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DDC9CDC7-CE2A-40E7-8382-8091336F85E7}" xr6:coauthVersionLast="47" xr6:coauthVersionMax="47" xr10:uidLastSave="{00000000-0000-0000-0000-000000000000}"/>
  <bookViews>
    <workbookView xWindow="-120" yWindow="-120" windowWidth="29040" windowHeight="15720" tabRatio="966" xr2:uid="{00000000-000D-0000-FFFF-FFFF00000000}"/>
  </bookViews>
  <sheets>
    <sheet name="PL【日本基準】" sheetId="57" r:id="rId1"/>
    <sheet name="PL【IFRS】" sheetId="72" r:id="rId2"/>
    <sheet name="PL QTR【日本基準】" sheetId="58" r:id="rId3"/>
    <sheet name="PL QTR【IFRS】" sheetId="66" r:id="rId4"/>
    <sheet name="BS【日本基準】" sheetId="59" r:id="rId5"/>
    <sheet name="BS【IFRS】" sheetId="43" r:id="rId6"/>
    <sheet name="CF【日本基準】" sheetId="60" r:id="rId7"/>
    <sheet name="CF【IFRS】 " sheetId="54" r:id="rId8"/>
    <sheet name="SEGMENT【日本基準】" sheetId="48" r:id="rId9"/>
    <sheet name="SEGMENT【IFRS】" sheetId="77" r:id="rId10"/>
    <sheet name="GROUP（１）" sheetId="78" r:id="rId11"/>
    <sheet name="GROUP  (２)" sheetId="79" r:id="rId12"/>
    <sheet name="ETC  " sheetId="80" r:id="rId13"/>
    <sheet name="XTA_EXCEL_LINK_WORKSHEET" sheetId="73" state="veryHidden" r:id="rId14"/>
  </sheets>
  <externalReferences>
    <externalReference r:id="rId15"/>
  </externalReferences>
  <definedNames>
    <definedName name="_Fill" localSheetId="12" hidden="1">[1]売上組替!#REF!</definedName>
    <definedName name="_Fill" localSheetId="9" hidden="1">[1]売上組替!#REF!</definedName>
    <definedName name="_Fill" hidden="1">[1]売上組替!#REF!</definedName>
    <definedName name="_Order1" hidden="1">0</definedName>
    <definedName name="AS2DocOpenMode" hidden="1">"AS2DocumentEdit"</definedName>
    <definedName name="EV__LASTREFTIME__" hidden="1">39563.8390046296</definedName>
    <definedName name="_xlnm.Print_Area" localSheetId="5">BS【IFRS】!$A$1:$Q$62</definedName>
    <definedName name="_xlnm.Print_Area" localSheetId="4">BS【日本基準】!$A$1:$L$65</definedName>
    <definedName name="_xlnm.Print_Area" localSheetId="7">'CF【IFRS】 '!$A$1:$R$64</definedName>
    <definedName name="_xlnm.Print_Area" localSheetId="6">CF【日本基準】!$A$1:$M$68</definedName>
    <definedName name="_xlnm.Print_Area" localSheetId="11">'GROUP  (２)'!$A$1:$AG$41</definedName>
    <definedName name="_xlnm.Print_Area" localSheetId="10">'GROUP（１）'!$A$1:$AM$56</definedName>
    <definedName name="_xlnm.Print_Area" localSheetId="3">'PL QTR【IFRS】'!$A$1:$W$111</definedName>
    <definedName name="_xlnm.Print_Area" localSheetId="2">'PL QTR【日本基準】'!$A$1:$AP$33</definedName>
    <definedName name="_xlnm.Print_Area" localSheetId="1">PL【IFRS】!$A$1:$S$66</definedName>
    <definedName name="_xlnm.Print_Area" localSheetId="9">SEGMENT【IFRS】!$A$1:$V$52</definedName>
    <definedName name="_xlnm.Print_Area" localSheetId="8">SEGMENT【日本基準】!$A$1:$V$67</definedName>
    <definedName name="XTA_EXCEL_LINK_214" hidden="1">'PL QTR【IFRS】'!$H$79</definedName>
    <definedName name="XTA_EXCEL_LINK_215" hidden="1">'PL QTR【IFRS】'!$H$80</definedName>
    <definedName name="XTA_EXCEL_LINK_216" hidden="1">'PL QTR【IFRS】'!$H$81</definedName>
    <definedName name="XTA_EXCEL_LINK_217" hidden="1">'PL QTR【IFRS】'!$H$82</definedName>
    <definedName name="XTA_EXCEL_LINK_218" hidden="1">'PL QTR【IFRS】'!$H$83</definedName>
    <definedName name="XTA_EXCEL_LINK_219" hidden="1">'PL QTR【IFRS】'!$H$84</definedName>
    <definedName name="XTA_EXCEL_LINK_220" hidden="1">'PL QTR【IFRS】'!$H$85</definedName>
    <definedName name="XTA_EXCEL_LINK_221" hidden="1">'PL QTR【IFRS】'!$H$86</definedName>
    <definedName name="XTA_EXCEL_LINK_222" hidden="1">'PL QTR【IFRS】'!$H$87</definedName>
    <definedName name="XTA_EXCEL_LINK_223" hidden="1">'PL QTR【IFRS】'!$H$88</definedName>
    <definedName name="XTA_EXCEL_LINK_224" hidden="1">'PL QTR【IFRS】'!$H$89</definedName>
    <definedName name="XTA_EXCEL_LINK_225" hidden="1">'PL QTR【IFRS】'!$H$90</definedName>
    <definedName name="XTA_EXCEL_LINK_226" hidden="1">'PL QTR【IFRS】'!$H$91</definedName>
    <definedName name="XTA_EXCEL_LINK_227" hidden="1">'PL QTR【IFRS】'!$H$93</definedName>
    <definedName name="XTA_EXCEL_LINK_228" hidden="1">'PL QTR【IFRS】'!$H$94</definedName>
    <definedName name="XTA_EXCEL_LINK_229" hidden="1">'PL QTR【IFRS】'!$H$95</definedName>
    <definedName name="XTA_EXCEL_LINK_230" hidden="1">'PL QTR【IFRS】'!$H$96</definedName>
    <definedName name="XTA_EXCEL_LINK_231" hidden="1">'PL QTR【IFRS】'!$H$97</definedName>
    <definedName name="XTA_EXCEL_LINK_232" hidden="1">'PL QTR【IFRS】'!$H$98</definedName>
    <definedName name="XTA_EXCEL_LINK_233" hidden="1">'PL QTR【IFRS】'!$H$106</definedName>
    <definedName name="XTA_EXCEL_LINK_234" hidden="1">'PL QTR【IFRS】'!$H$105</definedName>
    <definedName name="XTA_EXCEL_LINK_235" hidden="1">'PL QTR【IFRS】'!$H$103</definedName>
    <definedName name="XTA_EXCEL_LINK_236" hidden="1">'PL QTR【IFRS】'!$H$102</definedName>
    <definedName name="XTA_EXCEL_LINK_237" hidden="1">'PL QTR【IFRS】'!$H$101</definedName>
    <definedName name="XTA_EXCEL_LINK_238" hidden="1">'PL QTR【IFRS】'!$H$100</definedName>
    <definedName name="XTA_EXCEL_LINK_382" hidden="1">'PL QTR【IFRS】'!$L$80</definedName>
    <definedName name="XTA_EXCEL_LINK_384" hidden="1">'PL QTR【IFRS】'!$L$82</definedName>
    <definedName name="XTA_EXCEL_LINK_386" hidden="1">'PL QTR【IFRS】'!$L$84</definedName>
    <definedName name="XTA_EXCEL_LINK_389" hidden="1">'PL QTR【IFRS】'!$L$87</definedName>
    <definedName name="XTA_EXCEL_LINK_390" hidden="1">'PL QTR【IFRS】'!$L$88</definedName>
    <definedName name="XTA_EXCEL_LINK_392" hidden="1">'PL QTR【IFRS】'!$L$90</definedName>
    <definedName name="XTA_EXCEL_LINK_393" hidden="1">'PL QTR【IFRS】'!$L$91</definedName>
    <definedName name="XTA_EXCEL_LINK_398" hidden="1">'PL QTR【IFRS】'!$L$98</definedName>
    <definedName name="XTA_EXCEL_LINK_50" hidden="1">BS【IFRS】!$O$6</definedName>
    <definedName name="XTA_EXCEL_LINK_505" hidden="1">PL【IFRS】!$S$6</definedName>
    <definedName name="XTA_EXCEL_LINK_506" hidden="1">PL【IFRS】!$S$7</definedName>
    <definedName name="XTA_EXCEL_LINK_507" hidden="1">PL【IFRS】!$S$8</definedName>
    <definedName name="XTA_EXCEL_LINK_508" hidden="1">PL【IFRS】!$S$9</definedName>
    <definedName name="XTA_EXCEL_LINK_509" hidden="1">PL【IFRS】!$S$10</definedName>
    <definedName name="XTA_EXCEL_LINK_51" hidden="1">BS【IFRS】!$O$7</definedName>
    <definedName name="XTA_EXCEL_LINK_510" hidden="1">PL【IFRS】!$S$11</definedName>
    <definedName name="XTA_EXCEL_LINK_511" hidden="1">PL【IFRS】!$S$12</definedName>
    <definedName name="XTA_EXCEL_LINK_512" hidden="1">PL【IFRS】!$S$13</definedName>
    <definedName name="XTA_EXCEL_LINK_513" hidden="1">PL【IFRS】!$S$14</definedName>
    <definedName name="XTA_EXCEL_LINK_514" hidden="1">PL【IFRS】!$S$15</definedName>
    <definedName name="XTA_EXCEL_LINK_515" hidden="1">PL【IFRS】!$S$16</definedName>
    <definedName name="XTA_EXCEL_LINK_516" hidden="1">PL【IFRS】!$S$17</definedName>
    <definedName name="XTA_EXCEL_LINK_517" hidden="1">PL【IFRS】!$S$18</definedName>
    <definedName name="XTA_EXCEL_LINK_518" hidden="1">PL【IFRS】!$S$20</definedName>
    <definedName name="XTA_EXCEL_LINK_519" hidden="1">PL【IFRS】!$S$21</definedName>
    <definedName name="XTA_EXCEL_LINK_52" hidden="1">BS【IFRS】!$O$8</definedName>
    <definedName name="XTA_EXCEL_LINK_520" hidden="1">PL【IFRS】!$S$22</definedName>
    <definedName name="XTA_EXCEL_LINK_523" hidden="1">PL【IFRS】!$S$25</definedName>
    <definedName name="XTA_EXCEL_LINK_525" hidden="1">PL【IFRS】!$S$24</definedName>
    <definedName name="XTA_EXCEL_LINK_526" hidden="1">PL【IFRS】!$S$27</definedName>
    <definedName name="XTA_EXCEL_LINK_527" hidden="1">PL【IFRS】!$S$28</definedName>
    <definedName name="XTA_EXCEL_LINK_528" hidden="1">PL【IFRS】!$S$32</definedName>
    <definedName name="XTA_EXCEL_LINK_529" hidden="1">PL【IFRS】!$S$33</definedName>
    <definedName name="XTA_EXCEL_LINK_53" hidden="1">BS【IFRS】!$O$10</definedName>
    <definedName name="XTA_EXCEL_LINK_530" hidden="1">PL【IFRS】!$S$48</definedName>
    <definedName name="XTA_EXCEL_LINK_531" hidden="1">PL【IFRS】!$S$51</definedName>
    <definedName name="XTA_EXCEL_LINK_532" hidden="1">PL【IFRS】!$S$52</definedName>
    <definedName name="XTA_EXCEL_LINK_533" hidden="1">PL【IFRS】!$S$53</definedName>
    <definedName name="XTA_EXCEL_LINK_534" hidden="1">PL【IFRS】!$S$54</definedName>
    <definedName name="XTA_EXCEL_LINK_535" hidden="1">PL【IFRS】!$S$56</definedName>
    <definedName name="XTA_EXCEL_LINK_536" hidden="1">PL【IFRS】!$S$57</definedName>
    <definedName name="XTA_EXCEL_LINK_537" hidden="1">PL【IFRS】!$S$58</definedName>
    <definedName name="XTA_EXCEL_LINK_538" hidden="1">PL【IFRS】!$S$59</definedName>
    <definedName name="XTA_EXCEL_LINK_539" hidden="1">PL【IFRS】!$S$60</definedName>
    <definedName name="XTA_EXCEL_LINK_54" hidden="1">BS【IFRS】!$O$11</definedName>
    <definedName name="XTA_EXCEL_LINK_540" hidden="1">PL【IFRS】!$S$61</definedName>
    <definedName name="XTA_EXCEL_LINK_541" hidden="1">PL【IFRS】!$S$63</definedName>
    <definedName name="XTA_EXCEL_LINK_542" hidden="1">PL【IFRS】!$S$64</definedName>
    <definedName name="XTA_EXCEL_LINK_543" hidden="1">PL【IFRS】!$S$65</definedName>
    <definedName name="XTA_EXCEL_LINK_546" hidden="1">'PL QTR【IFRS】'!$M$81</definedName>
    <definedName name="XTA_EXCEL_LINK_55" hidden="1">BS【IFRS】!$O$12</definedName>
    <definedName name="XTA_EXCEL_LINK_550" hidden="1">'PL QTR【IFRS】'!$M$85</definedName>
    <definedName name="XTA_EXCEL_LINK_551" hidden="1">'PL QTR【IFRS】'!$M$86</definedName>
    <definedName name="XTA_EXCEL_LINK_552" hidden="1">'PL QTR【IFRS】'!$M$87</definedName>
    <definedName name="XTA_EXCEL_LINK_554" hidden="1">'PL QTR【IFRS】'!$M$89</definedName>
    <definedName name="XTA_EXCEL_LINK_558" hidden="1">'PL QTR【IFRS】'!$M$94</definedName>
    <definedName name="XTA_EXCEL_LINK_559" hidden="1">'PL QTR【IFRS】'!$M$95</definedName>
    <definedName name="XTA_EXCEL_LINK_56" hidden="1">BS【IFRS】!$O$13</definedName>
    <definedName name="XTA_EXCEL_LINK_564" hidden="1">'PL QTR【IFRS】'!$M$100</definedName>
    <definedName name="XTA_EXCEL_LINK_565" hidden="1">'PL QTR【IFRS】'!$M$101</definedName>
    <definedName name="XTA_EXCEL_LINK_566" hidden="1">'PL QTR【IFRS】'!$M$102</definedName>
    <definedName name="XTA_EXCEL_LINK_569" hidden="1">'PL QTR【IFRS】'!$M$106</definedName>
    <definedName name="XTA_EXCEL_LINK_57" hidden="1">BS【IFRS】!$O$14</definedName>
    <definedName name="XTA_EXCEL_LINK_570" hidden="1">BS【IFRS】!$Q$6</definedName>
    <definedName name="XTA_EXCEL_LINK_571" hidden="1">BS【IFRS】!$Q$7</definedName>
    <definedName name="XTA_EXCEL_LINK_572" hidden="1">BS【IFRS】!$Q$8</definedName>
    <definedName name="XTA_EXCEL_LINK_573" hidden="1">BS【IFRS】!$Q$10</definedName>
    <definedName name="XTA_EXCEL_LINK_574" hidden="1">BS【IFRS】!$Q$11</definedName>
    <definedName name="XTA_EXCEL_LINK_575" hidden="1">BS【IFRS】!$Q$12</definedName>
    <definedName name="XTA_EXCEL_LINK_576" hidden="1">BS【IFRS】!$Q$13</definedName>
    <definedName name="XTA_EXCEL_LINK_577" hidden="1">BS【IFRS】!$Q$14</definedName>
    <definedName name="XTA_EXCEL_LINK_578" hidden="1">BS【IFRS】!$Q$15</definedName>
    <definedName name="XTA_EXCEL_LINK_579" hidden="1">BS【IFRS】!$Q$17</definedName>
    <definedName name="XTA_EXCEL_LINK_58" hidden="1">BS【IFRS】!$O$15</definedName>
    <definedName name="XTA_EXCEL_LINK_580" hidden="1">BS【IFRS】!$Q$18</definedName>
    <definedName name="XTA_EXCEL_LINK_581" hidden="1">BS【IFRS】!$Q$19</definedName>
    <definedName name="XTA_EXCEL_LINK_582" hidden="1">BS【IFRS】!$Q$20</definedName>
    <definedName name="XTA_EXCEL_LINK_583" hidden="1">BS【IFRS】!$Q$21</definedName>
    <definedName name="XTA_EXCEL_LINK_584" hidden="1">BS【IFRS】!$Q$22</definedName>
    <definedName name="XTA_EXCEL_LINK_585" hidden="1">BS【IFRS】!$Q$23</definedName>
    <definedName name="XTA_EXCEL_LINK_586" hidden="1">BS【IFRS】!$Q$24</definedName>
    <definedName name="XTA_EXCEL_LINK_587" hidden="1">BS【IFRS】!$Q$25</definedName>
    <definedName name="XTA_EXCEL_LINK_588" hidden="1">BS【IFRS】!$Q$26</definedName>
    <definedName name="XTA_EXCEL_LINK_589" hidden="1">BS【IFRS】!$Q$27</definedName>
    <definedName name="XTA_EXCEL_LINK_59" hidden="1">BS【IFRS】!$O$17</definedName>
    <definedName name="XTA_EXCEL_LINK_590" hidden="1">BS【IFRS】!$Q$28</definedName>
    <definedName name="XTA_EXCEL_LINK_591" hidden="1">BS【IFRS】!$Q$29</definedName>
    <definedName name="XTA_EXCEL_LINK_592" hidden="1">BS【IFRS】!$Q$31</definedName>
    <definedName name="XTA_EXCEL_LINK_593" hidden="1">BS【IFRS】!$Q$32</definedName>
    <definedName name="XTA_EXCEL_LINK_594" hidden="1">BS【IFRS】!$Q$33</definedName>
    <definedName name="XTA_EXCEL_LINK_595" hidden="1">BS【IFRS】!$Q$34</definedName>
    <definedName name="XTA_EXCEL_LINK_596" hidden="1">BS【IFRS】!$Q$35</definedName>
    <definedName name="XTA_EXCEL_LINK_597" hidden="1">BS【IFRS】!$Q$36</definedName>
    <definedName name="XTA_EXCEL_LINK_598" hidden="1">BS【IFRS】!$Q$37</definedName>
    <definedName name="XTA_EXCEL_LINK_599" hidden="1">BS【IFRS】!$Q$41</definedName>
    <definedName name="XTA_EXCEL_LINK_60" hidden="1">BS【IFRS】!$O$18</definedName>
    <definedName name="XTA_EXCEL_LINK_600" hidden="1">BS【IFRS】!$Q$42</definedName>
    <definedName name="XTA_EXCEL_LINK_601" hidden="1">BS【IFRS】!$Q$43</definedName>
    <definedName name="XTA_EXCEL_LINK_602" hidden="1">BS【IFRS】!$Q$44</definedName>
    <definedName name="XTA_EXCEL_LINK_603" hidden="1">BS【IFRS】!$Q$45</definedName>
    <definedName name="XTA_EXCEL_LINK_604" hidden="1">BS【IFRS】!$Q$46</definedName>
    <definedName name="XTA_EXCEL_LINK_605" hidden="1">BS【IFRS】!$Q$47</definedName>
    <definedName name="XTA_EXCEL_LINK_606" hidden="1">BS【IFRS】!$Q$48</definedName>
    <definedName name="XTA_EXCEL_LINK_607" hidden="1">BS【IFRS】!$Q$49</definedName>
    <definedName name="XTA_EXCEL_LINK_608" hidden="1">BS【IFRS】!$Q$50</definedName>
    <definedName name="XTA_EXCEL_LINK_609" hidden="1">BS【IFRS】!$Q$52</definedName>
    <definedName name="XTA_EXCEL_LINK_61" hidden="1">BS【IFRS】!$O$19</definedName>
    <definedName name="XTA_EXCEL_LINK_610" hidden="1">BS【IFRS】!$Q$53</definedName>
    <definedName name="XTA_EXCEL_LINK_611" hidden="1">BS【IFRS】!$Q$54</definedName>
    <definedName name="XTA_EXCEL_LINK_612" hidden="1">BS【IFRS】!$Q$55</definedName>
    <definedName name="XTA_EXCEL_LINK_613" hidden="1">BS【IFRS】!$Q$56</definedName>
    <definedName name="XTA_EXCEL_LINK_614" hidden="1">BS【IFRS】!$Q$57</definedName>
    <definedName name="XTA_EXCEL_LINK_615" hidden="1">BS【IFRS】!$Q$58</definedName>
    <definedName name="XTA_EXCEL_LINK_616" hidden="1">BS【IFRS】!$Q$59</definedName>
    <definedName name="XTA_EXCEL_LINK_617" hidden="1">BS【IFRS】!$Q$60</definedName>
    <definedName name="XTA_EXCEL_LINK_62" hidden="1">BS【IFRS】!$O$20</definedName>
    <definedName name="XTA_EXCEL_LINK_63" hidden="1">BS【IFRS】!$O$21</definedName>
    <definedName name="XTA_EXCEL_LINK_64" hidden="1">BS【IFRS】!$O$22</definedName>
    <definedName name="XTA_EXCEL_LINK_65" hidden="1">BS【IFRS】!$O$23</definedName>
    <definedName name="XTA_EXCEL_LINK_66" hidden="1">BS【IFRS】!$O$24</definedName>
    <definedName name="XTA_EXCEL_LINK_669" hidden="1">'ETC  '!$AE$7</definedName>
    <definedName name="XTA_EXCEL_LINK_67" hidden="1">BS【IFRS】!$O$25</definedName>
    <definedName name="XTA_EXCEL_LINK_670" hidden="1">'ETC  '!$AE$28</definedName>
    <definedName name="XTA_EXCEL_LINK_671" hidden="1">'ETC  '!$AE$27</definedName>
    <definedName name="XTA_EXCEL_LINK_672" hidden="1">'ETC  '!$AE$23</definedName>
    <definedName name="XTA_EXCEL_LINK_673" hidden="1">'ETC  '!$AE$25</definedName>
    <definedName name="XTA_EXCEL_LINK_674" hidden="1">PL【IFRS】!$S$29</definedName>
    <definedName name="XTA_EXCEL_LINK_675" hidden="1">PL【IFRS】!$S$30</definedName>
    <definedName name="XTA_EXCEL_LINK_676" hidden="1">PL【IFRS】!$S$23</definedName>
    <definedName name="XTA_EXCEL_LINK_677" hidden="1">BS【IFRS】!$Q$39</definedName>
    <definedName name="XTA_EXCEL_LINK_678" hidden="1">'CF【IFRS】 '!$Q$6</definedName>
    <definedName name="XTA_EXCEL_LINK_679" hidden="1">'CF【IFRS】 '!$Q$7</definedName>
    <definedName name="XTA_EXCEL_LINK_68" hidden="1">BS【IFRS】!$O$26</definedName>
    <definedName name="XTA_EXCEL_LINK_680" hidden="1">'CF【IFRS】 '!$Q$8</definedName>
    <definedName name="XTA_EXCEL_LINK_681" hidden="1">'CF【IFRS】 '!$Q$9</definedName>
    <definedName name="XTA_EXCEL_LINK_682" hidden="1">'CF【IFRS】 '!$Q$10</definedName>
    <definedName name="XTA_EXCEL_LINK_683" hidden="1">'CF【IFRS】 '!$Q$11</definedName>
    <definedName name="XTA_EXCEL_LINK_684" hidden="1">'CF【IFRS】 '!$Q$12</definedName>
    <definedName name="XTA_EXCEL_LINK_685" hidden="1">'CF【IFRS】 '!$Q$13</definedName>
    <definedName name="XTA_EXCEL_LINK_686" hidden="1">'CF【IFRS】 '!$Q$14</definedName>
    <definedName name="XTA_EXCEL_LINK_687" hidden="1">'CF【IFRS】 '!$Q$15</definedName>
    <definedName name="XTA_EXCEL_LINK_688" hidden="1">'CF【IFRS】 '!$Q$16</definedName>
    <definedName name="XTA_EXCEL_LINK_689" hidden="1">'CF【IFRS】 '!$Q$17</definedName>
    <definedName name="XTA_EXCEL_LINK_69" hidden="1">BS【IFRS】!$O$27</definedName>
    <definedName name="XTA_EXCEL_LINK_690" hidden="1">'CF【IFRS】 '!$Q$18</definedName>
    <definedName name="XTA_EXCEL_LINK_691" hidden="1">'CF【IFRS】 '!$Q$19</definedName>
    <definedName name="XTA_EXCEL_LINK_692" hidden="1">'CF【IFRS】 '!$Q$20</definedName>
    <definedName name="XTA_EXCEL_LINK_693" hidden="1">'CF【IFRS】 '!$Q$21</definedName>
    <definedName name="XTA_EXCEL_LINK_694" hidden="1">'CF【IFRS】 '!$Q$22</definedName>
    <definedName name="XTA_EXCEL_LINK_695" hidden="1">'CF【IFRS】 '!$Q$23</definedName>
    <definedName name="XTA_EXCEL_LINK_696" hidden="1">'CF【IFRS】 '!$Q$24</definedName>
    <definedName name="XTA_EXCEL_LINK_697" hidden="1">'CF【IFRS】 '!$Q$26</definedName>
    <definedName name="XTA_EXCEL_LINK_698" hidden="1">'CF【IFRS】 '!$Q$27</definedName>
    <definedName name="XTA_EXCEL_LINK_699" hidden="1">'CF【IFRS】 '!$Q$28</definedName>
    <definedName name="XTA_EXCEL_LINK_70" hidden="1">BS【IFRS】!$O$28</definedName>
    <definedName name="XTA_EXCEL_LINK_700" hidden="1">'CF【IFRS】 '!$Q$29</definedName>
    <definedName name="XTA_EXCEL_LINK_701" hidden="1">'CF【IFRS】 '!$Q$30</definedName>
    <definedName name="XTA_EXCEL_LINK_702" hidden="1">'CF【IFRS】 '!$Q$31</definedName>
    <definedName name="XTA_EXCEL_LINK_703" hidden="1">'CF【IFRS】 '!$Q$32</definedName>
    <definedName name="XTA_EXCEL_LINK_704" hidden="1">'CF【IFRS】 '!$Q$33</definedName>
    <definedName name="XTA_EXCEL_LINK_705" hidden="1">'CF【IFRS】 '!$Q$34</definedName>
    <definedName name="XTA_EXCEL_LINK_706" hidden="1">'CF【IFRS】 '!$Q$35</definedName>
    <definedName name="XTA_EXCEL_LINK_707" hidden="1">'CF【IFRS】 '!$Q$36</definedName>
    <definedName name="XTA_EXCEL_LINK_708" hidden="1">'CF【IFRS】 '!$Q$37</definedName>
    <definedName name="XTA_EXCEL_LINK_709" hidden="1">'CF【IFRS】 '!$Q$42</definedName>
    <definedName name="XTA_EXCEL_LINK_71" hidden="1">BS【IFRS】!$O$29</definedName>
    <definedName name="XTA_EXCEL_LINK_710" hidden="1">'CF【IFRS】 '!$Q$43</definedName>
    <definedName name="XTA_EXCEL_LINK_711" hidden="1">'CF【IFRS】 '!$Q$44</definedName>
    <definedName name="XTA_EXCEL_LINK_712" hidden="1">'CF【IFRS】 '!$Q$45</definedName>
    <definedName name="XTA_EXCEL_LINK_713" hidden="1">'CF【IFRS】 '!$Q$46</definedName>
    <definedName name="XTA_EXCEL_LINK_714" hidden="1">'CF【IFRS】 '!$Q$47</definedName>
    <definedName name="XTA_EXCEL_LINK_715" hidden="1">'CF【IFRS】 '!$Q$48</definedName>
    <definedName name="XTA_EXCEL_LINK_716" hidden="1">'CF【IFRS】 '!$Q$49</definedName>
    <definedName name="XTA_EXCEL_LINK_717" hidden="1">'CF【IFRS】 '!$Q$50</definedName>
    <definedName name="XTA_EXCEL_LINK_718" hidden="1">'CF【IFRS】 '!$Q$51</definedName>
    <definedName name="XTA_EXCEL_LINK_719" hidden="1">'CF【IFRS】 '!$Q$52</definedName>
    <definedName name="XTA_EXCEL_LINK_72" hidden="1">BS【IFRS】!$O$31</definedName>
    <definedName name="XTA_EXCEL_LINK_720" hidden="1">'CF【IFRS】 '!$Q$53</definedName>
    <definedName name="XTA_EXCEL_LINK_721" hidden="1">'CF【IFRS】 '!$Q$54</definedName>
    <definedName name="XTA_EXCEL_LINK_722" hidden="1">'CF【IFRS】 '!$Q$56</definedName>
    <definedName name="XTA_EXCEL_LINK_723" hidden="1">'CF【IFRS】 '!$Q$57</definedName>
    <definedName name="XTA_EXCEL_LINK_724" hidden="1">'CF【IFRS】 '!$Q$58</definedName>
    <definedName name="XTA_EXCEL_LINK_725" hidden="1">'CF【IFRS】 '!$Q$59</definedName>
    <definedName name="XTA_EXCEL_LINK_726" hidden="1">'CF【IFRS】 '!$Q$60</definedName>
    <definedName name="XTA_EXCEL_LINK_73" hidden="1">BS【IFRS】!$O$32</definedName>
    <definedName name="XTA_EXCEL_LINK_74" hidden="1">BS【IFRS】!$O$33</definedName>
    <definedName name="XTA_EXCEL_LINK_75" hidden="1">BS【IFRS】!$O$34</definedName>
    <definedName name="XTA_EXCEL_LINK_76" hidden="1">BS【IFRS】!$O$35</definedName>
    <definedName name="XTA_EXCEL_LINK_77" hidden="1">BS【IFRS】!$O$36</definedName>
    <definedName name="XTA_EXCEL_LINK_78" hidden="1">BS【IFRS】!$O$37</definedName>
    <definedName name="XTA_EXCEL_LINK_79" hidden="1">BS【IFRS】!$O$39</definedName>
    <definedName name="XTA_EXCEL_LINK_80" hidden="1">BS【IFRS】!$O$41</definedName>
    <definedName name="XTA_EXCEL_LINK_81" hidden="1">BS【IFRS】!$O$42</definedName>
    <definedName name="XTA_EXCEL_LINK_82" hidden="1">BS【IFRS】!$O$43</definedName>
    <definedName name="XTA_EXCEL_LINK_83" hidden="1">BS【IFRS】!$O$44</definedName>
    <definedName name="XTA_EXCEL_LINK_84" hidden="1">BS【IFRS】!$O$45</definedName>
    <definedName name="XTA_EXCEL_LINK_85" hidden="1">BS【IFRS】!$O$46</definedName>
    <definedName name="XTA_EXCEL_LINK_86" hidden="1">BS【IFRS】!$O$47</definedName>
    <definedName name="XTA_EXCEL_LINK_87" hidden="1">BS【IFRS】!$O$48</definedName>
    <definedName name="XTA_EXCEL_LINK_88" hidden="1">BS【IFRS】!$O$49</definedName>
    <definedName name="XTA_EXCEL_LINK_89" hidden="1">BS【IFRS】!$O$50</definedName>
    <definedName name="XTA_EXCEL_LINK_90" hidden="1">BS【IFRS】!$O$52</definedName>
    <definedName name="XTA_EXCEL_LINK_91" hidden="1">BS【IFRS】!$O$53</definedName>
    <definedName name="XTA_EXCEL_LINK_92" hidden="1">BS【IFRS】!$O$54</definedName>
    <definedName name="XTA_EXCEL_LINK_93" hidden="1">BS【IFRS】!$O$55</definedName>
    <definedName name="XTA_EXCEL_LINK_94" hidden="1">BS【IFRS】!$O$56</definedName>
    <definedName name="XTA_EXCEL_LINK_95" hidden="1">BS【IFRS】!$O$57</definedName>
    <definedName name="XTA_EXCEL_LINK_96" hidden="1">BS【IFRS】!$O$58</definedName>
    <definedName name="XTA_EXCEL_LINK_97" hidden="1">BS【IFRS】!$O$59</definedName>
    <definedName name="XTA_EXCEL_LINK_98" hidden="1">BS【IFRS】!$O$60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9" i="54" l="1"/>
  <c r="AE12" i="80"/>
  <c r="AE9" i="80"/>
  <c r="AE13" i="80"/>
  <c r="F26" i="79" l="1"/>
  <c r="G26" i="79" s="1"/>
  <c r="E26" i="79"/>
  <c r="J25" i="79"/>
  <c r="G25" i="79"/>
  <c r="AE24" i="79"/>
  <c r="AD24" i="79"/>
  <c r="AF24" i="79" s="1"/>
  <c r="J24" i="79"/>
  <c r="G24" i="79"/>
  <c r="AF23" i="79"/>
  <c r="J23" i="79"/>
  <c r="G23" i="79"/>
  <c r="AF22" i="79"/>
  <c r="J22" i="79"/>
  <c r="G22" i="79"/>
  <c r="AF21" i="79"/>
  <c r="G21" i="79"/>
  <c r="AF20" i="79"/>
  <c r="G20" i="79"/>
  <c r="AF19" i="79"/>
  <c r="G19" i="79"/>
  <c r="AF18" i="79"/>
  <c r="J18" i="79"/>
  <c r="G18" i="79"/>
  <c r="AF17" i="79"/>
  <c r="J17" i="79"/>
  <c r="G17" i="79"/>
  <c r="AF16" i="79"/>
  <c r="G16" i="79"/>
  <c r="L44" i="78"/>
  <c r="K44" i="78"/>
  <c r="M44" i="78" s="1"/>
  <c r="I44" i="78"/>
  <c r="H44" i="78"/>
  <c r="J44" i="78" s="1"/>
  <c r="F44" i="78"/>
  <c r="G44" i="78" s="1"/>
  <c r="E44" i="78"/>
  <c r="M43" i="78"/>
  <c r="J43" i="78"/>
  <c r="G43" i="78"/>
  <c r="AF42" i="78"/>
  <c r="M42" i="78"/>
  <c r="J42" i="78"/>
  <c r="G42" i="78"/>
  <c r="AF41" i="78"/>
  <c r="M41" i="78"/>
  <c r="J41" i="78"/>
  <c r="G41" i="78"/>
  <c r="AF40" i="78"/>
  <c r="M40" i="78"/>
  <c r="J40" i="78"/>
  <c r="G40" i="78"/>
  <c r="AF39" i="78"/>
  <c r="M39" i="78"/>
  <c r="J39" i="78"/>
  <c r="G39" i="78"/>
  <c r="AF38" i="78"/>
  <c r="M38" i="78"/>
  <c r="J38" i="78"/>
  <c r="G38" i="78"/>
  <c r="AF37" i="78"/>
  <c r="M37" i="78"/>
  <c r="J37" i="78"/>
  <c r="G37" i="78"/>
  <c r="AF36" i="78"/>
  <c r="M36" i="78"/>
  <c r="J36" i="78"/>
  <c r="G36" i="78"/>
  <c r="AF35" i="78"/>
  <c r="M35" i="78"/>
  <c r="J35" i="78"/>
  <c r="G35" i="78"/>
  <c r="AF34" i="78"/>
  <c r="M34" i="78"/>
  <c r="J34" i="78"/>
  <c r="G34" i="78"/>
  <c r="AL8" i="78"/>
  <c r="AK8" i="78"/>
  <c r="AM7" i="78"/>
  <c r="AM6" i="78"/>
  <c r="AM8" i="78" s="1"/>
  <c r="D50" i="77"/>
  <c r="K23" i="66" l="1"/>
  <c r="T72" i="66" l="1"/>
  <c r="T71" i="66"/>
  <c r="T69" i="66"/>
  <c r="T68" i="66"/>
  <c r="T67" i="66"/>
  <c r="T66" i="66"/>
  <c r="T64" i="66"/>
  <c r="T63" i="66"/>
  <c r="T62" i="66"/>
  <c r="T61" i="66"/>
  <c r="T60" i="66"/>
  <c r="T59" i="66"/>
  <c r="T57" i="66"/>
  <c r="T56" i="66"/>
  <c r="T55" i="66"/>
  <c r="T54" i="66"/>
  <c r="T52" i="66"/>
  <c r="T51" i="66"/>
  <c r="T50" i="66"/>
  <c r="T49" i="66"/>
  <c r="T48" i="66"/>
  <c r="T47" i="66"/>
  <c r="T46" i="66"/>
  <c r="T45" i="66"/>
  <c r="R65" i="66" l="1"/>
  <c r="C8" i="66"/>
  <c r="L32" i="58"/>
  <c r="L30" i="58"/>
  <c r="L29" i="58"/>
  <c r="AC27" i="58"/>
  <c r="L27" i="58"/>
  <c r="L23" i="58"/>
  <c r="M23" i="58" s="1"/>
  <c r="L19" i="58"/>
  <c r="L18" i="58"/>
  <c r="K17" i="58"/>
  <c r="L17" i="58" s="1"/>
  <c r="L12" i="58"/>
  <c r="L11" i="58"/>
  <c r="L10" i="58"/>
  <c r="K9" i="58"/>
  <c r="L9" i="58" s="1"/>
  <c r="L7" i="58"/>
  <c r="K6" i="58"/>
  <c r="K8" i="58"/>
  <c r="L5" i="58"/>
  <c r="L4" i="58"/>
  <c r="U12" i="48"/>
  <c r="C12" i="48"/>
  <c r="D12" i="48"/>
  <c r="F12" i="48"/>
  <c r="G12" i="48"/>
  <c r="H12" i="48"/>
  <c r="I12" i="48"/>
  <c r="J12" i="48"/>
  <c r="K12" i="48"/>
  <c r="L12" i="48"/>
  <c r="M12" i="48"/>
  <c r="N12" i="48"/>
  <c r="O12" i="48"/>
  <c r="P12" i="48"/>
  <c r="Q12" i="48"/>
  <c r="R12" i="48"/>
  <c r="S12" i="48"/>
  <c r="T12" i="48"/>
  <c r="V12" i="48"/>
  <c r="C34" i="48"/>
  <c r="C35" i="48"/>
  <c r="C36" i="48"/>
  <c r="C37" i="48"/>
  <c r="C38" i="48"/>
  <c r="L6" i="58"/>
  <c r="K24" i="58"/>
  <c r="L24" i="58" s="1"/>
  <c r="L8" i="58"/>
  <c r="K28" i="58" l="1"/>
  <c r="K33" i="58" l="1"/>
  <c r="L33" i="58" s="1"/>
  <c r="L28" i="58"/>
</calcChain>
</file>

<file path=xl/sharedStrings.xml><?xml version="1.0" encoding="utf-8"?>
<sst xmlns="http://schemas.openxmlformats.org/spreadsheetml/2006/main" count="2377" uniqueCount="709">
  <si>
    <t>売上総利益</t>
    <rPh sb="0" eb="2">
      <t>ウリアゲ</t>
    </rPh>
    <rPh sb="2" eb="5">
      <t>ソウリエキ</t>
    </rPh>
    <phoneticPr fontId="2"/>
  </si>
  <si>
    <t>-</t>
    <phoneticPr fontId="2"/>
  </si>
  <si>
    <t>総資産</t>
    <rPh sb="0" eb="3">
      <t>ソウシサン</t>
    </rPh>
    <phoneticPr fontId="2"/>
  </si>
  <si>
    <t>当社株価</t>
    <rPh sb="0" eb="2">
      <t>トウシャ</t>
    </rPh>
    <rPh sb="2" eb="4">
      <t>カブカ</t>
    </rPh>
    <phoneticPr fontId="2"/>
  </si>
  <si>
    <t>終値</t>
    <rPh sb="0" eb="2">
      <t>オワリネ</t>
    </rPh>
    <phoneticPr fontId="2"/>
  </si>
  <si>
    <t>最高値</t>
    <rPh sb="0" eb="3">
      <t>サイタカネ</t>
    </rPh>
    <phoneticPr fontId="2"/>
  </si>
  <si>
    <t>　　　　　最安値</t>
    <rPh sb="5" eb="6">
      <t>サイ</t>
    </rPh>
    <rPh sb="6" eb="8">
      <t>ヤスネ</t>
    </rPh>
    <phoneticPr fontId="2"/>
  </si>
  <si>
    <t>日経平均　終値</t>
    <rPh sb="0" eb="2">
      <t>ニッケイ</t>
    </rPh>
    <rPh sb="2" eb="4">
      <t>ヘイキン</t>
    </rPh>
    <rPh sb="5" eb="7">
      <t>オワリネ</t>
    </rPh>
    <phoneticPr fontId="2"/>
  </si>
  <si>
    <t>その他</t>
    <rPh sb="2" eb="3">
      <t>タ</t>
    </rPh>
    <phoneticPr fontId="2"/>
  </si>
  <si>
    <t>合計</t>
    <rPh sb="0" eb="2">
      <t>ゴウケイ</t>
    </rPh>
    <phoneticPr fontId="2"/>
  </si>
  <si>
    <t>（単位：社）</t>
    <rPh sb="1" eb="3">
      <t>タンイ</t>
    </rPh>
    <rPh sb="4" eb="5">
      <t>シャ</t>
    </rPh>
    <phoneticPr fontId="2"/>
  </si>
  <si>
    <t>連結子会社</t>
    <rPh sb="0" eb="2">
      <t>レンケツ</t>
    </rPh>
    <rPh sb="2" eb="5">
      <t>コガイシャ</t>
    </rPh>
    <phoneticPr fontId="2"/>
  </si>
  <si>
    <t>持分法
適用会社</t>
    <rPh sb="0" eb="1">
      <t>モ</t>
    </rPh>
    <rPh sb="1" eb="2">
      <t>ブン</t>
    </rPh>
    <rPh sb="2" eb="3">
      <t>ホウ</t>
    </rPh>
    <rPh sb="4" eb="6">
      <t>テキヨウ</t>
    </rPh>
    <rPh sb="6" eb="8">
      <t>ガイシャ</t>
    </rPh>
    <phoneticPr fontId="2"/>
  </si>
  <si>
    <t>国　内</t>
    <rPh sb="0" eb="1">
      <t>クニ</t>
    </rPh>
    <rPh sb="2" eb="3">
      <t>ナイ</t>
    </rPh>
    <phoneticPr fontId="2"/>
  </si>
  <si>
    <t>海　外</t>
    <rPh sb="0" eb="1">
      <t>ウミ</t>
    </rPh>
    <rPh sb="2" eb="3">
      <t>ガイ</t>
    </rPh>
    <phoneticPr fontId="2"/>
  </si>
  <si>
    <t>合　計</t>
    <rPh sb="0" eb="1">
      <t>ゴウ</t>
    </rPh>
    <rPh sb="2" eb="3">
      <t>ケイ</t>
    </rPh>
    <phoneticPr fontId="2"/>
  </si>
  <si>
    <t>黒字</t>
    <rPh sb="0" eb="2">
      <t>クロジ</t>
    </rPh>
    <phoneticPr fontId="2"/>
  </si>
  <si>
    <t>赤字</t>
    <rPh sb="0" eb="2">
      <t>アカジ</t>
    </rPh>
    <phoneticPr fontId="2"/>
  </si>
  <si>
    <t>（黒字比率）</t>
    <rPh sb="1" eb="3">
      <t>クロジ</t>
    </rPh>
    <rPh sb="3" eb="5">
      <t>ヒリツ</t>
    </rPh>
    <phoneticPr fontId="2"/>
  </si>
  <si>
    <t>営業利益</t>
    <rPh sb="0" eb="2">
      <t>エイギョウ</t>
    </rPh>
    <rPh sb="2" eb="4">
      <t>リエキ</t>
    </rPh>
    <phoneticPr fontId="2"/>
  </si>
  <si>
    <t>経常利益</t>
    <rPh sb="0" eb="2">
      <t>ケイジョウ</t>
    </rPh>
    <rPh sb="2" eb="4">
      <t>リエキ</t>
    </rPh>
    <phoneticPr fontId="2"/>
  </si>
  <si>
    <t>新事業計画</t>
    <rPh sb="0" eb="3">
      <t>シンジギョウ</t>
    </rPh>
    <rPh sb="3" eb="5">
      <t>ケイカク</t>
    </rPh>
    <phoneticPr fontId="2"/>
  </si>
  <si>
    <t>自己資本</t>
    <rPh sb="0" eb="2">
      <t>ジコ</t>
    </rPh>
    <rPh sb="2" eb="4">
      <t>シホン</t>
    </rPh>
    <phoneticPr fontId="2"/>
  </si>
  <si>
    <t>期中平均株式数（普通株）</t>
    <rPh sb="0" eb="2">
      <t>キチュウ</t>
    </rPh>
    <rPh sb="2" eb="4">
      <t>ヘイキン</t>
    </rPh>
    <rPh sb="4" eb="7">
      <t>カブシキスウ</t>
    </rPh>
    <rPh sb="8" eb="10">
      <t>フツウ</t>
    </rPh>
    <rPh sb="10" eb="11">
      <t>カブ</t>
    </rPh>
    <phoneticPr fontId="2"/>
  </si>
  <si>
    <t>期中平均株式数（優先株）</t>
    <rPh sb="0" eb="2">
      <t>キチュウ</t>
    </rPh>
    <rPh sb="2" eb="4">
      <t>ヘイキン</t>
    </rPh>
    <rPh sb="4" eb="7">
      <t>カブシキスウ</t>
    </rPh>
    <rPh sb="8" eb="10">
      <t>ユウセン</t>
    </rPh>
    <rPh sb="10" eb="11">
      <t>カブ</t>
    </rPh>
    <phoneticPr fontId="2"/>
  </si>
  <si>
    <t>期末発行済株式総数（普通株）</t>
    <rPh sb="0" eb="2">
      <t>キマツ</t>
    </rPh>
    <rPh sb="2" eb="4">
      <t>ハッコウ</t>
    </rPh>
    <rPh sb="4" eb="5">
      <t>ズ</t>
    </rPh>
    <rPh sb="5" eb="7">
      <t>カブシキ</t>
    </rPh>
    <rPh sb="7" eb="9">
      <t>ソウスウ</t>
    </rPh>
    <rPh sb="10" eb="12">
      <t>フツウ</t>
    </rPh>
    <rPh sb="12" eb="13">
      <t>カブ</t>
    </rPh>
    <phoneticPr fontId="2"/>
  </si>
  <si>
    <t>期末発行済株式総数（優先株）</t>
    <rPh sb="0" eb="2">
      <t>キマツ</t>
    </rPh>
    <rPh sb="2" eb="4">
      <t>ハッコウ</t>
    </rPh>
    <rPh sb="4" eb="5">
      <t>ズ</t>
    </rPh>
    <rPh sb="5" eb="7">
      <t>カブシキ</t>
    </rPh>
    <rPh sb="7" eb="9">
      <t>ソウスウ</t>
    </rPh>
    <rPh sb="10" eb="12">
      <t>ユウセン</t>
    </rPh>
    <rPh sb="12" eb="13">
      <t>カブ</t>
    </rPh>
    <phoneticPr fontId="2"/>
  </si>
  <si>
    <t>機械・宇宙航空</t>
    <rPh sb="0" eb="2">
      <t>キカイ</t>
    </rPh>
    <rPh sb="3" eb="5">
      <t>ウチュウ</t>
    </rPh>
    <rPh sb="5" eb="7">
      <t>コウクウ</t>
    </rPh>
    <phoneticPr fontId="2"/>
  </si>
  <si>
    <t>エネルギー・金属資源</t>
    <rPh sb="6" eb="8">
      <t>キンゾク</t>
    </rPh>
    <rPh sb="8" eb="10">
      <t>シゲン</t>
    </rPh>
    <phoneticPr fontId="2"/>
  </si>
  <si>
    <t>化学品･合成樹脂</t>
    <rPh sb="0" eb="3">
      <t>カガクヒン</t>
    </rPh>
    <rPh sb="4" eb="6">
      <t>ゴウセイ</t>
    </rPh>
    <rPh sb="6" eb="8">
      <t>ジュシ</t>
    </rPh>
    <phoneticPr fontId="2"/>
  </si>
  <si>
    <t>建設・木材</t>
    <rPh sb="0" eb="2">
      <t>ケンセツ</t>
    </rPh>
    <rPh sb="3" eb="5">
      <t>モクザイ</t>
    </rPh>
    <phoneticPr fontId="2"/>
  </si>
  <si>
    <t>生活産業</t>
    <rPh sb="0" eb="2">
      <t>セイカツ</t>
    </rPh>
    <rPh sb="2" eb="4">
      <t>サンギョウ</t>
    </rPh>
    <phoneticPr fontId="2"/>
  </si>
  <si>
    <t>海外現地法人</t>
    <rPh sb="0" eb="2">
      <t>カイガイ</t>
    </rPh>
    <rPh sb="2" eb="4">
      <t>ゲンチ</t>
    </rPh>
    <rPh sb="4" eb="6">
      <t>ホウジン</t>
    </rPh>
    <phoneticPr fontId="2"/>
  </si>
  <si>
    <t>売上高</t>
    <rPh sb="0" eb="2">
      <t>ウリアゲ</t>
    </rPh>
    <rPh sb="2" eb="3">
      <t>タカ</t>
    </rPh>
    <phoneticPr fontId="2"/>
  </si>
  <si>
    <r>
      <t>2005</t>
    </r>
    <r>
      <rPr>
        <sz val="20"/>
        <rFont val="ＭＳ Ｐゴシック"/>
        <family val="3"/>
        <charset val="128"/>
      </rPr>
      <t>年度</t>
    </r>
    <rPh sb="4" eb="6">
      <t>ネンド</t>
    </rPh>
    <phoneticPr fontId="2"/>
  </si>
  <si>
    <r>
      <t>2006</t>
    </r>
    <r>
      <rPr>
        <sz val="20"/>
        <rFont val="ＭＳ Ｐゴシック"/>
        <family val="3"/>
        <charset val="128"/>
      </rPr>
      <t>年度</t>
    </r>
    <rPh sb="4" eb="6">
      <t>ネンド</t>
    </rPh>
    <phoneticPr fontId="2"/>
  </si>
  <si>
    <r>
      <t>2007</t>
    </r>
    <r>
      <rPr>
        <sz val="20"/>
        <rFont val="ＭＳ Ｐゴシック"/>
        <family val="3"/>
        <charset val="128"/>
      </rPr>
      <t>年度</t>
    </r>
    <rPh sb="4" eb="6">
      <t>ネンド</t>
    </rPh>
    <phoneticPr fontId="2"/>
  </si>
  <si>
    <r>
      <t>2008</t>
    </r>
    <r>
      <rPr>
        <sz val="20"/>
        <rFont val="ＭＳ Ｐゴシック"/>
        <family val="3"/>
        <charset val="128"/>
      </rPr>
      <t>年度</t>
    </r>
    <rPh sb="4" eb="6">
      <t>ネンド</t>
    </rPh>
    <phoneticPr fontId="2"/>
  </si>
  <si>
    <r>
      <t xml:space="preserve"> </t>
    </r>
    <r>
      <rPr>
        <b/>
        <sz val="14"/>
        <rFont val="ＭＳ Ｐゴシック"/>
        <family val="3"/>
        <charset val="128"/>
      </rPr>
      <t>フリーキャッシュ・フロー</t>
    </r>
  </si>
  <si>
    <r>
      <t>自己資本比率</t>
    </r>
    <r>
      <rPr>
        <sz val="13"/>
        <rFont val="Arial"/>
        <family val="2"/>
      </rPr>
      <t xml:space="preserve"> (%)</t>
    </r>
    <rPh sb="0" eb="2">
      <t>ジコ</t>
    </rPh>
    <rPh sb="2" eb="4">
      <t>シホン</t>
    </rPh>
    <rPh sb="4" eb="6">
      <t>ヒリツ</t>
    </rPh>
    <phoneticPr fontId="2"/>
  </si>
  <si>
    <r>
      <t>DER</t>
    </r>
    <r>
      <rPr>
        <sz val="13"/>
        <rFont val="ＭＳ Ｐゴシック"/>
        <family val="3"/>
        <charset val="128"/>
      </rPr>
      <t>（グロス）（倍）</t>
    </r>
    <rPh sb="9" eb="10">
      <t>バイ</t>
    </rPh>
    <phoneticPr fontId="2"/>
  </si>
  <si>
    <r>
      <t>DER</t>
    </r>
    <r>
      <rPr>
        <sz val="13"/>
        <rFont val="ＭＳ Ｐゴシック"/>
        <family val="3"/>
        <charset val="128"/>
      </rPr>
      <t>（ネット）（倍）</t>
    </r>
    <rPh sb="9" eb="10">
      <t>バイ</t>
    </rPh>
    <phoneticPr fontId="2"/>
  </si>
  <si>
    <r>
      <t>1</t>
    </r>
    <r>
      <rPr>
        <sz val="13"/>
        <rFont val="ＭＳ Ｐゴシック"/>
        <family val="3"/>
        <charset val="128"/>
      </rPr>
      <t>株当たり純資産額</t>
    </r>
    <r>
      <rPr>
        <sz val="13"/>
        <rFont val="Arial"/>
        <family val="2"/>
      </rPr>
      <t xml:space="preserve"> (BPS)</t>
    </r>
    <rPh sb="1" eb="2">
      <t>カブ</t>
    </rPh>
    <rPh sb="2" eb="3">
      <t>ア</t>
    </rPh>
    <rPh sb="5" eb="6">
      <t>ジュン</t>
    </rPh>
    <rPh sb="6" eb="8">
      <t>シサン</t>
    </rPh>
    <rPh sb="8" eb="9">
      <t>ガク</t>
    </rPh>
    <phoneticPr fontId="2"/>
  </si>
  <si>
    <t>消去又は全社</t>
    <rPh sb="0" eb="2">
      <t>ショウキョ</t>
    </rPh>
    <rPh sb="2" eb="3">
      <t>マタ</t>
    </rPh>
    <rPh sb="4" eb="6">
      <t>ゼンシャ</t>
    </rPh>
    <phoneticPr fontId="2"/>
  </si>
  <si>
    <t>（単位：億円）</t>
    <rPh sb="1" eb="3">
      <t>タンイ</t>
    </rPh>
    <rPh sb="4" eb="6">
      <t>オクエン</t>
    </rPh>
    <phoneticPr fontId="2"/>
  </si>
  <si>
    <t>国　内（連結子会社）</t>
    <rPh sb="0" eb="1">
      <t>クニ</t>
    </rPh>
    <rPh sb="2" eb="3">
      <t>ナイ</t>
    </rPh>
    <rPh sb="4" eb="6">
      <t>レンケツ</t>
    </rPh>
    <rPh sb="6" eb="9">
      <t>コガイシャ</t>
    </rPh>
    <phoneticPr fontId="2"/>
  </si>
  <si>
    <t>国　内（持分法適用会社）</t>
    <rPh sb="0" eb="1">
      <t>クニ</t>
    </rPh>
    <rPh sb="2" eb="3">
      <t>ナイ</t>
    </rPh>
    <rPh sb="4" eb="6">
      <t>モチブン</t>
    </rPh>
    <rPh sb="6" eb="7">
      <t>ポウ</t>
    </rPh>
    <rPh sb="7" eb="9">
      <t>テキヨウ</t>
    </rPh>
    <rPh sb="9" eb="11">
      <t>ガイシャ</t>
    </rPh>
    <phoneticPr fontId="2"/>
  </si>
  <si>
    <t>海　外（持分法適用会社）</t>
    <rPh sb="0" eb="1">
      <t>ウミ</t>
    </rPh>
    <rPh sb="2" eb="3">
      <t>ガイ</t>
    </rPh>
    <rPh sb="4" eb="6">
      <t>モチブン</t>
    </rPh>
    <rPh sb="6" eb="7">
      <t>ポウ</t>
    </rPh>
    <rPh sb="7" eb="9">
      <t>テキヨウ</t>
    </rPh>
    <rPh sb="9" eb="11">
      <t>ガイシャ</t>
    </rPh>
    <phoneticPr fontId="2"/>
  </si>
  <si>
    <t>海　外（連結子会社）</t>
    <rPh sb="0" eb="1">
      <t>ウミ</t>
    </rPh>
    <rPh sb="2" eb="3">
      <t>ソト</t>
    </rPh>
    <rPh sb="4" eb="6">
      <t>レンケツ</t>
    </rPh>
    <rPh sb="6" eb="9">
      <t>コガイシャ</t>
    </rPh>
    <phoneticPr fontId="2"/>
  </si>
  <si>
    <t>機械</t>
    <rPh sb="0" eb="2">
      <t>キカイ</t>
    </rPh>
    <phoneticPr fontId="2"/>
  </si>
  <si>
    <t>エネルギー・金属</t>
    <rPh sb="6" eb="8">
      <t>キンゾク</t>
    </rPh>
    <phoneticPr fontId="2"/>
  </si>
  <si>
    <r>
      <t>2009</t>
    </r>
    <r>
      <rPr>
        <sz val="20"/>
        <rFont val="ＭＳ Ｐゴシック"/>
        <family val="3"/>
        <charset val="128"/>
      </rPr>
      <t>年度</t>
    </r>
    <rPh sb="4" eb="6">
      <t>ネンド</t>
    </rPh>
    <phoneticPr fontId="2"/>
  </si>
  <si>
    <t>総資産</t>
    <rPh sb="0" eb="1">
      <t>ソウ</t>
    </rPh>
    <rPh sb="1" eb="3">
      <t>シサン</t>
    </rPh>
    <phoneticPr fontId="2"/>
  </si>
  <si>
    <r>
      <t>2010</t>
    </r>
    <r>
      <rPr>
        <sz val="20"/>
        <rFont val="ＭＳ Ｐゴシック"/>
        <family val="3"/>
        <charset val="128"/>
      </rPr>
      <t>年度</t>
    </r>
    <rPh sb="4" eb="6">
      <t>ネンド</t>
    </rPh>
    <phoneticPr fontId="2"/>
  </si>
  <si>
    <t>New Stage 2008</t>
    <phoneticPr fontId="2"/>
  </si>
  <si>
    <t>Shine 2011</t>
    <phoneticPr fontId="2"/>
  </si>
  <si>
    <r>
      <t>1</t>
    </r>
    <r>
      <rPr>
        <sz val="13"/>
        <rFont val="ＭＳ Ｐゴシック"/>
        <family val="3"/>
        <charset val="128"/>
      </rPr>
      <t>株当たり当期純損益</t>
    </r>
    <r>
      <rPr>
        <sz val="13"/>
        <rFont val="Arial"/>
        <family val="2"/>
      </rPr>
      <t xml:space="preserve"> (EPS)</t>
    </r>
    <rPh sb="8" eb="10">
      <t>ソンエキ</t>
    </rPh>
    <phoneticPr fontId="2"/>
  </si>
  <si>
    <t>当期純損益</t>
    <rPh sb="0" eb="2">
      <t>トウキ</t>
    </rPh>
    <rPh sb="2" eb="5">
      <t>ジュンソンエキ</t>
    </rPh>
    <phoneticPr fontId="2"/>
  </si>
  <si>
    <r>
      <t>2011</t>
    </r>
    <r>
      <rPr>
        <sz val="14"/>
        <rFont val="ＭＳ Ｐゴシック"/>
        <family val="3"/>
        <charset val="128"/>
      </rPr>
      <t>年度</t>
    </r>
    <rPh sb="4" eb="6">
      <t>ネンド</t>
    </rPh>
    <phoneticPr fontId="2"/>
  </si>
  <si>
    <r>
      <t>2011年度</t>
    </r>
    <r>
      <rPr>
        <sz val="14"/>
        <rFont val="ＭＳ Ｐゴシック"/>
        <family val="3"/>
        <charset val="128"/>
      </rPr>
      <t/>
    </r>
    <rPh sb="4" eb="6">
      <t>ネンド</t>
    </rPh>
    <phoneticPr fontId="2"/>
  </si>
  <si>
    <r>
      <t>2003</t>
    </r>
    <r>
      <rPr>
        <sz val="20"/>
        <rFont val="ＭＳ Ｐゴシック"/>
        <family val="3"/>
        <charset val="128"/>
      </rPr>
      <t>年度</t>
    </r>
    <rPh sb="4" eb="6">
      <t>ネンド</t>
    </rPh>
    <phoneticPr fontId="2"/>
  </si>
  <si>
    <r>
      <t>2004</t>
    </r>
    <r>
      <rPr>
        <sz val="20"/>
        <rFont val="ＭＳ Ｐゴシック"/>
        <family val="3"/>
        <charset val="128"/>
      </rPr>
      <t>年度</t>
    </r>
    <rPh sb="4" eb="6">
      <t>ネンド</t>
    </rPh>
    <phoneticPr fontId="2"/>
  </si>
  <si>
    <t>木材</t>
    <rPh sb="0" eb="2">
      <t>モクザイ</t>
    </rPh>
    <phoneticPr fontId="2"/>
  </si>
  <si>
    <t>食料</t>
    <rPh sb="0" eb="2">
      <t>ショクリョウ</t>
    </rPh>
    <phoneticPr fontId="2"/>
  </si>
  <si>
    <t>物資・リテール</t>
    <rPh sb="0" eb="2">
      <t>ブッシ</t>
    </rPh>
    <phoneticPr fontId="2"/>
  </si>
  <si>
    <t>繊維</t>
    <rPh sb="0" eb="2">
      <t>センイ</t>
    </rPh>
    <phoneticPr fontId="2"/>
  </si>
  <si>
    <r>
      <t>2011</t>
    </r>
    <r>
      <rPr>
        <sz val="20"/>
        <rFont val="ＭＳ Ｐゴシック"/>
        <family val="3"/>
        <charset val="128"/>
      </rPr>
      <t>年度</t>
    </r>
    <rPh sb="4" eb="6">
      <t>ネンド</t>
    </rPh>
    <phoneticPr fontId="2"/>
  </si>
  <si>
    <t>-</t>
    <phoneticPr fontId="2"/>
  </si>
  <si>
    <t>建設都市開発</t>
    <rPh sb="0" eb="2">
      <t>ケンセツ</t>
    </rPh>
    <rPh sb="2" eb="4">
      <t>トシ</t>
    </rPh>
    <rPh sb="4" eb="6">
      <t>カイハツ</t>
    </rPh>
    <phoneticPr fontId="2"/>
  </si>
  <si>
    <r>
      <rPr>
        <sz val="13"/>
        <rFont val="ＭＳ Ｐゴシック"/>
        <family val="3"/>
        <charset val="128"/>
      </rPr>
      <t>中期経営計画</t>
    </r>
    <r>
      <rPr>
        <sz val="13"/>
        <rFont val="Arial"/>
        <family val="2"/>
      </rPr>
      <t>2014</t>
    </r>
    <rPh sb="0" eb="2">
      <t>チュウキ</t>
    </rPh>
    <rPh sb="2" eb="4">
      <t>ケイエイ</t>
    </rPh>
    <rPh sb="4" eb="6">
      <t>ケイカク</t>
    </rPh>
    <phoneticPr fontId="2"/>
  </si>
  <si>
    <r>
      <t>2012</t>
    </r>
    <r>
      <rPr>
        <sz val="14"/>
        <rFont val="ＭＳ Ｐゴシック"/>
        <family val="3"/>
        <charset val="128"/>
      </rPr>
      <t>年度</t>
    </r>
    <rPh sb="4" eb="6">
      <t>ネンド</t>
    </rPh>
    <phoneticPr fontId="2"/>
  </si>
  <si>
    <t>（単位：億円）</t>
    <phoneticPr fontId="2"/>
  </si>
  <si>
    <t>-</t>
    <phoneticPr fontId="2"/>
  </si>
  <si>
    <t>化学</t>
    <rPh sb="0" eb="2">
      <t>カガク</t>
    </rPh>
    <phoneticPr fontId="2"/>
  </si>
  <si>
    <r>
      <t>2012</t>
    </r>
    <r>
      <rPr>
        <sz val="20"/>
        <rFont val="ＭＳ Ｐゴシック"/>
        <family val="3"/>
        <charset val="128"/>
      </rPr>
      <t>年度</t>
    </r>
    <rPh sb="4" eb="6">
      <t>ネンド</t>
    </rPh>
    <phoneticPr fontId="2"/>
  </si>
  <si>
    <t>（単位：億円）</t>
    <phoneticPr fontId="2"/>
  </si>
  <si>
    <r>
      <t>2003</t>
    </r>
    <r>
      <rPr>
        <sz val="13"/>
        <rFont val="ＭＳ Ｐゴシック"/>
        <family val="3"/>
        <charset val="128"/>
      </rPr>
      <t>年度　　　　　　　　　（日本基準）</t>
    </r>
    <rPh sb="4" eb="6">
      <t>ネンド</t>
    </rPh>
    <rPh sb="16" eb="18">
      <t>ニホン</t>
    </rPh>
    <rPh sb="18" eb="20">
      <t>キジュン</t>
    </rPh>
    <phoneticPr fontId="2"/>
  </si>
  <si>
    <r>
      <t>2004</t>
    </r>
    <r>
      <rPr>
        <sz val="13"/>
        <rFont val="ＭＳ Ｐゴシック"/>
        <family val="3"/>
        <charset val="128"/>
      </rPr>
      <t>年度　　　　　（日本基準）</t>
    </r>
    <rPh sb="4" eb="6">
      <t>ネンド</t>
    </rPh>
    <rPh sb="12" eb="14">
      <t>ニホン</t>
    </rPh>
    <rPh sb="14" eb="16">
      <t>キジュン</t>
    </rPh>
    <phoneticPr fontId="2"/>
  </si>
  <si>
    <r>
      <t>2005</t>
    </r>
    <r>
      <rPr>
        <sz val="13"/>
        <rFont val="ＭＳ Ｐゴシック"/>
        <family val="3"/>
        <charset val="128"/>
      </rPr>
      <t>年度　　　　　（日本基準）</t>
    </r>
    <rPh sb="4" eb="6">
      <t>ネンド</t>
    </rPh>
    <rPh sb="12" eb="14">
      <t>ニホン</t>
    </rPh>
    <rPh sb="14" eb="16">
      <t>キジュン</t>
    </rPh>
    <phoneticPr fontId="2"/>
  </si>
  <si>
    <t>-</t>
    <phoneticPr fontId="2"/>
  </si>
  <si>
    <t>-</t>
    <phoneticPr fontId="2"/>
  </si>
  <si>
    <r>
      <t>2003</t>
    </r>
    <r>
      <rPr>
        <sz val="12"/>
        <rFont val="ＭＳ Ｐゴシック"/>
        <family val="3"/>
        <charset val="128"/>
      </rPr>
      <t>年度</t>
    </r>
    <rPh sb="4" eb="6">
      <t>ネンド</t>
    </rPh>
    <phoneticPr fontId="2"/>
  </si>
  <si>
    <r>
      <t>2004</t>
    </r>
    <r>
      <rPr>
        <sz val="12"/>
        <rFont val="ＭＳ Ｐゴシック"/>
        <family val="3"/>
        <charset val="128"/>
      </rPr>
      <t>年度</t>
    </r>
    <rPh sb="4" eb="6">
      <t>ネンド</t>
    </rPh>
    <phoneticPr fontId="2"/>
  </si>
  <si>
    <r>
      <t>2005</t>
    </r>
    <r>
      <rPr>
        <sz val="12"/>
        <rFont val="ＭＳ Ｐゴシック"/>
        <family val="3"/>
        <charset val="128"/>
      </rPr>
      <t>年度</t>
    </r>
    <rPh sb="4" eb="6">
      <t>ネンド</t>
    </rPh>
    <phoneticPr fontId="2"/>
  </si>
  <si>
    <r>
      <t>2006</t>
    </r>
    <r>
      <rPr>
        <sz val="12"/>
        <rFont val="ＭＳ Ｐゴシック"/>
        <family val="3"/>
        <charset val="128"/>
      </rPr>
      <t>年度</t>
    </r>
    <rPh sb="4" eb="6">
      <t>ネンド</t>
    </rPh>
    <phoneticPr fontId="2"/>
  </si>
  <si>
    <r>
      <t>2007</t>
    </r>
    <r>
      <rPr>
        <sz val="12"/>
        <rFont val="ＭＳ Ｐゴシック"/>
        <family val="3"/>
        <charset val="128"/>
      </rPr>
      <t>年度</t>
    </r>
    <rPh sb="4" eb="6">
      <t>ネンド</t>
    </rPh>
    <phoneticPr fontId="2"/>
  </si>
  <si>
    <r>
      <t>2008</t>
    </r>
    <r>
      <rPr>
        <sz val="12"/>
        <rFont val="ＭＳ Ｐゴシック"/>
        <family val="3"/>
        <charset val="128"/>
      </rPr>
      <t>年度</t>
    </r>
    <rPh sb="4" eb="6">
      <t>ネンド</t>
    </rPh>
    <phoneticPr fontId="2"/>
  </si>
  <si>
    <r>
      <t>2009</t>
    </r>
    <r>
      <rPr>
        <sz val="12"/>
        <rFont val="ＭＳ Ｐゴシック"/>
        <family val="3"/>
        <charset val="128"/>
      </rPr>
      <t>年度</t>
    </r>
    <rPh sb="4" eb="6">
      <t>ネンド</t>
    </rPh>
    <phoneticPr fontId="2"/>
  </si>
  <si>
    <r>
      <t>2010</t>
    </r>
    <r>
      <rPr>
        <sz val="12"/>
        <rFont val="ＭＳ Ｐゴシック"/>
        <family val="3"/>
        <charset val="128"/>
      </rPr>
      <t>年度</t>
    </r>
    <rPh sb="4" eb="6">
      <t>ネンド</t>
    </rPh>
    <phoneticPr fontId="2"/>
  </si>
  <si>
    <r>
      <t>2011</t>
    </r>
    <r>
      <rPr>
        <sz val="12"/>
        <rFont val="ＭＳ Ｐゴシック"/>
        <family val="3"/>
        <charset val="128"/>
      </rPr>
      <t>年度</t>
    </r>
    <rPh sb="4" eb="6">
      <t>ネンド</t>
    </rPh>
    <phoneticPr fontId="2"/>
  </si>
  <si>
    <r>
      <t>2012</t>
    </r>
    <r>
      <rPr>
        <sz val="12"/>
        <rFont val="ＭＳ Ｐゴシック"/>
        <family val="3"/>
        <charset val="128"/>
      </rPr>
      <t>年度</t>
    </r>
    <rPh sb="4" eb="6">
      <t>ネンド</t>
    </rPh>
    <phoneticPr fontId="2"/>
  </si>
  <si>
    <r>
      <rPr>
        <b/>
        <sz val="13"/>
        <rFont val="ＭＳ Ｐゴシック"/>
        <family val="3"/>
        <charset val="128"/>
      </rPr>
      <t>流動資産</t>
    </r>
    <rPh sb="0" eb="2">
      <t>リュウドウ</t>
    </rPh>
    <rPh sb="2" eb="4">
      <t>シサン</t>
    </rPh>
    <phoneticPr fontId="2"/>
  </si>
  <si>
    <r>
      <rPr>
        <sz val="12"/>
        <rFont val="ＭＳ Ｐゴシック"/>
        <family val="3"/>
        <charset val="128"/>
      </rPr>
      <t>　現金及び現金同等物</t>
    </r>
    <rPh sb="1" eb="3">
      <t>ゲンキン</t>
    </rPh>
    <rPh sb="3" eb="4">
      <t>オヨ</t>
    </rPh>
    <rPh sb="5" eb="7">
      <t>ゲンキン</t>
    </rPh>
    <rPh sb="7" eb="9">
      <t>ドウトウ</t>
    </rPh>
    <rPh sb="9" eb="10">
      <t>ブツ</t>
    </rPh>
    <phoneticPr fontId="2"/>
  </si>
  <si>
    <r>
      <rPr>
        <sz val="12"/>
        <rFont val="ＭＳ Ｐゴシック"/>
        <family val="3"/>
        <charset val="128"/>
      </rPr>
      <t>　定期預金</t>
    </r>
    <rPh sb="1" eb="3">
      <t>テイキ</t>
    </rPh>
    <rPh sb="3" eb="5">
      <t>ヨキン</t>
    </rPh>
    <phoneticPr fontId="2"/>
  </si>
  <si>
    <r>
      <rPr>
        <sz val="12"/>
        <rFont val="ＭＳ Ｐゴシック"/>
        <family val="3"/>
        <charset val="128"/>
      </rPr>
      <t>　営業債権及びその他の債権</t>
    </r>
    <rPh sb="1" eb="3">
      <t>エイギョウ</t>
    </rPh>
    <rPh sb="3" eb="5">
      <t>サイケン</t>
    </rPh>
    <rPh sb="5" eb="6">
      <t>オヨ</t>
    </rPh>
    <rPh sb="9" eb="10">
      <t>タ</t>
    </rPh>
    <rPh sb="11" eb="13">
      <t>サイケン</t>
    </rPh>
    <phoneticPr fontId="2"/>
  </si>
  <si>
    <r>
      <rPr>
        <sz val="12"/>
        <rFont val="ＭＳ Ｐゴシック"/>
        <family val="3"/>
        <charset val="128"/>
      </rPr>
      <t>　その他の投資</t>
    </r>
    <rPh sb="3" eb="4">
      <t>タ</t>
    </rPh>
    <rPh sb="5" eb="7">
      <t>トウシ</t>
    </rPh>
    <phoneticPr fontId="2"/>
  </si>
  <si>
    <r>
      <rPr>
        <sz val="12"/>
        <rFont val="ＭＳ Ｐゴシック"/>
        <family val="3"/>
        <charset val="128"/>
      </rPr>
      <t>　デリバティブ金融資産</t>
    </r>
    <rPh sb="7" eb="9">
      <t>キンユウ</t>
    </rPh>
    <rPh sb="9" eb="11">
      <t>シサン</t>
    </rPh>
    <phoneticPr fontId="2"/>
  </si>
  <si>
    <r>
      <rPr>
        <sz val="12"/>
        <rFont val="ＭＳ Ｐゴシック"/>
        <family val="3"/>
        <charset val="128"/>
      </rPr>
      <t>　棚卸資産</t>
    </r>
    <rPh sb="1" eb="3">
      <t>タナオロシ</t>
    </rPh>
    <rPh sb="3" eb="5">
      <t>シサン</t>
    </rPh>
    <phoneticPr fontId="2"/>
  </si>
  <si>
    <r>
      <rPr>
        <sz val="12"/>
        <rFont val="ＭＳ Ｐゴシック"/>
        <family val="3"/>
        <charset val="128"/>
      </rPr>
      <t>　未収法人所得税</t>
    </r>
    <rPh sb="1" eb="3">
      <t>ミシュウ</t>
    </rPh>
    <rPh sb="3" eb="5">
      <t>ホウジン</t>
    </rPh>
    <rPh sb="5" eb="8">
      <t>ショトクゼイ</t>
    </rPh>
    <phoneticPr fontId="2"/>
  </si>
  <si>
    <r>
      <rPr>
        <sz val="12"/>
        <rFont val="ＭＳ Ｐゴシック"/>
        <family val="3"/>
        <charset val="128"/>
      </rPr>
      <t>　その他の流動資産</t>
    </r>
    <rPh sb="3" eb="4">
      <t>タ</t>
    </rPh>
    <rPh sb="5" eb="7">
      <t>リュウドウ</t>
    </rPh>
    <rPh sb="7" eb="9">
      <t>シサン</t>
    </rPh>
    <phoneticPr fontId="2"/>
  </si>
  <si>
    <r>
      <rPr>
        <sz val="12"/>
        <rFont val="ＭＳ Ｐゴシック"/>
        <family val="3"/>
        <charset val="128"/>
      </rPr>
      <t>　売却目的で保有する資産</t>
    </r>
    <rPh sb="1" eb="3">
      <t>バイキャク</t>
    </rPh>
    <rPh sb="3" eb="5">
      <t>モクテキ</t>
    </rPh>
    <rPh sb="6" eb="8">
      <t>ホユウ</t>
    </rPh>
    <rPh sb="10" eb="12">
      <t>シサン</t>
    </rPh>
    <phoneticPr fontId="2"/>
  </si>
  <si>
    <r>
      <rPr>
        <b/>
        <sz val="13"/>
        <rFont val="ＭＳ Ｐゴシック"/>
        <family val="3"/>
        <charset val="128"/>
      </rPr>
      <t>流動資産合計</t>
    </r>
    <rPh sb="0" eb="4">
      <t>リュウドウシサン</t>
    </rPh>
    <rPh sb="4" eb="6">
      <t>ゴウケイ</t>
    </rPh>
    <phoneticPr fontId="2"/>
  </si>
  <si>
    <r>
      <rPr>
        <b/>
        <sz val="13"/>
        <rFont val="ＭＳ Ｐゴシック"/>
        <family val="3"/>
        <charset val="128"/>
      </rPr>
      <t>非流動資産</t>
    </r>
    <rPh sb="0" eb="1">
      <t>ヒ</t>
    </rPh>
    <rPh sb="1" eb="3">
      <t>リュウドウ</t>
    </rPh>
    <rPh sb="3" eb="5">
      <t>シサン</t>
    </rPh>
    <phoneticPr fontId="2"/>
  </si>
  <si>
    <r>
      <rPr>
        <sz val="12"/>
        <rFont val="ＭＳ Ｐゴシック"/>
        <family val="3"/>
        <charset val="128"/>
      </rPr>
      <t>　のれん</t>
    </r>
    <phoneticPr fontId="2"/>
  </si>
  <si>
    <r>
      <rPr>
        <sz val="12"/>
        <rFont val="ＭＳ Ｐゴシック"/>
        <family val="3"/>
        <charset val="128"/>
      </rPr>
      <t>　無形資産</t>
    </r>
    <rPh sb="1" eb="3">
      <t>ムケイ</t>
    </rPh>
    <rPh sb="3" eb="5">
      <t>シサン</t>
    </rPh>
    <phoneticPr fontId="2"/>
  </si>
  <si>
    <r>
      <rPr>
        <sz val="12"/>
        <rFont val="ＭＳ Ｐゴシック"/>
        <family val="3"/>
        <charset val="128"/>
      </rPr>
      <t>　投資不動産</t>
    </r>
    <rPh sb="1" eb="3">
      <t>トウシ</t>
    </rPh>
    <rPh sb="3" eb="6">
      <t>フドウサン</t>
    </rPh>
    <phoneticPr fontId="2"/>
  </si>
  <si>
    <r>
      <rPr>
        <sz val="12"/>
        <rFont val="ＭＳ Ｐゴシック"/>
        <family val="3"/>
        <charset val="128"/>
      </rPr>
      <t>　持分法で会計処理されている投資</t>
    </r>
    <rPh sb="1" eb="4">
      <t>モチブンポウ</t>
    </rPh>
    <rPh sb="5" eb="7">
      <t>カイケイ</t>
    </rPh>
    <rPh sb="7" eb="9">
      <t>ショリ</t>
    </rPh>
    <rPh sb="14" eb="16">
      <t>トウシ</t>
    </rPh>
    <phoneticPr fontId="2"/>
  </si>
  <si>
    <r>
      <rPr>
        <sz val="12"/>
        <rFont val="ＭＳ Ｐゴシック"/>
        <family val="3"/>
        <charset val="128"/>
      </rPr>
      <t>　その他の非流動資産</t>
    </r>
    <rPh sb="3" eb="4">
      <t>ホカ</t>
    </rPh>
    <rPh sb="5" eb="6">
      <t>ヒ</t>
    </rPh>
    <rPh sb="6" eb="8">
      <t>リュウドウ</t>
    </rPh>
    <rPh sb="8" eb="10">
      <t>シサン</t>
    </rPh>
    <phoneticPr fontId="2"/>
  </si>
  <si>
    <r>
      <rPr>
        <sz val="12"/>
        <rFont val="ＭＳ Ｐゴシック"/>
        <family val="3"/>
        <charset val="128"/>
      </rPr>
      <t>　繰延税金資産</t>
    </r>
    <rPh sb="1" eb="3">
      <t>クリノベ</t>
    </rPh>
    <rPh sb="3" eb="5">
      <t>ゼイキン</t>
    </rPh>
    <rPh sb="5" eb="7">
      <t>シサン</t>
    </rPh>
    <phoneticPr fontId="2"/>
  </si>
  <si>
    <r>
      <rPr>
        <b/>
        <sz val="13"/>
        <rFont val="ＭＳ Ｐゴシック"/>
        <family val="3"/>
        <charset val="128"/>
      </rPr>
      <t>非流動資産合計</t>
    </r>
    <rPh sb="0" eb="1">
      <t>ヒ</t>
    </rPh>
    <rPh sb="1" eb="3">
      <t>リュウドウ</t>
    </rPh>
    <rPh sb="3" eb="5">
      <t>シサン</t>
    </rPh>
    <rPh sb="5" eb="7">
      <t>ゴウケイ</t>
    </rPh>
    <phoneticPr fontId="2"/>
  </si>
  <si>
    <r>
      <rPr>
        <b/>
        <sz val="13"/>
        <rFont val="ＭＳ Ｐゴシック"/>
        <family val="3"/>
        <charset val="128"/>
      </rPr>
      <t>資産合計</t>
    </r>
    <rPh sb="0" eb="2">
      <t>シサン</t>
    </rPh>
    <rPh sb="2" eb="4">
      <t>ゴウケイ</t>
    </rPh>
    <phoneticPr fontId="2"/>
  </si>
  <si>
    <r>
      <rPr>
        <b/>
        <sz val="13"/>
        <rFont val="ＭＳ Ｐゴシック"/>
        <family val="3"/>
        <charset val="128"/>
      </rPr>
      <t>流動負債</t>
    </r>
    <rPh sb="0" eb="2">
      <t>リュウドウ</t>
    </rPh>
    <rPh sb="2" eb="4">
      <t>フサイ</t>
    </rPh>
    <phoneticPr fontId="2"/>
  </si>
  <si>
    <r>
      <rPr>
        <sz val="12"/>
        <rFont val="ＭＳ Ｐゴシック"/>
        <family val="3"/>
        <charset val="128"/>
      </rPr>
      <t>　営業債務及びその他の債務</t>
    </r>
    <rPh sb="1" eb="3">
      <t>エイギョウ</t>
    </rPh>
    <rPh sb="3" eb="5">
      <t>サイム</t>
    </rPh>
    <rPh sb="5" eb="6">
      <t>オヨ</t>
    </rPh>
    <rPh sb="9" eb="10">
      <t>タ</t>
    </rPh>
    <rPh sb="11" eb="13">
      <t>サイム</t>
    </rPh>
    <phoneticPr fontId="2"/>
  </si>
  <si>
    <r>
      <rPr>
        <sz val="12"/>
        <rFont val="ＭＳ Ｐゴシック"/>
        <family val="3"/>
        <charset val="128"/>
      </rPr>
      <t>　社債及び借入金</t>
    </r>
    <rPh sb="1" eb="3">
      <t>シャサイ</t>
    </rPh>
    <rPh sb="3" eb="4">
      <t>オヨ</t>
    </rPh>
    <rPh sb="5" eb="7">
      <t>カリイレ</t>
    </rPh>
    <rPh sb="7" eb="8">
      <t>キン</t>
    </rPh>
    <phoneticPr fontId="2"/>
  </si>
  <si>
    <r>
      <rPr>
        <sz val="12"/>
        <rFont val="ＭＳ Ｐゴシック"/>
        <family val="3"/>
        <charset val="128"/>
      </rPr>
      <t>　デリバティブ金融負債</t>
    </r>
    <rPh sb="7" eb="9">
      <t>キンユウ</t>
    </rPh>
    <rPh sb="9" eb="11">
      <t>フサイ</t>
    </rPh>
    <phoneticPr fontId="2"/>
  </si>
  <si>
    <r>
      <rPr>
        <sz val="12"/>
        <rFont val="ＭＳ Ｐゴシック"/>
        <family val="3"/>
        <charset val="128"/>
      </rPr>
      <t>　未払法人所得税</t>
    </r>
    <rPh sb="1" eb="2">
      <t>ミ</t>
    </rPh>
    <rPh sb="2" eb="3">
      <t>バライ</t>
    </rPh>
    <rPh sb="3" eb="5">
      <t>ホウジン</t>
    </rPh>
    <rPh sb="5" eb="8">
      <t>ショトクゼイ</t>
    </rPh>
    <phoneticPr fontId="2"/>
  </si>
  <si>
    <r>
      <rPr>
        <sz val="12"/>
        <rFont val="ＭＳ Ｐゴシック"/>
        <family val="3"/>
        <charset val="128"/>
      </rPr>
      <t>　引当金</t>
    </r>
    <rPh sb="1" eb="3">
      <t>ヒキアテ</t>
    </rPh>
    <rPh sb="3" eb="4">
      <t>キン</t>
    </rPh>
    <phoneticPr fontId="2"/>
  </si>
  <si>
    <r>
      <rPr>
        <sz val="12"/>
        <rFont val="ＭＳ Ｐゴシック"/>
        <family val="3"/>
        <charset val="128"/>
      </rPr>
      <t>　その他の流動負債</t>
    </r>
    <rPh sb="3" eb="4">
      <t>タ</t>
    </rPh>
    <rPh sb="5" eb="7">
      <t>リュウドウ</t>
    </rPh>
    <rPh sb="7" eb="9">
      <t>フサイ</t>
    </rPh>
    <phoneticPr fontId="2"/>
  </si>
  <si>
    <r>
      <rPr>
        <sz val="12"/>
        <rFont val="ＭＳ Ｐゴシック"/>
        <family val="3"/>
        <charset val="128"/>
      </rPr>
      <t>　売却目的で保有する資産に直接関連する負債</t>
    </r>
    <rPh sb="1" eb="3">
      <t>バイキャク</t>
    </rPh>
    <rPh sb="3" eb="5">
      <t>モクテキ</t>
    </rPh>
    <rPh sb="6" eb="8">
      <t>ホユウ</t>
    </rPh>
    <rPh sb="10" eb="12">
      <t>シサン</t>
    </rPh>
    <rPh sb="13" eb="15">
      <t>チョクセツ</t>
    </rPh>
    <rPh sb="15" eb="17">
      <t>カンレン</t>
    </rPh>
    <rPh sb="19" eb="21">
      <t>フサイ</t>
    </rPh>
    <phoneticPr fontId="2"/>
  </si>
  <si>
    <r>
      <rPr>
        <b/>
        <sz val="13"/>
        <rFont val="ＭＳ Ｐゴシック"/>
        <family val="3"/>
        <charset val="128"/>
      </rPr>
      <t>流動負債合計</t>
    </r>
    <rPh sb="0" eb="2">
      <t>リュウドウ</t>
    </rPh>
    <rPh sb="2" eb="4">
      <t>フサイ</t>
    </rPh>
    <rPh sb="4" eb="6">
      <t>ゴウケイ</t>
    </rPh>
    <phoneticPr fontId="2"/>
  </si>
  <si>
    <r>
      <rPr>
        <b/>
        <sz val="13"/>
        <rFont val="ＭＳ Ｐゴシック"/>
        <family val="3"/>
        <charset val="128"/>
      </rPr>
      <t>非流動負債</t>
    </r>
    <rPh sb="0" eb="1">
      <t>ヒ</t>
    </rPh>
    <rPh sb="1" eb="3">
      <t>リュウドウ</t>
    </rPh>
    <rPh sb="3" eb="5">
      <t>フサイ</t>
    </rPh>
    <phoneticPr fontId="2"/>
  </si>
  <si>
    <r>
      <rPr>
        <sz val="12"/>
        <rFont val="ＭＳ Ｐゴシック"/>
        <family val="3"/>
        <charset val="128"/>
      </rPr>
      <t>　退職給付に係る負債</t>
    </r>
    <rPh sb="1" eb="3">
      <t>タイショク</t>
    </rPh>
    <rPh sb="3" eb="5">
      <t>キュウフ</t>
    </rPh>
    <rPh sb="6" eb="7">
      <t>カカ</t>
    </rPh>
    <rPh sb="8" eb="10">
      <t>フサイ</t>
    </rPh>
    <phoneticPr fontId="2"/>
  </si>
  <si>
    <r>
      <rPr>
        <sz val="12"/>
        <rFont val="ＭＳ Ｐゴシック"/>
        <family val="3"/>
        <charset val="128"/>
      </rPr>
      <t>　その他の非流動負債</t>
    </r>
    <rPh sb="3" eb="4">
      <t>タ</t>
    </rPh>
    <rPh sb="5" eb="6">
      <t>ヒ</t>
    </rPh>
    <rPh sb="6" eb="8">
      <t>リュウドウ</t>
    </rPh>
    <rPh sb="8" eb="10">
      <t>フサイ</t>
    </rPh>
    <phoneticPr fontId="2"/>
  </si>
  <si>
    <r>
      <rPr>
        <sz val="12"/>
        <rFont val="ＭＳ Ｐゴシック"/>
        <family val="3"/>
        <charset val="128"/>
      </rPr>
      <t>　繰延税金負債</t>
    </r>
    <rPh sb="1" eb="3">
      <t>クリノベ</t>
    </rPh>
    <rPh sb="3" eb="5">
      <t>ゼイキン</t>
    </rPh>
    <rPh sb="5" eb="7">
      <t>フサイ</t>
    </rPh>
    <phoneticPr fontId="2"/>
  </si>
  <si>
    <r>
      <rPr>
        <b/>
        <sz val="13"/>
        <rFont val="ＭＳ Ｐゴシック"/>
        <family val="3"/>
        <charset val="128"/>
      </rPr>
      <t>非流動負債合計</t>
    </r>
    <rPh sb="0" eb="1">
      <t>ヒ</t>
    </rPh>
    <rPh sb="1" eb="3">
      <t>リュウドウ</t>
    </rPh>
    <rPh sb="3" eb="5">
      <t>フサイ</t>
    </rPh>
    <rPh sb="5" eb="7">
      <t>ゴウケイ</t>
    </rPh>
    <phoneticPr fontId="2"/>
  </si>
  <si>
    <r>
      <rPr>
        <b/>
        <sz val="13"/>
        <rFont val="ＭＳ Ｐゴシック"/>
        <family val="3"/>
        <charset val="128"/>
      </rPr>
      <t>負債合計</t>
    </r>
    <rPh sb="0" eb="2">
      <t>フサイ</t>
    </rPh>
    <rPh sb="2" eb="4">
      <t>ゴウケイ</t>
    </rPh>
    <phoneticPr fontId="2"/>
  </si>
  <si>
    <r>
      <rPr>
        <b/>
        <sz val="13"/>
        <rFont val="ＭＳ Ｐゴシック"/>
        <family val="3"/>
        <charset val="128"/>
      </rPr>
      <t>資本</t>
    </r>
    <rPh sb="0" eb="2">
      <t>シホン</t>
    </rPh>
    <phoneticPr fontId="2"/>
  </si>
  <si>
    <r>
      <rPr>
        <sz val="12"/>
        <rFont val="ＭＳ Ｐゴシック"/>
        <family val="3"/>
        <charset val="128"/>
      </rPr>
      <t>　資本金</t>
    </r>
    <rPh sb="1" eb="4">
      <t>シホンキン</t>
    </rPh>
    <phoneticPr fontId="2"/>
  </si>
  <si>
    <r>
      <rPr>
        <sz val="12"/>
        <rFont val="ＭＳ Ｐゴシック"/>
        <family val="3"/>
        <charset val="128"/>
      </rPr>
      <t>　資本剰余金</t>
    </r>
    <rPh sb="1" eb="3">
      <t>シホン</t>
    </rPh>
    <rPh sb="3" eb="6">
      <t>ジョウヨキン</t>
    </rPh>
    <phoneticPr fontId="2"/>
  </si>
  <si>
    <r>
      <rPr>
        <sz val="12"/>
        <rFont val="ＭＳ Ｐゴシック"/>
        <family val="3"/>
        <charset val="128"/>
      </rPr>
      <t>　自己株式</t>
    </r>
    <rPh sb="1" eb="3">
      <t>ジコ</t>
    </rPh>
    <rPh sb="3" eb="5">
      <t>カブシキ</t>
    </rPh>
    <phoneticPr fontId="2"/>
  </si>
  <si>
    <r>
      <rPr>
        <sz val="12"/>
        <rFont val="ＭＳ Ｐゴシック"/>
        <family val="3"/>
        <charset val="128"/>
      </rPr>
      <t>　利益剰余金</t>
    </r>
    <rPh sb="1" eb="3">
      <t>リエキ</t>
    </rPh>
    <rPh sb="3" eb="6">
      <t>ジョウヨキン</t>
    </rPh>
    <phoneticPr fontId="2"/>
  </si>
  <si>
    <r>
      <rPr>
        <sz val="12"/>
        <rFont val="ＭＳ Ｐゴシック"/>
        <family val="3"/>
        <charset val="128"/>
      </rPr>
      <t>　非支配持分</t>
    </r>
    <rPh sb="1" eb="2">
      <t>ヒ</t>
    </rPh>
    <rPh sb="2" eb="4">
      <t>シハイ</t>
    </rPh>
    <rPh sb="4" eb="6">
      <t>モチブン</t>
    </rPh>
    <phoneticPr fontId="2"/>
  </si>
  <si>
    <r>
      <rPr>
        <b/>
        <sz val="13"/>
        <rFont val="ＭＳ Ｐゴシック"/>
        <family val="3"/>
        <charset val="128"/>
      </rPr>
      <t>資本合計</t>
    </r>
    <rPh sb="0" eb="2">
      <t>シホン</t>
    </rPh>
    <rPh sb="2" eb="4">
      <t>ゴウケイ</t>
    </rPh>
    <phoneticPr fontId="2"/>
  </si>
  <si>
    <r>
      <rPr>
        <b/>
        <sz val="13"/>
        <rFont val="ＭＳ Ｐゴシック"/>
        <family val="3"/>
        <charset val="128"/>
      </rPr>
      <t>負債及び資本合計</t>
    </r>
    <rPh sb="0" eb="2">
      <t>フサイ</t>
    </rPh>
    <rPh sb="2" eb="3">
      <t>オヨ</t>
    </rPh>
    <rPh sb="4" eb="6">
      <t>シホン</t>
    </rPh>
    <rPh sb="6" eb="8">
      <t>ゴウケイ</t>
    </rPh>
    <phoneticPr fontId="2"/>
  </si>
  <si>
    <r>
      <rPr>
        <b/>
        <sz val="13"/>
        <rFont val="ＭＳ Ｐゴシック"/>
        <family val="3"/>
        <charset val="128"/>
      </rPr>
      <t>収益：</t>
    </r>
    <rPh sb="0" eb="2">
      <t>シュウエキ</t>
    </rPh>
    <phoneticPr fontId="2"/>
  </si>
  <si>
    <r>
      <rPr>
        <sz val="13"/>
        <rFont val="ＭＳ Ｐゴシック"/>
        <family val="3"/>
        <charset val="128"/>
      </rPr>
      <t>　商品の販売に係る収益</t>
    </r>
    <phoneticPr fontId="2"/>
  </si>
  <si>
    <r>
      <rPr>
        <sz val="13"/>
        <rFont val="ＭＳ Ｐゴシック"/>
        <family val="3"/>
        <charset val="128"/>
      </rPr>
      <t>　サービス及びその他の販売に係る収益</t>
    </r>
    <phoneticPr fontId="2"/>
  </si>
  <si>
    <r>
      <rPr>
        <b/>
        <sz val="13"/>
        <rFont val="ＭＳ Ｐゴシック"/>
        <family val="3"/>
        <charset val="128"/>
      </rPr>
      <t>収益合計</t>
    </r>
    <rPh sb="2" eb="4">
      <t>ゴウケイ</t>
    </rPh>
    <phoneticPr fontId="2"/>
  </si>
  <si>
    <r>
      <rPr>
        <b/>
        <sz val="13"/>
        <rFont val="ＭＳ Ｐゴシック"/>
        <family val="3"/>
        <charset val="128"/>
      </rPr>
      <t>原価</t>
    </r>
    <rPh sb="0" eb="2">
      <t>ゲンカ</t>
    </rPh>
    <phoneticPr fontId="2"/>
  </si>
  <si>
    <r>
      <rPr>
        <b/>
        <sz val="13"/>
        <rFont val="ＭＳ Ｐゴシック"/>
        <family val="3"/>
        <charset val="128"/>
      </rPr>
      <t>売上総利益</t>
    </r>
    <rPh sb="0" eb="2">
      <t>ウリアゲ</t>
    </rPh>
    <rPh sb="2" eb="5">
      <t>ソウリエキ</t>
    </rPh>
    <phoneticPr fontId="2"/>
  </si>
  <si>
    <r>
      <rPr>
        <sz val="12"/>
        <rFont val="ＭＳ Ｐゴシック"/>
        <family val="3"/>
        <charset val="128"/>
      </rPr>
      <t>　販売費及び一般管理費</t>
    </r>
    <rPh sb="1" eb="4">
      <t>ハンバイヒ</t>
    </rPh>
    <rPh sb="4" eb="5">
      <t>オヨ</t>
    </rPh>
    <rPh sb="6" eb="8">
      <t>イッパン</t>
    </rPh>
    <rPh sb="8" eb="11">
      <t>カンリヒ</t>
    </rPh>
    <phoneticPr fontId="2"/>
  </si>
  <si>
    <r>
      <rPr>
        <sz val="12"/>
        <rFont val="ＭＳ Ｐゴシック"/>
        <family val="3"/>
        <charset val="128"/>
      </rPr>
      <t>　固定資産除売却損益</t>
    </r>
    <rPh sb="1" eb="3">
      <t>コテイ</t>
    </rPh>
    <rPh sb="3" eb="5">
      <t>シサン</t>
    </rPh>
    <rPh sb="5" eb="6">
      <t>ジョ</t>
    </rPh>
    <rPh sb="6" eb="8">
      <t>バイキャク</t>
    </rPh>
    <rPh sb="8" eb="10">
      <t>ソンエキ</t>
    </rPh>
    <phoneticPr fontId="2"/>
  </si>
  <si>
    <r>
      <rPr>
        <sz val="12"/>
        <rFont val="ＭＳ Ｐゴシック"/>
        <family val="3"/>
        <charset val="128"/>
      </rPr>
      <t>　固定資産減損損失</t>
    </r>
    <rPh sb="1" eb="3">
      <t>コテイ</t>
    </rPh>
    <rPh sb="3" eb="5">
      <t>シサン</t>
    </rPh>
    <rPh sb="5" eb="7">
      <t>ゲンソン</t>
    </rPh>
    <rPh sb="7" eb="9">
      <t>ソンシツ</t>
    </rPh>
    <phoneticPr fontId="2"/>
  </si>
  <si>
    <r>
      <rPr>
        <sz val="12"/>
        <rFont val="ＭＳ Ｐゴシック"/>
        <family val="3"/>
        <charset val="128"/>
      </rPr>
      <t>　関係会社整理損</t>
    </r>
    <rPh sb="1" eb="3">
      <t>カンケイ</t>
    </rPh>
    <rPh sb="3" eb="5">
      <t>カイシャ</t>
    </rPh>
    <rPh sb="5" eb="7">
      <t>セイリ</t>
    </rPh>
    <rPh sb="7" eb="8">
      <t>ソン</t>
    </rPh>
    <phoneticPr fontId="2"/>
  </si>
  <si>
    <r>
      <rPr>
        <sz val="12"/>
        <rFont val="ＭＳ Ｐゴシック"/>
        <family val="3"/>
        <charset val="128"/>
      </rPr>
      <t>　その他の収益</t>
    </r>
    <rPh sb="3" eb="4">
      <t>タ</t>
    </rPh>
    <rPh sb="5" eb="7">
      <t>シュウエキ</t>
    </rPh>
    <rPh sb="6" eb="7">
      <t>バイエキ</t>
    </rPh>
    <phoneticPr fontId="2"/>
  </si>
  <si>
    <r>
      <rPr>
        <sz val="12"/>
        <rFont val="ＭＳ Ｐゴシック"/>
        <family val="3"/>
        <charset val="128"/>
      </rPr>
      <t>　その他の費用</t>
    </r>
    <rPh sb="3" eb="4">
      <t>タ</t>
    </rPh>
    <rPh sb="5" eb="7">
      <t>ヒヨウ</t>
    </rPh>
    <phoneticPr fontId="2"/>
  </si>
  <si>
    <r>
      <rPr>
        <b/>
        <sz val="13"/>
        <rFont val="ＭＳ Ｐゴシック"/>
        <family val="3"/>
        <charset val="128"/>
      </rPr>
      <t>金融収益</t>
    </r>
    <rPh sb="0" eb="2">
      <t>キンユウ</t>
    </rPh>
    <rPh sb="2" eb="4">
      <t>シュウエキ</t>
    </rPh>
    <phoneticPr fontId="2"/>
  </si>
  <si>
    <r>
      <rPr>
        <sz val="12"/>
        <rFont val="ＭＳ Ｐゴシック"/>
        <family val="3"/>
        <charset val="128"/>
      </rPr>
      <t>　受取利息</t>
    </r>
    <rPh sb="1" eb="5">
      <t>ウケトリリソク</t>
    </rPh>
    <phoneticPr fontId="2"/>
  </si>
  <si>
    <r>
      <rPr>
        <sz val="12"/>
        <rFont val="ＭＳ Ｐゴシック"/>
        <family val="3"/>
        <charset val="128"/>
      </rPr>
      <t>　受取配当金</t>
    </r>
    <rPh sb="1" eb="3">
      <t>ウケトリ</t>
    </rPh>
    <rPh sb="3" eb="6">
      <t>ハイトウキン</t>
    </rPh>
    <phoneticPr fontId="2"/>
  </si>
  <si>
    <r>
      <rPr>
        <sz val="12"/>
        <rFont val="ＭＳ Ｐゴシック"/>
        <family val="3"/>
        <charset val="128"/>
      </rPr>
      <t>　その他の金融収益</t>
    </r>
    <rPh sb="3" eb="4">
      <t>タ</t>
    </rPh>
    <rPh sb="5" eb="7">
      <t>キンユウ</t>
    </rPh>
    <rPh sb="7" eb="9">
      <t>シュウエキ</t>
    </rPh>
    <phoneticPr fontId="2"/>
  </si>
  <si>
    <r>
      <rPr>
        <b/>
        <sz val="13"/>
        <rFont val="ＭＳ Ｐゴシック"/>
        <family val="3"/>
        <charset val="128"/>
      </rPr>
      <t>金融費用</t>
    </r>
    <rPh sb="0" eb="2">
      <t>キンユウ</t>
    </rPh>
    <rPh sb="2" eb="4">
      <t>ヒヨウ</t>
    </rPh>
    <phoneticPr fontId="2"/>
  </si>
  <si>
    <r>
      <rPr>
        <sz val="12"/>
        <rFont val="ＭＳ Ｐゴシック"/>
        <family val="3"/>
        <charset val="128"/>
      </rPr>
      <t>　支払利息</t>
    </r>
    <rPh sb="1" eb="3">
      <t>シハライ</t>
    </rPh>
    <rPh sb="3" eb="5">
      <t>リソク</t>
    </rPh>
    <phoneticPr fontId="2"/>
  </si>
  <si>
    <r>
      <rPr>
        <sz val="12"/>
        <rFont val="ＭＳ Ｐゴシック"/>
        <family val="3"/>
        <charset val="128"/>
      </rPr>
      <t>　その他の金融費用</t>
    </r>
    <rPh sb="3" eb="4">
      <t>タ</t>
    </rPh>
    <rPh sb="5" eb="7">
      <t>キンユウ</t>
    </rPh>
    <rPh sb="7" eb="9">
      <t>ヒヨウ</t>
    </rPh>
    <phoneticPr fontId="2"/>
  </si>
  <si>
    <r>
      <rPr>
        <b/>
        <sz val="13"/>
        <rFont val="ＭＳ Ｐゴシック"/>
        <family val="3"/>
        <charset val="128"/>
      </rPr>
      <t>法人所得税費用</t>
    </r>
    <rPh sb="0" eb="2">
      <t>ホウジン</t>
    </rPh>
    <rPh sb="2" eb="5">
      <t>ショトクゼイ</t>
    </rPh>
    <rPh sb="5" eb="7">
      <t>ヒヨウ</t>
    </rPh>
    <phoneticPr fontId="2"/>
  </si>
  <si>
    <r>
      <rPr>
        <b/>
        <sz val="13"/>
        <rFont val="ＭＳ Ｐゴシック"/>
        <family val="3"/>
        <charset val="128"/>
      </rPr>
      <t>当期純利益</t>
    </r>
    <rPh sb="0" eb="1">
      <t>トウ</t>
    </rPh>
    <rPh sb="1" eb="2">
      <t>キ</t>
    </rPh>
    <rPh sb="2" eb="3">
      <t>ジュン</t>
    </rPh>
    <rPh sb="3" eb="5">
      <t>リエキ</t>
    </rPh>
    <phoneticPr fontId="2"/>
  </si>
  <si>
    <r>
      <rPr>
        <b/>
        <sz val="13"/>
        <rFont val="ＭＳ Ｐゴシック"/>
        <family val="3"/>
        <charset val="128"/>
      </rPr>
      <t>当期純利益の帰属：</t>
    </r>
    <rPh sb="0" eb="1">
      <t>トウ</t>
    </rPh>
    <rPh sb="1" eb="2">
      <t>キ</t>
    </rPh>
    <rPh sb="2" eb="3">
      <t>ジュン</t>
    </rPh>
    <rPh sb="3" eb="5">
      <t>リエキ</t>
    </rPh>
    <rPh sb="6" eb="8">
      <t>キゾク</t>
    </rPh>
    <phoneticPr fontId="2"/>
  </si>
  <si>
    <r>
      <rPr>
        <b/>
        <sz val="13"/>
        <rFont val="ＭＳ Ｐゴシック"/>
        <family val="3"/>
        <charset val="128"/>
      </rPr>
      <t>　親会社の所有者</t>
    </r>
    <rPh sb="1" eb="2">
      <t>オヤ</t>
    </rPh>
    <rPh sb="2" eb="4">
      <t>カイシャ</t>
    </rPh>
    <rPh sb="5" eb="8">
      <t>ショユウシャ</t>
    </rPh>
    <phoneticPr fontId="2"/>
  </si>
  <si>
    <r>
      <rPr>
        <sz val="12"/>
        <rFont val="ＭＳ Ｐゴシック"/>
        <family val="3"/>
        <charset val="128"/>
      </rPr>
      <t>　非支配持分</t>
    </r>
    <rPh sb="1" eb="2">
      <t>ヒ</t>
    </rPh>
    <rPh sb="2" eb="4">
      <t>シハイ</t>
    </rPh>
    <rPh sb="4" eb="5">
      <t>モ</t>
    </rPh>
    <rPh sb="5" eb="6">
      <t>ブン</t>
    </rPh>
    <phoneticPr fontId="2"/>
  </si>
  <si>
    <r>
      <rPr>
        <b/>
        <sz val="13"/>
        <rFont val="ＭＳ Ｐゴシック"/>
        <family val="3"/>
        <charset val="128"/>
      </rPr>
      <t>その他の包括利益</t>
    </r>
    <rPh sb="2" eb="3">
      <t>タ</t>
    </rPh>
    <rPh sb="4" eb="6">
      <t>ホウカツ</t>
    </rPh>
    <rPh sb="6" eb="8">
      <t>リエキ</t>
    </rPh>
    <phoneticPr fontId="2"/>
  </si>
  <si>
    <r>
      <rPr>
        <b/>
        <sz val="12"/>
        <rFont val="ＭＳ Ｐゴシック"/>
        <family val="3"/>
        <charset val="128"/>
      </rPr>
      <t>　純損益に振り替えられることのない項目</t>
    </r>
    <rPh sb="1" eb="4">
      <t>ジュンソンエキ</t>
    </rPh>
    <rPh sb="5" eb="6">
      <t>フ</t>
    </rPh>
    <rPh sb="7" eb="8">
      <t>カ</t>
    </rPh>
    <rPh sb="17" eb="19">
      <t>コウモク</t>
    </rPh>
    <phoneticPr fontId="2"/>
  </si>
  <si>
    <r>
      <rPr>
        <sz val="12"/>
        <rFont val="ＭＳ Ｐゴシック"/>
        <family val="3"/>
        <charset val="128"/>
      </rPr>
      <t>　　その他の包括利益を通じて公正価値で測定する金融資産</t>
    </r>
    <rPh sb="4" eb="5">
      <t>タ</t>
    </rPh>
    <rPh sb="6" eb="8">
      <t>ホウカツ</t>
    </rPh>
    <rPh sb="8" eb="10">
      <t>リエキ</t>
    </rPh>
    <rPh sb="11" eb="12">
      <t>ツウ</t>
    </rPh>
    <rPh sb="14" eb="16">
      <t>コウセイ</t>
    </rPh>
    <rPh sb="16" eb="18">
      <t>カチ</t>
    </rPh>
    <rPh sb="19" eb="21">
      <t>ソクテイ</t>
    </rPh>
    <rPh sb="23" eb="25">
      <t>キンユウ</t>
    </rPh>
    <rPh sb="25" eb="27">
      <t>シサン</t>
    </rPh>
    <phoneticPr fontId="2"/>
  </si>
  <si>
    <r>
      <rPr>
        <b/>
        <sz val="12"/>
        <rFont val="ＭＳ Ｐゴシック"/>
        <family val="3"/>
        <charset val="128"/>
      </rPr>
      <t>　純損益に振り替えられることのない項目合計</t>
    </r>
    <rPh sb="1" eb="4">
      <t>ジュンソンエキ</t>
    </rPh>
    <rPh sb="5" eb="6">
      <t>フ</t>
    </rPh>
    <rPh sb="7" eb="8">
      <t>カ</t>
    </rPh>
    <rPh sb="17" eb="19">
      <t>コウモク</t>
    </rPh>
    <rPh sb="19" eb="21">
      <t>ゴウケイ</t>
    </rPh>
    <phoneticPr fontId="2"/>
  </si>
  <si>
    <r>
      <rPr>
        <b/>
        <sz val="12"/>
        <rFont val="ＭＳ Ｐゴシック"/>
        <family val="3"/>
        <charset val="128"/>
      </rPr>
      <t>　純損益にその後に振り替えられる可能性のある項目</t>
    </r>
    <rPh sb="1" eb="4">
      <t>ジュンソンエキ</t>
    </rPh>
    <rPh sb="7" eb="8">
      <t>ゴ</t>
    </rPh>
    <rPh sb="9" eb="10">
      <t>フ</t>
    </rPh>
    <rPh sb="11" eb="12">
      <t>カ</t>
    </rPh>
    <rPh sb="16" eb="19">
      <t>カノウセイ</t>
    </rPh>
    <rPh sb="22" eb="24">
      <t>コウモク</t>
    </rPh>
    <phoneticPr fontId="2"/>
  </si>
  <si>
    <r>
      <rPr>
        <sz val="12"/>
        <rFont val="ＭＳ Ｐゴシック"/>
        <family val="3"/>
        <charset val="128"/>
      </rPr>
      <t>　　在外営業活動体の換算差額</t>
    </r>
    <rPh sb="2" eb="4">
      <t>ザイガイ</t>
    </rPh>
    <rPh sb="4" eb="6">
      <t>エイギョウ</t>
    </rPh>
    <rPh sb="6" eb="8">
      <t>カツドウ</t>
    </rPh>
    <rPh sb="8" eb="9">
      <t>タイ</t>
    </rPh>
    <rPh sb="10" eb="12">
      <t>カンザン</t>
    </rPh>
    <rPh sb="12" eb="14">
      <t>サガク</t>
    </rPh>
    <phoneticPr fontId="2"/>
  </si>
  <si>
    <r>
      <rPr>
        <sz val="12"/>
        <rFont val="ＭＳ Ｐゴシック"/>
        <family val="3"/>
        <charset val="128"/>
      </rPr>
      <t>　　キャッシュ・フロー・ヘッジ</t>
    </r>
    <phoneticPr fontId="2"/>
  </si>
  <si>
    <r>
      <rPr>
        <b/>
        <sz val="12"/>
        <rFont val="ＭＳ Ｐゴシック"/>
        <family val="3"/>
        <charset val="128"/>
      </rPr>
      <t>　純損益にその後に振り替えられる可能性のある項目合計</t>
    </r>
    <rPh sb="1" eb="4">
      <t>ジュンソンエキ</t>
    </rPh>
    <rPh sb="7" eb="8">
      <t>ゴ</t>
    </rPh>
    <rPh sb="9" eb="10">
      <t>フ</t>
    </rPh>
    <rPh sb="11" eb="12">
      <t>カ</t>
    </rPh>
    <rPh sb="16" eb="19">
      <t>カノウセイ</t>
    </rPh>
    <rPh sb="22" eb="24">
      <t>コウモク</t>
    </rPh>
    <rPh sb="24" eb="26">
      <t>ゴウケイ</t>
    </rPh>
    <phoneticPr fontId="2"/>
  </si>
  <si>
    <r>
      <rPr>
        <b/>
        <sz val="13"/>
        <rFont val="ＭＳ Ｐゴシック"/>
        <family val="3"/>
        <charset val="128"/>
      </rPr>
      <t>税引後その他の包括利益</t>
    </r>
    <rPh sb="0" eb="2">
      <t>ゼイビ</t>
    </rPh>
    <rPh sb="2" eb="3">
      <t>ゴ</t>
    </rPh>
    <phoneticPr fontId="2"/>
  </si>
  <si>
    <r>
      <rPr>
        <b/>
        <sz val="13"/>
        <rFont val="ＭＳ Ｐゴシック"/>
        <family val="3"/>
        <charset val="128"/>
      </rPr>
      <t>当期包括利益</t>
    </r>
    <rPh sb="0" eb="2">
      <t>トウキ</t>
    </rPh>
    <rPh sb="2" eb="4">
      <t>ホウカツ</t>
    </rPh>
    <rPh sb="4" eb="6">
      <t>リエキ</t>
    </rPh>
    <phoneticPr fontId="2"/>
  </si>
  <si>
    <r>
      <rPr>
        <b/>
        <sz val="13"/>
        <rFont val="ＭＳ Ｐゴシック"/>
        <family val="3"/>
        <charset val="128"/>
      </rPr>
      <t>当期包括利益の帰属：</t>
    </r>
    <rPh sb="0" eb="1">
      <t>トウ</t>
    </rPh>
    <rPh sb="1" eb="2">
      <t>キ</t>
    </rPh>
    <rPh sb="2" eb="4">
      <t>ホウカツ</t>
    </rPh>
    <rPh sb="4" eb="6">
      <t>リエキ</t>
    </rPh>
    <rPh sb="7" eb="9">
      <t>キゾク</t>
    </rPh>
    <phoneticPr fontId="2"/>
  </si>
  <si>
    <r>
      <rPr>
        <sz val="12"/>
        <rFont val="ＭＳ Ｐゴシック"/>
        <family val="3"/>
        <charset val="128"/>
      </rPr>
      <t>　合計</t>
    </r>
    <rPh sb="1" eb="3">
      <t>ゴウケイ</t>
    </rPh>
    <phoneticPr fontId="2"/>
  </si>
  <si>
    <t>四半期純利益</t>
    <rPh sb="0" eb="3">
      <t>シハンキ</t>
    </rPh>
    <rPh sb="3" eb="4">
      <t>ジュン</t>
    </rPh>
    <rPh sb="4" eb="6">
      <t>リエキ</t>
    </rPh>
    <phoneticPr fontId="2"/>
  </si>
  <si>
    <t>四半期純利益の帰属：</t>
    <rPh sb="0" eb="3">
      <t>シハンキ</t>
    </rPh>
    <rPh sb="3" eb="4">
      <t>ジュン</t>
    </rPh>
    <rPh sb="4" eb="6">
      <t>リエキ</t>
    </rPh>
    <rPh sb="7" eb="9">
      <t>キゾク</t>
    </rPh>
    <phoneticPr fontId="2"/>
  </si>
  <si>
    <r>
      <rPr>
        <sz val="14"/>
        <rFont val="ＭＳ Ｐゴシック"/>
        <family val="3"/>
        <charset val="128"/>
      </rPr>
      <t>第</t>
    </r>
    <r>
      <rPr>
        <sz val="14"/>
        <rFont val="Arial"/>
        <family val="2"/>
      </rPr>
      <t>1</t>
    </r>
    <r>
      <rPr>
        <sz val="14"/>
        <rFont val="ＭＳ Ｐゴシック"/>
        <family val="3"/>
        <charset val="128"/>
      </rPr>
      <t>四半期</t>
    </r>
    <rPh sb="0" eb="1">
      <t>ダイ</t>
    </rPh>
    <rPh sb="2" eb="5">
      <t>シハンキ</t>
    </rPh>
    <phoneticPr fontId="2"/>
  </si>
  <si>
    <t>　　確定給付制度の数理計算上の再測定</t>
    <rPh sb="2" eb="4">
      <t>カクテイ</t>
    </rPh>
    <rPh sb="4" eb="6">
      <t>キュウフ</t>
    </rPh>
    <rPh sb="6" eb="8">
      <t>セイド</t>
    </rPh>
    <rPh sb="9" eb="11">
      <t>スウリ</t>
    </rPh>
    <rPh sb="11" eb="13">
      <t>ケイサン</t>
    </rPh>
    <rPh sb="13" eb="14">
      <t>ジョウ</t>
    </rPh>
    <rPh sb="15" eb="18">
      <t>サイソクテイ</t>
    </rPh>
    <phoneticPr fontId="2"/>
  </si>
  <si>
    <r>
      <t>2013</t>
    </r>
    <r>
      <rPr>
        <sz val="14"/>
        <rFont val="ＭＳ Ｐゴシック"/>
        <family val="3"/>
        <charset val="128"/>
      </rPr>
      <t>年度</t>
    </r>
    <rPh sb="4" eb="6">
      <t>ネンド</t>
    </rPh>
    <phoneticPr fontId="2"/>
  </si>
  <si>
    <r>
      <rPr>
        <b/>
        <sz val="14"/>
        <rFont val="ＭＳ Ｐゴシック"/>
        <family val="3"/>
        <charset val="128"/>
      </rPr>
      <t>営業活動によるキャッシュ・フロー</t>
    </r>
    <phoneticPr fontId="2"/>
  </si>
  <si>
    <r>
      <rPr>
        <sz val="12"/>
        <rFont val="ＭＳ Ｐゴシック"/>
        <family val="3"/>
        <charset val="128"/>
      </rPr>
      <t>当期純利益</t>
    </r>
    <rPh sb="0" eb="2">
      <t>トウキ</t>
    </rPh>
    <rPh sb="2" eb="5">
      <t>ジュンリエキ</t>
    </rPh>
    <phoneticPr fontId="2"/>
  </si>
  <si>
    <r>
      <rPr>
        <sz val="12"/>
        <rFont val="ＭＳ Ｐゴシック"/>
        <family val="3"/>
        <charset val="128"/>
      </rPr>
      <t>減価償却費及び償却費</t>
    </r>
    <rPh sb="0" eb="2">
      <t>ゲンカ</t>
    </rPh>
    <rPh sb="2" eb="4">
      <t>ショウキャク</t>
    </rPh>
    <rPh sb="4" eb="5">
      <t>ヒ</t>
    </rPh>
    <rPh sb="5" eb="6">
      <t>オヨ</t>
    </rPh>
    <rPh sb="7" eb="9">
      <t>ショウキャク</t>
    </rPh>
    <rPh sb="9" eb="10">
      <t>ヒ</t>
    </rPh>
    <phoneticPr fontId="2"/>
  </si>
  <si>
    <r>
      <rPr>
        <sz val="12"/>
        <rFont val="ＭＳ Ｐゴシック"/>
        <family val="3"/>
        <charset val="128"/>
      </rPr>
      <t>固定資産減損損失</t>
    </r>
    <rPh sb="0" eb="2">
      <t>コテイ</t>
    </rPh>
    <rPh sb="2" eb="4">
      <t>シサン</t>
    </rPh>
    <rPh sb="4" eb="6">
      <t>ゲンソン</t>
    </rPh>
    <rPh sb="6" eb="8">
      <t>ソンシツ</t>
    </rPh>
    <phoneticPr fontId="2"/>
  </si>
  <si>
    <r>
      <rPr>
        <sz val="12"/>
        <rFont val="ＭＳ Ｐゴシック"/>
        <family val="3"/>
        <charset val="128"/>
      </rPr>
      <t>金融収益及び金融費用</t>
    </r>
    <rPh sb="0" eb="2">
      <t>キンユウ</t>
    </rPh>
    <rPh sb="2" eb="4">
      <t>シュウエキ</t>
    </rPh>
    <rPh sb="4" eb="5">
      <t>オヨ</t>
    </rPh>
    <rPh sb="6" eb="8">
      <t>キンユウ</t>
    </rPh>
    <rPh sb="8" eb="10">
      <t>ヒヨウ</t>
    </rPh>
    <phoneticPr fontId="2"/>
  </si>
  <si>
    <r>
      <rPr>
        <sz val="12"/>
        <rFont val="ＭＳ Ｐゴシック"/>
        <family val="3"/>
        <charset val="128"/>
      </rPr>
      <t>持分法による投資損益（▲は益）</t>
    </r>
    <rPh sb="0" eb="2">
      <t>モチブン</t>
    </rPh>
    <rPh sb="2" eb="3">
      <t>ポウ</t>
    </rPh>
    <rPh sb="6" eb="8">
      <t>トウシ</t>
    </rPh>
    <rPh sb="8" eb="10">
      <t>ソンエキ</t>
    </rPh>
    <rPh sb="13" eb="14">
      <t>エキ</t>
    </rPh>
    <phoneticPr fontId="2"/>
  </si>
  <si>
    <r>
      <rPr>
        <sz val="12"/>
        <rFont val="ＭＳ Ｐゴシック"/>
        <family val="3"/>
        <charset val="128"/>
      </rPr>
      <t>固定資産除売却損益（▲は益）</t>
    </r>
    <rPh sb="0" eb="2">
      <t>コテイ</t>
    </rPh>
    <rPh sb="2" eb="4">
      <t>シサン</t>
    </rPh>
    <rPh sb="4" eb="5">
      <t>ジョ</t>
    </rPh>
    <rPh sb="5" eb="7">
      <t>バイキャク</t>
    </rPh>
    <rPh sb="7" eb="9">
      <t>ソンエキ</t>
    </rPh>
    <rPh sb="12" eb="13">
      <t>エキ</t>
    </rPh>
    <phoneticPr fontId="2"/>
  </si>
  <si>
    <r>
      <rPr>
        <sz val="12"/>
        <rFont val="ＭＳ Ｐゴシック"/>
        <family val="3"/>
        <charset val="128"/>
      </rPr>
      <t>法人所得税費用</t>
    </r>
    <rPh sb="0" eb="2">
      <t>ホウジン</t>
    </rPh>
    <rPh sb="2" eb="5">
      <t>ショトクゼイ</t>
    </rPh>
    <rPh sb="5" eb="7">
      <t>ヒヨウ</t>
    </rPh>
    <phoneticPr fontId="2"/>
  </si>
  <si>
    <r>
      <rPr>
        <sz val="12"/>
        <rFont val="ＭＳ Ｐゴシック"/>
        <family val="3"/>
        <charset val="128"/>
      </rPr>
      <t>営業債権及びその他の債権の増減（▲は増加）</t>
    </r>
    <rPh sb="0" eb="2">
      <t>エイギョウ</t>
    </rPh>
    <rPh sb="2" eb="4">
      <t>サイケン</t>
    </rPh>
    <rPh sb="4" eb="5">
      <t>オヨ</t>
    </rPh>
    <rPh sb="8" eb="9">
      <t>タ</t>
    </rPh>
    <rPh sb="10" eb="12">
      <t>サイケン</t>
    </rPh>
    <rPh sb="13" eb="15">
      <t>ゾウゲン</t>
    </rPh>
    <rPh sb="18" eb="20">
      <t>ゾウカ</t>
    </rPh>
    <phoneticPr fontId="2"/>
  </si>
  <si>
    <r>
      <rPr>
        <sz val="12"/>
        <rFont val="ＭＳ Ｐゴシック"/>
        <family val="3"/>
        <charset val="128"/>
      </rPr>
      <t>棚卸資産の増減（▲は増加）</t>
    </r>
    <rPh sb="0" eb="1">
      <t>タナ</t>
    </rPh>
    <rPh sb="1" eb="2">
      <t>オロシ</t>
    </rPh>
    <rPh sb="2" eb="4">
      <t>シサン</t>
    </rPh>
    <rPh sb="5" eb="7">
      <t>ゾウゲン</t>
    </rPh>
    <rPh sb="10" eb="12">
      <t>ゾウカ</t>
    </rPh>
    <phoneticPr fontId="2"/>
  </si>
  <si>
    <r>
      <rPr>
        <sz val="12"/>
        <rFont val="ＭＳ Ｐゴシック"/>
        <family val="3"/>
        <charset val="128"/>
      </rPr>
      <t>営業債務及びその他の債務の増減（▲は減少）</t>
    </r>
    <rPh sb="0" eb="2">
      <t>エイギョウ</t>
    </rPh>
    <rPh sb="2" eb="4">
      <t>サイム</t>
    </rPh>
    <rPh sb="4" eb="5">
      <t>オヨ</t>
    </rPh>
    <rPh sb="8" eb="9">
      <t>タ</t>
    </rPh>
    <rPh sb="10" eb="12">
      <t>サイム</t>
    </rPh>
    <rPh sb="13" eb="15">
      <t>ゾウゲン</t>
    </rPh>
    <rPh sb="18" eb="20">
      <t>ゲンショウ</t>
    </rPh>
    <phoneticPr fontId="2"/>
  </si>
  <si>
    <r>
      <rPr>
        <sz val="12"/>
        <rFont val="ＭＳ Ｐゴシック"/>
        <family val="3"/>
        <charset val="128"/>
      </rPr>
      <t>退職給付に係る負債の増減（▲は減少）</t>
    </r>
    <rPh sb="0" eb="2">
      <t>タイショク</t>
    </rPh>
    <rPh sb="2" eb="4">
      <t>キュウフ</t>
    </rPh>
    <rPh sb="5" eb="6">
      <t>カカ</t>
    </rPh>
    <rPh sb="7" eb="9">
      <t>フサイ</t>
    </rPh>
    <rPh sb="10" eb="12">
      <t>ゾウゲン</t>
    </rPh>
    <rPh sb="15" eb="17">
      <t>ゲンショウ</t>
    </rPh>
    <phoneticPr fontId="2"/>
  </si>
  <si>
    <r>
      <rPr>
        <sz val="12"/>
        <rFont val="ＭＳ Ｐゴシック"/>
        <family val="3"/>
        <charset val="128"/>
      </rPr>
      <t>その他</t>
    </r>
    <phoneticPr fontId="2"/>
  </si>
  <si>
    <r>
      <rPr>
        <sz val="12"/>
        <rFont val="ＭＳ Ｐゴシック"/>
        <family val="3"/>
        <charset val="128"/>
      </rPr>
      <t>　小計</t>
    </r>
    <rPh sb="1" eb="3">
      <t>ショウケイ</t>
    </rPh>
    <phoneticPr fontId="2"/>
  </si>
  <si>
    <r>
      <rPr>
        <sz val="12"/>
        <rFont val="ＭＳ Ｐゴシック"/>
        <family val="3"/>
        <charset val="128"/>
      </rPr>
      <t>利息の受取額</t>
    </r>
    <rPh sb="0" eb="2">
      <t>リソク</t>
    </rPh>
    <rPh sb="3" eb="5">
      <t>ウケトリ</t>
    </rPh>
    <rPh sb="5" eb="6">
      <t>ガク</t>
    </rPh>
    <phoneticPr fontId="2"/>
  </si>
  <si>
    <r>
      <rPr>
        <sz val="12"/>
        <rFont val="ＭＳ Ｐゴシック"/>
        <family val="3"/>
        <charset val="128"/>
      </rPr>
      <t>配当金の受取額</t>
    </r>
    <rPh sb="0" eb="3">
      <t>ハイトウキン</t>
    </rPh>
    <rPh sb="4" eb="6">
      <t>ウケトリ</t>
    </rPh>
    <rPh sb="6" eb="7">
      <t>ガク</t>
    </rPh>
    <phoneticPr fontId="2"/>
  </si>
  <si>
    <r>
      <rPr>
        <sz val="12"/>
        <rFont val="ＭＳ Ｐゴシック"/>
        <family val="3"/>
        <charset val="128"/>
      </rPr>
      <t>利息の支払額</t>
    </r>
    <rPh sb="0" eb="2">
      <t>リソク</t>
    </rPh>
    <rPh sb="3" eb="5">
      <t>シハライ</t>
    </rPh>
    <rPh sb="5" eb="6">
      <t>ガク</t>
    </rPh>
    <phoneticPr fontId="2"/>
  </si>
  <si>
    <r>
      <rPr>
        <sz val="12"/>
        <rFont val="ＭＳ Ｐゴシック"/>
        <family val="3"/>
        <charset val="128"/>
      </rPr>
      <t>法人所得税の支払額</t>
    </r>
    <rPh sb="0" eb="2">
      <t>ホウジン</t>
    </rPh>
    <rPh sb="2" eb="5">
      <t>ショトクゼイ</t>
    </rPh>
    <rPh sb="6" eb="8">
      <t>シハライ</t>
    </rPh>
    <rPh sb="8" eb="9">
      <t>ガク</t>
    </rPh>
    <phoneticPr fontId="2"/>
  </si>
  <si>
    <r>
      <rPr>
        <b/>
        <sz val="14"/>
        <rFont val="ＭＳ Ｐゴシック"/>
        <family val="3"/>
        <charset val="128"/>
      </rPr>
      <t>投資活動によるキャッシュ・フロー</t>
    </r>
    <phoneticPr fontId="2"/>
  </si>
  <si>
    <r>
      <rPr>
        <sz val="12"/>
        <rFont val="ＭＳ Ｐゴシック"/>
        <family val="3"/>
        <charset val="128"/>
      </rPr>
      <t>有形固定資産の取得による支出</t>
    </r>
    <rPh sb="0" eb="2">
      <t>ユウケイ</t>
    </rPh>
    <rPh sb="2" eb="4">
      <t>コテイ</t>
    </rPh>
    <rPh sb="4" eb="6">
      <t>シサン</t>
    </rPh>
    <rPh sb="7" eb="9">
      <t>シュトク</t>
    </rPh>
    <rPh sb="12" eb="14">
      <t>シシュツ</t>
    </rPh>
    <phoneticPr fontId="2"/>
  </si>
  <si>
    <r>
      <rPr>
        <sz val="12"/>
        <rFont val="ＭＳ Ｐゴシック"/>
        <family val="3"/>
        <charset val="128"/>
      </rPr>
      <t>有形固定資産の売却による収入</t>
    </r>
    <rPh sb="0" eb="2">
      <t>ユウケイ</t>
    </rPh>
    <rPh sb="2" eb="4">
      <t>コテイ</t>
    </rPh>
    <rPh sb="4" eb="6">
      <t>シサン</t>
    </rPh>
    <rPh sb="7" eb="9">
      <t>バイキャク</t>
    </rPh>
    <rPh sb="12" eb="14">
      <t>シュウニュウ</t>
    </rPh>
    <phoneticPr fontId="2"/>
  </si>
  <si>
    <r>
      <rPr>
        <sz val="12"/>
        <rFont val="ＭＳ Ｐゴシック"/>
        <family val="3"/>
        <charset val="128"/>
      </rPr>
      <t>無形資産の取得による支出</t>
    </r>
    <rPh sb="0" eb="2">
      <t>ムケイ</t>
    </rPh>
    <rPh sb="2" eb="4">
      <t>シサン</t>
    </rPh>
    <rPh sb="5" eb="7">
      <t>シュトク</t>
    </rPh>
    <rPh sb="10" eb="12">
      <t>シシュツ</t>
    </rPh>
    <phoneticPr fontId="2"/>
  </si>
  <si>
    <r>
      <rPr>
        <sz val="12"/>
        <rFont val="ＭＳ Ｐゴシック"/>
        <family val="3"/>
        <charset val="128"/>
      </rPr>
      <t>長期貸付けによる支出</t>
    </r>
    <rPh sb="0" eb="2">
      <t>チョウキ</t>
    </rPh>
    <rPh sb="2" eb="4">
      <t>カシツ</t>
    </rPh>
    <rPh sb="8" eb="10">
      <t>シシュツ</t>
    </rPh>
    <phoneticPr fontId="2"/>
  </si>
  <si>
    <r>
      <rPr>
        <sz val="12"/>
        <rFont val="ＭＳ Ｐゴシック"/>
        <family val="3"/>
        <charset val="128"/>
      </rPr>
      <t>長期貸付金の回収による収入</t>
    </r>
    <rPh sb="0" eb="2">
      <t>チョウキ</t>
    </rPh>
    <rPh sb="2" eb="4">
      <t>カシツケ</t>
    </rPh>
    <rPh sb="4" eb="5">
      <t>キン</t>
    </rPh>
    <rPh sb="6" eb="8">
      <t>カイシュウ</t>
    </rPh>
    <rPh sb="11" eb="13">
      <t>シュウニュウ</t>
    </rPh>
    <phoneticPr fontId="2"/>
  </si>
  <si>
    <r>
      <rPr>
        <sz val="12"/>
        <rFont val="ＭＳ Ｐゴシック"/>
        <family val="3"/>
        <charset val="128"/>
      </rPr>
      <t>子会社の取得による収支（▲は支出）</t>
    </r>
    <rPh sb="0" eb="3">
      <t>コガイシャ</t>
    </rPh>
    <rPh sb="4" eb="6">
      <t>シュトク</t>
    </rPh>
    <rPh sb="9" eb="11">
      <t>シュウシ</t>
    </rPh>
    <rPh sb="14" eb="16">
      <t>シシュツ</t>
    </rPh>
    <phoneticPr fontId="2"/>
  </si>
  <si>
    <r>
      <rPr>
        <sz val="12"/>
        <rFont val="ＭＳ Ｐゴシック"/>
        <family val="3"/>
        <charset val="128"/>
      </rPr>
      <t>子会社の売却による収支（▲は支出）</t>
    </r>
    <rPh sb="0" eb="3">
      <t>コガイシャ</t>
    </rPh>
    <rPh sb="4" eb="6">
      <t>バイキャク</t>
    </rPh>
    <rPh sb="9" eb="11">
      <t>シュウシ</t>
    </rPh>
    <rPh sb="14" eb="16">
      <t>シシュツ</t>
    </rPh>
    <phoneticPr fontId="2"/>
  </si>
  <si>
    <r>
      <rPr>
        <sz val="12"/>
        <rFont val="ＭＳ Ｐゴシック"/>
        <family val="3"/>
        <charset val="128"/>
      </rPr>
      <t>投資の取得による支出</t>
    </r>
    <rPh sb="0" eb="2">
      <t>トウシ</t>
    </rPh>
    <rPh sb="3" eb="5">
      <t>シュトク</t>
    </rPh>
    <rPh sb="8" eb="10">
      <t>シシュツ</t>
    </rPh>
    <phoneticPr fontId="2"/>
  </si>
  <si>
    <r>
      <rPr>
        <sz val="12"/>
        <rFont val="ＭＳ Ｐゴシック"/>
        <family val="3"/>
        <charset val="128"/>
      </rPr>
      <t>投資の売却による収入</t>
    </r>
    <rPh sb="0" eb="2">
      <t>トウシ</t>
    </rPh>
    <rPh sb="3" eb="5">
      <t>バイキャク</t>
    </rPh>
    <rPh sb="8" eb="10">
      <t>シュウニュウ</t>
    </rPh>
    <phoneticPr fontId="2"/>
  </si>
  <si>
    <r>
      <rPr>
        <sz val="12"/>
        <rFont val="ＭＳ Ｐゴシック"/>
        <family val="3"/>
        <charset val="128"/>
      </rPr>
      <t>その他</t>
    </r>
    <rPh sb="2" eb="3">
      <t>タ</t>
    </rPh>
    <phoneticPr fontId="2"/>
  </si>
  <si>
    <r>
      <rPr>
        <b/>
        <sz val="14"/>
        <rFont val="ＭＳ Ｐゴシック"/>
        <family val="3"/>
        <charset val="128"/>
      </rPr>
      <t>財務活動によるキャッシュ・フロー</t>
    </r>
    <phoneticPr fontId="2"/>
  </si>
  <si>
    <r>
      <rPr>
        <sz val="12"/>
        <rFont val="ＭＳ Ｐゴシック"/>
        <family val="3"/>
        <charset val="128"/>
      </rPr>
      <t>短期借入金及びコマーシャル・ペーパーの増減（▲は減少）</t>
    </r>
    <rPh sb="0" eb="2">
      <t>タンキ</t>
    </rPh>
    <rPh sb="2" eb="4">
      <t>カリイレ</t>
    </rPh>
    <rPh sb="4" eb="5">
      <t>キン</t>
    </rPh>
    <rPh sb="5" eb="6">
      <t>オヨ</t>
    </rPh>
    <rPh sb="19" eb="21">
      <t>ゾウゲン</t>
    </rPh>
    <rPh sb="24" eb="26">
      <t>ゲンショウ</t>
    </rPh>
    <phoneticPr fontId="2"/>
  </si>
  <si>
    <r>
      <rPr>
        <sz val="12"/>
        <rFont val="ＭＳ Ｐゴシック"/>
        <family val="3"/>
        <charset val="128"/>
      </rPr>
      <t>長期借入れによる収入</t>
    </r>
    <rPh sb="0" eb="2">
      <t>チョウキ</t>
    </rPh>
    <rPh sb="2" eb="4">
      <t>カリイレ</t>
    </rPh>
    <rPh sb="8" eb="10">
      <t>シュウニュウ</t>
    </rPh>
    <phoneticPr fontId="2"/>
  </si>
  <si>
    <r>
      <rPr>
        <sz val="12"/>
        <rFont val="ＭＳ Ｐゴシック"/>
        <family val="3"/>
        <charset val="128"/>
      </rPr>
      <t>長期借入金の返済による支出</t>
    </r>
    <rPh sb="0" eb="2">
      <t>チョウキ</t>
    </rPh>
    <rPh sb="2" eb="4">
      <t>カリイレ</t>
    </rPh>
    <rPh sb="4" eb="5">
      <t>キン</t>
    </rPh>
    <rPh sb="6" eb="8">
      <t>ヘンサイ</t>
    </rPh>
    <rPh sb="11" eb="13">
      <t>シシュツ</t>
    </rPh>
    <phoneticPr fontId="2"/>
  </si>
  <si>
    <r>
      <rPr>
        <sz val="12"/>
        <rFont val="ＭＳ Ｐゴシック"/>
        <family val="3"/>
        <charset val="128"/>
      </rPr>
      <t>社債の発行による収入</t>
    </r>
    <rPh sb="0" eb="2">
      <t>シャサイ</t>
    </rPh>
    <rPh sb="3" eb="5">
      <t>ハッコウ</t>
    </rPh>
    <rPh sb="8" eb="10">
      <t>シュウニュウ</t>
    </rPh>
    <phoneticPr fontId="2"/>
  </si>
  <si>
    <r>
      <rPr>
        <sz val="12"/>
        <rFont val="ＭＳ Ｐゴシック"/>
        <family val="3"/>
        <charset val="128"/>
      </rPr>
      <t>社債の償還による支出</t>
    </r>
    <rPh sb="0" eb="2">
      <t>シャサイ</t>
    </rPh>
    <rPh sb="3" eb="5">
      <t>ショウカン</t>
    </rPh>
    <rPh sb="8" eb="10">
      <t>シシュツ</t>
    </rPh>
    <phoneticPr fontId="2"/>
  </si>
  <si>
    <r>
      <rPr>
        <sz val="12"/>
        <rFont val="ＭＳ Ｐゴシック"/>
        <family val="3"/>
        <charset val="128"/>
      </rPr>
      <t>非支配持分株主への子会社持分売却による収入</t>
    </r>
    <rPh sb="0" eb="1">
      <t>ヒ</t>
    </rPh>
    <rPh sb="1" eb="3">
      <t>シハイ</t>
    </rPh>
    <rPh sb="3" eb="5">
      <t>モチブン</t>
    </rPh>
    <rPh sb="5" eb="7">
      <t>カブヌシ</t>
    </rPh>
    <rPh sb="9" eb="12">
      <t>コガイシャ</t>
    </rPh>
    <rPh sb="12" eb="14">
      <t>モチブン</t>
    </rPh>
    <rPh sb="14" eb="16">
      <t>バイキャク</t>
    </rPh>
    <rPh sb="19" eb="21">
      <t>シュウニュウ</t>
    </rPh>
    <phoneticPr fontId="2"/>
  </si>
  <si>
    <r>
      <rPr>
        <sz val="12"/>
        <rFont val="ＭＳ Ｐゴシック"/>
        <family val="3"/>
        <charset val="128"/>
      </rPr>
      <t>非支配持分株主からの子会社持分取得による支出</t>
    </r>
    <rPh sb="0" eb="1">
      <t>ヒ</t>
    </rPh>
    <rPh sb="1" eb="3">
      <t>シハイ</t>
    </rPh>
    <rPh sb="3" eb="5">
      <t>モチブン</t>
    </rPh>
    <rPh sb="5" eb="7">
      <t>カブヌシ</t>
    </rPh>
    <rPh sb="10" eb="13">
      <t>コガイシャ</t>
    </rPh>
    <rPh sb="13" eb="15">
      <t>モチブン</t>
    </rPh>
    <rPh sb="15" eb="17">
      <t>シュトク</t>
    </rPh>
    <rPh sb="20" eb="22">
      <t>シシュツ</t>
    </rPh>
    <phoneticPr fontId="2"/>
  </si>
  <si>
    <r>
      <rPr>
        <sz val="12"/>
        <rFont val="ＭＳ Ｐゴシック"/>
        <family val="3"/>
        <charset val="128"/>
      </rPr>
      <t>自己株式の取得による支出</t>
    </r>
    <rPh sb="0" eb="2">
      <t>ジコ</t>
    </rPh>
    <rPh sb="2" eb="4">
      <t>カブシキ</t>
    </rPh>
    <rPh sb="5" eb="7">
      <t>シュトク</t>
    </rPh>
    <rPh sb="10" eb="12">
      <t>シシュツ</t>
    </rPh>
    <phoneticPr fontId="2"/>
  </si>
  <si>
    <r>
      <rPr>
        <sz val="12"/>
        <rFont val="ＭＳ Ｐゴシック"/>
        <family val="3"/>
        <charset val="128"/>
      </rPr>
      <t>配当金の支払額</t>
    </r>
    <rPh sb="0" eb="3">
      <t>ハイトウキン</t>
    </rPh>
    <rPh sb="4" eb="6">
      <t>シハライ</t>
    </rPh>
    <rPh sb="6" eb="7">
      <t>ガク</t>
    </rPh>
    <phoneticPr fontId="2"/>
  </si>
  <si>
    <r>
      <rPr>
        <sz val="12"/>
        <rFont val="ＭＳ Ｐゴシック"/>
        <family val="3"/>
        <charset val="128"/>
      </rPr>
      <t>非支配持分株主への配当金の支払額</t>
    </r>
    <rPh sb="0" eb="4">
      <t>ヒシハイモ</t>
    </rPh>
    <rPh sb="4" eb="5">
      <t>ブン</t>
    </rPh>
    <rPh sb="5" eb="7">
      <t>カブヌシ</t>
    </rPh>
    <rPh sb="9" eb="12">
      <t>ハイトウキン</t>
    </rPh>
    <rPh sb="13" eb="15">
      <t>シハラ</t>
    </rPh>
    <rPh sb="15" eb="16">
      <t>ガク</t>
    </rPh>
    <phoneticPr fontId="2"/>
  </si>
  <si>
    <r>
      <rPr>
        <sz val="12"/>
        <rFont val="ＭＳ Ｐゴシック"/>
        <family val="3"/>
        <charset val="128"/>
      </rPr>
      <t>その他</t>
    </r>
  </si>
  <si>
    <r>
      <rPr>
        <sz val="14"/>
        <rFont val="ＭＳ Ｐゴシック"/>
        <family val="3"/>
        <charset val="128"/>
      </rPr>
      <t>現金及び現金同等物の増減（▲は減少）</t>
    </r>
    <rPh sb="15" eb="17">
      <t>ゲンショウ</t>
    </rPh>
    <phoneticPr fontId="2"/>
  </si>
  <si>
    <r>
      <rPr>
        <sz val="14"/>
        <rFont val="ＭＳ Ｐゴシック"/>
        <family val="3"/>
        <charset val="128"/>
      </rPr>
      <t>現金及び現金同等物の期首残高</t>
    </r>
    <phoneticPr fontId="2"/>
  </si>
  <si>
    <r>
      <rPr>
        <sz val="14"/>
        <rFont val="ＭＳ Ｐゴシック"/>
        <family val="3"/>
        <charset val="128"/>
      </rPr>
      <t>現金及び現金同等物に係る換算差額</t>
    </r>
    <phoneticPr fontId="2"/>
  </si>
  <si>
    <r>
      <rPr>
        <b/>
        <sz val="14"/>
        <rFont val="ＭＳ Ｐゴシック"/>
        <family val="3"/>
        <charset val="128"/>
      </rPr>
      <t>現金及び現金同等物の期末残高</t>
    </r>
    <rPh sb="12" eb="14">
      <t>ザンダカ</t>
    </rPh>
    <phoneticPr fontId="2"/>
  </si>
  <si>
    <r>
      <t>1-1.</t>
    </r>
    <r>
      <rPr>
        <b/>
        <sz val="14"/>
        <rFont val="ＭＳ Ｐゴシック"/>
        <family val="3"/>
        <charset val="128"/>
      </rPr>
      <t>　連結損益計算書の推移【日本基準】</t>
    </r>
    <rPh sb="5" eb="7">
      <t>レンケツ</t>
    </rPh>
    <rPh sb="7" eb="9">
      <t>ソンエキ</t>
    </rPh>
    <rPh sb="9" eb="11">
      <t>ケイサン</t>
    </rPh>
    <rPh sb="11" eb="12">
      <t>ショ</t>
    </rPh>
    <rPh sb="13" eb="15">
      <t>スイイ</t>
    </rPh>
    <rPh sb="16" eb="18">
      <t>ニホン</t>
    </rPh>
    <rPh sb="18" eb="20">
      <t>キジュン</t>
    </rPh>
    <phoneticPr fontId="2"/>
  </si>
  <si>
    <t>（単位：百万円）</t>
    <rPh sb="4" eb="6">
      <t>ヒャクマン</t>
    </rPh>
    <phoneticPr fontId="2"/>
  </si>
  <si>
    <r>
      <t>2003</t>
    </r>
    <r>
      <rPr>
        <sz val="14"/>
        <rFont val="ＭＳ Ｐゴシック"/>
        <family val="3"/>
        <charset val="128"/>
      </rPr>
      <t>年度</t>
    </r>
    <rPh sb="4" eb="6">
      <t>ネンド</t>
    </rPh>
    <phoneticPr fontId="2"/>
  </si>
  <si>
    <r>
      <t>2004</t>
    </r>
    <r>
      <rPr>
        <sz val="14"/>
        <rFont val="ＭＳ Ｐゴシック"/>
        <family val="3"/>
        <charset val="128"/>
      </rPr>
      <t>年度</t>
    </r>
    <rPh sb="4" eb="6">
      <t>ネンド</t>
    </rPh>
    <phoneticPr fontId="2"/>
  </si>
  <si>
    <r>
      <t>2005年度</t>
    </r>
    <r>
      <rPr>
        <sz val="14"/>
        <rFont val="ＭＳ Ｐゴシック"/>
        <family val="3"/>
        <charset val="128"/>
      </rPr>
      <t/>
    </r>
    <rPh sb="4" eb="6">
      <t>ネンド</t>
    </rPh>
    <phoneticPr fontId="2"/>
  </si>
  <si>
    <r>
      <t>2006年度</t>
    </r>
    <r>
      <rPr>
        <sz val="14"/>
        <rFont val="ＭＳ Ｐゴシック"/>
        <family val="3"/>
        <charset val="128"/>
      </rPr>
      <t/>
    </r>
    <rPh sb="4" eb="6">
      <t>ネンド</t>
    </rPh>
    <phoneticPr fontId="2"/>
  </si>
  <si>
    <r>
      <t>2007年度</t>
    </r>
    <r>
      <rPr>
        <sz val="14"/>
        <rFont val="ＭＳ Ｐゴシック"/>
        <family val="3"/>
        <charset val="128"/>
      </rPr>
      <t/>
    </r>
    <rPh sb="4" eb="6">
      <t>ネンド</t>
    </rPh>
    <phoneticPr fontId="2"/>
  </si>
  <si>
    <r>
      <t>2008年度</t>
    </r>
    <r>
      <rPr>
        <sz val="14"/>
        <rFont val="ＭＳ Ｐゴシック"/>
        <family val="3"/>
        <charset val="128"/>
      </rPr>
      <t/>
    </r>
    <rPh sb="4" eb="6">
      <t>ネンド</t>
    </rPh>
    <phoneticPr fontId="2"/>
  </si>
  <si>
    <r>
      <t>2009年度</t>
    </r>
    <r>
      <rPr>
        <sz val="14"/>
        <rFont val="ＭＳ Ｐゴシック"/>
        <family val="3"/>
        <charset val="128"/>
      </rPr>
      <t/>
    </r>
    <rPh sb="4" eb="6">
      <t>ネンド</t>
    </rPh>
    <phoneticPr fontId="2"/>
  </si>
  <si>
    <r>
      <t>2010年度</t>
    </r>
    <r>
      <rPr>
        <sz val="14"/>
        <rFont val="ＭＳ Ｐゴシック"/>
        <family val="3"/>
        <charset val="128"/>
      </rPr>
      <t/>
    </r>
    <rPh sb="4" eb="6">
      <t>ネンド</t>
    </rPh>
    <phoneticPr fontId="2"/>
  </si>
  <si>
    <t>売上高</t>
    <rPh sb="0" eb="2">
      <t>ウリアゲ</t>
    </rPh>
    <rPh sb="2" eb="3">
      <t>ダカ</t>
    </rPh>
    <phoneticPr fontId="2"/>
  </si>
  <si>
    <t>売上原価</t>
    <rPh sb="0" eb="2">
      <t>ウリアゲ</t>
    </rPh>
    <rPh sb="2" eb="4">
      <t>ゲンカ</t>
    </rPh>
    <phoneticPr fontId="2"/>
  </si>
  <si>
    <t>　販売費及び一般管理費</t>
    <rPh sb="1" eb="4">
      <t>ハンバイヒ</t>
    </rPh>
    <rPh sb="4" eb="5">
      <t>オヨ</t>
    </rPh>
    <rPh sb="6" eb="8">
      <t>イッパン</t>
    </rPh>
    <rPh sb="8" eb="11">
      <t>カンリヒ</t>
    </rPh>
    <phoneticPr fontId="2"/>
  </si>
  <si>
    <t>営業外収益</t>
    <rPh sb="0" eb="3">
      <t>エイギョウガイ</t>
    </rPh>
    <rPh sb="3" eb="5">
      <t>シュウエキ</t>
    </rPh>
    <phoneticPr fontId="2"/>
  </si>
  <si>
    <t>　受取利息</t>
    <rPh sb="1" eb="5">
      <t>ウケトリリソク</t>
    </rPh>
    <phoneticPr fontId="2"/>
  </si>
  <si>
    <t>　受取配当金</t>
    <rPh sb="1" eb="3">
      <t>ウケトリ</t>
    </rPh>
    <rPh sb="3" eb="6">
      <t>ハイトウキン</t>
    </rPh>
    <phoneticPr fontId="2"/>
  </si>
  <si>
    <t>　持分法による投資利益</t>
    <rPh sb="1" eb="3">
      <t>モチブン</t>
    </rPh>
    <rPh sb="3" eb="4">
      <t>ホウ</t>
    </rPh>
    <rPh sb="7" eb="9">
      <t>トウシ</t>
    </rPh>
    <rPh sb="9" eb="11">
      <t>リエキ</t>
    </rPh>
    <phoneticPr fontId="2"/>
  </si>
  <si>
    <t>　投資有価証券売却益</t>
    <rPh sb="1" eb="3">
      <t>トウシ</t>
    </rPh>
    <rPh sb="3" eb="5">
      <t>ユウカ</t>
    </rPh>
    <rPh sb="5" eb="7">
      <t>ショウケン</t>
    </rPh>
    <rPh sb="7" eb="10">
      <t>バイキャクエキ</t>
    </rPh>
    <phoneticPr fontId="2"/>
  </si>
  <si>
    <t>-</t>
    <phoneticPr fontId="2"/>
  </si>
  <si>
    <t>　違約金収入</t>
    <rPh sb="1" eb="4">
      <t>イヤクキン</t>
    </rPh>
    <rPh sb="4" eb="6">
      <t>シュウニュウ</t>
    </rPh>
    <phoneticPr fontId="2"/>
  </si>
  <si>
    <t>　為替差益</t>
    <rPh sb="1" eb="3">
      <t>カワセ</t>
    </rPh>
    <rPh sb="3" eb="5">
      <t>サエキ</t>
    </rPh>
    <phoneticPr fontId="2"/>
  </si>
  <si>
    <t>　その他</t>
    <rPh sb="3" eb="4">
      <t>ホカ</t>
    </rPh>
    <phoneticPr fontId="2"/>
  </si>
  <si>
    <t>営業外費用</t>
    <rPh sb="0" eb="3">
      <t>エイギョウガイ</t>
    </rPh>
    <rPh sb="3" eb="5">
      <t>ヒヨウ</t>
    </rPh>
    <phoneticPr fontId="2"/>
  </si>
  <si>
    <t>　支払利息</t>
    <rPh sb="1" eb="3">
      <t>シハライ</t>
    </rPh>
    <rPh sb="3" eb="5">
      <t>リソク</t>
    </rPh>
    <phoneticPr fontId="2"/>
  </si>
  <si>
    <t>　コマーシャルペーパー利息</t>
    <rPh sb="11" eb="13">
      <t>リソク</t>
    </rPh>
    <phoneticPr fontId="2"/>
  </si>
  <si>
    <t>　為替差損</t>
    <rPh sb="1" eb="3">
      <t>カワセ</t>
    </rPh>
    <rPh sb="3" eb="5">
      <t>サソン</t>
    </rPh>
    <phoneticPr fontId="2"/>
  </si>
  <si>
    <t>-</t>
    <phoneticPr fontId="2"/>
  </si>
  <si>
    <t>　デリバティブ評価損</t>
    <rPh sb="7" eb="9">
      <t>ヒョウカ</t>
    </rPh>
    <rPh sb="9" eb="10">
      <t>ソン</t>
    </rPh>
    <phoneticPr fontId="2"/>
  </si>
  <si>
    <t>特別損益合計</t>
    <rPh sb="0" eb="2">
      <t>トクベツ</t>
    </rPh>
    <rPh sb="2" eb="4">
      <t>ソンエキ</t>
    </rPh>
    <rPh sb="4" eb="6">
      <t>ゴウケイ</t>
    </rPh>
    <phoneticPr fontId="2"/>
  </si>
  <si>
    <t>税金等調整前当期純利益</t>
    <rPh sb="0" eb="2">
      <t>ゼイキン</t>
    </rPh>
    <rPh sb="2" eb="3">
      <t>ナド</t>
    </rPh>
    <rPh sb="3" eb="5">
      <t>チョウセイ</t>
    </rPh>
    <rPh sb="5" eb="6">
      <t>マエ</t>
    </rPh>
    <rPh sb="6" eb="8">
      <t>トウキ</t>
    </rPh>
    <rPh sb="8" eb="11">
      <t>ジュンリエキ</t>
    </rPh>
    <phoneticPr fontId="2"/>
  </si>
  <si>
    <t>法人税、住民税及び事業税</t>
    <rPh sb="0" eb="3">
      <t>ホウジンゼイ</t>
    </rPh>
    <rPh sb="4" eb="7">
      <t>ジュウミンゼイ</t>
    </rPh>
    <rPh sb="7" eb="8">
      <t>オヨ</t>
    </rPh>
    <rPh sb="9" eb="12">
      <t>ジギョウゼイ</t>
    </rPh>
    <phoneticPr fontId="2"/>
  </si>
  <si>
    <t>法人税等調整額</t>
    <rPh sb="0" eb="3">
      <t>ホウジンゼイ</t>
    </rPh>
    <rPh sb="3" eb="4">
      <t>ナド</t>
    </rPh>
    <rPh sb="4" eb="6">
      <t>チョウセイ</t>
    </rPh>
    <rPh sb="6" eb="7">
      <t>ガク</t>
    </rPh>
    <phoneticPr fontId="2"/>
  </si>
  <si>
    <t>少数株主損益調整前当期純利益</t>
    <rPh sb="0" eb="2">
      <t>ショウスウ</t>
    </rPh>
    <rPh sb="2" eb="3">
      <t>カブ</t>
    </rPh>
    <rPh sb="3" eb="4">
      <t>ヌシ</t>
    </rPh>
    <rPh sb="4" eb="6">
      <t>ソンエキ</t>
    </rPh>
    <rPh sb="6" eb="8">
      <t>チョウセイ</t>
    </rPh>
    <rPh sb="8" eb="9">
      <t>マエ</t>
    </rPh>
    <rPh sb="9" eb="10">
      <t>トウ</t>
    </rPh>
    <rPh sb="10" eb="11">
      <t>キ</t>
    </rPh>
    <rPh sb="11" eb="12">
      <t>ジュン</t>
    </rPh>
    <rPh sb="12" eb="14">
      <t>リエキ</t>
    </rPh>
    <phoneticPr fontId="2"/>
  </si>
  <si>
    <t>‐</t>
    <phoneticPr fontId="2"/>
  </si>
  <si>
    <t>‐</t>
    <phoneticPr fontId="2"/>
  </si>
  <si>
    <t>少数株主利益</t>
    <rPh sb="0" eb="2">
      <t>ショウスウ</t>
    </rPh>
    <rPh sb="2" eb="4">
      <t>カブヌシ</t>
    </rPh>
    <rPh sb="4" eb="6">
      <t>リエキ</t>
    </rPh>
    <phoneticPr fontId="2"/>
  </si>
  <si>
    <t>当期純利益</t>
    <rPh sb="0" eb="2">
      <t>トウキ</t>
    </rPh>
    <rPh sb="2" eb="5">
      <t>ジュンリエキ</t>
    </rPh>
    <phoneticPr fontId="2"/>
  </si>
  <si>
    <r>
      <t>2-1.</t>
    </r>
    <r>
      <rPr>
        <b/>
        <sz val="14"/>
        <rFont val="ＭＳ Ｐゴシック"/>
        <family val="3"/>
        <charset val="128"/>
      </rPr>
      <t>　連結包括利益計算書の推移【日本基準】</t>
    </r>
    <rPh sb="5" eb="7">
      <t>レンケツ</t>
    </rPh>
    <rPh sb="7" eb="9">
      <t>ホウカツ</t>
    </rPh>
    <rPh sb="9" eb="11">
      <t>リエキ</t>
    </rPh>
    <rPh sb="11" eb="13">
      <t>ケイサン</t>
    </rPh>
    <rPh sb="13" eb="14">
      <t>ショ</t>
    </rPh>
    <rPh sb="15" eb="17">
      <t>スイイ</t>
    </rPh>
    <rPh sb="18" eb="20">
      <t>ニホン</t>
    </rPh>
    <rPh sb="20" eb="22">
      <t>キジュン</t>
    </rPh>
    <phoneticPr fontId="2"/>
  </si>
  <si>
    <r>
      <t>2009</t>
    </r>
    <r>
      <rPr>
        <sz val="14"/>
        <rFont val="ＭＳ Ｐゴシック"/>
        <family val="3"/>
        <charset val="128"/>
      </rPr>
      <t>年度</t>
    </r>
    <rPh sb="4" eb="6">
      <t>ネンド</t>
    </rPh>
    <phoneticPr fontId="2"/>
  </si>
  <si>
    <r>
      <t>2010</t>
    </r>
    <r>
      <rPr>
        <sz val="14"/>
        <rFont val="ＭＳ Ｐゴシック"/>
        <family val="3"/>
        <charset val="128"/>
      </rPr>
      <t>年度</t>
    </r>
    <rPh sb="4" eb="6">
      <t>ネンド</t>
    </rPh>
    <phoneticPr fontId="2"/>
  </si>
  <si>
    <t>その他の包括利益</t>
    <rPh sb="2" eb="3">
      <t>タ</t>
    </rPh>
    <rPh sb="4" eb="6">
      <t>ホウカツ</t>
    </rPh>
    <rPh sb="6" eb="8">
      <t>リエキ</t>
    </rPh>
    <phoneticPr fontId="2"/>
  </si>
  <si>
    <t>　その他有価証券評価差額金</t>
    <rPh sb="3" eb="4">
      <t>タ</t>
    </rPh>
    <rPh sb="4" eb="6">
      <t>ユウカ</t>
    </rPh>
    <rPh sb="6" eb="8">
      <t>ショウケン</t>
    </rPh>
    <rPh sb="8" eb="10">
      <t>ヒョウカ</t>
    </rPh>
    <rPh sb="10" eb="12">
      <t>サガク</t>
    </rPh>
    <rPh sb="12" eb="13">
      <t>キン</t>
    </rPh>
    <phoneticPr fontId="2"/>
  </si>
  <si>
    <t>　繰延ヘッジ損益</t>
    <rPh sb="1" eb="3">
      <t>クリノベ</t>
    </rPh>
    <rPh sb="6" eb="8">
      <t>ソンエキ</t>
    </rPh>
    <phoneticPr fontId="2"/>
  </si>
  <si>
    <t>　土地再評価差額金</t>
    <rPh sb="1" eb="3">
      <t>トチ</t>
    </rPh>
    <rPh sb="3" eb="6">
      <t>サイヒョウカ</t>
    </rPh>
    <rPh sb="6" eb="8">
      <t>サガク</t>
    </rPh>
    <rPh sb="8" eb="9">
      <t>キン</t>
    </rPh>
    <phoneticPr fontId="2"/>
  </si>
  <si>
    <t>　為替換算調整勘定</t>
    <rPh sb="1" eb="3">
      <t>カワセ</t>
    </rPh>
    <rPh sb="3" eb="5">
      <t>カンサン</t>
    </rPh>
    <rPh sb="5" eb="7">
      <t>チョウセイ</t>
    </rPh>
    <rPh sb="7" eb="9">
      <t>カンジョウ</t>
    </rPh>
    <phoneticPr fontId="2"/>
  </si>
  <si>
    <t>　在外会社の年金債務調整額</t>
    <rPh sb="1" eb="3">
      <t>ザイガイ</t>
    </rPh>
    <rPh sb="3" eb="5">
      <t>カイシャ</t>
    </rPh>
    <rPh sb="6" eb="8">
      <t>ネンキン</t>
    </rPh>
    <rPh sb="8" eb="10">
      <t>サイム</t>
    </rPh>
    <rPh sb="10" eb="12">
      <t>チョウセイ</t>
    </rPh>
    <rPh sb="12" eb="13">
      <t>ガク</t>
    </rPh>
    <phoneticPr fontId="2"/>
  </si>
  <si>
    <t>　持分法適用会社に対する持分相当額</t>
    <rPh sb="1" eb="2">
      <t>モ</t>
    </rPh>
    <rPh sb="2" eb="3">
      <t>フン</t>
    </rPh>
    <rPh sb="3" eb="4">
      <t>ホウ</t>
    </rPh>
    <rPh sb="4" eb="6">
      <t>テキヨウ</t>
    </rPh>
    <rPh sb="6" eb="8">
      <t>ガイシャ</t>
    </rPh>
    <rPh sb="9" eb="10">
      <t>タイ</t>
    </rPh>
    <rPh sb="12" eb="13">
      <t>モ</t>
    </rPh>
    <rPh sb="13" eb="14">
      <t>ブン</t>
    </rPh>
    <rPh sb="14" eb="16">
      <t>ソウトウ</t>
    </rPh>
    <rPh sb="16" eb="17">
      <t>ガク</t>
    </rPh>
    <phoneticPr fontId="2"/>
  </si>
  <si>
    <t>包括利益</t>
    <rPh sb="0" eb="2">
      <t>ホウカツ</t>
    </rPh>
    <rPh sb="2" eb="4">
      <t>リエキ</t>
    </rPh>
    <phoneticPr fontId="2"/>
  </si>
  <si>
    <t>　（内訳）</t>
    <rPh sb="2" eb="4">
      <t>ウチワケ</t>
    </rPh>
    <phoneticPr fontId="2"/>
  </si>
  <si>
    <t>　親会社株主に係る包括利益</t>
    <rPh sb="1" eb="4">
      <t>オヤガイシャ</t>
    </rPh>
    <rPh sb="4" eb="6">
      <t>カブヌシ</t>
    </rPh>
    <rPh sb="7" eb="8">
      <t>カカワ</t>
    </rPh>
    <rPh sb="9" eb="11">
      <t>ホウカツ</t>
    </rPh>
    <rPh sb="11" eb="13">
      <t>リエキ</t>
    </rPh>
    <phoneticPr fontId="2"/>
  </si>
  <si>
    <t>　少数株主に係る包括利益</t>
    <rPh sb="1" eb="3">
      <t>ショウスウ</t>
    </rPh>
    <rPh sb="3" eb="5">
      <t>カブヌシ</t>
    </rPh>
    <rPh sb="6" eb="7">
      <t>カカワ</t>
    </rPh>
    <rPh sb="8" eb="10">
      <t>ホウカツ</t>
    </rPh>
    <rPh sb="10" eb="12">
      <t>リエキ</t>
    </rPh>
    <phoneticPr fontId="2"/>
  </si>
  <si>
    <r>
      <t>3-1.</t>
    </r>
    <r>
      <rPr>
        <b/>
        <sz val="14"/>
        <rFont val="ＭＳ Ｐゴシック"/>
        <family val="3"/>
        <charset val="128"/>
      </rPr>
      <t>　連結特別損益の推移【日本基準】</t>
    </r>
    <rPh sb="5" eb="7">
      <t>レンケツ</t>
    </rPh>
    <rPh sb="7" eb="9">
      <t>トクベツ</t>
    </rPh>
    <rPh sb="9" eb="11">
      <t>ソンエキ</t>
    </rPh>
    <rPh sb="12" eb="14">
      <t>スイイ</t>
    </rPh>
    <rPh sb="15" eb="17">
      <t>ニホン</t>
    </rPh>
    <rPh sb="17" eb="19">
      <t>キジュン</t>
    </rPh>
    <phoneticPr fontId="2"/>
  </si>
  <si>
    <t>特別利益</t>
    <rPh sb="0" eb="2">
      <t>トクベツ</t>
    </rPh>
    <rPh sb="2" eb="4">
      <t>リエキ</t>
    </rPh>
    <phoneticPr fontId="2"/>
  </si>
  <si>
    <t>　固定資産売却益</t>
    <rPh sb="1" eb="3">
      <t>コテイ</t>
    </rPh>
    <rPh sb="3" eb="5">
      <t>シサン</t>
    </rPh>
    <rPh sb="5" eb="8">
      <t>バイキャクエキ</t>
    </rPh>
    <phoneticPr fontId="2"/>
  </si>
  <si>
    <t>　投資不動産売却益</t>
    <rPh sb="1" eb="3">
      <t>トウシ</t>
    </rPh>
    <rPh sb="3" eb="5">
      <t>フドウ</t>
    </rPh>
    <rPh sb="5" eb="6">
      <t>サン</t>
    </rPh>
    <rPh sb="6" eb="9">
      <t>バイキャクエキ</t>
    </rPh>
    <phoneticPr fontId="2"/>
  </si>
  <si>
    <t>　出資金売却益</t>
    <rPh sb="1" eb="4">
      <t>シュッシキン</t>
    </rPh>
    <rPh sb="4" eb="7">
      <t>バイキャクエキ</t>
    </rPh>
    <phoneticPr fontId="2"/>
  </si>
  <si>
    <t>　持分変動利益</t>
    <rPh sb="1" eb="3">
      <t>モチブン</t>
    </rPh>
    <rPh sb="3" eb="5">
      <t>ヘンドウ</t>
    </rPh>
    <rPh sb="5" eb="7">
      <t>リエキ</t>
    </rPh>
    <phoneticPr fontId="2"/>
  </si>
  <si>
    <t>　負ののれん発生益</t>
    <rPh sb="1" eb="2">
      <t>フ</t>
    </rPh>
    <rPh sb="6" eb="8">
      <t>ハッセイ</t>
    </rPh>
    <rPh sb="8" eb="9">
      <t>エキ</t>
    </rPh>
    <phoneticPr fontId="2"/>
  </si>
  <si>
    <t>　段階取得に係る差益</t>
    <rPh sb="1" eb="3">
      <t>ダンカイ</t>
    </rPh>
    <rPh sb="3" eb="5">
      <t>シュトク</t>
    </rPh>
    <rPh sb="6" eb="7">
      <t>カカワ</t>
    </rPh>
    <rPh sb="8" eb="10">
      <t>サエキ</t>
    </rPh>
    <phoneticPr fontId="2"/>
  </si>
  <si>
    <t>　貸倒引当金戻入額</t>
    <rPh sb="1" eb="3">
      <t>カシダオレ</t>
    </rPh>
    <rPh sb="3" eb="5">
      <t>ヒキアテ</t>
    </rPh>
    <rPh sb="5" eb="6">
      <t>キン</t>
    </rPh>
    <rPh sb="6" eb="7">
      <t>モド</t>
    </rPh>
    <rPh sb="7" eb="8">
      <t>イ</t>
    </rPh>
    <rPh sb="8" eb="9">
      <t>ガク</t>
    </rPh>
    <phoneticPr fontId="2"/>
  </si>
  <si>
    <t>　特定海外債権売却益</t>
    <rPh sb="1" eb="3">
      <t>トクテイ</t>
    </rPh>
    <rPh sb="3" eb="5">
      <t>カイガイ</t>
    </rPh>
    <rPh sb="5" eb="7">
      <t>サイケン</t>
    </rPh>
    <rPh sb="7" eb="10">
      <t>バイキャクエキ</t>
    </rPh>
    <phoneticPr fontId="2"/>
  </si>
  <si>
    <t>　償却債権取立益</t>
    <rPh sb="1" eb="3">
      <t>ショウキャク</t>
    </rPh>
    <rPh sb="3" eb="5">
      <t>サイケン</t>
    </rPh>
    <rPh sb="5" eb="7">
      <t>トリタ</t>
    </rPh>
    <rPh sb="7" eb="8">
      <t>エキ</t>
    </rPh>
    <phoneticPr fontId="2"/>
  </si>
  <si>
    <t>　関係会社整理益</t>
    <rPh sb="1" eb="3">
      <t>カンケイ</t>
    </rPh>
    <rPh sb="3" eb="5">
      <t>ガイシャ</t>
    </rPh>
    <rPh sb="5" eb="7">
      <t>セイリ</t>
    </rPh>
    <rPh sb="7" eb="8">
      <t>エキ</t>
    </rPh>
    <phoneticPr fontId="2"/>
  </si>
  <si>
    <t xml:space="preserve">  インフレ会計調整額</t>
    <rPh sb="6" eb="8">
      <t>カイケイ</t>
    </rPh>
    <rPh sb="8" eb="10">
      <t>チョウセイ</t>
    </rPh>
    <rPh sb="10" eb="11">
      <t>ガク</t>
    </rPh>
    <phoneticPr fontId="2"/>
  </si>
  <si>
    <t>　退職給付引当金取崩益等</t>
    <rPh sb="1" eb="3">
      <t>タイショク</t>
    </rPh>
    <rPh sb="3" eb="5">
      <t>キュウフ</t>
    </rPh>
    <rPh sb="5" eb="7">
      <t>ヒキアテ</t>
    </rPh>
    <rPh sb="7" eb="8">
      <t>キン</t>
    </rPh>
    <rPh sb="8" eb="9">
      <t>ト</t>
    </rPh>
    <rPh sb="9" eb="10">
      <t>クズ</t>
    </rPh>
    <rPh sb="10" eb="11">
      <t>エキ</t>
    </rPh>
    <rPh sb="11" eb="12">
      <t>トウ</t>
    </rPh>
    <phoneticPr fontId="2"/>
  </si>
  <si>
    <t>特別損失</t>
    <rPh sb="0" eb="2">
      <t>トクベツ</t>
    </rPh>
    <rPh sb="2" eb="4">
      <t>ソンシツ</t>
    </rPh>
    <phoneticPr fontId="2"/>
  </si>
  <si>
    <t>　固定資産除売却損</t>
    <rPh sb="1" eb="3">
      <t>コテイ</t>
    </rPh>
    <rPh sb="3" eb="6">
      <t>シサンジョ</t>
    </rPh>
    <rPh sb="6" eb="9">
      <t>バイキャクゾン</t>
    </rPh>
    <phoneticPr fontId="2"/>
  </si>
  <si>
    <t>　投資不動産売却損</t>
    <rPh sb="1" eb="3">
      <t>トウシ</t>
    </rPh>
    <rPh sb="3" eb="5">
      <t>フドウ</t>
    </rPh>
    <rPh sb="5" eb="6">
      <t>サン</t>
    </rPh>
    <rPh sb="6" eb="9">
      <t>バイキャクソン</t>
    </rPh>
    <phoneticPr fontId="2"/>
  </si>
  <si>
    <t>　減損損失</t>
    <rPh sb="1" eb="3">
      <t>ゲンソン</t>
    </rPh>
    <rPh sb="3" eb="5">
      <t>ソンシツ</t>
    </rPh>
    <phoneticPr fontId="2"/>
  </si>
  <si>
    <t>　投資有価証券売却損</t>
    <rPh sb="1" eb="3">
      <t>トウシ</t>
    </rPh>
    <rPh sb="3" eb="5">
      <t>ユウカ</t>
    </rPh>
    <rPh sb="5" eb="7">
      <t>ショウケン</t>
    </rPh>
    <rPh sb="7" eb="9">
      <t>バイキャク</t>
    </rPh>
    <rPh sb="9" eb="10">
      <t>ゾン</t>
    </rPh>
    <phoneticPr fontId="2"/>
  </si>
  <si>
    <t>　出資金売却損</t>
    <rPh sb="1" eb="4">
      <t>シュッシキン</t>
    </rPh>
    <rPh sb="4" eb="6">
      <t>バイキャク</t>
    </rPh>
    <rPh sb="6" eb="7">
      <t>ゾン</t>
    </rPh>
    <phoneticPr fontId="2"/>
  </si>
  <si>
    <t>　投資有価証券等評価損</t>
    <rPh sb="1" eb="3">
      <t>トウシ</t>
    </rPh>
    <rPh sb="3" eb="5">
      <t>ユウカ</t>
    </rPh>
    <rPh sb="5" eb="7">
      <t>ショウケン</t>
    </rPh>
    <rPh sb="7" eb="8">
      <t>トウ</t>
    </rPh>
    <rPh sb="8" eb="10">
      <t>ヒョウカ</t>
    </rPh>
    <rPh sb="10" eb="11">
      <t>ソン</t>
    </rPh>
    <phoneticPr fontId="2"/>
  </si>
  <si>
    <t>　有形固定資産等評価損</t>
    <rPh sb="1" eb="3">
      <t>ユウケイ</t>
    </rPh>
    <rPh sb="3" eb="5">
      <t>コテイ</t>
    </rPh>
    <rPh sb="5" eb="7">
      <t>シサン</t>
    </rPh>
    <rPh sb="7" eb="8">
      <t>トウ</t>
    </rPh>
    <rPh sb="8" eb="10">
      <t>ヒョウカ</t>
    </rPh>
    <rPh sb="10" eb="11">
      <t>ソン</t>
    </rPh>
    <phoneticPr fontId="2"/>
  </si>
  <si>
    <t>　持分変動損失</t>
    <rPh sb="1" eb="3">
      <t>モチブン</t>
    </rPh>
    <rPh sb="3" eb="5">
      <t>ヘンドウ</t>
    </rPh>
    <rPh sb="5" eb="7">
      <t>ソンシツ</t>
    </rPh>
    <phoneticPr fontId="2"/>
  </si>
  <si>
    <t>　関係会社等整理・引当損</t>
    <rPh sb="1" eb="6">
      <t>カンケイガイシャナド</t>
    </rPh>
    <rPh sb="6" eb="8">
      <t>セイリ</t>
    </rPh>
    <rPh sb="9" eb="11">
      <t>ヒキアテ</t>
    </rPh>
    <rPh sb="11" eb="12">
      <t>ゾン</t>
    </rPh>
    <phoneticPr fontId="2"/>
  </si>
  <si>
    <t>　事業構造改善損</t>
    <rPh sb="1" eb="3">
      <t>ジギョウ</t>
    </rPh>
    <rPh sb="3" eb="5">
      <t>コウゾウ</t>
    </rPh>
    <rPh sb="5" eb="7">
      <t>カイゼン</t>
    </rPh>
    <rPh sb="7" eb="8">
      <t>ゾン</t>
    </rPh>
    <phoneticPr fontId="2"/>
  </si>
  <si>
    <t>　先物取引清算損失</t>
    <rPh sb="1" eb="3">
      <t>サキモノ</t>
    </rPh>
    <rPh sb="3" eb="5">
      <t>トリヒキ</t>
    </rPh>
    <rPh sb="5" eb="7">
      <t>セイサン</t>
    </rPh>
    <rPh sb="7" eb="9">
      <t>ソンシツ</t>
    </rPh>
    <phoneticPr fontId="2"/>
  </si>
  <si>
    <t>　たな卸資産評価損</t>
    <rPh sb="3" eb="4">
      <t>オロシ</t>
    </rPh>
    <rPh sb="4" eb="6">
      <t>シサン</t>
    </rPh>
    <rPh sb="6" eb="8">
      <t>ヒョウカ</t>
    </rPh>
    <rPh sb="8" eb="9">
      <t>ゾン</t>
    </rPh>
    <phoneticPr fontId="2"/>
  </si>
  <si>
    <t>　特別退職金</t>
    <rPh sb="1" eb="3">
      <t>トクベツ</t>
    </rPh>
    <rPh sb="3" eb="6">
      <t>タイショクキン</t>
    </rPh>
    <phoneticPr fontId="2"/>
  </si>
  <si>
    <t>　役員退職慰労引当金繰入額</t>
    <rPh sb="1" eb="3">
      <t>ヤクイン</t>
    </rPh>
    <rPh sb="3" eb="5">
      <t>タイショク</t>
    </rPh>
    <rPh sb="5" eb="7">
      <t>イロウ</t>
    </rPh>
    <rPh sb="7" eb="9">
      <t>ヒキアテ</t>
    </rPh>
    <rPh sb="9" eb="10">
      <t>キン</t>
    </rPh>
    <rPh sb="10" eb="12">
      <t>クリイレ</t>
    </rPh>
    <rPh sb="12" eb="13">
      <t>ガク</t>
    </rPh>
    <phoneticPr fontId="2"/>
  </si>
  <si>
    <t xml:space="preserve">  資産除去債務会計基準の適用に伴う影響額</t>
    <rPh sb="2" eb="4">
      <t>シサン</t>
    </rPh>
    <rPh sb="4" eb="6">
      <t>ジョキョ</t>
    </rPh>
    <rPh sb="6" eb="8">
      <t>サイム</t>
    </rPh>
    <rPh sb="8" eb="10">
      <t>カイケイ</t>
    </rPh>
    <rPh sb="10" eb="12">
      <t>キジュン</t>
    </rPh>
    <rPh sb="13" eb="15">
      <t>テキヨウ</t>
    </rPh>
    <rPh sb="16" eb="17">
      <t>トモナ</t>
    </rPh>
    <rPh sb="18" eb="20">
      <t>エイキョウ</t>
    </rPh>
    <rPh sb="20" eb="21">
      <t>ガク</t>
    </rPh>
    <phoneticPr fontId="2"/>
  </si>
  <si>
    <t>‐</t>
    <phoneticPr fontId="2"/>
  </si>
  <si>
    <t xml:space="preserve">  災害による損失</t>
    <rPh sb="2" eb="4">
      <t>サイガイ</t>
    </rPh>
    <rPh sb="7" eb="9">
      <t>ソンシツ</t>
    </rPh>
    <phoneticPr fontId="2"/>
  </si>
  <si>
    <t>　特定海外債権引当金繰入額</t>
    <rPh sb="1" eb="3">
      <t>トクテイ</t>
    </rPh>
    <rPh sb="3" eb="5">
      <t>カイガイ</t>
    </rPh>
    <rPh sb="5" eb="7">
      <t>サイケン</t>
    </rPh>
    <rPh sb="7" eb="9">
      <t>ヒキアテ</t>
    </rPh>
    <rPh sb="9" eb="10">
      <t>キン</t>
    </rPh>
    <rPh sb="10" eb="12">
      <t>クリイレ</t>
    </rPh>
    <rPh sb="12" eb="13">
      <t>ガク</t>
    </rPh>
    <phoneticPr fontId="2"/>
  </si>
  <si>
    <t>　退職給付制度変更費用</t>
    <rPh sb="1" eb="3">
      <t>タイショク</t>
    </rPh>
    <rPh sb="3" eb="5">
      <t>キュウフ</t>
    </rPh>
    <rPh sb="5" eb="7">
      <t>セイド</t>
    </rPh>
    <rPh sb="7" eb="9">
      <t>ヘンコウ</t>
    </rPh>
    <rPh sb="9" eb="11">
      <t>ヒヨウ</t>
    </rPh>
    <phoneticPr fontId="2"/>
  </si>
  <si>
    <t>　統合費用</t>
    <rPh sb="1" eb="3">
      <t>トウゴウ</t>
    </rPh>
    <rPh sb="3" eb="5">
      <t>ヒヨウ</t>
    </rPh>
    <phoneticPr fontId="2"/>
  </si>
  <si>
    <t>　訴訟等損失</t>
    <rPh sb="1" eb="3">
      <t>ソショウ</t>
    </rPh>
    <rPh sb="3" eb="4">
      <t>トウ</t>
    </rPh>
    <rPh sb="4" eb="6">
      <t>ソンシツ</t>
    </rPh>
    <phoneticPr fontId="2"/>
  </si>
  <si>
    <t>　退職給付費用</t>
    <rPh sb="1" eb="3">
      <t>タイショク</t>
    </rPh>
    <rPh sb="3" eb="5">
      <t>キュウフ</t>
    </rPh>
    <rPh sb="5" eb="7">
      <t>ヒヨウ</t>
    </rPh>
    <phoneticPr fontId="2"/>
  </si>
  <si>
    <r>
      <t>2003</t>
    </r>
    <r>
      <rPr>
        <sz val="16"/>
        <rFont val="ＭＳ Ｐゴシック"/>
        <family val="3"/>
        <charset val="128"/>
      </rPr>
      <t>年度</t>
    </r>
    <rPh sb="4" eb="6">
      <t>ネンド</t>
    </rPh>
    <phoneticPr fontId="2"/>
  </si>
  <si>
    <r>
      <t>2004</t>
    </r>
    <r>
      <rPr>
        <sz val="16"/>
        <rFont val="ＭＳ Ｐゴシック"/>
        <family val="3"/>
        <charset val="128"/>
      </rPr>
      <t>年度</t>
    </r>
    <rPh sb="4" eb="6">
      <t>ネンド</t>
    </rPh>
    <phoneticPr fontId="2"/>
  </si>
  <si>
    <r>
      <t>2005</t>
    </r>
    <r>
      <rPr>
        <sz val="16"/>
        <rFont val="ＭＳ Ｐゴシック"/>
        <family val="3"/>
        <charset val="128"/>
      </rPr>
      <t>年度</t>
    </r>
    <rPh sb="4" eb="6">
      <t>ネンド</t>
    </rPh>
    <phoneticPr fontId="2"/>
  </si>
  <si>
    <r>
      <t>2006</t>
    </r>
    <r>
      <rPr>
        <sz val="16"/>
        <rFont val="ＭＳ Ｐゴシック"/>
        <family val="3"/>
        <charset val="128"/>
      </rPr>
      <t>年度</t>
    </r>
    <rPh sb="4" eb="6">
      <t>ネンド</t>
    </rPh>
    <phoneticPr fontId="2"/>
  </si>
  <si>
    <r>
      <t>2007</t>
    </r>
    <r>
      <rPr>
        <sz val="16"/>
        <rFont val="ＭＳ Ｐゴシック"/>
        <family val="3"/>
        <charset val="128"/>
      </rPr>
      <t>年度</t>
    </r>
    <rPh sb="4" eb="6">
      <t>ネンド</t>
    </rPh>
    <phoneticPr fontId="2"/>
  </si>
  <si>
    <r>
      <t>2008</t>
    </r>
    <r>
      <rPr>
        <sz val="16"/>
        <rFont val="ＭＳ Ｐゴシック"/>
        <family val="3"/>
        <charset val="128"/>
      </rPr>
      <t>年度</t>
    </r>
    <rPh sb="4" eb="6">
      <t>ネンド</t>
    </rPh>
    <phoneticPr fontId="2"/>
  </si>
  <si>
    <r>
      <t>2009</t>
    </r>
    <r>
      <rPr>
        <sz val="16"/>
        <rFont val="ＭＳ Ｐゴシック"/>
        <family val="3"/>
        <charset val="128"/>
      </rPr>
      <t>年度</t>
    </r>
    <rPh sb="4" eb="6">
      <t>ネンド</t>
    </rPh>
    <phoneticPr fontId="2"/>
  </si>
  <si>
    <t>2010年度</t>
    <rPh sb="4" eb="5">
      <t>ネン</t>
    </rPh>
    <rPh sb="5" eb="6">
      <t>ド</t>
    </rPh>
    <phoneticPr fontId="2"/>
  </si>
  <si>
    <t>2011年度</t>
    <rPh sb="4" eb="5">
      <t>ネン</t>
    </rPh>
    <rPh sb="5" eb="6">
      <t>ド</t>
    </rPh>
    <phoneticPr fontId="2"/>
  </si>
  <si>
    <t>2012年度</t>
    <rPh sb="4" eb="5">
      <t>ネン</t>
    </rPh>
    <rPh sb="5" eb="6">
      <t>ド</t>
    </rPh>
    <phoneticPr fontId="2"/>
  </si>
  <si>
    <r>
      <t>第</t>
    </r>
    <r>
      <rPr>
        <sz val="16"/>
        <rFont val="Arial"/>
        <family val="2"/>
      </rPr>
      <t>1</t>
    </r>
    <r>
      <rPr>
        <sz val="16"/>
        <rFont val="ＭＳ Ｐゴシック"/>
        <family val="3"/>
        <charset val="128"/>
      </rPr>
      <t>四半期</t>
    </r>
    <rPh sb="0" eb="1">
      <t>ダイ</t>
    </rPh>
    <rPh sb="2" eb="3">
      <t>シ</t>
    </rPh>
    <rPh sb="3" eb="5">
      <t>ハンキ</t>
    </rPh>
    <phoneticPr fontId="2"/>
  </si>
  <si>
    <r>
      <t>第</t>
    </r>
    <r>
      <rPr>
        <sz val="16"/>
        <rFont val="Arial"/>
        <family val="2"/>
      </rPr>
      <t>2</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</si>
  <si>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rPh sb="0" eb="1">
      <t>ダイ</t>
    </rPh>
    <rPh sb="2" eb="3">
      <t>シ</t>
    </rPh>
    <rPh sb="3" eb="5">
      <t>ハンキ</t>
    </rPh>
    <phoneticPr fontId="2"/>
  </si>
  <si>
    <r>
      <t>第</t>
    </r>
    <r>
      <rPr>
        <sz val="16"/>
        <rFont val="Arial"/>
        <family val="2"/>
      </rPr>
      <t>4</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</si>
  <si>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</si>
  <si>
    <r>
      <t>第</t>
    </r>
    <r>
      <rPr>
        <sz val="16"/>
        <rFont val="Arial"/>
        <family val="2"/>
      </rPr>
      <t>4</t>
    </r>
    <r>
      <rPr>
        <sz val="16"/>
        <rFont val="ＭＳ Ｐゴシック"/>
        <family val="3"/>
        <charset val="128"/>
      </rPr>
      <t>四半期</t>
    </r>
  </si>
  <si>
    <r>
      <t>第3四半期</t>
    </r>
    <r>
      <rPr>
        <sz val="16"/>
        <rFont val="ＭＳ Ｐゴシック"/>
        <family val="3"/>
        <charset val="128"/>
      </rPr>
      <t/>
    </r>
  </si>
  <si>
    <t>第4四半期</t>
    <phoneticPr fontId="2"/>
  </si>
  <si>
    <t>第3四半期</t>
    <rPh sb="0" eb="1">
      <t>ダイ</t>
    </rPh>
    <rPh sb="2" eb="3">
      <t>シ</t>
    </rPh>
    <rPh sb="3" eb="5">
      <t>ハンキ</t>
    </rPh>
    <phoneticPr fontId="2"/>
  </si>
  <si>
    <t>第4四半期</t>
    <rPh sb="0" eb="1">
      <t>ダイ</t>
    </rPh>
    <rPh sb="2" eb="3">
      <t>シ</t>
    </rPh>
    <rPh sb="3" eb="5">
      <t>ハンキ</t>
    </rPh>
    <phoneticPr fontId="2"/>
  </si>
  <si>
    <t>第2四半期</t>
    <rPh sb="0" eb="1">
      <t>ダイ</t>
    </rPh>
    <rPh sb="2" eb="3">
      <t>シ</t>
    </rPh>
    <rPh sb="3" eb="5">
      <t>ハンキ</t>
    </rPh>
    <phoneticPr fontId="2"/>
  </si>
  <si>
    <t>-</t>
  </si>
  <si>
    <t>　持分法による投資損失</t>
    <rPh sb="1" eb="3">
      <t>モチブン</t>
    </rPh>
    <rPh sb="3" eb="4">
      <t>ホウ</t>
    </rPh>
    <rPh sb="7" eb="9">
      <t>トウシ</t>
    </rPh>
    <rPh sb="9" eb="11">
      <t>ソンシツ</t>
    </rPh>
    <phoneticPr fontId="2"/>
  </si>
  <si>
    <t>　特別利益</t>
    <rPh sb="1" eb="3">
      <t>トクベツ</t>
    </rPh>
    <rPh sb="3" eb="5">
      <t>リエキ</t>
    </rPh>
    <phoneticPr fontId="2"/>
  </si>
  <si>
    <t>　特別損失</t>
    <rPh sb="1" eb="3">
      <t>トクベツ</t>
    </rPh>
    <rPh sb="3" eb="5">
      <t>ソンシツ</t>
    </rPh>
    <phoneticPr fontId="2"/>
  </si>
  <si>
    <t>特別損益</t>
    <rPh sb="0" eb="2">
      <t>トクベツ</t>
    </rPh>
    <rPh sb="2" eb="4">
      <t>ソンエキ</t>
    </rPh>
    <phoneticPr fontId="2"/>
  </si>
  <si>
    <t>税金等調整前四半期純利益</t>
    <rPh sb="0" eb="2">
      <t>ゼイキン</t>
    </rPh>
    <rPh sb="2" eb="3">
      <t>ナド</t>
    </rPh>
    <rPh sb="3" eb="5">
      <t>チョウセイ</t>
    </rPh>
    <rPh sb="5" eb="6">
      <t>マエ</t>
    </rPh>
    <rPh sb="6" eb="7">
      <t>シ</t>
    </rPh>
    <rPh sb="7" eb="9">
      <t>ハンキ</t>
    </rPh>
    <rPh sb="9" eb="12">
      <t>ジュンリエキ</t>
    </rPh>
    <phoneticPr fontId="2"/>
  </si>
  <si>
    <t>少数株主損益調整前四半期純損益</t>
    <rPh sb="0" eb="2">
      <t>ショウスウ</t>
    </rPh>
    <rPh sb="2" eb="4">
      <t>カブヌシ</t>
    </rPh>
    <rPh sb="4" eb="6">
      <t>ソンエキ</t>
    </rPh>
    <rPh sb="6" eb="8">
      <t>チョウセイ</t>
    </rPh>
    <rPh sb="8" eb="9">
      <t>マエ</t>
    </rPh>
    <rPh sb="9" eb="10">
      <t>シ</t>
    </rPh>
    <rPh sb="10" eb="12">
      <t>ハンキ</t>
    </rPh>
    <rPh sb="12" eb="13">
      <t>ジュン</t>
    </rPh>
    <rPh sb="13" eb="15">
      <t>ソンエキ</t>
    </rPh>
    <phoneticPr fontId="2"/>
  </si>
  <si>
    <t>‐</t>
  </si>
  <si>
    <t>四半期純損益</t>
    <rPh sb="0" eb="1">
      <t>シ</t>
    </rPh>
    <rPh sb="1" eb="3">
      <t>ハンキ</t>
    </rPh>
    <rPh sb="3" eb="6">
      <t>ジュンソンエキ</t>
    </rPh>
    <phoneticPr fontId="2"/>
  </si>
  <si>
    <r>
      <t>5-1.</t>
    </r>
    <r>
      <rPr>
        <b/>
        <sz val="15"/>
        <rFont val="ＭＳ Ｐゴシック"/>
        <family val="3"/>
        <charset val="128"/>
      </rPr>
      <t>　連結貸借対照表の推移【日本基準】</t>
    </r>
    <rPh sb="16" eb="18">
      <t>ニホン</t>
    </rPh>
    <rPh sb="18" eb="20">
      <t>キジュン</t>
    </rPh>
    <phoneticPr fontId="2"/>
  </si>
  <si>
    <r>
      <t>2003年度</t>
    </r>
    <r>
      <rPr>
        <sz val="14"/>
        <rFont val="ＭＳ Ｐゴシック"/>
        <family val="3"/>
        <charset val="128"/>
      </rPr>
      <t/>
    </r>
    <rPh sb="4" eb="6">
      <t>ネンド</t>
    </rPh>
    <phoneticPr fontId="2"/>
  </si>
  <si>
    <r>
      <t>2005</t>
    </r>
    <r>
      <rPr>
        <sz val="14"/>
        <rFont val="ＭＳ Ｐゴシック"/>
        <family val="3"/>
        <charset val="128"/>
      </rPr>
      <t>年度</t>
    </r>
    <rPh sb="4" eb="6">
      <t>ネンド</t>
    </rPh>
    <phoneticPr fontId="2"/>
  </si>
  <si>
    <r>
      <t>2006</t>
    </r>
    <r>
      <rPr>
        <sz val="14"/>
        <rFont val="ＭＳ Ｐゴシック"/>
        <family val="3"/>
        <charset val="128"/>
      </rPr>
      <t>年度</t>
    </r>
    <rPh sb="4" eb="6">
      <t>ネンド</t>
    </rPh>
    <phoneticPr fontId="2"/>
  </si>
  <si>
    <r>
      <t>2007</t>
    </r>
    <r>
      <rPr>
        <sz val="14"/>
        <rFont val="ＭＳ Ｐゴシック"/>
        <family val="3"/>
        <charset val="128"/>
      </rPr>
      <t>年度</t>
    </r>
    <rPh sb="4" eb="6">
      <t>ネンド</t>
    </rPh>
    <phoneticPr fontId="2"/>
  </si>
  <si>
    <r>
      <t>2008</t>
    </r>
    <r>
      <rPr>
        <sz val="14"/>
        <rFont val="ＭＳ Ｐゴシック"/>
        <family val="3"/>
        <charset val="128"/>
      </rPr>
      <t>年度</t>
    </r>
    <rPh sb="4" eb="6">
      <t>ネンド</t>
    </rPh>
    <phoneticPr fontId="2"/>
  </si>
  <si>
    <t>流動資産</t>
    <rPh sb="0" eb="2">
      <t>リュウドウ</t>
    </rPh>
    <rPh sb="2" eb="4">
      <t>シサン</t>
    </rPh>
    <phoneticPr fontId="2"/>
  </si>
  <si>
    <t>　現金及び預金</t>
    <rPh sb="1" eb="3">
      <t>ゲンキン</t>
    </rPh>
    <rPh sb="3" eb="4">
      <t>オヨ</t>
    </rPh>
    <rPh sb="5" eb="7">
      <t>ヨキン</t>
    </rPh>
    <phoneticPr fontId="2"/>
  </si>
  <si>
    <t>　受取手形及び売掛金</t>
    <rPh sb="1" eb="3">
      <t>ウケトリ</t>
    </rPh>
    <rPh sb="3" eb="5">
      <t>テガタ</t>
    </rPh>
    <rPh sb="5" eb="6">
      <t>オヨ</t>
    </rPh>
    <rPh sb="7" eb="9">
      <t>ウリカケ</t>
    </rPh>
    <rPh sb="9" eb="10">
      <t>キン</t>
    </rPh>
    <phoneticPr fontId="2"/>
  </si>
  <si>
    <t>　有価証券</t>
    <rPh sb="1" eb="3">
      <t>ユウカ</t>
    </rPh>
    <rPh sb="3" eb="5">
      <t>ショウケン</t>
    </rPh>
    <phoneticPr fontId="2"/>
  </si>
  <si>
    <t>　たな卸資産</t>
    <rPh sb="3" eb="4">
      <t>オロシ</t>
    </rPh>
    <rPh sb="4" eb="6">
      <t>シサン</t>
    </rPh>
    <phoneticPr fontId="2"/>
  </si>
  <si>
    <t>　短期貸付金</t>
    <rPh sb="1" eb="3">
      <t>タンキ</t>
    </rPh>
    <rPh sb="3" eb="5">
      <t>カシツケ</t>
    </rPh>
    <rPh sb="5" eb="6">
      <t>キン</t>
    </rPh>
    <phoneticPr fontId="2"/>
  </si>
  <si>
    <t>　繰延税金資産</t>
    <rPh sb="1" eb="3">
      <t>クリノベ</t>
    </rPh>
    <rPh sb="3" eb="5">
      <t>ゼイキン</t>
    </rPh>
    <rPh sb="5" eb="7">
      <t>シサン</t>
    </rPh>
    <phoneticPr fontId="2"/>
  </si>
  <si>
    <t>　その他</t>
    <rPh sb="3" eb="4">
      <t>タ</t>
    </rPh>
    <phoneticPr fontId="2"/>
  </si>
  <si>
    <t>　貸倒引当金</t>
    <rPh sb="1" eb="3">
      <t>カシダオ</t>
    </rPh>
    <rPh sb="3" eb="5">
      <t>ヒキアテ</t>
    </rPh>
    <rPh sb="5" eb="6">
      <t>キン</t>
    </rPh>
    <phoneticPr fontId="2"/>
  </si>
  <si>
    <t>流動資産合計</t>
    <rPh sb="0" eb="4">
      <t>リュウドウシサン</t>
    </rPh>
    <rPh sb="4" eb="6">
      <t>ゴウケイ</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</si>
  <si>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</si>
  <si>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</si>
  <si>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　のれん</t>
    <phoneticPr fontId="2"/>
  </si>
  <si>
    <t>投資その他の資産</t>
    <rPh sb="0" eb="2">
      <t>トウシ</t>
    </rPh>
    <rPh sb="4" eb="5">
      <t>タ</t>
    </rPh>
    <rPh sb="6" eb="8">
      <t>シサン</t>
    </rPh>
    <phoneticPr fontId="2"/>
  </si>
  <si>
    <t>　投資有価証券</t>
    <rPh sb="1" eb="3">
      <t>トウシ</t>
    </rPh>
    <rPh sb="3" eb="5">
      <t>ユウカ</t>
    </rPh>
    <rPh sb="5" eb="7">
      <t>ショウケン</t>
    </rPh>
    <phoneticPr fontId="2"/>
  </si>
  <si>
    <t>　長期貸付金</t>
    <rPh sb="1" eb="3">
      <t>チョウキ</t>
    </rPh>
    <rPh sb="3" eb="5">
      <t>カシツケ</t>
    </rPh>
    <rPh sb="5" eb="6">
      <t>キン</t>
    </rPh>
    <phoneticPr fontId="2"/>
  </si>
  <si>
    <t>　固定化営業債権</t>
    <rPh sb="1" eb="4">
      <t>コテイカ</t>
    </rPh>
    <rPh sb="4" eb="6">
      <t>エイギョウ</t>
    </rPh>
    <rPh sb="6" eb="8">
      <t>サイケン</t>
    </rPh>
    <phoneticPr fontId="2"/>
  </si>
  <si>
    <t>　投資不動産</t>
    <rPh sb="1" eb="3">
      <t>トウシ</t>
    </rPh>
    <rPh sb="3" eb="6">
      <t>フドウサン</t>
    </rPh>
    <phoneticPr fontId="2"/>
  </si>
  <si>
    <t>固定資産合計</t>
    <rPh sb="0" eb="2">
      <t>コテイ</t>
    </rPh>
    <rPh sb="2" eb="4">
      <t>シサン</t>
    </rPh>
    <rPh sb="4" eb="6">
      <t>ゴウケイ</t>
    </rPh>
    <phoneticPr fontId="2"/>
  </si>
  <si>
    <t>繰延資産</t>
    <rPh sb="0" eb="2">
      <t>クリノベ</t>
    </rPh>
    <rPh sb="2" eb="4">
      <t>シサン</t>
    </rPh>
    <phoneticPr fontId="2"/>
  </si>
  <si>
    <t>資産合計</t>
    <rPh sb="0" eb="2">
      <t>シサン</t>
    </rPh>
    <rPh sb="2" eb="4">
      <t>ゴウケイ</t>
    </rPh>
    <phoneticPr fontId="2"/>
  </si>
  <si>
    <t>流動負債</t>
    <rPh sb="0" eb="2">
      <t>リュウドウ</t>
    </rPh>
    <rPh sb="2" eb="4">
      <t>フサイ</t>
    </rPh>
    <phoneticPr fontId="2"/>
  </si>
  <si>
    <t>　支払手形及び買掛金</t>
    <rPh sb="1" eb="3">
      <t>シハライ</t>
    </rPh>
    <rPh sb="3" eb="5">
      <t>テガタ</t>
    </rPh>
    <rPh sb="5" eb="6">
      <t>オヨ</t>
    </rPh>
    <rPh sb="7" eb="10">
      <t>カイカケキン</t>
    </rPh>
    <phoneticPr fontId="2"/>
  </si>
  <si>
    <t>　短期借入金</t>
    <rPh sb="1" eb="3">
      <t>タンキ</t>
    </rPh>
    <rPh sb="3" eb="5">
      <t>カリイレ</t>
    </rPh>
    <rPh sb="5" eb="6">
      <t>キン</t>
    </rPh>
    <phoneticPr fontId="2"/>
  </si>
  <si>
    <t>　コマーシャルペーパー</t>
    <phoneticPr fontId="2"/>
  </si>
  <si>
    <r>
      <t>　</t>
    </r>
    <r>
      <rPr>
        <sz val="12"/>
        <rFont val="Arial"/>
        <family val="2"/>
      </rPr>
      <t>1</t>
    </r>
    <r>
      <rPr>
        <sz val="12"/>
        <rFont val="ＭＳ Ｐゴシック"/>
        <family val="3"/>
        <charset val="128"/>
      </rPr>
      <t>年内償還予定の社債</t>
    </r>
    <rPh sb="2" eb="3">
      <t>ネン</t>
    </rPh>
    <rPh sb="3" eb="4">
      <t>ナイ</t>
    </rPh>
    <rPh sb="4" eb="6">
      <t>ショウカン</t>
    </rPh>
    <rPh sb="6" eb="8">
      <t>ヨテイ</t>
    </rPh>
    <rPh sb="9" eb="11">
      <t>シャサイ</t>
    </rPh>
    <phoneticPr fontId="2"/>
  </si>
  <si>
    <t>　未払法人税等</t>
    <rPh sb="1" eb="2">
      <t>ミ</t>
    </rPh>
    <rPh sb="2" eb="3">
      <t>バライ</t>
    </rPh>
    <rPh sb="3" eb="7">
      <t>ホウジンゼイナド</t>
    </rPh>
    <phoneticPr fontId="2"/>
  </si>
  <si>
    <t>　繰延税金負債</t>
    <rPh sb="1" eb="3">
      <t>クリノベ</t>
    </rPh>
    <rPh sb="3" eb="5">
      <t>ゼイキン</t>
    </rPh>
    <rPh sb="5" eb="7">
      <t>フサイ</t>
    </rPh>
    <phoneticPr fontId="2"/>
  </si>
  <si>
    <t>　賞与引当金</t>
    <rPh sb="1" eb="3">
      <t>ショウヨ</t>
    </rPh>
    <rPh sb="3" eb="5">
      <t>ヒキアテ</t>
    </rPh>
    <rPh sb="5" eb="6">
      <t>キン</t>
    </rPh>
    <phoneticPr fontId="2"/>
  </si>
  <si>
    <t>流動負債合計</t>
    <rPh sb="0" eb="2">
      <t>リュウドウ</t>
    </rPh>
    <rPh sb="2" eb="4">
      <t>フサイ</t>
    </rPh>
    <rPh sb="4" eb="6">
      <t>ゴウケイ</t>
    </rPh>
    <phoneticPr fontId="2"/>
  </si>
  <si>
    <t>固定負債</t>
    <rPh sb="0" eb="2">
      <t>コテイ</t>
    </rPh>
    <rPh sb="2" eb="4">
      <t>フサイ</t>
    </rPh>
    <phoneticPr fontId="2"/>
  </si>
  <si>
    <t>　社債</t>
    <rPh sb="1" eb="3">
      <t>シャサイ</t>
    </rPh>
    <phoneticPr fontId="2"/>
  </si>
  <si>
    <t>　長期借入金</t>
    <rPh sb="1" eb="3">
      <t>チョウキ</t>
    </rPh>
    <rPh sb="3" eb="5">
      <t>カリイレ</t>
    </rPh>
    <rPh sb="5" eb="6">
      <t>キン</t>
    </rPh>
    <phoneticPr fontId="2"/>
  </si>
  <si>
    <t>　再評価に係る繰延税金負債</t>
    <rPh sb="1" eb="4">
      <t>サイヒョウカ</t>
    </rPh>
    <rPh sb="5" eb="6">
      <t>カカワ</t>
    </rPh>
    <rPh sb="7" eb="9">
      <t>クリノベ</t>
    </rPh>
    <rPh sb="9" eb="11">
      <t>ゼイキン</t>
    </rPh>
    <rPh sb="11" eb="13">
      <t>フサイ</t>
    </rPh>
    <phoneticPr fontId="2"/>
  </si>
  <si>
    <t>　退職給付引当金</t>
    <rPh sb="1" eb="3">
      <t>タイショク</t>
    </rPh>
    <rPh sb="3" eb="5">
      <t>キュウフ</t>
    </rPh>
    <rPh sb="5" eb="7">
      <t>ヒキアテ</t>
    </rPh>
    <rPh sb="7" eb="8">
      <t>キン</t>
    </rPh>
    <phoneticPr fontId="2"/>
  </si>
  <si>
    <t>　役員退職慰労引当金</t>
    <rPh sb="1" eb="3">
      <t>ヤクイン</t>
    </rPh>
    <rPh sb="3" eb="5">
      <t>タイショク</t>
    </rPh>
    <rPh sb="5" eb="7">
      <t>イロウ</t>
    </rPh>
    <rPh sb="7" eb="9">
      <t>ヒキアテ</t>
    </rPh>
    <rPh sb="9" eb="10">
      <t>キン</t>
    </rPh>
    <phoneticPr fontId="2"/>
  </si>
  <si>
    <t>固定負債合計</t>
    <rPh sb="0" eb="2">
      <t>コテイ</t>
    </rPh>
    <rPh sb="2" eb="4">
      <t>フサイ</t>
    </rPh>
    <rPh sb="4" eb="6">
      <t>ゴウケイ</t>
    </rPh>
    <phoneticPr fontId="2"/>
  </si>
  <si>
    <t>負債合計</t>
    <rPh sb="0" eb="2">
      <t>フサイ</t>
    </rPh>
    <rPh sb="2" eb="4">
      <t>ゴウケイ</t>
    </rPh>
    <phoneticPr fontId="2"/>
  </si>
  <si>
    <t>株主資本</t>
    <rPh sb="0" eb="2">
      <t>カブヌシ</t>
    </rPh>
    <rPh sb="2" eb="4">
      <t>シホン</t>
    </rPh>
    <phoneticPr fontId="2"/>
  </si>
  <si>
    <t>　資本金</t>
    <rPh sb="1" eb="4">
      <t>シホンキン</t>
    </rPh>
    <phoneticPr fontId="2"/>
  </si>
  <si>
    <t>　資本剰余金</t>
    <rPh sb="1" eb="3">
      <t>シホン</t>
    </rPh>
    <rPh sb="3" eb="6">
      <t>ジョウヨキン</t>
    </rPh>
    <phoneticPr fontId="2"/>
  </si>
  <si>
    <t>　利益剰余金</t>
    <rPh sb="1" eb="3">
      <t>リエキ</t>
    </rPh>
    <rPh sb="3" eb="6">
      <t>ジョウヨキン</t>
    </rPh>
    <phoneticPr fontId="2"/>
  </si>
  <si>
    <t>　自己株式</t>
    <rPh sb="1" eb="3">
      <t>ジコ</t>
    </rPh>
    <rPh sb="3" eb="5">
      <t>カブシキ</t>
    </rPh>
    <phoneticPr fontId="2"/>
  </si>
  <si>
    <t>その他の包括利益累計額</t>
    <rPh sb="2" eb="3">
      <t>タ</t>
    </rPh>
    <rPh sb="4" eb="6">
      <t>ホウカツ</t>
    </rPh>
    <rPh sb="6" eb="8">
      <t>リエキ</t>
    </rPh>
    <rPh sb="8" eb="11">
      <t>ルイケイガク</t>
    </rPh>
    <phoneticPr fontId="2"/>
  </si>
  <si>
    <t>　土地再評価差額金</t>
    <rPh sb="1" eb="3">
      <t>トチ</t>
    </rPh>
    <rPh sb="3" eb="6">
      <t>サイヒョウカ</t>
    </rPh>
    <rPh sb="6" eb="8">
      <t>サガク</t>
    </rPh>
    <rPh sb="8" eb="9">
      <t>カネ</t>
    </rPh>
    <phoneticPr fontId="2"/>
  </si>
  <si>
    <t>少数株主持分</t>
    <rPh sb="0" eb="2">
      <t>ショウスウ</t>
    </rPh>
    <rPh sb="2" eb="4">
      <t>カブヌシ</t>
    </rPh>
    <rPh sb="4" eb="6">
      <t>モチブン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</si>
  <si>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</si>
  <si>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</si>
  <si>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r>
      <t>6-1.</t>
    </r>
    <r>
      <rPr>
        <b/>
        <sz val="14.5"/>
        <rFont val="ＭＳ Ｐゴシック"/>
        <family val="3"/>
        <charset val="128"/>
      </rPr>
      <t>　連結キャッシュ・フロー計算書の推移【日本基準】</t>
    </r>
    <rPh sb="5" eb="7">
      <t>レンケツ</t>
    </rPh>
    <rPh sb="16" eb="18">
      <t>ケイサン</t>
    </rPh>
    <rPh sb="18" eb="19">
      <t>ショ</t>
    </rPh>
    <rPh sb="20" eb="22">
      <t>スイイ</t>
    </rPh>
    <rPh sb="23" eb="25">
      <t>ニホン</t>
    </rPh>
    <rPh sb="25" eb="27">
      <t>キジュン</t>
    </rPh>
    <phoneticPr fontId="2"/>
  </si>
  <si>
    <t>営業活動によるキャッシュ・フロー</t>
    <phoneticPr fontId="2"/>
  </si>
  <si>
    <t>税金等調整前当期（四半期）純利益</t>
    <rPh sb="0" eb="2">
      <t>ゼイキン</t>
    </rPh>
    <rPh sb="2" eb="3">
      <t>ナド</t>
    </rPh>
    <rPh sb="3" eb="5">
      <t>チョウセイ</t>
    </rPh>
    <rPh sb="5" eb="6">
      <t>マエ</t>
    </rPh>
    <rPh sb="6" eb="8">
      <t>トウキ</t>
    </rPh>
    <rPh sb="9" eb="12">
      <t>シハンキ</t>
    </rPh>
    <rPh sb="13" eb="16">
      <t>ジュンリエキ</t>
    </rPh>
    <phoneticPr fontId="2"/>
  </si>
  <si>
    <t>　減価償却費</t>
    <rPh sb="1" eb="3">
      <t>ゲンカ</t>
    </rPh>
    <rPh sb="3" eb="5">
      <t>ショウキャク</t>
    </rPh>
    <rPh sb="5" eb="6">
      <t>ヒ</t>
    </rPh>
    <phoneticPr fontId="2"/>
  </si>
  <si>
    <t>　投資有価証券等評価損</t>
    <rPh sb="1" eb="3">
      <t>トウシ</t>
    </rPh>
    <rPh sb="3" eb="5">
      <t>ユウカ</t>
    </rPh>
    <rPh sb="5" eb="7">
      <t>ショウケン</t>
    </rPh>
    <rPh sb="7" eb="8">
      <t>ナド</t>
    </rPh>
    <rPh sb="8" eb="10">
      <t>ヒョウカ</t>
    </rPh>
    <rPh sb="10" eb="11">
      <t>ソン</t>
    </rPh>
    <phoneticPr fontId="2"/>
  </si>
  <si>
    <t>　のれん償却額</t>
    <rPh sb="4" eb="6">
      <t>ショウキャク</t>
    </rPh>
    <rPh sb="6" eb="7">
      <t>ガク</t>
    </rPh>
    <phoneticPr fontId="2"/>
  </si>
  <si>
    <t>　貸倒引当金の増減額</t>
    <rPh sb="1" eb="3">
      <t>カシダオレ</t>
    </rPh>
    <rPh sb="3" eb="5">
      <t>ヒキアテ</t>
    </rPh>
    <rPh sb="5" eb="6">
      <t>キン</t>
    </rPh>
    <rPh sb="7" eb="10">
      <t>ゾウゲンガク</t>
    </rPh>
    <phoneticPr fontId="2"/>
  </si>
  <si>
    <t>　退職給付引当金の増減額</t>
    <rPh sb="1" eb="3">
      <t>タイショク</t>
    </rPh>
    <rPh sb="3" eb="5">
      <t>キュウフ</t>
    </rPh>
    <rPh sb="5" eb="7">
      <t>ヒキアテ</t>
    </rPh>
    <rPh sb="7" eb="8">
      <t>キン</t>
    </rPh>
    <rPh sb="9" eb="12">
      <t>ゾウゲンガク</t>
    </rPh>
    <phoneticPr fontId="2"/>
  </si>
  <si>
    <t>　受取利息及び受取配当金</t>
    <rPh sb="1" eb="3">
      <t>ウケトリ</t>
    </rPh>
    <rPh sb="3" eb="5">
      <t>リソク</t>
    </rPh>
    <rPh sb="5" eb="6">
      <t>オヨ</t>
    </rPh>
    <rPh sb="7" eb="8">
      <t>ウ</t>
    </rPh>
    <rPh sb="8" eb="9">
      <t>ト</t>
    </rPh>
    <rPh sb="9" eb="12">
      <t>ハイトウキン</t>
    </rPh>
    <phoneticPr fontId="2"/>
  </si>
  <si>
    <t>　為替差損益</t>
    <rPh sb="1" eb="3">
      <t>カワセ</t>
    </rPh>
    <rPh sb="3" eb="5">
      <t>サソン</t>
    </rPh>
    <rPh sb="5" eb="6">
      <t>エキ</t>
    </rPh>
    <phoneticPr fontId="2"/>
  </si>
  <si>
    <t>　持分法による投資利益</t>
    <rPh sb="1" eb="3">
      <t>モチブン</t>
    </rPh>
    <rPh sb="3" eb="4">
      <t>ポウ</t>
    </rPh>
    <rPh sb="7" eb="9">
      <t>トウシ</t>
    </rPh>
    <rPh sb="9" eb="11">
      <t>リエキ</t>
    </rPh>
    <phoneticPr fontId="2"/>
  </si>
  <si>
    <t>　投資有価証券売却損益</t>
    <rPh sb="1" eb="3">
      <t>トウシ</t>
    </rPh>
    <rPh sb="3" eb="5">
      <t>ユウカ</t>
    </rPh>
    <rPh sb="5" eb="7">
      <t>ショウケン</t>
    </rPh>
    <rPh sb="7" eb="9">
      <t>バイキャク</t>
    </rPh>
    <rPh sb="9" eb="11">
      <t>ソンエキ</t>
    </rPh>
    <phoneticPr fontId="2"/>
  </si>
  <si>
    <t>　固定資産除売却損益</t>
    <rPh sb="1" eb="3">
      <t>コテイ</t>
    </rPh>
    <rPh sb="3" eb="5">
      <t>シサン</t>
    </rPh>
    <rPh sb="5" eb="6">
      <t>ジョ</t>
    </rPh>
    <rPh sb="6" eb="8">
      <t>バイキャク</t>
    </rPh>
    <rPh sb="8" eb="10">
      <t>ソンエキ</t>
    </rPh>
    <phoneticPr fontId="2"/>
  </si>
  <si>
    <t>　段階取得に係る差損益</t>
    <rPh sb="1" eb="3">
      <t>ダンカイ</t>
    </rPh>
    <rPh sb="3" eb="5">
      <t>シュトク</t>
    </rPh>
    <rPh sb="6" eb="7">
      <t>カカワ</t>
    </rPh>
    <rPh sb="8" eb="10">
      <t>サソン</t>
    </rPh>
    <rPh sb="10" eb="11">
      <t>エキ</t>
    </rPh>
    <phoneticPr fontId="2"/>
  </si>
  <si>
    <t>　売上債権の増減額</t>
    <rPh sb="1" eb="3">
      <t>ウリアゲ</t>
    </rPh>
    <rPh sb="3" eb="5">
      <t>サイケン</t>
    </rPh>
    <rPh sb="6" eb="9">
      <t>ゾウゲンガク</t>
    </rPh>
    <phoneticPr fontId="2"/>
  </si>
  <si>
    <t>　たな卸資産の増減額</t>
    <rPh sb="3" eb="4">
      <t>オロシ</t>
    </rPh>
    <rPh sb="4" eb="6">
      <t>シサン</t>
    </rPh>
    <rPh sb="7" eb="10">
      <t>ゾウゲンガク</t>
    </rPh>
    <phoneticPr fontId="2"/>
  </si>
  <si>
    <t>　仕入債務の増減額</t>
    <rPh sb="1" eb="3">
      <t>シイ</t>
    </rPh>
    <rPh sb="3" eb="5">
      <t>サイム</t>
    </rPh>
    <rPh sb="6" eb="9">
      <t>ゾウゲンガク</t>
    </rPh>
    <phoneticPr fontId="2"/>
  </si>
  <si>
    <t>　その他</t>
    <phoneticPr fontId="2"/>
  </si>
  <si>
    <t>　小計</t>
    <rPh sb="1" eb="3">
      <t>ショウケイ</t>
    </rPh>
    <phoneticPr fontId="2"/>
  </si>
  <si>
    <t>　利息及び配当金の受取額</t>
    <rPh sb="1" eb="3">
      <t>リソク</t>
    </rPh>
    <rPh sb="3" eb="4">
      <t>オヨ</t>
    </rPh>
    <rPh sb="5" eb="8">
      <t>ハイトウキン</t>
    </rPh>
    <rPh sb="9" eb="11">
      <t>ウケトリ</t>
    </rPh>
    <rPh sb="11" eb="12">
      <t>ガク</t>
    </rPh>
    <phoneticPr fontId="2"/>
  </si>
  <si>
    <t>　利息の支払額</t>
    <rPh sb="1" eb="3">
      <t>リソク</t>
    </rPh>
    <rPh sb="4" eb="6">
      <t>シハライ</t>
    </rPh>
    <rPh sb="6" eb="7">
      <t>ガク</t>
    </rPh>
    <phoneticPr fontId="2"/>
  </si>
  <si>
    <t>　訴訟関連損失の支払額</t>
    <rPh sb="1" eb="3">
      <t>ソショウ</t>
    </rPh>
    <rPh sb="3" eb="5">
      <t>カンレン</t>
    </rPh>
    <rPh sb="5" eb="7">
      <t>ソンシツ</t>
    </rPh>
    <rPh sb="8" eb="10">
      <t>シハライ</t>
    </rPh>
    <rPh sb="10" eb="11">
      <t>ガク</t>
    </rPh>
    <phoneticPr fontId="2"/>
  </si>
  <si>
    <t>　法人税等の支払額</t>
    <rPh sb="1" eb="4">
      <t>ホウジンゼイ</t>
    </rPh>
    <rPh sb="4" eb="5">
      <t>ナド</t>
    </rPh>
    <rPh sb="6" eb="8">
      <t>シハライ</t>
    </rPh>
    <rPh sb="8" eb="9">
      <t>ガク</t>
    </rPh>
    <phoneticPr fontId="2"/>
  </si>
  <si>
    <r>
      <t>　</t>
    </r>
    <r>
      <rPr>
        <b/>
        <sz val="14"/>
        <rFont val="Arial"/>
        <family val="2"/>
      </rPr>
      <t xml:space="preserve"> </t>
    </r>
    <r>
      <rPr>
        <b/>
        <sz val="14"/>
        <rFont val="ＭＳ Ｐゴシック"/>
        <family val="3"/>
        <charset val="128"/>
      </rPr>
      <t>営業活動によるキャッシュ・フロー計</t>
    </r>
    <rPh sb="18" eb="19">
      <t>ケイ</t>
    </rPh>
    <phoneticPr fontId="2"/>
  </si>
  <si>
    <t>投資活動によるキャッシュ・フロー</t>
    <phoneticPr fontId="2"/>
  </si>
  <si>
    <t>定期預金の増減額</t>
    <rPh sb="0" eb="2">
      <t>テイキ</t>
    </rPh>
    <rPh sb="2" eb="4">
      <t>ヨキン</t>
    </rPh>
    <rPh sb="5" eb="8">
      <t>ゾウゲンガク</t>
    </rPh>
    <phoneticPr fontId="2"/>
  </si>
  <si>
    <t>有価証券の増減額</t>
    <rPh sb="0" eb="2">
      <t>ユウカ</t>
    </rPh>
    <rPh sb="2" eb="4">
      <t>ショウケン</t>
    </rPh>
    <rPh sb="5" eb="8">
      <t>ゾウゲンガク</t>
    </rPh>
    <phoneticPr fontId="2"/>
  </si>
  <si>
    <t>有形固定資産の取得による支出</t>
    <rPh sb="0" eb="2">
      <t>ユウケイ</t>
    </rPh>
    <rPh sb="2" eb="4">
      <t>コテイ</t>
    </rPh>
    <rPh sb="4" eb="6">
      <t>シサン</t>
    </rPh>
    <rPh sb="7" eb="9">
      <t>シュトク</t>
    </rPh>
    <rPh sb="12" eb="14">
      <t>シシュツ</t>
    </rPh>
    <phoneticPr fontId="2"/>
  </si>
  <si>
    <t>有形固定資産の売却による収入</t>
    <rPh sb="0" eb="2">
      <t>ユウケイ</t>
    </rPh>
    <rPh sb="2" eb="4">
      <t>コテイ</t>
    </rPh>
    <rPh sb="4" eb="6">
      <t>シサン</t>
    </rPh>
    <rPh sb="7" eb="9">
      <t>バイキャク</t>
    </rPh>
    <rPh sb="12" eb="14">
      <t>シュウニュウ</t>
    </rPh>
    <phoneticPr fontId="2"/>
  </si>
  <si>
    <t>無形固定資産の取得による支出</t>
    <rPh sb="0" eb="2">
      <t>ムケイ</t>
    </rPh>
    <rPh sb="2" eb="4">
      <t>コテイ</t>
    </rPh>
    <rPh sb="4" eb="6">
      <t>シサン</t>
    </rPh>
    <rPh sb="7" eb="9">
      <t>シュトク</t>
    </rPh>
    <rPh sb="12" eb="14">
      <t>シシュツ</t>
    </rPh>
    <phoneticPr fontId="2"/>
  </si>
  <si>
    <t>投資有価証券等の取得による支出</t>
    <rPh sb="0" eb="2">
      <t>トウシ</t>
    </rPh>
    <rPh sb="2" eb="4">
      <t>ユウカ</t>
    </rPh>
    <rPh sb="4" eb="6">
      <t>ショウケン</t>
    </rPh>
    <rPh sb="6" eb="7">
      <t>ナド</t>
    </rPh>
    <rPh sb="8" eb="10">
      <t>シュトク</t>
    </rPh>
    <rPh sb="13" eb="15">
      <t>シシュツ</t>
    </rPh>
    <phoneticPr fontId="2"/>
  </si>
  <si>
    <t>投資有価証券の売却及び償還による収入</t>
    <rPh sb="0" eb="2">
      <t>トウシ</t>
    </rPh>
    <rPh sb="2" eb="4">
      <t>ユウカ</t>
    </rPh>
    <rPh sb="4" eb="6">
      <t>ショウケン</t>
    </rPh>
    <rPh sb="7" eb="9">
      <t>バイキャク</t>
    </rPh>
    <rPh sb="9" eb="10">
      <t>オヨ</t>
    </rPh>
    <rPh sb="11" eb="13">
      <t>ショウカン</t>
    </rPh>
    <rPh sb="16" eb="18">
      <t>シュウニュウ</t>
    </rPh>
    <phoneticPr fontId="2"/>
  </si>
  <si>
    <t>短期貸付金の増減額</t>
    <rPh sb="0" eb="2">
      <t>タンキ</t>
    </rPh>
    <rPh sb="2" eb="4">
      <t>カシツケ</t>
    </rPh>
    <rPh sb="4" eb="5">
      <t>キン</t>
    </rPh>
    <rPh sb="6" eb="9">
      <t>ゾウゲンガク</t>
    </rPh>
    <phoneticPr fontId="2"/>
  </si>
  <si>
    <t>長期貸付けによる支出</t>
    <rPh sb="0" eb="2">
      <t>チョウキ</t>
    </rPh>
    <rPh sb="2" eb="4">
      <t>カシツケ</t>
    </rPh>
    <rPh sb="8" eb="10">
      <t>シシュツ</t>
    </rPh>
    <phoneticPr fontId="2"/>
  </si>
  <si>
    <t>長期貸付金の回収による収入</t>
    <rPh sb="0" eb="2">
      <t>チョウキ</t>
    </rPh>
    <rPh sb="2" eb="4">
      <t>カシツケ</t>
    </rPh>
    <rPh sb="4" eb="5">
      <t>キン</t>
    </rPh>
    <rPh sb="6" eb="8">
      <t>カイシュウ</t>
    </rPh>
    <rPh sb="11" eb="13">
      <t>シュウニュウ</t>
    </rPh>
    <phoneticPr fontId="2"/>
  </si>
  <si>
    <t>連結の範囲の変更を伴う子会社株式の取得による収入（支出）</t>
    <rPh sb="0" eb="2">
      <t>レンケツ</t>
    </rPh>
    <rPh sb="3" eb="5">
      <t>ハンイ</t>
    </rPh>
    <rPh sb="6" eb="8">
      <t>ヘンコウ</t>
    </rPh>
    <rPh sb="9" eb="10">
      <t>トモナ</t>
    </rPh>
    <rPh sb="11" eb="14">
      <t>コガイシャ</t>
    </rPh>
    <rPh sb="14" eb="16">
      <t>カブシキ</t>
    </rPh>
    <rPh sb="17" eb="19">
      <t>シュトク</t>
    </rPh>
    <rPh sb="22" eb="24">
      <t>シュウニュウ</t>
    </rPh>
    <rPh sb="25" eb="27">
      <t>シシュツ</t>
    </rPh>
    <phoneticPr fontId="2"/>
  </si>
  <si>
    <t>連結の範囲の変更を伴う子会社株式の売却による支出（収入）</t>
    <rPh sb="0" eb="2">
      <t>レンケツ</t>
    </rPh>
    <rPh sb="3" eb="5">
      <t>ハンイ</t>
    </rPh>
    <rPh sb="6" eb="8">
      <t>ヘンコウ</t>
    </rPh>
    <rPh sb="9" eb="10">
      <t>トモナ</t>
    </rPh>
    <rPh sb="11" eb="14">
      <t>コガイシャ</t>
    </rPh>
    <rPh sb="14" eb="16">
      <t>カブシキ</t>
    </rPh>
    <rPh sb="17" eb="19">
      <t>バイキャク</t>
    </rPh>
    <rPh sb="22" eb="24">
      <t>シシュツ</t>
    </rPh>
    <rPh sb="25" eb="27">
      <t>シュウニュウ</t>
    </rPh>
    <phoneticPr fontId="2"/>
  </si>
  <si>
    <r>
      <t>　</t>
    </r>
    <r>
      <rPr>
        <b/>
        <sz val="14"/>
        <rFont val="Arial"/>
        <family val="2"/>
      </rPr>
      <t xml:space="preserve"> </t>
    </r>
    <r>
      <rPr>
        <b/>
        <sz val="14"/>
        <rFont val="ＭＳ Ｐゴシック"/>
        <family val="3"/>
        <charset val="128"/>
      </rPr>
      <t>投資活動によるキャッシュ・フロー計</t>
    </r>
    <rPh sb="18" eb="19">
      <t>ケイ</t>
    </rPh>
    <phoneticPr fontId="2"/>
  </si>
  <si>
    <t>財務活動によるキャッシュ・フロー</t>
    <phoneticPr fontId="2"/>
  </si>
  <si>
    <t>短期借入金の純増減額</t>
    <rPh sb="0" eb="2">
      <t>タンキ</t>
    </rPh>
    <rPh sb="2" eb="4">
      <t>カリイレ</t>
    </rPh>
    <rPh sb="4" eb="5">
      <t>キン</t>
    </rPh>
    <rPh sb="6" eb="8">
      <t>ジュンゾウ</t>
    </rPh>
    <rPh sb="8" eb="10">
      <t>ゲンガク</t>
    </rPh>
    <phoneticPr fontId="2"/>
  </si>
  <si>
    <t>コマーシャルペーパーの増減額</t>
    <rPh sb="11" eb="14">
      <t>ゾウゲンガク</t>
    </rPh>
    <phoneticPr fontId="2"/>
  </si>
  <si>
    <t>長期借入れによる収入</t>
    <rPh sb="0" eb="2">
      <t>チョウキ</t>
    </rPh>
    <rPh sb="2" eb="4">
      <t>カリイレ</t>
    </rPh>
    <rPh sb="8" eb="10">
      <t>シュウニュウ</t>
    </rPh>
    <phoneticPr fontId="2"/>
  </si>
  <si>
    <t>長期借入金の返済による支出</t>
    <rPh sb="0" eb="2">
      <t>チョウキ</t>
    </rPh>
    <rPh sb="2" eb="4">
      <t>カリイレ</t>
    </rPh>
    <rPh sb="4" eb="5">
      <t>キン</t>
    </rPh>
    <rPh sb="6" eb="8">
      <t>ヘンサイ</t>
    </rPh>
    <rPh sb="11" eb="13">
      <t>シシュツ</t>
    </rPh>
    <phoneticPr fontId="2"/>
  </si>
  <si>
    <t>社債の発行による収入</t>
    <rPh sb="0" eb="2">
      <t>シャサイ</t>
    </rPh>
    <rPh sb="3" eb="5">
      <t>ハッコウ</t>
    </rPh>
    <rPh sb="8" eb="10">
      <t>シュウニュウ</t>
    </rPh>
    <phoneticPr fontId="2"/>
  </si>
  <si>
    <t>社債の償還による支出</t>
    <rPh sb="0" eb="2">
      <t>シャサイ</t>
    </rPh>
    <rPh sb="3" eb="5">
      <t>ショウカン</t>
    </rPh>
    <rPh sb="8" eb="10">
      <t>シシュツ</t>
    </rPh>
    <phoneticPr fontId="2"/>
  </si>
  <si>
    <t>増資による収入</t>
    <rPh sb="0" eb="2">
      <t>ゾウシ</t>
    </rPh>
    <rPh sb="5" eb="7">
      <t>シュウニュウ</t>
    </rPh>
    <phoneticPr fontId="2"/>
  </si>
  <si>
    <t>優先株式の買入による支出</t>
    <rPh sb="0" eb="2">
      <t>ユウセン</t>
    </rPh>
    <rPh sb="2" eb="4">
      <t>カブシキ</t>
    </rPh>
    <rPh sb="5" eb="7">
      <t>カイイレ</t>
    </rPh>
    <rPh sb="10" eb="12">
      <t>シシュツ</t>
    </rPh>
    <phoneticPr fontId="2"/>
  </si>
  <si>
    <t>少数株主からの払込みによる収入</t>
    <rPh sb="0" eb="2">
      <t>ショウスウ</t>
    </rPh>
    <rPh sb="2" eb="4">
      <t>カブヌシ</t>
    </rPh>
    <rPh sb="7" eb="8">
      <t>ハラ</t>
    </rPh>
    <rPh sb="8" eb="9">
      <t>コ</t>
    </rPh>
    <rPh sb="13" eb="15">
      <t>シュウニュウ</t>
    </rPh>
    <phoneticPr fontId="2"/>
  </si>
  <si>
    <t>自己株式の取得による支出</t>
    <rPh sb="0" eb="2">
      <t>ジコ</t>
    </rPh>
    <rPh sb="2" eb="4">
      <t>カブシキ</t>
    </rPh>
    <rPh sb="5" eb="7">
      <t>シュトク</t>
    </rPh>
    <rPh sb="10" eb="12">
      <t>シシュツ</t>
    </rPh>
    <phoneticPr fontId="2"/>
  </si>
  <si>
    <t>配当金の支払額</t>
    <rPh sb="0" eb="3">
      <t>ハイトウキン</t>
    </rPh>
    <rPh sb="4" eb="6">
      <t>シハライ</t>
    </rPh>
    <rPh sb="6" eb="7">
      <t>ガク</t>
    </rPh>
    <phoneticPr fontId="2"/>
  </si>
  <si>
    <t>少数株主への配当金の支払額</t>
    <rPh sb="0" eb="2">
      <t>ショウスウ</t>
    </rPh>
    <rPh sb="2" eb="4">
      <t>カブヌシ</t>
    </rPh>
    <rPh sb="6" eb="9">
      <t>ハイトウキン</t>
    </rPh>
    <rPh sb="10" eb="12">
      <t>シハラ</t>
    </rPh>
    <rPh sb="12" eb="13">
      <t>ガク</t>
    </rPh>
    <phoneticPr fontId="2"/>
  </si>
  <si>
    <t>その他</t>
  </si>
  <si>
    <r>
      <t>　</t>
    </r>
    <r>
      <rPr>
        <b/>
        <sz val="14"/>
        <rFont val="Arial"/>
        <family val="2"/>
      </rPr>
      <t xml:space="preserve"> </t>
    </r>
    <r>
      <rPr>
        <b/>
        <sz val="14"/>
        <rFont val="ＭＳ Ｐゴシック"/>
        <family val="3"/>
        <charset val="128"/>
      </rPr>
      <t>財務活動によるキャッシュ・フロー計</t>
    </r>
    <rPh sb="18" eb="19">
      <t>ケイ</t>
    </rPh>
    <phoneticPr fontId="2"/>
  </si>
  <si>
    <t>現金及び現金同等物に係る換算差額</t>
    <phoneticPr fontId="2"/>
  </si>
  <si>
    <t>現金及び現金同等物の増減額</t>
    <phoneticPr fontId="2"/>
  </si>
  <si>
    <t>現金及び現金同等物の期首残高</t>
    <phoneticPr fontId="2"/>
  </si>
  <si>
    <t>連結範囲の変更に伴う現金及び現金同等物増減額</t>
    <rPh sb="0" eb="2">
      <t>レンケツ</t>
    </rPh>
    <rPh sb="2" eb="4">
      <t>ハンイ</t>
    </rPh>
    <rPh sb="5" eb="7">
      <t>ヘンコウ</t>
    </rPh>
    <rPh sb="8" eb="9">
      <t>トモナ</t>
    </rPh>
    <rPh sb="10" eb="12">
      <t>ゲンキン</t>
    </rPh>
    <rPh sb="12" eb="13">
      <t>オヨ</t>
    </rPh>
    <rPh sb="14" eb="16">
      <t>ゲンキン</t>
    </rPh>
    <rPh sb="16" eb="18">
      <t>ドウトウ</t>
    </rPh>
    <rPh sb="18" eb="19">
      <t>ブツ</t>
    </rPh>
    <rPh sb="19" eb="22">
      <t>ゾウゲンガク</t>
    </rPh>
    <phoneticPr fontId="2"/>
  </si>
  <si>
    <t>現金及び現金同等物の期末（四半期末）残高</t>
    <rPh sb="13" eb="16">
      <t>シハンキ</t>
    </rPh>
    <rPh sb="16" eb="17">
      <t>マツ</t>
    </rPh>
    <phoneticPr fontId="2"/>
  </si>
  <si>
    <r>
      <t>4-1.</t>
    </r>
    <r>
      <rPr>
        <b/>
        <sz val="19"/>
        <rFont val="ＭＳ Ｐゴシック"/>
        <family val="3"/>
        <charset val="128"/>
      </rPr>
      <t>　四半期情報【日本基準】</t>
    </r>
    <rPh sb="5" eb="6">
      <t>シ</t>
    </rPh>
    <rPh sb="6" eb="8">
      <t>ハンキ</t>
    </rPh>
    <rPh sb="8" eb="10">
      <t>ジョウホウ</t>
    </rPh>
    <rPh sb="11" eb="16">
      <t>ニホンキジュン）</t>
    </rPh>
    <phoneticPr fontId="2"/>
  </si>
  <si>
    <r>
      <t>4-2.</t>
    </r>
    <r>
      <rPr>
        <b/>
        <sz val="14"/>
        <rFont val="ＭＳ Ｐゴシック"/>
        <family val="3"/>
        <charset val="128"/>
      </rPr>
      <t>　四半期情報【</t>
    </r>
    <r>
      <rPr>
        <b/>
        <sz val="14"/>
        <rFont val="Arial"/>
        <family val="2"/>
      </rPr>
      <t>IFRS</t>
    </r>
    <r>
      <rPr>
        <b/>
        <sz val="14"/>
        <rFont val="ＭＳ Ｐゴシック"/>
        <family val="3"/>
        <charset val="128"/>
      </rPr>
      <t>】</t>
    </r>
    <rPh sb="5" eb="6">
      <t>シ</t>
    </rPh>
    <rPh sb="6" eb="8">
      <t>ハンキ</t>
    </rPh>
    <rPh sb="8" eb="10">
      <t>ジョウホウ</t>
    </rPh>
    <phoneticPr fontId="2"/>
  </si>
  <si>
    <r>
      <t>5-2.</t>
    </r>
    <r>
      <rPr>
        <b/>
        <sz val="15"/>
        <rFont val="ＭＳ Ｐゴシック"/>
        <family val="3"/>
        <charset val="128"/>
      </rPr>
      <t>　連結財政状態計算書の推移【</t>
    </r>
    <r>
      <rPr>
        <b/>
        <sz val="15"/>
        <rFont val="Arial"/>
        <family val="2"/>
      </rPr>
      <t>IFRS</t>
    </r>
    <r>
      <rPr>
        <b/>
        <sz val="15"/>
        <rFont val="ＭＳ Ｐゴシック"/>
        <family val="3"/>
        <charset val="128"/>
      </rPr>
      <t>】</t>
    </r>
    <rPh sb="7" eb="9">
      <t>ザイセイ</t>
    </rPh>
    <rPh sb="9" eb="11">
      <t>ジョウタイ</t>
    </rPh>
    <rPh sb="11" eb="14">
      <t>ケイサンショ</t>
    </rPh>
    <phoneticPr fontId="2"/>
  </si>
  <si>
    <r>
      <t>6-2.</t>
    </r>
    <r>
      <rPr>
        <b/>
        <sz val="14.5"/>
        <rFont val="ＭＳ Ｐゴシック"/>
        <family val="3"/>
        <charset val="128"/>
      </rPr>
      <t>　連結キャッシュ・フロー計算書の推移【</t>
    </r>
    <r>
      <rPr>
        <b/>
        <sz val="14.5"/>
        <rFont val="Arial"/>
        <family val="2"/>
      </rPr>
      <t>IFRS</t>
    </r>
    <r>
      <rPr>
        <b/>
        <sz val="14.5"/>
        <rFont val="ＭＳ Ｐゴシック"/>
        <family val="3"/>
        <charset val="128"/>
      </rPr>
      <t>】</t>
    </r>
    <rPh sb="5" eb="7">
      <t>レンケツ</t>
    </rPh>
    <rPh sb="16" eb="18">
      <t>ケイサン</t>
    </rPh>
    <rPh sb="18" eb="19">
      <t>ショ</t>
    </rPh>
    <rPh sb="20" eb="22">
      <t>スイイ</t>
    </rPh>
    <phoneticPr fontId="2"/>
  </si>
  <si>
    <r>
      <t>11.</t>
    </r>
    <r>
      <rPr>
        <b/>
        <sz val="12.5"/>
        <rFont val="ＭＳ Ｐゴシック"/>
        <family val="3"/>
        <charset val="128"/>
      </rPr>
      <t>　主要経営指標の推移</t>
    </r>
    <phoneticPr fontId="2"/>
  </si>
  <si>
    <r>
      <t>12.</t>
    </r>
    <r>
      <rPr>
        <b/>
        <sz val="12.5"/>
        <rFont val="ＭＳ Ｐゴシック"/>
        <family val="3"/>
        <charset val="128"/>
      </rPr>
      <t>　株価関連指標の推移　</t>
    </r>
    <phoneticPr fontId="2"/>
  </si>
  <si>
    <t>営業活動に係る利益</t>
    <rPh sb="0" eb="2">
      <t>エイギョウ</t>
    </rPh>
    <rPh sb="2" eb="4">
      <t>カツドウ</t>
    </rPh>
    <rPh sb="5" eb="6">
      <t>カカワ</t>
    </rPh>
    <rPh sb="7" eb="9">
      <t>リエキ</t>
    </rPh>
    <phoneticPr fontId="2"/>
  </si>
  <si>
    <t>持分法による投資損益</t>
    <rPh sb="0" eb="1">
      <t>モ</t>
    </rPh>
    <rPh sb="1" eb="2">
      <t>ブン</t>
    </rPh>
    <rPh sb="2" eb="3">
      <t>ホウ</t>
    </rPh>
    <rPh sb="6" eb="8">
      <t>トウシ</t>
    </rPh>
    <rPh sb="8" eb="10">
      <t>ソンエキ</t>
    </rPh>
    <phoneticPr fontId="2"/>
  </si>
  <si>
    <t>税引前四半期利益</t>
    <rPh sb="0" eb="2">
      <t>ゼイビキ</t>
    </rPh>
    <rPh sb="2" eb="3">
      <t>マエ</t>
    </rPh>
    <rPh sb="3" eb="6">
      <t>シハンキ</t>
    </rPh>
    <rPh sb="6" eb="8">
      <t>リエキ</t>
    </rPh>
    <phoneticPr fontId="2"/>
  </si>
  <si>
    <r>
      <t xml:space="preserve">2011/04/01
</t>
    </r>
    <r>
      <rPr>
        <sz val="14"/>
        <rFont val="ＭＳ Ｐゴシック"/>
        <family val="3"/>
        <charset val="128"/>
      </rPr>
      <t>（移行日）</t>
    </r>
    <rPh sb="12" eb="14">
      <t>イコウ</t>
    </rPh>
    <rPh sb="14" eb="15">
      <t>ビ</t>
    </rPh>
    <phoneticPr fontId="2"/>
  </si>
  <si>
    <t>　その他の資本の構成要素</t>
    <rPh sb="3" eb="4">
      <t>タ</t>
    </rPh>
    <rPh sb="5" eb="7">
      <t>シホン</t>
    </rPh>
    <rPh sb="8" eb="10">
      <t>コウセイ</t>
    </rPh>
    <rPh sb="10" eb="12">
      <t>ヨウソ</t>
    </rPh>
    <phoneticPr fontId="2"/>
  </si>
  <si>
    <r>
      <t>2011</t>
    </r>
    <r>
      <rPr>
        <sz val="14"/>
        <rFont val="ＭＳ Ｐゴシック"/>
        <family val="3"/>
        <charset val="128"/>
      </rPr>
      <t>年度</t>
    </r>
    <rPh sb="4" eb="5">
      <t>ネン</t>
    </rPh>
    <rPh sb="5" eb="6">
      <t>ド</t>
    </rPh>
    <phoneticPr fontId="2"/>
  </si>
  <si>
    <t>親会社の所有者に帰属する持分合計</t>
    <rPh sb="0" eb="1">
      <t>オヤ</t>
    </rPh>
    <rPh sb="1" eb="3">
      <t>カイシャ</t>
    </rPh>
    <rPh sb="4" eb="7">
      <t>ショユウシャ</t>
    </rPh>
    <rPh sb="8" eb="10">
      <t>キゾク</t>
    </rPh>
    <rPh sb="12" eb="14">
      <t>モチブン</t>
    </rPh>
    <rPh sb="14" eb="16">
      <t>ゴウケイ</t>
    </rPh>
    <phoneticPr fontId="2"/>
  </si>
  <si>
    <r>
      <t>2012</t>
    </r>
    <r>
      <rPr>
        <sz val="14"/>
        <rFont val="ＭＳ Ｐゴシック"/>
        <family val="3"/>
        <charset val="128"/>
      </rPr>
      <t>年度</t>
    </r>
    <rPh sb="4" eb="5">
      <t>ネン</t>
    </rPh>
    <rPh sb="5" eb="6">
      <t>ド</t>
    </rPh>
    <phoneticPr fontId="2"/>
  </si>
  <si>
    <r>
      <t>2-2.</t>
    </r>
    <r>
      <rPr>
        <b/>
        <sz val="14"/>
        <rFont val="ＭＳ Ｐゴシック"/>
        <family val="3"/>
        <charset val="128"/>
      </rPr>
      <t>　連結純損益及びその他の包括利益計算書の推移【</t>
    </r>
    <r>
      <rPr>
        <b/>
        <sz val="14"/>
        <rFont val="Arial"/>
        <family val="2"/>
      </rPr>
      <t>IFRS</t>
    </r>
    <r>
      <rPr>
        <b/>
        <sz val="14"/>
        <rFont val="ＭＳ Ｐゴシック"/>
        <family val="3"/>
        <charset val="128"/>
      </rPr>
      <t>】</t>
    </r>
    <rPh sb="5" eb="7">
      <t>レンケツ</t>
    </rPh>
    <rPh sb="7" eb="10">
      <t>ジュンソンエキ</t>
    </rPh>
    <rPh sb="10" eb="11">
      <t>オヨ</t>
    </rPh>
    <rPh sb="14" eb="15">
      <t>タ</t>
    </rPh>
    <rPh sb="16" eb="18">
      <t>ホウカツ</t>
    </rPh>
    <rPh sb="18" eb="20">
      <t>リエキ</t>
    </rPh>
    <rPh sb="20" eb="23">
      <t>ケイサンショ</t>
    </rPh>
    <rPh sb="24" eb="26">
      <t>スイイ</t>
    </rPh>
    <phoneticPr fontId="2"/>
  </si>
  <si>
    <r>
      <rPr>
        <b/>
        <sz val="14"/>
        <rFont val="ＭＳ Ｐゴシック"/>
        <family val="3"/>
        <charset val="128"/>
      </rPr>
      <t>　</t>
    </r>
    <r>
      <rPr>
        <b/>
        <sz val="14"/>
        <rFont val="Arial"/>
        <family val="2"/>
      </rPr>
      <t xml:space="preserve"> </t>
    </r>
    <r>
      <rPr>
        <b/>
        <sz val="14"/>
        <rFont val="ＭＳ Ｐゴシック"/>
        <family val="3"/>
        <charset val="128"/>
      </rPr>
      <t>財務活動によるキャッシュ・フロー</t>
    </r>
    <phoneticPr fontId="2"/>
  </si>
  <si>
    <r>
      <rPr>
        <b/>
        <sz val="14"/>
        <rFont val="ＭＳ Ｐゴシック"/>
        <family val="3"/>
        <charset val="128"/>
      </rPr>
      <t>　</t>
    </r>
    <r>
      <rPr>
        <b/>
        <sz val="14"/>
        <rFont val="Arial"/>
        <family val="2"/>
      </rPr>
      <t xml:space="preserve"> </t>
    </r>
    <r>
      <rPr>
        <b/>
        <sz val="14"/>
        <rFont val="ＭＳ Ｐゴシック"/>
        <family val="3"/>
        <charset val="128"/>
      </rPr>
      <t>投資活動によるキャッシュ・フロー</t>
    </r>
    <phoneticPr fontId="2"/>
  </si>
  <si>
    <r>
      <rPr>
        <b/>
        <sz val="14"/>
        <rFont val="ＭＳ Ｐゴシック"/>
        <family val="3"/>
        <charset val="128"/>
      </rPr>
      <t>　</t>
    </r>
    <r>
      <rPr>
        <b/>
        <sz val="14"/>
        <rFont val="Arial"/>
        <family val="2"/>
      </rPr>
      <t xml:space="preserve"> </t>
    </r>
    <r>
      <rPr>
        <b/>
        <sz val="14"/>
        <rFont val="ＭＳ Ｐゴシック"/>
        <family val="3"/>
        <charset val="128"/>
      </rPr>
      <t>営業活動によるキャッシュ・フロー</t>
    </r>
    <phoneticPr fontId="2"/>
  </si>
  <si>
    <r>
      <t>2012</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</si>
  <si>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</si>
  <si>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3</t>
    </r>
    <r>
      <rPr>
        <sz val="14"/>
        <rFont val="ＭＳ Ｐゴシック"/>
        <family val="3"/>
        <charset val="128"/>
      </rPr>
      <t>四半期</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</si>
  <si>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3四半期</t>
    </r>
    <r>
      <rPr>
        <sz val="14"/>
        <rFont val="ＭＳ Ｐゴシック"/>
        <family val="3"/>
        <charset val="128"/>
      </rPr>
      <t/>
    </r>
    <rPh sb="4" eb="6">
      <t>ネンド</t>
    </rPh>
    <rPh sb="7" eb="8">
      <t>ダイ</t>
    </rPh>
    <rPh sb="9" eb="10">
      <t>シ</t>
    </rPh>
    <rPh sb="10" eb="12">
      <t>ハンキ</t>
    </rPh>
    <phoneticPr fontId="2"/>
  </si>
  <si>
    <t>短期貸付金の増減額（▲は増加）</t>
    <rPh sb="0" eb="2">
      <t>タンキ</t>
    </rPh>
    <rPh sb="2" eb="4">
      <t>カシツケ</t>
    </rPh>
    <rPh sb="4" eb="5">
      <t>キン</t>
    </rPh>
    <rPh sb="6" eb="8">
      <t>ゾウゲン</t>
    </rPh>
    <rPh sb="8" eb="9">
      <t>ガク</t>
    </rPh>
    <rPh sb="12" eb="14">
      <t>ゾウカ</t>
    </rPh>
    <phoneticPr fontId="2"/>
  </si>
  <si>
    <r>
      <t>2013</t>
    </r>
    <r>
      <rPr>
        <sz val="14"/>
        <rFont val="ＭＳ Ｐゴシック"/>
        <family val="3"/>
        <charset val="128"/>
      </rPr>
      <t>年度</t>
    </r>
    <rPh sb="4" eb="5">
      <t>ネン</t>
    </rPh>
    <rPh sb="5" eb="6">
      <t>ド</t>
    </rPh>
    <phoneticPr fontId="2"/>
  </si>
  <si>
    <r>
      <t>2012</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</si>
  <si>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</si>
  <si>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2013</t>
    </r>
    <r>
      <rPr>
        <sz val="20"/>
        <rFont val="ＭＳ Ｐゴシック"/>
        <family val="3"/>
        <charset val="128"/>
      </rPr>
      <t>年度</t>
    </r>
    <rPh sb="4" eb="6">
      <t>ネンド</t>
    </rPh>
    <phoneticPr fontId="2"/>
  </si>
  <si>
    <r>
      <t>2013</t>
    </r>
    <r>
      <rPr>
        <sz val="12"/>
        <rFont val="ＭＳ Ｐゴシック"/>
        <family val="3"/>
        <charset val="128"/>
      </rPr>
      <t>年度</t>
    </r>
    <rPh sb="4" eb="6">
      <t>ネンド</t>
    </rPh>
    <phoneticPr fontId="2"/>
  </si>
  <si>
    <r>
      <t>2013</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</si>
  <si>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t>-</t>
    <phoneticPr fontId="2"/>
  </si>
  <si>
    <r>
      <t>8-1.</t>
    </r>
    <r>
      <rPr>
        <b/>
        <sz val="14"/>
        <rFont val="ＭＳ Ｐゴシック"/>
        <family val="3"/>
        <charset val="128"/>
      </rPr>
      <t>　連結対象会社数【</t>
    </r>
    <r>
      <rPr>
        <b/>
        <sz val="14"/>
        <rFont val="Arial"/>
        <family val="2"/>
      </rPr>
      <t>IFRS</t>
    </r>
    <r>
      <rPr>
        <b/>
        <sz val="14"/>
        <rFont val="ＭＳ Ｐゴシック"/>
        <family val="3"/>
        <charset val="128"/>
      </rPr>
      <t>】</t>
    </r>
    <rPh sb="5" eb="7">
      <t>レンケツ</t>
    </rPh>
    <rPh sb="7" eb="9">
      <t>タイショウ</t>
    </rPh>
    <rPh sb="9" eb="11">
      <t>カイシャ</t>
    </rPh>
    <rPh sb="11" eb="12">
      <t>スウ</t>
    </rPh>
    <phoneticPr fontId="2"/>
  </si>
  <si>
    <r>
      <t>8-2.</t>
    </r>
    <r>
      <rPr>
        <b/>
        <sz val="14"/>
        <rFont val="ＭＳ Ｐゴシック"/>
        <family val="3"/>
        <charset val="128"/>
      </rPr>
      <t>　連結対象会社数【日本基準】</t>
    </r>
    <rPh sb="5" eb="7">
      <t>レンケツ</t>
    </rPh>
    <rPh sb="7" eb="9">
      <t>タイショウ</t>
    </rPh>
    <rPh sb="9" eb="11">
      <t>カイシャ</t>
    </rPh>
    <rPh sb="11" eb="12">
      <t>スウ</t>
    </rPh>
    <rPh sb="13" eb="15">
      <t>ニホン</t>
    </rPh>
    <rPh sb="15" eb="17">
      <t>キジュン</t>
    </rPh>
    <phoneticPr fontId="2"/>
  </si>
  <si>
    <r>
      <t>9-1.</t>
    </r>
    <r>
      <rPr>
        <b/>
        <sz val="14"/>
        <rFont val="ＭＳ Ｐゴシック"/>
        <family val="3"/>
        <charset val="128"/>
      </rPr>
      <t>　黒字会社数・赤字会社数【</t>
    </r>
    <r>
      <rPr>
        <b/>
        <sz val="14"/>
        <rFont val="Arial"/>
        <family val="2"/>
      </rPr>
      <t>IFRS</t>
    </r>
    <r>
      <rPr>
        <b/>
        <sz val="14"/>
        <rFont val="ＭＳ Ｐゴシック"/>
        <family val="3"/>
        <charset val="128"/>
      </rPr>
      <t>】</t>
    </r>
    <rPh sb="5" eb="7">
      <t>クロジ</t>
    </rPh>
    <rPh sb="7" eb="9">
      <t>カイシャ</t>
    </rPh>
    <rPh sb="9" eb="10">
      <t>スウ</t>
    </rPh>
    <rPh sb="11" eb="13">
      <t>アカジ</t>
    </rPh>
    <rPh sb="13" eb="15">
      <t>カイシャ</t>
    </rPh>
    <rPh sb="15" eb="16">
      <t>スウ</t>
    </rPh>
    <phoneticPr fontId="2"/>
  </si>
  <si>
    <r>
      <t>9-2.</t>
    </r>
    <r>
      <rPr>
        <b/>
        <sz val="14"/>
        <rFont val="ＭＳ Ｐゴシック"/>
        <family val="3"/>
        <charset val="128"/>
      </rPr>
      <t>　黒字会社数・赤字会社数【日本基準】</t>
    </r>
    <rPh sb="5" eb="7">
      <t>クロジ</t>
    </rPh>
    <rPh sb="7" eb="9">
      <t>カイシャ</t>
    </rPh>
    <rPh sb="9" eb="10">
      <t>スウ</t>
    </rPh>
    <rPh sb="11" eb="13">
      <t>アカジ</t>
    </rPh>
    <rPh sb="13" eb="15">
      <t>カイシャ</t>
    </rPh>
    <rPh sb="15" eb="16">
      <t>スウ</t>
    </rPh>
    <rPh sb="17" eb="19">
      <t>ニホン</t>
    </rPh>
    <rPh sb="19" eb="21">
      <t>キジュン</t>
    </rPh>
    <phoneticPr fontId="2"/>
  </si>
  <si>
    <r>
      <t>10-1.</t>
    </r>
    <r>
      <rPr>
        <b/>
        <sz val="14"/>
        <rFont val="ＭＳ Ｐゴシック"/>
        <family val="3"/>
        <charset val="128"/>
      </rPr>
      <t>　黒字額・赤字額【</t>
    </r>
    <r>
      <rPr>
        <b/>
        <sz val="14"/>
        <rFont val="Arial"/>
        <family val="2"/>
      </rPr>
      <t>IFRS</t>
    </r>
    <r>
      <rPr>
        <b/>
        <sz val="14"/>
        <rFont val="ＭＳ Ｐゴシック"/>
        <family val="3"/>
        <charset val="128"/>
      </rPr>
      <t>】</t>
    </r>
    <rPh sb="6" eb="8">
      <t>クロジ</t>
    </rPh>
    <rPh sb="8" eb="9">
      <t>ガク</t>
    </rPh>
    <rPh sb="10" eb="12">
      <t>アカジ</t>
    </rPh>
    <rPh sb="12" eb="13">
      <t>ガク</t>
    </rPh>
    <phoneticPr fontId="2"/>
  </si>
  <si>
    <r>
      <t>2014</t>
    </r>
    <r>
      <rPr>
        <sz val="14"/>
        <rFont val="ＭＳ Ｐゴシック"/>
        <family val="3"/>
        <charset val="128"/>
      </rPr>
      <t>年度</t>
    </r>
    <rPh sb="4" eb="6">
      <t>ネンド</t>
    </rPh>
    <phoneticPr fontId="2"/>
  </si>
  <si>
    <t>その他の収益・費用</t>
    <rPh sb="2" eb="3">
      <t>タ</t>
    </rPh>
    <rPh sb="4" eb="6">
      <t>シュウエキ</t>
    </rPh>
    <rPh sb="7" eb="9">
      <t>ヒヨウ</t>
    </rPh>
    <phoneticPr fontId="2"/>
  </si>
  <si>
    <r>
      <rPr>
        <sz val="14"/>
        <rFont val="ＭＳ Ｐゴシック"/>
        <family val="3"/>
        <charset val="128"/>
      </rPr>
      <t>第</t>
    </r>
    <r>
      <rPr>
        <sz val="14"/>
        <rFont val="Arial"/>
        <family val="2"/>
      </rPr>
      <t>2</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</si>
  <si>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3</t>
    </r>
    <r>
      <rPr>
        <sz val="14"/>
        <rFont val="ＭＳ Ｐゴシック"/>
        <family val="3"/>
        <charset val="128"/>
      </rPr>
      <t>四半期</t>
    </r>
    <rPh sb="0" eb="1">
      <t>ダイ</t>
    </rPh>
    <rPh sb="2" eb="5">
      <t>シハンキ</t>
    </rPh>
    <phoneticPr fontId="2"/>
  </si>
  <si>
    <r>
      <t>2006</t>
    </r>
    <r>
      <rPr>
        <sz val="13"/>
        <rFont val="ＭＳ Ｐゴシック"/>
        <family val="3"/>
        <charset val="128"/>
      </rPr>
      <t>年度
（日本基準）</t>
    </r>
    <rPh sb="4" eb="6">
      <t>ネンド</t>
    </rPh>
    <rPh sb="8" eb="12">
      <t>ニホンキジュン</t>
    </rPh>
    <phoneticPr fontId="2"/>
  </si>
  <si>
    <r>
      <t>2007</t>
    </r>
    <r>
      <rPr>
        <sz val="13"/>
        <rFont val="ＭＳ Ｐゴシック"/>
        <family val="3"/>
        <charset val="128"/>
      </rPr>
      <t>年度
（日本基準）</t>
    </r>
    <rPh sb="4" eb="6">
      <t>ネンド</t>
    </rPh>
    <rPh sb="8" eb="10">
      <t>ニホン</t>
    </rPh>
    <rPh sb="10" eb="12">
      <t>キジュン</t>
    </rPh>
    <phoneticPr fontId="2"/>
  </si>
  <si>
    <r>
      <t>2008</t>
    </r>
    <r>
      <rPr>
        <sz val="13"/>
        <rFont val="ＭＳ Ｐゴシック"/>
        <family val="3"/>
        <charset val="128"/>
      </rPr>
      <t>年度
（日本基準）</t>
    </r>
    <rPh sb="4" eb="6">
      <t>ネンド</t>
    </rPh>
    <rPh sb="8" eb="12">
      <t>ニホンキジュン</t>
    </rPh>
    <phoneticPr fontId="2"/>
  </si>
  <si>
    <r>
      <t>2009</t>
    </r>
    <r>
      <rPr>
        <sz val="13"/>
        <rFont val="ＭＳ Ｐゴシック"/>
        <family val="3"/>
        <charset val="128"/>
      </rPr>
      <t>年度
（日本基準）</t>
    </r>
    <rPh sb="4" eb="6">
      <t>ネンド</t>
    </rPh>
    <rPh sb="8" eb="12">
      <t>ニホンキジュン</t>
    </rPh>
    <phoneticPr fontId="2"/>
  </si>
  <si>
    <r>
      <t>2010</t>
    </r>
    <r>
      <rPr>
        <sz val="13"/>
        <rFont val="ＭＳ Ｐゴシック"/>
        <family val="3"/>
        <charset val="128"/>
      </rPr>
      <t>年度
（日本基準）</t>
    </r>
    <rPh sb="4" eb="6">
      <t>ネンド</t>
    </rPh>
    <rPh sb="8" eb="12">
      <t>ニホンキジュン</t>
    </rPh>
    <phoneticPr fontId="2"/>
  </si>
  <si>
    <r>
      <t>2011</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</si>
  <si>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2012</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</si>
  <si>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2014</t>
    </r>
    <r>
      <rPr>
        <sz val="14"/>
        <rFont val="ＭＳ Ｐゴシック"/>
        <family val="3"/>
        <charset val="128"/>
      </rPr>
      <t>年度</t>
    </r>
    <rPh sb="4" eb="5">
      <t>ネン</t>
    </rPh>
    <rPh sb="5" eb="6">
      <t>ド</t>
    </rPh>
    <phoneticPr fontId="2"/>
  </si>
  <si>
    <r>
      <rPr>
        <sz val="14"/>
        <rFont val="ＭＳ Ｐゴシック"/>
        <family val="3"/>
        <charset val="128"/>
      </rPr>
      <t>第</t>
    </r>
    <r>
      <rPr>
        <sz val="14"/>
        <rFont val="Arial"/>
        <family val="2"/>
      </rPr>
      <t>4</t>
    </r>
    <r>
      <rPr>
        <sz val="14"/>
        <rFont val="ＭＳ Ｐゴシック"/>
        <family val="3"/>
        <charset val="128"/>
      </rPr>
      <t>四半期</t>
    </r>
    <rPh sb="0" eb="1">
      <t>ダイ</t>
    </rPh>
    <rPh sb="2" eb="5">
      <t>シハンキ</t>
    </rPh>
    <phoneticPr fontId="2"/>
  </si>
  <si>
    <r>
      <t>2014</t>
    </r>
    <r>
      <rPr>
        <sz val="20"/>
        <rFont val="ＭＳ Ｐゴシック"/>
        <family val="3"/>
        <charset val="128"/>
      </rPr>
      <t>年度</t>
    </r>
    <rPh sb="4" eb="6">
      <t>ネンド</t>
    </rPh>
    <phoneticPr fontId="2"/>
  </si>
  <si>
    <r>
      <t>2014</t>
    </r>
    <r>
      <rPr>
        <sz val="12"/>
        <rFont val="ＭＳ Ｐゴシック"/>
        <family val="3"/>
        <charset val="128"/>
      </rPr>
      <t>年度</t>
    </r>
    <rPh sb="4" eb="6">
      <t>ネンド</t>
    </rPh>
    <phoneticPr fontId="2"/>
  </si>
  <si>
    <r>
      <t>2014</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</si>
  <si>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10-2.</t>
    </r>
    <r>
      <rPr>
        <b/>
        <sz val="14"/>
        <rFont val="ＭＳ Ｐゴシック"/>
        <family val="3"/>
        <charset val="128"/>
      </rPr>
      <t>　黒字額・赤字額【日本基準】</t>
    </r>
    <rPh sb="6" eb="8">
      <t>クロジ</t>
    </rPh>
    <rPh sb="8" eb="9">
      <t>ガク</t>
    </rPh>
    <rPh sb="10" eb="12">
      <t>アカジ</t>
    </rPh>
    <rPh sb="12" eb="13">
      <t>ガク</t>
    </rPh>
    <rPh sb="14" eb="16">
      <t>ニホン</t>
    </rPh>
    <rPh sb="16" eb="18">
      <t>キジュン</t>
    </rPh>
    <phoneticPr fontId="2"/>
  </si>
  <si>
    <t>　　確定給付制度の再測定</t>
    <rPh sb="2" eb="4">
      <t>カクテイ</t>
    </rPh>
    <rPh sb="4" eb="6">
      <t>キュウフ</t>
    </rPh>
    <rPh sb="6" eb="8">
      <t>セイド</t>
    </rPh>
    <rPh sb="9" eb="12">
      <t>サイソクテイ</t>
    </rPh>
    <phoneticPr fontId="2"/>
  </si>
  <si>
    <t>非支配持分株主からの払込による収入</t>
    <rPh sb="0" eb="1">
      <t>ヒ</t>
    </rPh>
    <rPh sb="1" eb="3">
      <t>シハイ</t>
    </rPh>
    <rPh sb="3" eb="4">
      <t>モ</t>
    </rPh>
    <rPh sb="4" eb="5">
      <t>ブン</t>
    </rPh>
    <rPh sb="5" eb="7">
      <t>カブヌシ</t>
    </rPh>
    <rPh sb="10" eb="11">
      <t>ハラ</t>
    </rPh>
    <rPh sb="11" eb="12">
      <t>コ</t>
    </rPh>
    <rPh sb="15" eb="17">
      <t>シュウニュウ</t>
    </rPh>
    <phoneticPr fontId="2"/>
  </si>
  <si>
    <r>
      <t>2015</t>
    </r>
    <r>
      <rPr>
        <sz val="14"/>
        <rFont val="ＭＳ Ｐゴシック"/>
        <family val="3"/>
        <charset val="128"/>
      </rPr>
      <t>年度</t>
    </r>
    <rPh sb="4" eb="6">
      <t>ネンド</t>
    </rPh>
    <phoneticPr fontId="2"/>
  </si>
  <si>
    <r>
      <rPr>
        <sz val="13"/>
        <rFont val="ＭＳ Ｐゴシック"/>
        <family val="3"/>
        <charset val="128"/>
      </rPr>
      <t>中期経営計画</t>
    </r>
    <r>
      <rPr>
        <sz val="13"/>
        <rFont val="Arial"/>
        <family val="2"/>
      </rPr>
      <t>2017</t>
    </r>
    <rPh sb="0" eb="2">
      <t>チュウキ</t>
    </rPh>
    <rPh sb="2" eb="4">
      <t>ケイエイ</t>
    </rPh>
    <rPh sb="4" eb="6">
      <t>ケイカク</t>
    </rPh>
    <phoneticPr fontId="2"/>
  </si>
  <si>
    <r>
      <t>2015</t>
    </r>
    <r>
      <rPr>
        <sz val="14"/>
        <rFont val="ＭＳ Ｐゴシック"/>
        <family val="3"/>
        <charset val="128"/>
      </rPr>
      <t>年度</t>
    </r>
    <rPh sb="4" eb="5">
      <t>ネン</t>
    </rPh>
    <rPh sb="5" eb="6">
      <t>ド</t>
    </rPh>
    <phoneticPr fontId="2"/>
  </si>
  <si>
    <r>
      <t>2015</t>
    </r>
    <r>
      <rPr>
        <sz val="20"/>
        <rFont val="ＭＳ Ｐゴシック"/>
        <family val="3"/>
        <charset val="128"/>
      </rPr>
      <t>年度</t>
    </r>
    <rPh sb="4" eb="6">
      <t>ネンド</t>
    </rPh>
    <phoneticPr fontId="2"/>
  </si>
  <si>
    <r>
      <t>2015</t>
    </r>
    <r>
      <rPr>
        <sz val="12"/>
        <rFont val="ＭＳ Ｐゴシック"/>
        <family val="3"/>
        <charset val="128"/>
      </rPr>
      <t>年度</t>
    </r>
    <rPh sb="4" eb="6">
      <t>ネンド</t>
    </rPh>
    <phoneticPr fontId="2"/>
  </si>
  <si>
    <r>
      <t>2015</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</si>
  <si>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t>-</t>
    <phoneticPr fontId="2"/>
  </si>
  <si>
    <t>自動車</t>
    <rPh sb="0" eb="3">
      <t>ジドウシャ</t>
    </rPh>
    <phoneticPr fontId="2"/>
  </si>
  <si>
    <t>航空産業・情報</t>
    <rPh sb="0" eb="2">
      <t>コウクウ</t>
    </rPh>
    <rPh sb="2" eb="4">
      <t>サンギョウ</t>
    </rPh>
    <rPh sb="5" eb="7">
      <t>ジョウホウ</t>
    </rPh>
    <phoneticPr fontId="2"/>
  </si>
  <si>
    <t>環境・産業インフラ</t>
    <rPh sb="0" eb="2">
      <t>カンキョウ</t>
    </rPh>
    <rPh sb="3" eb="5">
      <t>サンギョウ</t>
    </rPh>
    <phoneticPr fontId="2"/>
  </si>
  <si>
    <t>石炭・金属</t>
    <rPh sb="0" eb="2">
      <t>セキタン</t>
    </rPh>
    <rPh sb="3" eb="5">
      <t>キンゾク</t>
    </rPh>
    <phoneticPr fontId="2"/>
  </si>
  <si>
    <t>食料・アグリビジネス</t>
    <rPh sb="0" eb="2">
      <t>ショクリョウ</t>
    </rPh>
    <phoneticPr fontId="2"/>
  </si>
  <si>
    <t>当期純利益（当社株主帰属）</t>
    <rPh sb="0" eb="2">
      <t>トウキ</t>
    </rPh>
    <rPh sb="2" eb="3">
      <t>ジュン</t>
    </rPh>
    <rPh sb="3" eb="5">
      <t>リエキ</t>
    </rPh>
    <rPh sb="6" eb="8">
      <t>トウシャ</t>
    </rPh>
    <rPh sb="8" eb="10">
      <t>カブヌシ</t>
    </rPh>
    <rPh sb="10" eb="12">
      <t>キゾク</t>
    </rPh>
    <phoneticPr fontId="2"/>
  </si>
  <si>
    <t>当期純利益
（当社株主帰属）</t>
    <rPh sb="0" eb="2">
      <t>トウキ</t>
    </rPh>
    <rPh sb="2" eb="5">
      <t>ジュンリエキ</t>
    </rPh>
    <rPh sb="7" eb="9">
      <t>トウシャ</t>
    </rPh>
    <rPh sb="9" eb="11">
      <t>カブヌシ</t>
    </rPh>
    <rPh sb="11" eb="13">
      <t>キゾク</t>
    </rPh>
    <phoneticPr fontId="2"/>
  </si>
  <si>
    <r>
      <t>7-1.</t>
    </r>
    <r>
      <rPr>
        <b/>
        <sz val="22"/>
        <rFont val="ＭＳ Ｐゴシック"/>
        <family val="3"/>
        <charset val="128"/>
      </rPr>
      <t>　セグメント情報【日本基準】</t>
    </r>
    <rPh sb="13" eb="15">
      <t>ニホン</t>
    </rPh>
    <rPh sb="15" eb="17">
      <t>キジュン</t>
    </rPh>
    <phoneticPr fontId="2"/>
  </si>
  <si>
    <r>
      <t>7-2.</t>
    </r>
    <r>
      <rPr>
        <b/>
        <sz val="22"/>
        <rFont val="ＭＳ Ｐゴシック"/>
        <family val="3"/>
        <charset val="128"/>
      </rPr>
      <t>　セグメント情報【日本基準】</t>
    </r>
    <phoneticPr fontId="2"/>
  </si>
  <si>
    <r>
      <t>7-3.</t>
    </r>
    <r>
      <rPr>
        <b/>
        <sz val="22"/>
        <rFont val="ＭＳ Ｐゴシック"/>
        <family val="3"/>
        <charset val="128"/>
      </rPr>
      <t>　セグメント情報【日本基準】</t>
    </r>
    <phoneticPr fontId="2"/>
  </si>
  <si>
    <r>
      <t>2016</t>
    </r>
    <r>
      <rPr>
        <sz val="14"/>
        <rFont val="ＭＳ Ｐゴシック"/>
        <family val="3"/>
        <charset val="128"/>
      </rPr>
      <t>年度</t>
    </r>
    <rPh sb="4" eb="6">
      <t>ネンド</t>
    </rPh>
    <phoneticPr fontId="2"/>
  </si>
  <si>
    <t>　　持分法で会計処理されている投資におけるその他の包括利益</t>
    <rPh sb="2" eb="4">
      <t>モチブン</t>
    </rPh>
    <rPh sb="4" eb="5">
      <t>ホウ</t>
    </rPh>
    <rPh sb="6" eb="8">
      <t>カイケイ</t>
    </rPh>
    <rPh sb="8" eb="10">
      <t>ショリ</t>
    </rPh>
    <rPh sb="15" eb="17">
      <t>トウシ</t>
    </rPh>
    <rPh sb="23" eb="24">
      <t>タ</t>
    </rPh>
    <rPh sb="25" eb="27">
      <t>ホウカツ</t>
    </rPh>
    <rPh sb="27" eb="29">
      <t>リエキ</t>
    </rPh>
    <phoneticPr fontId="2"/>
  </si>
  <si>
    <t>第2四半期</t>
    <rPh sb="0" eb="1">
      <t>ダイ</t>
    </rPh>
    <rPh sb="2" eb="5">
      <t>シハンキ</t>
    </rPh>
    <phoneticPr fontId="2"/>
  </si>
  <si>
    <t>第3四半期</t>
    <rPh sb="0" eb="1">
      <t>ダイ</t>
    </rPh>
    <rPh sb="2" eb="5">
      <t>シハンキ</t>
    </rPh>
    <phoneticPr fontId="2"/>
  </si>
  <si>
    <r>
      <t>2016年度</t>
    </r>
    <r>
      <rPr>
        <sz val="14"/>
        <rFont val="ＭＳ Ｐゴシック"/>
        <family val="3"/>
        <charset val="128"/>
      </rPr>
      <t/>
    </r>
    <rPh sb="4" eb="5">
      <t>ネン</t>
    </rPh>
    <rPh sb="5" eb="6">
      <t>ド</t>
    </rPh>
    <phoneticPr fontId="2"/>
  </si>
  <si>
    <r>
      <t>2016年度</t>
    </r>
    <r>
      <rPr>
        <sz val="14"/>
        <rFont val="ＭＳ Ｐゴシック"/>
        <family val="3"/>
        <charset val="128"/>
      </rPr>
      <t/>
    </r>
    <rPh sb="4" eb="6">
      <t>ネンド</t>
    </rPh>
    <phoneticPr fontId="2"/>
  </si>
  <si>
    <t>第4四半期</t>
    <rPh sb="0" eb="1">
      <t>ダイ</t>
    </rPh>
    <rPh sb="2" eb="5">
      <t>シハンキ</t>
    </rPh>
    <phoneticPr fontId="2"/>
  </si>
  <si>
    <r>
      <t>2016</t>
    </r>
    <r>
      <rPr>
        <sz val="12"/>
        <rFont val="ＭＳ Ｐゴシック"/>
        <family val="3"/>
        <charset val="128"/>
      </rPr>
      <t>年度</t>
    </r>
    <rPh sb="4" eb="6">
      <t>ネンド</t>
    </rPh>
    <phoneticPr fontId="2"/>
  </si>
  <si>
    <r>
      <t>2016年度</t>
    </r>
    <r>
      <rPr>
        <sz val="12"/>
        <rFont val="ＭＳ Ｐゴシック"/>
        <family val="3"/>
        <charset val="128"/>
      </rPr>
      <t/>
    </r>
    <rPh sb="4" eb="6">
      <t>ネンド</t>
    </rPh>
    <phoneticPr fontId="2"/>
  </si>
  <si>
    <r>
      <t>2016</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</si>
  <si>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2017</t>
    </r>
    <r>
      <rPr>
        <sz val="14"/>
        <rFont val="ＭＳ Ｐゴシック"/>
        <family val="3"/>
        <charset val="128"/>
      </rPr>
      <t>年度</t>
    </r>
    <rPh sb="4" eb="6">
      <t>ネンド</t>
    </rPh>
    <phoneticPr fontId="2"/>
  </si>
  <si>
    <r>
      <t>2017年度</t>
    </r>
    <r>
      <rPr>
        <sz val="14"/>
        <rFont val="ＭＳ Ｐゴシック"/>
        <family val="3"/>
        <charset val="128"/>
      </rPr>
      <t/>
    </r>
    <rPh sb="4" eb="5">
      <t>ネン</t>
    </rPh>
    <rPh sb="5" eb="6">
      <t>ド</t>
    </rPh>
    <phoneticPr fontId="2"/>
  </si>
  <si>
    <r>
      <t>2017年度</t>
    </r>
    <r>
      <rPr>
        <sz val="14"/>
        <rFont val="ＭＳ Ｐゴシック"/>
        <family val="3"/>
        <charset val="128"/>
      </rPr>
      <t/>
    </r>
    <rPh sb="4" eb="6">
      <t>ネンド</t>
    </rPh>
    <phoneticPr fontId="2"/>
  </si>
  <si>
    <t>第4四半期</t>
  </si>
  <si>
    <r>
      <t>2018</t>
    </r>
    <r>
      <rPr>
        <sz val="14"/>
        <rFont val="ＭＳ Ｐゴシック"/>
        <family val="3"/>
        <charset val="128"/>
      </rPr>
      <t>年度</t>
    </r>
    <rPh sb="4" eb="6">
      <t>ネンド</t>
    </rPh>
    <phoneticPr fontId="2"/>
  </si>
  <si>
    <t>リテール・生活産業</t>
    <rPh sb="5" eb="7">
      <t>セイカツ</t>
    </rPh>
    <rPh sb="7" eb="9">
      <t>サンギョウ</t>
    </rPh>
    <phoneticPr fontId="2"/>
  </si>
  <si>
    <t>産業基盤・都市開発</t>
    <rPh sb="0" eb="2">
      <t>サンギョウ</t>
    </rPh>
    <rPh sb="2" eb="4">
      <t>キバン</t>
    </rPh>
    <rPh sb="5" eb="7">
      <t>トシ</t>
    </rPh>
    <rPh sb="7" eb="9">
      <t>カイハツ</t>
    </rPh>
    <phoneticPr fontId="2"/>
  </si>
  <si>
    <r>
      <t>2017</t>
    </r>
    <r>
      <rPr>
        <sz val="12"/>
        <rFont val="ＭＳ Ｐゴシック"/>
        <family val="3"/>
        <charset val="128"/>
      </rPr>
      <t>年度</t>
    </r>
    <rPh sb="4" eb="6">
      <t>ネンド</t>
    </rPh>
    <phoneticPr fontId="2"/>
  </si>
  <si>
    <t>(69%)</t>
    <phoneticPr fontId="2"/>
  </si>
  <si>
    <t>(71%)</t>
    <phoneticPr fontId="2"/>
  </si>
  <si>
    <t>(73%)</t>
    <phoneticPr fontId="2"/>
  </si>
  <si>
    <t>(74%)</t>
    <phoneticPr fontId="2"/>
  </si>
  <si>
    <t>(77%)</t>
    <phoneticPr fontId="2"/>
  </si>
  <si>
    <t>本部</t>
    <rPh sb="0" eb="2">
      <t>ホンブ</t>
    </rPh>
    <phoneticPr fontId="2"/>
  </si>
  <si>
    <t>コーポレート</t>
    <phoneticPr fontId="2"/>
  </si>
  <si>
    <t>　（黒字比率）</t>
    <phoneticPr fontId="2"/>
  </si>
  <si>
    <t>(75%)</t>
    <phoneticPr fontId="2"/>
  </si>
  <si>
    <r>
      <t>（</t>
    </r>
    <r>
      <rPr>
        <sz val="11"/>
        <rFont val="Arial"/>
        <family val="2"/>
      </rPr>
      <t>74%</t>
    </r>
    <r>
      <rPr>
        <sz val="11"/>
        <rFont val="ＭＳ Ｐゴシック"/>
        <family val="3"/>
        <charset val="128"/>
      </rPr>
      <t>）</t>
    </r>
    <phoneticPr fontId="2"/>
  </si>
  <si>
    <r>
      <t>（</t>
    </r>
    <r>
      <rPr>
        <sz val="11"/>
        <rFont val="Arial"/>
        <family val="2"/>
      </rPr>
      <t>73%</t>
    </r>
    <r>
      <rPr>
        <sz val="11"/>
        <rFont val="ＭＳ Ｐゴシック"/>
        <family val="3"/>
        <charset val="128"/>
      </rPr>
      <t>）</t>
    </r>
    <phoneticPr fontId="2"/>
  </si>
  <si>
    <t>(72%)</t>
    <phoneticPr fontId="2"/>
  </si>
  <si>
    <t>(65%)</t>
    <phoneticPr fontId="2"/>
  </si>
  <si>
    <t>(67%)</t>
    <phoneticPr fontId="2"/>
  </si>
  <si>
    <t>（単位：円）</t>
    <phoneticPr fontId="2"/>
  </si>
  <si>
    <r>
      <rPr>
        <sz val="13"/>
        <rFont val="ＭＳ Ｐゴシック"/>
        <family val="3"/>
        <charset val="128"/>
      </rPr>
      <t>中期経営計画</t>
    </r>
    <r>
      <rPr>
        <sz val="13"/>
        <rFont val="Arial"/>
        <family val="2"/>
      </rPr>
      <t>2020</t>
    </r>
    <rPh sb="0" eb="2">
      <t>チュウキ</t>
    </rPh>
    <rPh sb="2" eb="4">
      <t>ケイエイ</t>
    </rPh>
    <rPh sb="4" eb="6">
      <t>ケイカク</t>
    </rPh>
    <phoneticPr fontId="2"/>
  </si>
  <si>
    <r>
      <t>2017</t>
    </r>
    <r>
      <rPr>
        <sz val="12"/>
        <rFont val="ＭＳ Ｐゴシック"/>
        <family val="3"/>
        <charset val="128"/>
      </rPr>
      <t xml:space="preserve">年度　
</t>
    </r>
    <r>
      <rPr>
        <sz val="12"/>
        <rFont val="ＭＳ Ｐゴシック"/>
        <family val="3"/>
        <charset val="128"/>
      </rPr>
      <t>（</t>
    </r>
    <r>
      <rPr>
        <sz val="12"/>
        <rFont val="Arial"/>
        <family val="2"/>
      </rPr>
      <t>IFRS)</t>
    </r>
    <rPh sb="4" eb="5">
      <t>ネン</t>
    </rPh>
    <rPh sb="5" eb="6">
      <t>ド</t>
    </rPh>
    <phoneticPr fontId="2"/>
  </si>
  <si>
    <t>-</t>
    <phoneticPr fontId="2"/>
  </si>
  <si>
    <r>
      <t>7-4.</t>
    </r>
    <r>
      <rPr>
        <b/>
        <sz val="22"/>
        <rFont val="ＭＳ Ｐゴシック"/>
        <family val="3"/>
        <charset val="128"/>
      </rPr>
      <t>　セグメント情報【</t>
    </r>
    <r>
      <rPr>
        <b/>
        <sz val="22"/>
        <rFont val="Arial"/>
        <family val="2"/>
      </rPr>
      <t>IFRS</t>
    </r>
    <r>
      <rPr>
        <b/>
        <sz val="22"/>
        <rFont val="ＭＳ Ｐゴシック"/>
        <family val="3"/>
        <charset val="128"/>
      </rPr>
      <t>】</t>
    </r>
    <phoneticPr fontId="2"/>
  </si>
  <si>
    <r>
      <t>2016年度</t>
    </r>
    <r>
      <rPr>
        <sz val="20"/>
        <rFont val="ＭＳ Ｐゴシック"/>
        <family val="3"/>
        <charset val="128"/>
      </rPr>
      <t/>
    </r>
    <rPh sb="4" eb="6">
      <t>ネンド</t>
    </rPh>
    <phoneticPr fontId="2"/>
  </si>
  <si>
    <r>
      <t>2017年度</t>
    </r>
    <r>
      <rPr>
        <sz val="20"/>
        <rFont val="ＭＳ Ｐゴシック"/>
        <family val="3"/>
        <charset val="128"/>
      </rPr>
      <t/>
    </r>
    <rPh sb="4" eb="6">
      <t>ネンド</t>
    </rPh>
    <phoneticPr fontId="2"/>
  </si>
  <si>
    <t>エネルギー</t>
    <phoneticPr fontId="2"/>
  </si>
  <si>
    <r>
      <t>7-5.</t>
    </r>
    <r>
      <rPr>
        <b/>
        <sz val="22"/>
        <rFont val="ＭＳ Ｐゴシック"/>
        <family val="3"/>
        <charset val="128"/>
      </rPr>
      <t>　セグメント情報【</t>
    </r>
    <r>
      <rPr>
        <b/>
        <sz val="22"/>
        <rFont val="Arial"/>
        <family val="2"/>
      </rPr>
      <t>IFRS</t>
    </r>
    <r>
      <rPr>
        <b/>
        <sz val="22"/>
        <rFont val="ＭＳ Ｐゴシック"/>
        <family val="3"/>
        <charset val="128"/>
      </rPr>
      <t>】</t>
    </r>
    <phoneticPr fontId="2"/>
  </si>
  <si>
    <t>-</t>
    <phoneticPr fontId="2"/>
  </si>
  <si>
    <t>（単位：百万円）</t>
    <phoneticPr fontId="2"/>
  </si>
  <si>
    <t>第3四半期</t>
  </si>
  <si>
    <r>
      <t>2018</t>
    </r>
    <r>
      <rPr>
        <sz val="14"/>
        <rFont val="ＭＳ Ｐゴシック"/>
        <family val="3"/>
        <charset val="128"/>
      </rPr>
      <t>年度</t>
    </r>
    <rPh sb="4" eb="5">
      <t>ネン</t>
    </rPh>
    <rPh sb="5" eb="6">
      <t>ド</t>
    </rPh>
    <phoneticPr fontId="2"/>
  </si>
  <si>
    <r>
      <t>2018</t>
    </r>
    <r>
      <rPr>
        <sz val="20"/>
        <rFont val="ＭＳ Ｐゴシック"/>
        <family val="3"/>
        <charset val="128"/>
      </rPr>
      <t>年度</t>
    </r>
    <rPh sb="4" eb="6">
      <t>ネンド</t>
    </rPh>
    <phoneticPr fontId="2"/>
  </si>
  <si>
    <t>当期純利益
(当社株主帰属)</t>
    <rPh sb="0" eb="2">
      <t>トウキ</t>
    </rPh>
    <rPh sb="2" eb="5">
      <t>ジュンリエキ</t>
    </rPh>
    <rPh sb="7" eb="9">
      <t>トウシャ</t>
    </rPh>
    <rPh sb="9" eb="11">
      <t>カブヌシ</t>
    </rPh>
    <rPh sb="11" eb="13">
      <t>キゾク</t>
    </rPh>
    <phoneticPr fontId="2"/>
  </si>
  <si>
    <t>航空産業・交通PJ</t>
    <rPh sb="0" eb="2">
      <t>コウクウ</t>
    </rPh>
    <rPh sb="2" eb="4">
      <t>サンギョウ</t>
    </rPh>
    <rPh sb="5" eb="7">
      <t>コウツウ</t>
    </rPh>
    <phoneticPr fontId="2"/>
  </si>
  <si>
    <t>機械・医療インフラ</t>
    <rPh sb="0" eb="2">
      <t>キカイ</t>
    </rPh>
    <rPh sb="3" eb="5">
      <t>イリョウ</t>
    </rPh>
    <phoneticPr fontId="2"/>
  </si>
  <si>
    <t>エネルギー・社会インフラ</t>
    <rPh sb="6" eb="8">
      <t>シャカイ</t>
    </rPh>
    <phoneticPr fontId="2"/>
  </si>
  <si>
    <t>金属・資源</t>
    <rPh sb="0" eb="2">
      <t>キンゾク</t>
    </rPh>
    <rPh sb="3" eb="5">
      <t>シゲン</t>
    </rPh>
    <phoneticPr fontId="2"/>
  </si>
  <si>
    <r>
      <t>2018</t>
    </r>
    <r>
      <rPr>
        <sz val="12"/>
        <rFont val="ＭＳ Ｐゴシック"/>
        <family val="3"/>
        <charset val="128"/>
      </rPr>
      <t>年度</t>
    </r>
    <rPh sb="4" eb="6">
      <t>ネンド</t>
    </rPh>
    <phoneticPr fontId="2"/>
  </si>
  <si>
    <r>
      <t>2018</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</si>
  <si>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t>-</t>
    <phoneticPr fontId="2"/>
  </si>
  <si>
    <r>
      <t>2019年度</t>
    </r>
    <r>
      <rPr>
        <sz val="14"/>
        <rFont val="ＭＳ Ｐゴシック"/>
        <family val="3"/>
        <charset val="128"/>
      </rPr>
      <t/>
    </r>
    <rPh sb="4" eb="6">
      <t>ネンド</t>
    </rPh>
    <phoneticPr fontId="2"/>
  </si>
  <si>
    <t>第1四半期</t>
  </si>
  <si>
    <t>　有形固定資産</t>
    <rPh sb="1" eb="3">
      <t>ユウケイ</t>
    </rPh>
    <rPh sb="3" eb="5">
      <t>コテイ</t>
    </rPh>
    <rPh sb="5" eb="7">
      <t>シサン</t>
    </rPh>
    <phoneticPr fontId="2"/>
  </si>
  <si>
    <t>　使用権資産</t>
    <rPh sb="1" eb="4">
      <t>シヨウケン</t>
    </rPh>
    <rPh sb="4" eb="6">
      <t>シサン</t>
    </rPh>
    <phoneticPr fontId="2"/>
  </si>
  <si>
    <t>　営業債務及びその他の債務</t>
    <rPh sb="1" eb="3">
      <t>エイギョウ</t>
    </rPh>
    <rPh sb="3" eb="5">
      <t>サイム</t>
    </rPh>
    <rPh sb="5" eb="6">
      <t>オヨ</t>
    </rPh>
    <rPh sb="9" eb="10">
      <t>タ</t>
    </rPh>
    <rPh sb="11" eb="13">
      <t>サイム</t>
    </rPh>
    <phoneticPr fontId="2"/>
  </si>
  <si>
    <t>　リース負債</t>
    <rPh sb="4" eb="6">
      <t>フサイ</t>
    </rPh>
    <phoneticPr fontId="2"/>
  </si>
  <si>
    <t>　リース負債</t>
    <rPh sb="4" eb="6">
      <t>フサイ</t>
    </rPh>
    <phoneticPr fontId="2"/>
  </si>
  <si>
    <t>自己株式の売却による収入</t>
    <phoneticPr fontId="2"/>
  </si>
  <si>
    <t>第2四半期</t>
    <phoneticPr fontId="2"/>
  </si>
  <si>
    <t>第3四半期</t>
    <phoneticPr fontId="2"/>
  </si>
  <si>
    <r>
      <t>2019年度</t>
    </r>
    <r>
      <rPr>
        <sz val="14"/>
        <rFont val="ＭＳ Ｐゴシック"/>
        <family val="3"/>
        <charset val="128"/>
      </rPr>
      <t/>
    </r>
    <rPh sb="4" eb="5">
      <t>ネン</t>
    </rPh>
    <rPh sb="5" eb="6">
      <t>ド</t>
    </rPh>
    <phoneticPr fontId="2"/>
  </si>
  <si>
    <t>（単位：百万円）</t>
  </si>
  <si>
    <r>
      <t>2019</t>
    </r>
    <r>
      <rPr>
        <sz val="14"/>
        <rFont val="ＭＳ Ｐゴシック"/>
        <family val="3"/>
        <charset val="128"/>
      </rPr>
      <t>年度</t>
    </r>
    <rPh sb="4" eb="6">
      <t>ネンド</t>
    </rPh>
    <phoneticPr fontId="2"/>
  </si>
  <si>
    <r>
      <t>2019年度</t>
    </r>
    <r>
      <rPr>
        <sz val="20"/>
        <rFont val="ＭＳ Ｐゴシック"/>
        <family val="3"/>
        <charset val="128"/>
      </rPr>
      <t/>
    </r>
    <rPh sb="4" eb="6">
      <t>ネンド</t>
    </rPh>
    <phoneticPr fontId="2"/>
  </si>
  <si>
    <r>
      <t>2019年度</t>
    </r>
    <r>
      <rPr>
        <sz val="12"/>
        <rFont val="ＭＳ Ｐゴシック"/>
        <family val="3"/>
        <charset val="128"/>
      </rPr>
      <t/>
    </r>
    <rPh sb="4" eb="6">
      <t>ネンド</t>
    </rPh>
    <phoneticPr fontId="2"/>
  </si>
  <si>
    <r>
      <t>2019</t>
    </r>
    <r>
      <rPr>
        <sz val="12"/>
        <rFont val="ＭＳ Ｐゴシック"/>
        <family val="3"/>
        <charset val="128"/>
      </rPr>
      <t>年度</t>
    </r>
    <rPh sb="4" eb="6">
      <t>ネンド</t>
    </rPh>
    <phoneticPr fontId="2"/>
  </si>
  <si>
    <t>（単位：社）</t>
    <phoneticPr fontId="2"/>
  </si>
  <si>
    <r>
      <t>2019年度　
（IFRS)</t>
    </r>
    <r>
      <rPr>
        <sz val="12"/>
        <rFont val="Arial"/>
        <family val="2"/>
      </rPr>
      <t/>
    </r>
    <rPh sb="4" eb="5">
      <t>ネン</t>
    </rPh>
    <rPh sb="5" eb="6">
      <t>ド</t>
    </rPh>
    <phoneticPr fontId="2"/>
  </si>
  <si>
    <r>
      <t>2019</t>
    </r>
    <r>
      <rPr>
        <sz val="13"/>
        <rFont val="ＭＳ Ｐゴシック"/>
        <family val="3"/>
        <charset val="128"/>
      </rPr>
      <t>年度　
（</t>
    </r>
    <r>
      <rPr>
        <sz val="13"/>
        <rFont val="Arial"/>
        <family val="2"/>
      </rPr>
      <t>IFRS)</t>
    </r>
    <r>
      <rPr>
        <sz val="12"/>
        <rFont val="Arial"/>
        <family val="2"/>
      </rPr>
      <t/>
    </r>
    <rPh sb="4" eb="5">
      <t>ネン</t>
    </rPh>
    <rPh sb="5" eb="6">
      <t>ド</t>
    </rPh>
    <phoneticPr fontId="2"/>
  </si>
  <si>
    <r>
      <t>2020</t>
    </r>
    <r>
      <rPr>
        <sz val="14"/>
        <rFont val="ＭＳ Ｐゴシック"/>
        <family val="3"/>
        <charset val="128"/>
      </rPr>
      <t>年度</t>
    </r>
    <rPh sb="4" eb="6">
      <t>ネンド</t>
    </rPh>
    <phoneticPr fontId="2"/>
  </si>
  <si>
    <r>
      <t>　関係会社整理益</t>
    </r>
    <r>
      <rPr>
        <vertAlign val="superscript"/>
        <sz val="12"/>
        <rFont val="ＭＳ Ｐゴシック"/>
        <family val="3"/>
        <charset val="128"/>
      </rPr>
      <t>※2</t>
    </r>
    <rPh sb="1" eb="3">
      <t>カンケイ</t>
    </rPh>
    <rPh sb="3" eb="5">
      <t>カイシャ</t>
    </rPh>
    <rPh sb="5" eb="7">
      <t>セイリ</t>
    </rPh>
    <rPh sb="7" eb="8">
      <t>エキ</t>
    </rPh>
    <phoneticPr fontId="2"/>
  </si>
  <si>
    <r>
      <t>売上高</t>
    </r>
    <r>
      <rPr>
        <b/>
        <vertAlign val="superscript"/>
        <sz val="13"/>
        <rFont val="ＭＳ Ｐゴシック"/>
        <family val="3"/>
        <charset val="128"/>
      </rPr>
      <t>※3</t>
    </r>
    <rPh sb="0" eb="2">
      <t>ウリアゲ</t>
    </rPh>
    <rPh sb="2" eb="3">
      <t>ダカ</t>
    </rPh>
    <phoneticPr fontId="2"/>
  </si>
  <si>
    <r>
      <rPr>
        <sz val="11"/>
        <rFont val="ＭＳ Ｐゴシック"/>
        <family val="3"/>
        <charset val="128"/>
      </rPr>
      <t>※</t>
    </r>
    <r>
      <rPr>
        <sz val="11"/>
        <rFont val="Arial"/>
        <family val="2"/>
      </rPr>
      <t xml:space="preserve"> 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</si>
  <si>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rPr>
        <sz val="11"/>
        <rFont val="ＭＳ Ｐゴシック"/>
        <family val="3"/>
        <charset val="128"/>
      </rPr>
      <t>※</t>
    </r>
    <r>
      <rPr>
        <sz val="11"/>
        <rFont val="Arial"/>
        <family val="2"/>
      </rPr>
      <t>1</t>
    </r>
    <r>
      <rPr>
        <sz val="11"/>
        <rFont val="ＭＳ Ｐゴシック"/>
        <family val="3"/>
        <charset val="128"/>
      </rPr>
      <t>　</t>
    </r>
    <r>
      <rPr>
        <sz val="11"/>
        <rFont val="Arial"/>
        <family val="2"/>
      </rPr>
      <t>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</si>
  <si>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2018</t>
    </r>
    <r>
      <rPr>
        <sz val="11"/>
        <rFont val="ＭＳ Ｐゴシック"/>
        <family val="3"/>
        <charset val="128"/>
      </rPr>
      <t>年度より、営業活動によるキャッシュ・フローの「その他」に含めて表示しておりました「その他の資産及び負債の増減」を、より明瞭な表示とするため、区分掲記しております。</t>
    </r>
    <rPh sb="7" eb="8">
      <t>ネン</t>
    </rPh>
    <rPh sb="8" eb="9">
      <t>ド</t>
    </rPh>
    <rPh sb="12" eb="14">
      <t>エイギョウ</t>
    </rPh>
    <rPh sb="14" eb="16">
      <t>カツドウ</t>
    </rPh>
    <rPh sb="32" eb="33">
      <t>タ</t>
    </rPh>
    <rPh sb="35" eb="36">
      <t>フク</t>
    </rPh>
    <rPh sb="38" eb="40">
      <t>ヒョウジ</t>
    </rPh>
    <rPh sb="50" eb="51">
      <t>タ</t>
    </rPh>
    <rPh sb="52" eb="54">
      <t>シサン</t>
    </rPh>
    <rPh sb="54" eb="55">
      <t>オヨ</t>
    </rPh>
    <rPh sb="56" eb="58">
      <t>フサイ</t>
    </rPh>
    <rPh sb="59" eb="61">
      <t>ゾウゲン</t>
    </rPh>
    <rPh sb="66" eb="68">
      <t>メイリョウ</t>
    </rPh>
    <rPh sb="69" eb="71">
      <t>ヒョウジ</t>
    </rPh>
    <rPh sb="77" eb="79">
      <t>クブン</t>
    </rPh>
    <rPh sb="79" eb="80">
      <t>ケイ</t>
    </rPh>
    <rPh sb="80" eb="81">
      <t>キ</t>
    </rPh>
    <phoneticPr fontId="2"/>
  </si>
  <si>
    <r>
      <rPr>
        <sz val="11"/>
        <rFont val="ＭＳ Ｐゴシック"/>
        <family val="3"/>
        <charset val="128"/>
      </rPr>
      <t>※</t>
    </r>
    <r>
      <rPr>
        <sz val="11"/>
        <rFont val="Arial"/>
        <family val="2"/>
      </rPr>
      <t>3</t>
    </r>
    <r>
      <rPr>
        <sz val="11"/>
        <rFont val="ＭＳ Ｐゴシック"/>
        <family val="3"/>
        <charset val="128"/>
      </rPr>
      <t>　</t>
    </r>
    <r>
      <rPr>
        <sz val="11"/>
        <rFont val="Arial"/>
        <family val="2"/>
      </rPr>
      <t>2019</t>
    </r>
    <r>
      <rPr>
        <sz val="11"/>
        <rFont val="ＭＳ Ｐゴシック"/>
        <family val="3"/>
        <charset val="128"/>
      </rPr>
      <t>年度より、</t>
    </r>
    <r>
      <rPr>
        <sz val="11"/>
        <rFont val="Arial"/>
        <family val="2"/>
      </rPr>
      <t>IFRS</t>
    </r>
    <r>
      <rPr>
        <sz val="11"/>
        <rFont val="ＭＳ Ｐゴシック"/>
        <family val="3"/>
        <charset val="128"/>
      </rPr>
      <t>第</t>
    </r>
    <r>
      <rPr>
        <sz val="11"/>
        <rFont val="Arial"/>
        <family val="2"/>
      </rPr>
      <t>16</t>
    </r>
    <r>
      <rPr>
        <sz val="11"/>
        <rFont val="ＭＳ Ｐゴシック"/>
        <family val="3"/>
        <charset val="128"/>
      </rPr>
      <t>号への移行により従来の借手のオペレーティング・リース料は営業活動によるキャッシュ・フローの減額項目から財務活動によるキャッシュ・フローの減額項目である「リース負債の返済による支出」に</t>
    </r>
    <r>
      <rPr>
        <sz val="11"/>
        <rFont val="Arial"/>
        <family val="2"/>
      </rPr>
      <t xml:space="preserve"> </t>
    </r>
    <r>
      <rPr>
        <sz val="11"/>
        <rFont val="ＭＳ Ｐゴシック"/>
        <family val="3"/>
        <charset val="128"/>
      </rPr>
      <t>計上区分を変更しております。</t>
    </r>
    <rPh sb="7" eb="8">
      <t>ネン</t>
    </rPh>
    <rPh sb="8" eb="9">
      <t>ド</t>
    </rPh>
    <rPh sb="16" eb="17">
      <t>ダイ</t>
    </rPh>
    <rPh sb="27" eb="29">
      <t>ジュウライ</t>
    </rPh>
    <phoneticPr fontId="2"/>
  </si>
  <si>
    <r>
      <t>その他の資産及び負債の増減</t>
    </r>
    <r>
      <rPr>
        <vertAlign val="superscript"/>
        <sz val="12"/>
        <rFont val="ＭＳ Ｐゴシック"/>
        <family val="3"/>
        <charset val="128"/>
      </rPr>
      <t>※2</t>
    </r>
    <rPh sb="2" eb="3">
      <t>ホカ</t>
    </rPh>
    <rPh sb="4" eb="6">
      <t>シサン</t>
    </rPh>
    <rPh sb="6" eb="7">
      <t>オヨ</t>
    </rPh>
    <rPh sb="8" eb="10">
      <t>フサイ</t>
    </rPh>
    <rPh sb="11" eb="13">
      <t>ゾウゲン</t>
    </rPh>
    <phoneticPr fontId="2"/>
  </si>
  <si>
    <r>
      <t>リース負債の返済による支出</t>
    </r>
    <r>
      <rPr>
        <vertAlign val="superscript"/>
        <sz val="12"/>
        <rFont val="ＭＳ Ｐゴシック"/>
        <family val="3"/>
        <charset val="128"/>
      </rPr>
      <t>※3</t>
    </r>
    <phoneticPr fontId="2"/>
  </si>
  <si>
    <r>
      <rPr>
        <sz val="12"/>
        <rFont val="ＭＳ Ｐゴシック"/>
        <family val="3"/>
        <charset val="128"/>
      </rPr>
      <t>※</t>
    </r>
    <r>
      <rPr>
        <sz val="12"/>
        <rFont val="Arial"/>
        <family val="2"/>
      </rPr>
      <t>2   2013</t>
    </r>
    <r>
      <rPr>
        <sz val="12"/>
        <rFont val="ＭＳ Ｐゴシック"/>
        <family val="3"/>
        <charset val="128"/>
      </rPr>
      <t>年度より、当社が直接連結経理処理を実施している連結対象会社を集計しております。</t>
    </r>
    <phoneticPr fontId="2"/>
  </si>
  <si>
    <r>
      <rPr>
        <sz val="14"/>
        <rFont val="ＭＳ Ｐゴシック"/>
        <family val="3"/>
        <charset val="128"/>
      </rPr>
      <t>※</t>
    </r>
    <r>
      <rPr>
        <sz val="14"/>
        <rFont val="Arial"/>
        <family val="2"/>
      </rPr>
      <t>1 2019</t>
    </r>
    <r>
      <rPr>
        <sz val="14"/>
        <rFont val="ＭＳ Ｐゴシック"/>
        <family val="3"/>
        <charset val="128"/>
      </rPr>
      <t>年度以降の</t>
    </r>
    <r>
      <rPr>
        <sz val="14"/>
        <rFont val="Arial"/>
        <family val="2"/>
      </rPr>
      <t>GROSS</t>
    </r>
    <r>
      <rPr>
        <sz val="14"/>
        <rFont val="ＭＳ Ｐゴシック"/>
        <family val="3"/>
        <charset val="128"/>
      </rPr>
      <t>有利子負債、</t>
    </r>
    <r>
      <rPr>
        <sz val="14"/>
        <rFont val="Arial"/>
        <family val="2"/>
      </rPr>
      <t>NET</t>
    </r>
    <r>
      <rPr>
        <sz val="14"/>
        <rFont val="ＭＳ Ｐゴシック"/>
        <family val="3"/>
        <charset val="128"/>
      </rPr>
      <t>有利子負債の計算には、「リース負債</t>
    </r>
    <r>
      <rPr>
        <sz val="14"/>
        <rFont val="Arial"/>
        <family val="2"/>
      </rPr>
      <t>(</t>
    </r>
    <r>
      <rPr>
        <sz val="14"/>
        <rFont val="ＭＳ Ｐゴシック"/>
        <family val="3"/>
        <charset val="128"/>
      </rPr>
      <t>流動・非流動</t>
    </r>
    <r>
      <rPr>
        <sz val="14"/>
        <rFont val="Arial"/>
        <family val="2"/>
      </rPr>
      <t>)</t>
    </r>
    <r>
      <rPr>
        <sz val="14"/>
        <rFont val="ＭＳ Ｐゴシック"/>
        <family val="3"/>
        <charset val="128"/>
      </rPr>
      <t>」を含めておりません。</t>
    </r>
    <rPh sb="7" eb="8">
      <t>ネン</t>
    </rPh>
    <rPh sb="8" eb="9">
      <t>ド</t>
    </rPh>
    <rPh sb="9" eb="11">
      <t>イコウ</t>
    </rPh>
    <rPh sb="17" eb="18">
      <t>ユウ</t>
    </rPh>
    <rPh sb="18" eb="20">
      <t>リシ</t>
    </rPh>
    <rPh sb="20" eb="22">
      <t>フサイ</t>
    </rPh>
    <rPh sb="26" eb="27">
      <t>ユウ</t>
    </rPh>
    <rPh sb="27" eb="29">
      <t>リシ</t>
    </rPh>
    <rPh sb="29" eb="31">
      <t>フサイ</t>
    </rPh>
    <rPh sb="32" eb="34">
      <t>ケイサン</t>
    </rPh>
    <rPh sb="41" eb="43">
      <t>フサイ</t>
    </rPh>
    <rPh sb="44" eb="46">
      <t>リュウドウ</t>
    </rPh>
    <rPh sb="47" eb="48">
      <t>ヒ</t>
    </rPh>
    <rPh sb="48" eb="50">
      <t>リュウドウ</t>
    </rPh>
    <rPh sb="53" eb="54">
      <t>フク</t>
    </rPh>
    <phoneticPr fontId="2"/>
  </si>
  <si>
    <r>
      <t>有利子負債</t>
    </r>
    <r>
      <rPr>
        <sz val="13"/>
        <rFont val="Arial"/>
        <family val="2"/>
      </rPr>
      <t xml:space="preserve"> (</t>
    </r>
    <r>
      <rPr>
        <sz val="13"/>
        <rFont val="ＭＳ Ｐゴシック"/>
        <family val="3"/>
        <charset val="128"/>
      </rPr>
      <t>グロス</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</si>
  <si>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有利子負債</t>
    </r>
    <r>
      <rPr>
        <sz val="13"/>
        <rFont val="Arial"/>
        <family val="2"/>
      </rPr>
      <t xml:space="preserve"> (</t>
    </r>
    <r>
      <rPr>
        <sz val="13"/>
        <rFont val="ＭＳ Ｐゴシック"/>
        <family val="3"/>
        <charset val="128"/>
      </rPr>
      <t>ネット</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</si>
  <si>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</si>
  <si>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 xml:space="preserve">1 </t>
    </r>
    <r>
      <rPr>
        <sz val="12"/>
        <rFont val="ＭＳ Ｐゴシック"/>
        <family val="3"/>
        <charset val="128"/>
      </rPr>
      <t>当社が直接連結経理処理を実施している連結対象会社を集計しています。</t>
    </r>
    <phoneticPr fontId="49"/>
  </si>
  <si>
    <r>
      <rPr>
        <sz val="12"/>
        <rFont val="ＭＳ Ｐゴシック"/>
        <family val="3"/>
        <charset val="128"/>
      </rPr>
      <t>※</t>
    </r>
    <r>
      <rPr>
        <sz val="12"/>
        <rFont val="Arial"/>
        <family val="2"/>
      </rPr>
      <t xml:space="preserve">2 </t>
    </r>
    <r>
      <rPr>
        <sz val="12"/>
        <rFont val="ＭＳ Ｐゴシック"/>
        <family val="3"/>
        <charset val="128"/>
      </rPr>
      <t>海外現地法人の営業セグメントにかかる黒字額・赤字額は、各営業セグメントで認識しており、上記の会社数とは一致しません。</t>
    </r>
    <rPh sb="3" eb="5">
      <t>カイガイ</t>
    </rPh>
    <rPh sb="5" eb="7">
      <t>ゲンチ</t>
    </rPh>
    <rPh sb="7" eb="9">
      <t>ホウジン</t>
    </rPh>
    <rPh sb="10" eb="12">
      <t>エイギョウ</t>
    </rPh>
    <rPh sb="21" eb="23">
      <t>クロジ</t>
    </rPh>
    <rPh sb="23" eb="24">
      <t>ガク</t>
    </rPh>
    <rPh sb="25" eb="28">
      <t>アカジガク</t>
    </rPh>
    <rPh sb="30" eb="31">
      <t>カク</t>
    </rPh>
    <rPh sb="31" eb="33">
      <t>エイギョウ</t>
    </rPh>
    <rPh sb="39" eb="41">
      <t>ニンシキ</t>
    </rPh>
    <rPh sb="46" eb="48">
      <t>ジョウキ</t>
    </rPh>
    <rPh sb="49" eb="51">
      <t>カイシャ</t>
    </rPh>
    <rPh sb="51" eb="52">
      <t>スウ</t>
    </rPh>
    <phoneticPr fontId="49"/>
  </si>
  <si>
    <r>
      <rPr>
        <sz val="20"/>
        <rFont val="ＭＳ Ｐゴシック"/>
        <family val="3"/>
        <charset val="128"/>
      </rPr>
      <t>※</t>
    </r>
    <r>
      <rPr>
        <sz val="20"/>
        <rFont val="Arial"/>
        <family val="2"/>
      </rPr>
      <t>1 2015</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t>
    </r>
    <r>
      <rPr>
        <sz val="20"/>
        <rFont val="Arial"/>
        <family val="2"/>
      </rPr>
      <t>4</t>
    </r>
    <r>
      <rPr>
        <sz val="20"/>
        <rFont val="ＭＳ Ｐゴシック"/>
        <family val="3"/>
        <charset val="128"/>
      </rPr>
      <t>部門、</t>
    </r>
    <r>
      <rPr>
        <sz val="20"/>
        <rFont val="Arial"/>
        <family val="2"/>
      </rPr>
      <t>9</t>
    </r>
    <r>
      <rPr>
        <sz val="20"/>
        <rFont val="ＭＳ Ｐゴシック"/>
        <family val="3"/>
        <charset val="128"/>
      </rPr>
      <t>本部制を廃止し、</t>
    </r>
    <r>
      <rPr>
        <sz val="20"/>
        <rFont val="Arial"/>
        <family val="2"/>
      </rPr>
      <t>9</t>
    </r>
    <r>
      <rPr>
        <sz val="20"/>
        <rFont val="ＭＳ Ｐゴシック"/>
        <family val="3"/>
        <charset val="128"/>
      </rPr>
      <t>つの本部に再編しております。</t>
    </r>
    <rPh sb="7" eb="8">
      <t>ネン</t>
    </rPh>
    <rPh sb="9" eb="10">
      <t>ガツ</t>
    </rPh>
    <rPh sb="11" eb="12">
      <t>ニチ</t>
    </rPh>
    <rPh sb="12" eb="13">
      <t>ヅケ</t>
    </rPh>
    <rPh sb="17" eb="19">
      <t>ブモン</t>
    </rPh>
    <rPh sb="21" eb="23">
      <t>ホンブ</t>
    </rPh>
    <rPh sb="23" eb="24">
      <t>セイ</t>
    </rPh>
    <rPh sb="25" eb="27">
      <t>ハイシ</t>
    </rPh>
    <rPh sb="32" eb="34">
      <t>ホンブ</t>
    </rPh>
    <rPh sb="35" eb="37">
      <t>サイヘン</t>
    </rPh>
    <phoneticPr fontId="2"/>
  </si>
  <si>
    <r>
      <rPr>
        <sz val="20"/>
        <rFont val="ＭＳ Ｐゴシック"/>
        <family val="3"/>
        <charset val="128"/>
      </rPr>
      <t>※</t>
    </r>
    <r>
      <rPr>
        <sz val="20"/>
        <rFont val="Arial"/>
        <family val="2"/>
      </rPr>
      <t>2  2012</t>
    </r>
    <r>
      <rPr>
        <sz val="20"/>
        <rFont val="ＭＳ Ｐゴシック"/>
        <family val="3"/>
        <charset val="128"/>
      </rPr>
      <t>年度より、</t>
    </r>
    <r>
      <rPr>
        <sz val="20"/>
        <rFont val="Arial"/>
        <family val="2"/>
      </rPr>
      <t>2011</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日を移行日として国際会計基準（</t>
    </r>
    <r>
      <rPr>
        <sz val="20"/>
        <rFont val="Arial"/>
        <family val="2"/>
      </rPr>
      <t>IFRS</t>
    </r>
    <r>
      <rPr>
        <sz val="20"/>
        <rFont val="ＭＳ Ｐゴシック"/>
        <family val="3"/>
        <charset val="128"/>
      </rPr>
      <t>）に基づく連結財務諸表を作成しております。</t>
    </r>
    <phoneticPr fontId="2"/>
  </si>
  <si>
    <r>
      <rPr>
        <sz val="20"/>
        <rFont val="ＭＳ Ｐゴシック"/>
        <family val="3"/>
        <charset val="128"/>
      </rPr>
      <t>※</t>
    </r>
    <r>
      <rPr>
        <sz val="20"/>
        <rFont val="Arial"/>
        <family val="2"/>
      </rPr>
      <t>3 2018</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にて「航空産業・情報」、「環境・産業インフラ」、「エネルギー」を再編し、「航空産業・交通プロジェクト」、「機械・医療インフラ」、「エネルギー・社会インフラ」へ変更しております。また、「石炭・金属」の名称を「金属・資源」へ変更しております。</t>
    </r>
    <phoneticPr fontId="2"/>
  </si>
  <si>
    <r>
      <rPr>
        <sz val="20"/>
        <rFont val="Arial"/>
        <family val="2"/>
      </rPr>
      <t xml:space="preserve"> </t>
    </r>
    <r>
      <rPr>
        <sz val="20"/>
        <rFont val="ＭＳ Ｐゴシック"/>
        <family val="3"/>
        <charset val="128"/>
      </rPr>
      <t>　</t>
    </r>
    <r>
      <rPr>
        <sz val="20"/>
        <rFont val="Arial"/>
        <family val="2"/>
      </rPr>
      <t xml:space="preserve"> </t>
    </r>
    <phoneticPr fontId="2"/>
  </si>
  <si>
    <r>
      <rPr>
        <sz val="20"/>
        <rFont val="ＭＳ Ｐゴシック"/>
        <family val="3"/>
        <charset val="128"/>
      </rPr>
      <t>※</t>
    </r>
    <r>
      <rPr>
        <sz val="20"/>
        <rFont val="Arial"/>
        <family val="2"/>
      </rPr>
      <t>1 2009</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日付け及び</t>
    </r>
    <r>
      <rPr>
        <sz val="20"/>
        <rFont val="Arial"/>
        <family val="2"/>
      </rPr>
      <t>2012</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日付けにて機構改革および営業部門の再編を行ったことに伴い、第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4" eb="15">
      <t>オヨ</t>
    </rPh>
    <rPh sb="20" eb="21">
      <t>ネン</t>
    </rPh>
    <rPh sb="22" eb="23">
      <t>ガツ</t>
    </rPh>
    <rPh sb="24" eb="25">
      <t>ニチ</t>
    </rPh>
    <rPh sb="25" eb="26">
      <t>ヅケ</t>
    </rPh>
    <rPh sb="29" eb="31">
      <t>キコウ</t>
    </rPh>
    <rPh sb="31" eb="33">
      <t>カイカク</t>
    </rPh>
    <rPh sb="36" eb="38">
      <t>エイギョウ</t>
    </rPh>
    <rPh sb="38" eb="40">
      <t>ブモン</t>
    </rPh>
    <rPh sb="41" eb="43">
      <t>サイヘン</t>
    </rPh>
    <rPh sb="44" eb="45">
      <t>オコナ</t>
    </rPh>
    <rPh sb="50" eb="51">
      <t>トモナ</t>
    </rPh>
    <rPh sb="53" eb="54">
      <t>ダイ</t>
    </rPh>
    <rPh sb="55" eb="56">
      <t>シ</t>
    </rPh>
    <rPh sb="56" eb="58">
      <t>ハンキ</t>
    </rPh>
    <rPh sb="60" eb="62">
      <t>ジギョウ</t>
    </rPh>
    <rPh sb="62" eb="64">
      <t>クブン</t>
    </rPh>
    <rPh sb="65" eb="67">
      <t>ヘンコウ</t>
    </rPh>
    <rPh sb="68" eb="69">
      <t>オコナ</t>
    </rPh>
    <phoneticPr fontId="2"/>
  </si>
  <si>
    <r>
      <t>　</t>
    </r>
    <r>
      <rPr>
        <sz val="20"/>
        <rFont val="Arial"/>
        <family val="2"/>
      </rPr>
      <t xml:space="preserve"> </t>
    </r>
    <phoneticPr fontId="2"/>
  </si>
  <si>
    <r>
      <rPr>
        <sz val="20"/>
        <rFont val="ＭＳ Ｐゴシック"/>
        <family val="3"/>
        <charset val="128"/>
      </rPr>
      <t>※</t>
    </r>
    <r>
      <rPr>
        <sz val="20"/>
        <rFont val="Arial"/>
        <family val="2"/>
      </rPr>
      <t>2 2004</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日付けにての子会社である旧ニチメン㈱と旧日商岩井㈱の合併に伴い、第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7" eb="20">
      <t>コガイシャ</t>
    </rPh>
    <rPh sb="23" eb="24">
      <t>キュウ</t>
    </rPh>
    <rPh sb="30" eb="31">
      <t>キュウ</t>
    </rPh>
    <rPh sb="31" eb="33">
      <t>ニッショウ</t>
    </rPh>
    <rPh sb="33" eb="35">
      <t>イワイ</t>
    </rPh>
    <rPh sb="37" eb="39">
      <t>ガッペイ</t>
    </rPh>
    <rPh sb="40" eb="41">
      <t>トモナ</t>
    </rPh>
    <rPh sb="43" eb="44">
      <t>ダイ</t>
    </rPh>
    <rPh sb="45" eb="46">
      <t>シ</t>
    </rPh>
    <rPh sb="46" eb="48">
      <t>ハンキ</t>
    </rPh>
    <rPh sb="50" eb="52">
      <t>ジギョウ</t>
    </rPh>
    <rPh sb="52" eb="54">
      <t>クブン</t>
    </rPh>
    <rPh sb="55" eb="57">
      <t>ヘンコウ</t>
    </rPh>
    <rPh sb="58" eb="59">
      <t>オコナ</t>
    </rPh>
    <phoneticPr fontId="2"/>
  </si>
  <si>
    <r>
      <rPr>
        <sz val="11"/>
        <rFont val="ＭＳ Ｐゴシック"/>
        <family val="3"/>
        <charset val="128"/>
      </rPr>
      <t>※</t>
    </r>
    <r>
      <rPr>
        <sz val="11"/>
        <rFont val="Arial"/>
        <family val="2"/>
      </rPr>
      <t xml:space="preserve"> 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</si>
  <si>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rPr>
        <sz val="11"/>
        <rFont val="ＭＳ Ｐゴシック"/>
        <family val="3"/>
        <charset val="128"/>
      </rPr>
      <t>※　</t>
    </r>
    <r>
      <rPr>
        <sz val="11"/>
        <rFont val="Arial"/>
        <family val="2"/>
      </rPr>
      <t>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</si>
  <si>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2017</t>
    </r>
    <r>
      <rPr>
        <sz val="11"/>
        <rFont val="ＭＳ Ｐゴシック"/>
        <family val="3"/>
        <charset val="128"/>
      </rPr>
      <t>年度以前の金額は、従前開示しておりました「関係会社売却益」を表示しております。</t>
    </r>
    <phoneticPr fontId="2"/>
  </si>
  <si>
    <r>
      <rPr>
        <sz val="11"/>
        <rFont val="ＭＳ Ｐゴシック"/>
        <family val="3"/>
        <charset val="128"/>
      </rPr>
      <t>※</t>
    </r>
    <r>
      <rPr>
        <sz val="11"/>
        <rFont val="Arial"/>
        <family val="2"/>
      </rPr>
      <t>3</t>
    </r>
    <r>
      <rPr>
        <sz val="11"/>
        <rFont val="ＭＳ Ｐゴシック"/>
        <family val="3"/>
        <charset val="128"/>
      </rPr>
      <t>　「売上高」は日本の総合商社で一般的に用いられている指標であり、当社グループが当事者として行った取引額及び当社グループが代理人として関与した取引額の合計であります。当該売上高は</t>
    </r>
    <r>
      <rPr>
        <sz val="11"/>
        <rFont val="Arial"/>
        <family val="2"/>
      </rPr>
      <t>IFRS</t>
    </r>
    <r>
      <rPr>
        <sz val="11"/>
        <rFont val="ＭＳ Ｐゴシック"/>
        <family val="3"/>
        <charset val="128"/>
      </rPr>
      <t>に基づく収益と同義ではなく、代用されるものではありません。</t>
    </r>
    <r>
      <rPr>
        <sz val="11"/>
        <rFont val="Arial"/>
        <family val="2"/>
      </rPr>
      <t/>
    </r>
    <phoneticPr fontId="2"/>
  </si>
  <si>
    <r>
      <rPr>
        <sz val="12"/>
        <rFont val="ＭＳ Ｐゴシック"/>
        <family val="3"/>
        <charset val="128"/>
      </rPr>
      <t>※</t>
    </r>
    <r>
      <rPr>
        <sz val="12"/>
        <rFont val="Arial"/>
        <family val="2"/>
      </rPr>
      <t>1 2012</t>
    </r>
    <r>
      <rPr>
        <sz val="12"/>
        <rFont val="ＭＳ Ｐゴシック"/>
        <family val="3"/>
        <charset val="128"/>
      </rPr>
      <t>年度まで中期経営計画</t>
    </r>
    <r>
      <rPr>
        <sz val="12"/>
        <rFont val="Arial"/>
        <family val="2"/>
      </rPr>
      <t>2014</t>
    </r>
    <r>
      <rPr>
        <sz val="12"/>
        <rFont val="ＭＳ Ｐゴシック"/>
        <family val="3"/>
        <charset val="128"/>
      </rPr>
      <t>における定量目標を日本基準に基づき設定しておりましたので、</t>
    </r>
    <r>
      <rPr>
        <sz val="12"/>
        <rFont val="Arial"/>
        <family val="2"/>
      </rPr>
      <t>2012</t>
    </r>
    <r>
      <rPr>
        <sz val="12"/>
        <rFont val="ＭＳ Ｐゴシック"/>
        <family val="3"/>
        <charset val="128"/>
      </rPr>
      <t>年度の日本基準による連結財務諸表を読者の便宜を考慮し記載しております。</t>
    </r>
    <phoneticPr fontId="2"/>
  </si>
  <si>
    <r>
      <rPr>
        <sz val="12"/>
        <rFont val="ＭＳ Ｐゴシック"/>
        <family val="3"/>
        <charset val="128"/>
      </rPr>
      <t>※</t>
    </r>
    <r>
      <rPr>
        <sz val="12"/>
        <rFont val="Arial"/>
        <family val="2"/>
      </rPr>
      <t xml:space="preserve">2 </t>
    </r>
    <r>
      <rPr>
        <sz val="12"/>
        <rFont val="ＭＳ Ｐゴシック"/>
        <family val="3"/>
        <charset val="128"/>
      </rPr>
      <t>基礎的収益力＝営業利益（貸倒引当金繰入・貸倒償却控除前）＋金利収支＋受取配当金＋持分法による投資利益</t>
    </r>
    <phoneticPr fontId="2"/>
  </si>
  <si>
    <r>
      <t>基礎的収益力</t>
    </r>
    <r>
      <rPr>
        <b/>
        <vertAlign val="superscript"/>
        <sz val="13"/>
        <rFont val="ＭＳ Ｐゴシック"/>
        <family val="3"/>
        <charset val="128"/>
      </rPr>
      <t>※2</t>
    </r>
    <rPh sb="0" eb="2">
      <t>キソ</t>
    </rPh>
    <rPh sb="2" eb="3">
      <t>テキ</t>
    </rPh>
    <rPh sb="3" eb="5">
      <t>シュウエキ</t>
    </rPh>
    <rPh sb="5" eb="6">
      <t>リョク</t>
    </rPh>
    <phoneticPr fontId="2"/>
  </si>
  <si>
    <r>
      <t>2020</t>
    </r>
    <r>
      <rPr>
        <sz val="14"/>
        <rFont val="ＭＳ ゴシック"/>
        <family val="3"/>
        <charset val="128"/>
      </rPr>
      <t>年度</t>
    </r>
    <rPh sb="4" eb="6">
      <t>ネンド</t>
    </rPh>
    <phoneticPr fontId="2"/>
  </si>
  <si>
    <r>
      <t>2020</t>
    </r>
    <r>
      <rPr>
        <sz val="12"/>
        <rFont val="ＭＳ Ｐゴシック"/>
        <family val="3"/>
        <charset val="128"/>
      </rPr>
      <t>年度</t>
    </r>
    <rPh sb="4" eb="6">
      <t>ネンド</t>
    </rPh>
    <phoneticPr fontId="2"/>
  </si>
  <si>
    <r>
      <t>2020</t>
    </r>
    <r>
      <rPr>
        <sz val="12"/>
        <rFont val="ＭＳ ゴシック"/>
        <family val="3"/>
        <charset val="128"/>
      </rPr>
      <t>年度</t>
    </r>
    <rPh sb="4" eb="6">
      <t>ネンド</t>
    </rPh>
    <phoneticPr fontId="2"/>
  </si>
  <si>
    <r>
      <t>2020</t>
    </r>
    <r>
      <rPr>
        <sz val="13"/>
        <rFont val="ＭＳ Ｐゴシック"/>
        <family val="3"/>
        <charset val="128"/>
      </rPr>
      <t>年度
　（</t>
    </r>
    <r>
      <rPr>
        <sz val="13"/>
        <rFont val="Arial"/>
        <family val="2"/>
      </rPr>
      <t>IFRS)</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</si>
  <si>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</si>
  <si>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rPr>
        <sz val="13"/>
        <rFont val="ＭＳ Ｐゴシック"/>
        <family val="3"/>
        <charset val="128"/>
      </rPr>
      <t>中期経営計画</t>
    </r>
    <r>
      <rPr>
        <sz val="13"/>
        <rFont val="Arial"/>
        <family val="2"/>
      </rPr>
      <t>2023</t>
    </r>
    <rPh sb="0" eb="2">
      <t>チュウキ</t>
    </rPh>
    <rPh sb="2" eb="4">
      <t>ケイエイ</t>
    </rPh>
    <rPh sb="4" eb="6">
      <t>ケイカク</t>
    </rPh>
    <phoneticPr fontId="2"/>
  </si>
  <si>
    <r>
      <rPr>
        <sz val="14"/>
        <rFont val="ＭＳ Ｐゴシック"/>
        <family val="3"/>
        <charset val="128"/>
      </rPr>
      <t>第</t>
    </r>
    <r>
      <rPr>
        <sz val="14"/>
        <rFont val="Arial"/>
        <family val="2"/>
      </rPr>
      <t>2</t>
    </r>
    <r>
      <rPr>
        <sz val="14"/>
        <rFont val="ＭＳ Ｐゴシック"/>
        <family val="3"/>
        <charset val="128"/>
      </rPr>
      <t>四半期</t>
    </r>
    <phoneticPr fontId="2"/>
  </si>
  <si>
    <r>
      <t>2021</t>
    </r>
    <r>
      <rPr>
        <sz val="14"/>
        <rFont val="ＭＳ Ｐゴシック"/>
        <family val="3"/>
        <charset val="128"/>
      </rPr>
      <t>年度</t>
    </r>
    <rPh sb="4" eb="6">
      <t>ネンド</t>
    </rPh>
    <phoneticPr fontId="2"/>
  </si>
  <si>
    <t>第1四半期</t>
    <phoneticPr fontId="2"/>
  </si>
  <si>
    <r>
      <t>2020</t>
    </r>
    <r>
      <rPr>
        <sz val="20"/>
        <rFont val="ＭＳ Ｐゴシック"/>
        <family val="2"/>
        <charset val="128"/>
      </rPr>
      <t>年度</t>
    </r>
    <rPh sb="4" eb="6">
      <t>ネンド</t>
    </rPh>
    <phoneticPr fontId="2"/>
  </si>
  <si>
    <r>
      <t>7-6.</t>
    </r>
    <r>
      <rPr>
        <b/>
        <sz val="22"/>
        <rFont val="ＭＳ Ｐゴシック"/>
        <family val="3"/>
        <charset val="128"/>
      </rPr>
      <t>　セグメント情報【</t>
    </r>
    <r>
      <rPr>
        <b/>
        <sz val="22"/>
        <rFont val="Arial"/>
        <family val="2"/>
      </rPr>
      <t>IFRS</t>
    </r>
    <r>
      <rPr>
        <b/>
        <sz val="22"/>
        <rFont val="ＭＳ Ｐゴシック"/>
        <family val="3"/>
        <charset val="128"/>
      </rPr>
      <t>】</t>
    </r>
    <phoneticPr fontId="2"/>
  </si>
  <si>
    <t>-</t>
    <phoneticPr fontId="2"/>
  </si>
  <si>
    <r>
      <rPr>
        <sz val="11"/>
        <rFont val="ＭＳ Ｐゴシック"/>
        <family val="2"/>
        <charset val="128"/>
      </rPr>
      <t>※２　</t>
    </r>
    <r>
      <rPr>
        <sz val="11"/>
        <rFont val="Arial"/>
        <family val="2"/>
      </rPr>
      <t>2021</t>
    </r>
    <r>
      <rPr>
        <sz val="11"/>
        <rFont val="ＭＳ Ｐゴシック"/>
        <family val="2"/>
        <charset val="128"/>
      </rPr>
      <t>年</t>
    </r>
    <r>
      <rPr>
        <sz val="11"/>
        <rFont val="Arial"/>
        <family val="2"/>
      </rPr>
      <t>10</t>
    </r>
    <r>
      <rPr>
        <sz val="11"/>
        <rFont val="ＭＳ Ｐゴシック"/>
        <family val="2"/>
        <charset val="128"/>
      </rPr>
      <t>月</t>
    </r>
    <r>
      <rPr>
        <sz val="11"/>
        <rFont val="Arial"/>
        <family val="2"/>
      </rPr>
      <t>1</t>
    </r>
    <r>
      <rPr>
        <sz val="11"/>
        <rFont val="ＭＳ Ｐゴシック"/>
        <family val="2"/>
        <charset val="128"/>
      </rPr>
      <t>日を効力発生日とする株式</t>
    </r>
    <r>
      <rPr>
        <sz val="11"/>
        <rFont val="Arial"/>
        <family val="2"/>
      </rPr>
      <t>5</t>
    </r>
    <r>
      <rPr>
        <sz val="11"/>
        <rFont val="ＭＳ Ｐゴシック"/>
        <family val="2"/>
        <charset val="128"/>
      </rPr>
      <t>株につき</t>
    </r>
    <r>
      <rPr>
        <sz val="11"/>
        <rFont val="Arial"/>
        <family val="2"/>
      </rPr>
      <t>1</t>
    </r>
    <r>
      <rPr>
        <sz val="11"/>
        <rFont val="ＭＳ Ｐゴシック"/>
        <family val="2"/>
        <charset val="128"/>
      </rPr>
      <t>株の株式併合を実施いたしました。当該株式併合前の</t>
    </r>
    <r>
      <rPr>
        <sz val="11"/>
        <rFont val="Arial"/>
        <family val="2"/>
      </rPr>
      <t>1</t>
    </r>
    <r>
      <rPr>
        <sz val="11"/>
        <rFont val="ＭＳ Ｐゴシック"/>
        <family val="2"/>
        <charset val="128"/>
      </rPr>
      <t>株当たり当期純利益、</t>
    </r>
    <r>
      <rPr>
        <sz val="11"/>
        <rFont val="Arial"/>
        <family val="2"/>
      </rPr>
      <t>1</t>
    </r>
    <r>
      <rPr>
        <sz val="11"/>
        <rFont val="ＭＳ Ｐゴシック"/>
        <family val="2"/>
        <charset val="128"/>
      </rPr>
      <t>株当たり純資産につきましても、参考として遡って当該株式併合の影響を考慮した金額を記載しております。</t>
    </r>
    <rPh sb="46" eb="48">
      <t>トウガイ</t>
    </rPh>
    <phoneticPr fontId="2"/>
  </si>
  <si>
    <t>-</t>
    <phoneticPr fontId="2"/>
  </si>
  <si>
    <r>
      <rPr>
        <sz val="13"/>
        <rFont val="ＭＳ Ｐゴシック"/>
        <family val="3"/>
        <charset val="128"/>
        <scheme val="major"/>
      </rPr>
      <t>（株式併合考慮後）</t>
    </r>
    <r>
      <rPr>
        <sz val="13"/>
        <rFont val="Yu Gothic"/>
        <family val="2"/>
        <charset val="128"/>
      </rPr>
      <t xml:space="preserve">
</t>
    </r>
    <r>
      <rPr>
        <sz val="13"/>
        <rFont val="Arial"/>
        <family val="2"/>
      </rPr>
      <t>1</t>
    </r>
    <r>
      <rPr>
        <sz val="13"/>
        <rFont val="ＭＳ Ｐゴシック"/>
        <family val="3"/>
        <charset val="128"/>
      </rPr>
      <t>株当たり当期純損益</t>
    </r>
    <r>
      <rPr>
        <sz val="13"/>
        <rFont val="Arial"/>
        <family val="2"/>
      </rPr>
      <t xml:space="preserve"> (EPS)</t>
    </r>
    <r>
      <rPr>
        <sz val="13"/>
        <rFont val="ＭＳ Ｐゴシック"/>
        <family val="2"/>
        <charset val="128"/>
      </rPr>
      <t>※</t>
    </r>
    <r>
      <rPr>
        <sz val="13"/>
        <rFont val="Arial"/>
        <family val="2"/>
      </rPr>
      <t>2</t>
    </r>
    <rPh sb="1" eb="3">
      <t>カブシキ</t>
    </rPh>
    <rPh sb="3" eb="5">
      <t>ヘイゴウ</t>
    </rPh>
    <rPh sb="5" eb="7">
      <t>コウリョ</t>
    </rPh>
    <rPh sb="7" eb="8">
      <t>ゴ</t>
    </rPh>
    <rPh sb="18" eb="20">
      <t>ソンエキ</t>
    </rPh>
    <phoneticPr fontId="2"/>
  </si>
  <si>
    <r>
      <rPr>
        <sz val="13"/>
        <rFont val="ＭＳ Ｐゴシック"/>
        <family val="3"/>
        <charset val="128"/>
        <scheme val="major"/>
      </rPr>
      <t>（株式併合考慮後）</t>
    </r>
    <r>
      <rPr>
        <sz val="13"/>
        <rFont val="Arial"/>
        <family val="2"/>
      </rPr>
      <t xml:space="preserve">
1</t>
    </r>
    <r>
      <rPr>
        <sz val="13"/>
        <rFont val="ＭＳ Ｐゴシック"/>
        <family val="3"/>
        <charset val="128"/>
      </rPr>
      <t>株当たり純資産額</t>
    </r>
    <r>
      <rPr>
        <sz val="13"/>
        <rFont val="Arial"/>
        <family val="2"/>
      </rPr>
      <t xml:space="preserve"> (BPS)</t>
    </r>
    <r>
      <rPr>
        <sz val="13"/>
        <rFont val="Yu Gothic"/>
        <family val="2"/>
        <charset val="128"/>
      </rPr>
      <t>※</t>
    </r>
    <r>
      <rPr>
        <sz val="13"/>
        <rFont val="Arial"/>
        <family val="2"/>
      </rPr>
      <t>2</t>
    </r>
    <rPh sb="1" eb="5">
      <t>カブシキヘイゴウ</t>
    </rPh>
    <rPh sb="5" eb="7">
      <t>コウリョ</t>
    </rPh>
    <rPh sb="7" eb="8">
      <t>ゴ</t>
    </rPh>
    <rPh sb="11" eb="12">
      <t>カブ</t>
    </rPh>
    <rPh sb="12" eb="13">
      <t>ア</t>
    </rPh>
    <rPh sb="15" eb="16">
      <t>ジュン</t>
    </rPh>
    <rPh sb="16" eb="18">
      <t>シサン</t>
    </rPh>
    <rPh sb="18" eb="19">
      <t>ガク</t>
    </rPh>
    <phoneticPr fontId="2"/>
  </si>
  <si>
    <t>-</t>
    <phoneticPr fontId="2"/>
  </si>
  <si>
    <t>-</t>
    <phoneticPr fontId="2"/>
  </si>
  <si>
    <r>
      <t>2021</t>
    </r>
    <r>
      <rPr>
        <sz val="14"/>
        <rFont val="ＭＳ ゴシック"/>
        <family val="3"/>
        <charset val="128"/>
      </rPr>
      <t>年度</t>
    </r>
    <rPh sb="4" eb="6">
      <t>ネンド</t>
    </rPh>
    <phoneticPr fontId="2"/>
  </si>
  <si>
    <r>
      <t>2021</t>
    </r>
    <r>
      <rPr>
        <sz val="14"/>
        <rFont val="ＭＳ Ｐゴシック"/>
        <family val="3"/>
        <charset val="128"/>
      </rPr>
      <t>年度</t>
    </r>
    <phoneticPr fontId="2"/>
  </si>
  <si>
    <r>
      <t>2021</t>
    </r>
    <r>
      <rPr>
        <sz val="20"/>
        <rFont val="ＭＳ Ｐゴシック"/>
        <family val="2"/>
        <charset val="128"/>
      </rPr>
      <t>年度</t>
    </r>
    <rPh sb="4" eb="6">
      <t>ネンド</t>
    </rPh>
    <phoneticPr fontId="2"/>
  </si>
  <si>
    <t>インフラ・ヘルスケア</t>
    <phoneticPr fontId="2"/>
  </si>
  <si>
    <t>金属・資源・リサイクル</t>
    <rPh sb="0" eb="2">
      <t>キンゾク</t>
    </rPh>
    <rPh sb="3" eb="5">
      <t>シゲン</t>
    </rPh>
    <phoneticPr fontId="2"/>
  </si>
  <si>
    <t>生活産業・アグリビジネス</t>
    <rPh sb="0" eb="4">
      <t>セイカツサンギョウ</t>
    </rPh>
    <phoneticPr fontId="2"/>
  </si>
  <si>
    <t>リテール・
コンシューマーサービス</t>
    <phoneticPr fontId="2"/>
  </si>
  <si>
    <r>
      <t>2021</t>
    </r>
    <r>
      <rPr>
        <sz val="12"/>
        <rFont val="ＭＳ Ｐゴシック"/>
        <family val="3"/>
        <charset val="128"/>
      </rPr>
      <t>年度</t>
    </r>
    <rPh sb="4" eb="6">
      <t>ネンド</t>
    </rPh>
    <phoneticPr fontId="2"/>
  </si>
  <si>
    <t>2020年度</t>
    <rPh sb="4" eb="6">
      <t>ネンド</t>
    </rPh>
    <phoneticPr fontId="2"/>
  </si>
  <si>
    <t>2021年度</t>
    <rPh sb="4" eb="6">
      <t>ネンド</t>
    </rPh>
    <phoneticPr fontId="2"/>
  </si>
  <si>
    <r>
      <t>2021</t>
    </r>
    <r>
      <rPr>
        <sz val="12"/>
        <rFont val="ＭＳ Ｐゴシック"/>
        <family val="3"/>
        <charset val="128"/>
      </rPr>
      <t>年度　
（</t>
    </r>
    <r>
      <rPr>
        <sz val="12"/>
        <rFont val="Arial"/>
        <family val="2"/>
      </rPr>
      <t>IFRS)</t>
    </r>
    <rPh sb="4" eb="5">
      <t>ネン</t>
    </rPh>
    <rPh sb="5" eb="6">
      <t>ド</t>
    </rPh>
    <phoneticPr fontId="2"/>
  </si>
  <si>
    <t>（単位：社）</t>
    <rPh sb="4" eb="5">
      <t>シャ</t>
    </rPh>
    <phoneticPr fontId="2"/>
  </si>
  <si>
    <t>-</t>
    <phoneticPr fontId="2"/>
  </si>
  <si>
    <t>-</t>
    <phoneticPr fontId="2"/>
  </si>
  <si>
    <r>
      <t>1-3.</t>
    </r>
    <r>
      <rPr>
        <b/>
        <sz val="14"/>
        <rFont val="ＭＳ Ｐゴシック"/>
        <family val="3"/>
        <charset val="128"/>
      </rPr>
      <t>　要約四半期連結純損益計算書の推移【</t>
    </r>
    <r>
      <rPr>
        <b/>
        <sz val="14"/>
        <rFont val="Arial"/>
        <family val="2"/>
      </rPr>
      <t>IFRS</t>
    </r>
    <r>
      <rPr>
        <b/>
        <sz val="14"/>
        <rFont val="ＭＳ Ｐゴシック"/>
        <family val="3"/>
        <charset val="128"/>
      </rPr>
      <t>】</t>
    </r>
    <rPh sb="5" eb="7">
      <t>ヨウヤク</t>
    </rPh>
    <rPh sb="7" eb="8">
      <t>シ</t>
    </rPh>
    <rPh sb="8" eb="10">
      <t>ハンキ</t>
    </rPh>
    <rPh sb="10" eb="12">
      <t>レンケツ</t>
    </rPh>
    <rPh sb="12" eb="13">
      <t>ジュン</t>
    </rPh>
    <rPh sb="13" eb="15">
      <t>ソンエキ</t>
    </rPh>
    <rPh sb="15" eb="17">
      <t>ケイサン</t>
    </rPh>
    <rPh sb="17" eb="18">
      <t>ショ</t>
    </rPh>
    <rPh sb="19" eb="21">
      <t>スイイ</t>
    </rPh>
    <phoneticPr fontId="2"/>
  </si>
  <si>
    <r>
      <rPr>
        <sz val="14"/>
        <rFont val="ＭＳ Ｐゴシック"/>
        <family val="3"/>
        <charset val="128"/>
      </rPr>
      <t>（単位：百万円）</t>
    </r>
    <rPh sb="4" eb="6">
      <t>ヒャクマン</t>
    </rPh>
    <phoneticPr fontId="2"/>
  </si>
  <si>
    <r>
      <t>2020</t>
    </r>
    <r>
      <rPr>
        <sz val="14"/>
        <rFont val="ＭＳ Ｐゴシック"/>
        <family val="2"/>
        <charset val="128"/>
      </rPr>
      <t>年</t>
    </r>
    <r>
      <rPr>
        <sz val="14"/>
        <rFont val="ＭＳ ゴシック"/>
        <family val="3"/>
        <charset val="128"/>
      </rPr>
      <t>度</t>
    </r>
    <rPh sb="4" eb="5">
      <t>ネン</t>
    </rPh>
    <rPh sb="5" eb="6">
      <t>ド</t>
    </rPh>
    <phoneticPr fontId="2"/>
  </si>
  <si>
    <t>　関係会社整理益</t>
    <rPh sb="1" eb="3">
      <t>カンケイ</t>
    </rPh>
    <rPh sb="3" eb="5">
      <t>カイシャ</t>
    </rPh>
    <rPh sb="5" eb="7">
      <t>セイリ</t>
    </rPh>
    <rPh sb="7" eb="8">
      <t>エキ</t>
    </rPh>
    <phoneticPr fontId="2"/>
  </si>
  <si>
    <t>－</t>
    <phoneticPr fontId="2"/>
  </si>
  <si>
    <t>税引前利益</t>
    <rPh sb="0" eb="2">
      <t>ゼイビキ</t>
    </rPh>
    <rPh sb="2" eb="3">
      <t>マエ</t>
    </rPh>
    <rPh sb="3" eb="5">
      <t>リエキ</t>
    </rPh>
    <phoneticPr fontId="2"/>
  </si>
  <si>
    <t>税引前利益</t>
    <phoneticPr fontId="2"/>
  </si>
  <si>
    <r>
      <t>基礎的収益力</t>
    </r>
    <r>
      <rPr>
        <b/>
        <vertAlign val="superscript"/>
        <sz val="13"/>
        <rFont val="ＭＳ Ｐゴシック"/>
        <family val="3"/>
        <charset val="128"/>
      </rPr>
      <t>※4</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</si>
  <si>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</si>
  <si>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t>
    </r>
    <r>
      <rPr>
        <sz val="12"/>
        <rFont val="ＭＳ Ｐゴシック"/>
        <family val="3"/>
        <charset val="128"/>
      </rPr>
      <t>　</t>
    </r>
    <r>
      <rPr>
        <sz val="12"/>
        <rFont val="Arial"/>
        <family val="2"/>
      </rPr>
      <t>2017</t>
    </r>
    <r>
      <rPr>
        <sz val="12"/>
        <rFont val="ＭＳ Ｐゴシック"/>
        <family val="3"/>
        <charset val="128"/>
      </rPr>
      <t>年度以前の金額は、従前開示しておりました「関係会社売却益」を表示しております。</t>
    </r>
    <phoneticPr fontId="2"/>
  </si>
  <si>
    <r>
      <rPr>
        <sz val="12"/>
        <rFont val="ＭＳ Ｐゴシック"/>
        <family val="3"/>
        <charset val="128"/>
      </rPr>
      <t>※</t>
    </r>
    <r>
      <rPr>
        <sz val="12"/>
        <rFont val="Arial"/>
        <family val="2"/>
      </rPr>
      <t>3</t>
    </r>
    <r>
      <rPr>
        <sz val="12"/>
        <rFont val="ＭＳ Ｐゴシック"/>
        <family val="3"/>
        <charset val="128"/>
      </rPr>
      <t xml:space="preserve">　「売上高」は日本の総合商社で一般的に用いられている指標であり、当社グループが当事者として行った取引額及び当社グループが代理人として関与した取引額の合計であります。
</t>
    </r>
    <r>
      <rPr>
        <sz val="12"/>
        <rFont val="Arial"/>
        <family val="2"/>
      </rPr>
      <t xml:space="preserve">        </t>
    </r>
    <r>
      <rPr>
        <sz val="12"/>
        <rFont val="ＭＳ Ｐゴシック"/>
        <family val="3"/>
        <charset val="128"/>
      </rPr>
      <t>当該売上高は</t>
    </r>
    <r>
      <rPr>
        <sz val="12"/>
        <rFont val="Arial"/>
        <family val="2"/>
      </rPr>
      <t>IFRS</t>
    </r>
    <r>
      <rPr>
        <sz val="12"/>
        <rFont val="ＭＳ Ｐゴシック"/>
        <family val="3"/>
        <charset val="128"/>
      </rPr>
      <t>に基づく収益と同義ではなく、代用されるものではありません。　</t>
    </r>
    <r>
      <rPr>
        <sz val="12"/>
        <rFont val="Arial"/>
        <family val="2"/>
      </rPr>
      <t/>
    </r>
    <phoneticPr fontId="2"/>
  </si>
  <si>
    <r>
      <rPr>
        <sz val="12"/>
        <rFont val="ＭＳ Ｐゴシック"/>
        <family val="3"/>
        <charset val="128"/>
      </rPr>
      <t>※</t>
    </r>
    <r>
      <rPr>
        <sz val="12"/>
        <rFont val="Arial"/>
        <family val="2"/>
      </rPr>
      <t>4</t>
    </r>
    <r>
      <rPr>
        <sz val="12"/>
        <rFont val="ＭＳ Ｐゴシック"/>
        <family val="3"/>
        <charset val="128"/>
      </rPr>
      <t>　基礎的収益力＝売上総利益</t>
    </r>
    <r>
      <rPr>
        <sz val="12"/>
        <rFont val="Arial"/>
        <family val="2"/>
      </rPr>
      <t xml:space="preserve"> + </t>
    </r>
    <r>
      <rPr>
        <sz val="12"/>
        <rFont val="ＭＳ Ｐゴシック"/>
        <family val="3"/>
        <charset val="128"/>
      </rPr>
      <t>販売管理費（貸倒引当金繰入・貸倒償却を除く）＋金利収支＋受取配当金＋持分法による投資損益</t>
    </r>
    <phoneticPr fontId="2"/>
  </si>
  <si>
    <r>
      <t>2-3.</t>
    </r>
    <r>
      <rPr>
        <b/>
        <sz val="14"/>
        <rFont val="ＭＳ Ｐゴシック"/>
        <family val="3"/>
        <charset val="128"/>
      </rPr>
      <t>　要約四半期連結純損益及びその他の包括利益計算書の推移【</t>
    </r>
    <r>
      <rPr>
        <b/>
        <sz val="14"/>
        <rFont val="Arial"/>
        <family val="2"/>
      </rPr>
      <t>IFRS</t>
    </r>
    <r>
      <rPr>
        <b/>
        <sz val="14"/>
        <rFont val="ＭＳ Ｐゴシック"/>
        <family val="3"/>
        <charset val="128"/>
      </rPr>
      <t>】</t>
    </r>
    <rPh sb="5" eb="7">
      <t>ヨウヤク</t>
    </rPh>
    <rPh sb="7" eb="10">
      <t>シハンキ</t>
    </rPh>
    <rPh sb="10" eb="12">
      <t>レンケツ</t>
    </rPh>
    <rPh sb="12" eb="15">
      <t>ジュンソンエキ</t>
    </rPh>
    <rPh sb="15" eb="16">
      <t>オヨ</t>
    </rPh>
    <rPh sb="19" eb="20">
      <t>タ</t>
    </rPh>
    <rPh sb="21" eb="23">
      <t>ホウカツ</t>
    </rPh>
    <rPh sb="23" eb="25">
      <t>リエキ</t>
    </rPh>
    <rPh sb="25" eb="28">
      <t>ケイサンショ</t>
    </rPh>
    <rPh sb="29" eb="31">
      <t>スイイ</t>
    </rPh>
    <phoneticPr fontId="2"/>
  </si>
  <si>
    <t>　　FVTOCIの金融資産</t>
    <rPh sb="9" eb="11">
      <t>キンユウ</t>
    </rPh>
    <rPh sb="11" eb="13">
      <t>シサン</t>
    </rPh>
    <phoneticPr fontId="2"/>
  </si>
  <si>
    <t>四半期包括利益</t>
    <rPh sb="0" eb="3">
      <t>シハンキ</t>
    </rPh>
    <rPh sb="3" eb="5">
      <t>ホウカツ</t>
    </rPh>
    <rPh sb="5" eb="7">
      <t>リエキ</t>
    </rPh>
    <phoneticPr fontId="2"/>
  </si>
  <si>
    <t>四半期包括利益の帰属：</t>
    <rPh sb="0" eb="3">
      <t>シハンキ</t>
    </rPh>
    <rPh sb="3" eb="5">
      <t>ホウカツ</t>
    </rPh>
    <rPh sb="5" eb="7">
      <t>リエキ</t>
    </rPh>
    <rPh sb="8" eb="10">
      <t>キゾク</t>
    </rPh>
    <phoneticPr fontId="2"/>
  </si>
  <si>
    <r>
      <t>2021</t>
    </r>
    <r>
      <rPr>
        <sz val="14"/>
        <rFont val="ＭＳ Ｐゴシック"/>
        <family val="2"/>
        <charset val="128"/>
      </rPr>
      <t>年</t>
    </r>
    <r>
      <rPr>
        <sz val="14"/>
        <rFont val="ＭＳ ゴシック"/>
        <family val="3"/>
        <charset val="128"/>
      </rPr>
      <t>度</t>
    </r>
    <rPh sb="4" eb="5">
      <t>ネン</t>
    </rPh>
    <rPh sb="5" eb="6">
      <t>ド</t>
    </rPh>
    <phoneticPr fontId="2"/>
  </si>
  <si>
    <t>（単位：億円）</t>
  </si>
  <si>
    <r>
      <t>2022</t>
    </r>
    <r>
      <rPr>
        <sz val="14"/>
        <rFont val="ＭＳ Ｐゴシック"/>
        <family val="3"/>
        <charset val="128"/>
      </rPr>
      <t>年度</t>
    </r>
    <rPh sb="4" eb="6">
      <t>ネンド</t>
    </rPh>
    <phoneticPr fontId="2"/>
  </si>
  <si>
    <r>
      <t>2022</t>
    </r>
    <r>
      <rPr>
        <sz val="14"/>
        <rFont val="ＭＳ Ｐゴシック"/>
        <family val="2"/>
        <charset val="128"/>
      </rPr>
      <t>年</t>
    </r>
    <r>
      <rPr>
        <sz val="14"/>
        <rFont val="ＭＳ ゴシック"/>
        <family val="3"/>
        <charset val="128"/>
      </rPr>
      <t>度</t>
    </r>
    <rPh sb="4" eb="5">
      <t>ネン</t>
    </rPh>
    <rPh sb="5" eb="6">
      <t>ド</t>
    </rPh>
    <phoneticPr fontId="2"/>
  </si>
  <si>
    <t>－</t>
  </si>
  <si>
    <r>
      <t>2022</t>
    </r>
    <r>
      <rPr>
        <sz val="14"/>
        <rFont val="ＭＳ ゴシック"/>
        <family val="3"/>
        <charset val="128"/>
      </rPr>
      <t>年度</t>
    </r>
    <rPh sb="4" eb="6">
      <t>ネンド</t>
    </rPh>
    <phoneticPr fontId="2"/>
  </si>
  <si>
    <t>第4四半期</t>
    <rPh sb="2" eb="5">
      <t>シハンキ</t>
    </rPh>
    <phoneticPr fontId="2"/>
  </si>
  <si>
    <r>
      <rPr>
        <sz val="13"/>
        <rFont val="ＭＳ Ｐゴシック"/>
        <family val="2"/>
        <charset val="128"/>
      </rPr>
      <t>－</t>
    </r>
    <phoneticPr fontId="2"/>
  </si>
  <si>
    <r>
      <t>2023</t>
    </r>
    <r>
      <rPr>
        <sz val="14"/>
        <rFont val="ＭＳ Ｐゴシック"/>
        <family val="3"/>
        <charset val="128"/>
      </rPr>
      <t>年度</t>
    </r>
    <rPh sb="4" eb="6">
      <t>ネンド</t>
    </rPh>
    <phoneticPr fontId="2"/>
  </si>
  <si>
    <r>
      <t>2023</t>
    </r>
    <r>
      <rPr>
        <sz val="14"/>
        <rFont val="ＭＳ ゴシック"/>
        <family val="3"/>
        <charset val="128"/>
      </rPr>
      <t>年度</t>
    </r>
    <rPh sb="4" eb="6">
      <t>ネンド</t>
    </rPh>
    <phoneticPr fontId="2"/>
  </si>
  <si>
    <t>第1四半期</t>
    <rPh sb="2" eb="5">
      <t>シハンキ</t>
    </rPh>
    <phoneticPr fontId="2"/>
  </si>
  <si>
    <t>2022年度</t>
    <rPh sb="4" eb="6">
      <t>ネンド</t>
    </rPh>
    <phoneticPr fontId="2"/>
  </si>
  <si>
    <t>※4　組織再編に伴い、「航空産業・交通プロジェクト本部」、「インフラ・ヘルスケア本部」、「化学本部」、「生活産業・アグリビジネス」、
　　「リテール・コンシューマーサービス本部」、「その他」については、一部組織を組み替えているため将来公表する数値とは異なる可能性があります。</t>
    <phoneticPr fontId="2"/>
  </si>
  <si>
    <r>
      <t>2022</t>
    </r>
    <r>
      <rPr>
        <sz val="12"/>
        <rFont val="ＭＳ Ｐゴシック"/>
        <family val="3"/>
        <charset val="128"/>
      </rPr>
      <t>年度</t>
    </r>
    <rPh sb="4" eb="6">
      <t>ネンド</t>
    </rPh>
    <phoneticPr fontId="2"/>
  </si>
  <si>
    <r>
      <t>2022</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</si>
  <si>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rPr>
        <sz val="12"/>
        <rFont val="ＭＳ Ｐゴシック"/>
        <family val="3"/>
        <charset val="128"/>
      </rPr>
      <t>※</t>
    </r>
    <r>
      <rPr>
        <sz val="12"/>
        <rFont val="Arial"/>
        <family val="2"/>
      </rPr>
      <t>3</t>
    </r>
    <r>
      <rPr>
        <sz val="12"/>
        <rFont val="ＭＳ Ｐゴシック"/>
        <family val="3"/>
        <charset val="128"/>
        <scheme val="major"/>
      </rPr>
      <t xml:space="preserve"> 組織再編に伴い、「航空産業・交通プロジェクト本部」、「インフラ・ヘルスケア本部」、「化学本部」、「生活産業・アグリビジネス」、</t>
    </r>
    <r>
      <rPr>
        <sz val="12"/>
        <rFont val="Arial"/>
        <family val="3"/>
      </rPr>
      <t xml:space="preserve">
</t>
    </r>
    <r>
      <rPr>
        <sz val="12"/>
        <rFont val="ＭＳ Ｐゴシック"/>
        <family val="3"/>
        <charset val="128"/>
        <scheme val="major"/>
      </rPr>
      <t>　　「リテール・コンシューマーサービス本部」、「その他」については、一部組織を組み替えているため将来公表する数値とは異なる可能性があります。</t>
    </r>
    <phoneticPr fontId="49"/>
  </si>
  <si>
    <t>1-2.</t>
    <phoneticPr fontId="2"/>
  </si>
  <si>
    <t>-</t>
    <phoneticPr fontId="2"/>
  </si>
  <si>
    <r>
      <t>2023</t>
    </r>
    <r>
      <rPr>
        <sz val="14"/>
        <rFont val="ＭＳ Ｐゴシック"/>
        <family val="3"/>
        <charset val="128"/>
      </rPr>
      <t>年度</t>
    </r>
  </si>
  <si>
    <r>
      <t>2024</t>
    </r>
    <r>
      <rPr>
        <sz val="14"/>
        <rFont val="ＭＳ ゴシック"/>
        <family val="3"/>
        <charset val="128"/>
      </rPr>
      <t>年度</t>
    </r>
    <rPh sb="4" eb="6">
      <t>ネンド</t>
    </rPh>
    <phoneticPr fontId="2"/>
  </si>
  <si>
    <r>
      <rPr>
        <b/>
        <sz val="13"/>
        <rFont val="游ゴシック"/>
        <family val="2"/>
        <charset val="128"/>
      </rPr>
      <t>－</t>
    </r>
    <phoneticPr fontId="2"/>
  </si>
  <si>
    <r>
      <t>2024</t>
    </r>
    <r>
      <rPr>
        <sz val="14"/>
        <rFont val="ＭＳ Ｐゴシック"/>
        <family val="3"/>
        <charset val="128"/>
      </rPr>
      <t>年度</t>
    </r>
    <rPh sb="4" eb="6">
      <t>ネンド</t>
    </rPh>
    <phoneticPr fontId="2"/>
  </si>
  <si>
    <r>
      <t>2023</t>
    </r>
    <r>
      <rPr>
        <sz val="20"/>
        <rFont val="ＭＳ ゴシック"/>
        <family val="3"/>
        <charset val="128"/>
      </rPr>
      <t>年度</t>
    </r>
    <rPh sb="4" eb="6">
      <t>ネンド</t>
    </rPh>
    <phoneticPr fontId="2"/>
  </si>
  <si>
    <r>
      <t>2023</t>
    </r>
    <r>
      <rPr>
        <sz val="12"/>
        <rFont val="ＭＳ Ｐゴシック"/>
        <family val="3"/>
        <charset val="128"/>
      </rPr>
      <t>年度</t>
    </r>
    <rPh sb="4" eb="6">
      <t>ネンド</t>
    </rPh>
    <phoneticPr fontId="2"/>
  </si>
  <si>
    <t>2023年度</t>
    <rPh sb="4" eb="6">
      <t>ネンド</t>
    </rPh>
    <phoneticPr fontId="2"/>
  </si>
  <si>
    <r>
      <rPr>
        <sz val="13"/>
        <rFont val="ＭＳ Ｐゴシック"/>
        <family val="3"/>
        <charset val="128"/>
      </rPr>
      <t>中期経営計画</t>
    </r>
    <r>
      <rPr>
        <sz val="13"/>
        <rFont val="Arial"/>
        <family val="2"/>
      </rPr>
      <t>2026</t>
    </r>
    <rPh sb="0" eb="2">
      <t>チュウキ</t>
    </rPh>
    <rPh sb="2" eb="4">
      <t>ケイエイ</t>
    </rPh>
    <rPh sb="4" eb="6">
      <t>ケイカク</t>
    </rPh>
    <phoneticPr fontId="2"/>
  </si>
  <si>
    <r>
      <t>2021</t>
    </r>
    <r>
      <rPr>
        <sz val="12"/>
        <rFont val="ＭＳ Ｐゴシック"/>
        <family val="3"/>
        <charset val="128"/>
      </rPr>
      <t>年度　</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</si>
  <si>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t>2023</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</si>
  <si>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t>－</t>
    <phoneticPr fontId="2"/>
  </si>
  <si>
    <r>
      <t>2023</t>
    </r>
    <r>
      <rPr>
        <sz val="14"/>
        <rFont val="ＭＳ Ｐゴシック"/>
        <family val="3"/>
        <charset val="128"/>
      </rPr>
      <t>年度
第3四半期</t>
    </r>
    <rPh sb="4" eb="6">
      <t>ネンド</t>
    </rPh>
    <rPh sb="7" eb="8">
      <t>ダイ</t>
    </rPh>
    <rPh sb="9" eb="10">
      <t>シ</t>
    </rPh>
    <rPh sb="10" eb="12">
      <t>ハンキ</t>
    </rPh>
    <phoneticPr fontId="2"/>
  </si>
  <si>
    <r>
      <t>2024</t>
    </r>
    <r>
      <rPr>
        <sz val="14"/>
        <rFont val="ＭＳ Ｐゴシック"/>
        <family val="3"/>
        <charset val="128"/>
      </rPr>
      <t>年度
第3四半期</t>
    </r>
    <rPh sb="7" eb="8">
      <t>ダイ</t>
    </rPh>
    <rPh sb="9" eb="12">
      <t>シハンキ</t>
    </rPh>
    <phoneticPr fontId="2"/>
  </si>
  <si>
    <r>
      <t>2024</t>
    </r>
    <r>
      <rPr>
        <sz val="14"/>
        <rFont val="ＭＳ Ｐゴシック"/>
        <family val="3"/>
        <charset val="128"/>
      </rPr>
      <t>年度
第3四半期</t>
    </r>
    <rPh sb="4" eb="6">
      <t>ネンド</t>
    </rPh>
    <rPh sb="7" eb="8">
      <t>ダイ</t>
    </rPh>
    <rPh sb="9" eb="12">
      <t>シハンキ</t>
    </rPh>
    <phoneticPr fontId="2"/>
  </si>
  <si>
    <t>-</t>
    <phoneticPr fontId="2"/>
  </si>
  <si>
    <r>
      <t>2024</t>
    </r>
    <r>
      <rPr>
        <sz val="14"/>
        <rFont val="ＭＳ ゴシック"/>
        <family val="3"/>
        <charset val="128"/>
      </rPr>
      <t>年度
第3四半期</t>
    </r>
    <rPh sb="4" eb="6">
      <t>ネンド</t>
    </rPh>
    <rPh sb="7" eb="8">
      <t>ダイ</t>
    </rPh>
    <rPh sb="9" eb="12">
      <t>シハンキ</t>
    </rPh>
    <phoneticPr fontId="2"/>
  </si>
  <si>
    <r>
      <t>2024</t>
    </r>
    <r>
      <rPr>
        <sz val="12"/>
        <rFont val="ＭＳ Ｐゴシック"/>
        <family val="3"/>
        <charset val="128"/>
      </rPr>
      <t>年度
第3四半期</t>
    </r>
    <r>
      <rPr>
        <sz val="12"/>
        <rFont val="Arial"/>
        <family val="2"/>
      </rPr>
      <t xml:space="preserve">
</t>
    </r>
    <r>
      <rPr>
        <sz val="12"/>
        <rFont val="ＭＳ Ｐゴシック"/>
        <family val="3"/>
        <charset val="128"/>
      </rPr>
      <t>（</t>
    </r>
    <r>
      <rPr>
        <sz val="12"/>
        <rFont val="Arial"/>
        <family val="2"/>
      </rPr>
      <t>IFRS)</t>
    </r>
    <rPh sb="4" eb="5">
      <t>ネン</t>
    </rPh>
    <rPh sb="5" eb="6">
      <t>ド</t>
    </rPh>
    <rPh sb="7" eb="8">
      <t>ダイ</t>
    </rPh>
    <rPh sb="9" eb="12">
      <t>シハンキ</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</si>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</sst>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quot;▲ &quot;#,##0"/>
    <numFmt numFmtId="185" formatCode="#,##0\ ;&quot;▲ &quot;#,##0\ "/>
    <numFmt numFmtId="186" formatCode="0;&quot;▲ &quot;0"/>
    <numFmt numFmtId="187" formatCode="#,##0_)\ ;&quot;▲&quot;\ #,##0_)\ "/>
    <numFmt numFmtId="188" formatCode="0.00000_);[Red]\(0.00000\)"/>
    <numFmt numFmtId="189" formatCode="0_);[Red]\(0\)"/>
    <numFmt numFmtId="190" formatCode="#,##0.00_ "/>
  </numFmts>
  <fonts count="7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20"/>
      <name val="ＭＳ Ｐゴシック"/>
      <family val="3"/>
      <charset val="128"/>
    </font>
    <font>
      <b/>
      <sz val="12"/>
      <color indexed="8"/>
      <name val="Arial"/>
      <family val="2"/>
    </font>
    <font>
      <sz val="12"/>
      <color indexed="8"/>
      <name val="Arial"/>
      <family val="2"/>
    </font>
    <font>
      <b/>
      <sz val="22"/>
      <name val="ＭＳ Ｐゴシック"/>
      <family val="3"/>
      <charset val="128"/>
    </font>
    <font>
      <sz val="19"/>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vertAlign val="superscript"/>
      <sz val="13"/>
      <name val="ＭＳ Ｐゴシック"/>
      <family val="3"/>
      <charset val="128"/>
    </font>
    <font>
      <b/>
      <sz val="12"/>
      <name val="ＭＳ Ｐゴシック"/>
      <family val="3"/>
      <charset val="128"/>
    </font>
    <font>
      <b/>
      <sz val="19"/>
      <name val="Arial"/>
      <family val="2"/>
    </font>
    <font>
      <b/>
      <sz val="19"/>
      <name val="ＭＳ Ｐゴシック"/>
      <family val="3"/>
      <charset val="128"/>
    </font>
    <font>
      <sz val="16"/>
      <name val="Arial"/>
      <family val="2"/>
    </font>
    <font>
      <sz val="16"/>
      <name val="ＭＳ Ｐゴシック"/>
      <family val="3"/>
      <charset val="128"/>
    </font>
    <font>
      <b/>
      <sz val="16"/>
      <name val="ＭＳ Ｐゴシック"/>
      <family val="3"/>
      <charset val="128"/>
    </font>
    <font>
      <b/>
      <sz val="16"/>
      <name val="Arial"/>
      <family val="2"/>
    </font>
    <font>
      <sz val="15"/>
      <name val="Arial"/>
      <family val="2"/>
    </font>
    <font>
      <sz val="15"/>
      <name val="ＭＳ Ｐゴシック"/>
      <family val="3"/>
      <charset val="128"/>
    </font>
    <font>
      <sz val="11"/>
      <name val="ＭＳ 明朝"/>
      <family val="1"/>
      <charset val="128"/>
    </font>
    <font>
      <sz val="11"/>
      <name val="明朝"/>
      <family val="1"/>
      <charset val="128"/>
    </font>
    <font>
      <vertAlign val="superscript"/>
      <sz val="12"/>
      <name val="ＭＳ Ｐゴシック"/>
      <family val="3"/>
      <charset val="128"/>
    </font>
    <font>
      <sz val="11"/>
      <color theme="1"/>
      <name val="ＭＳ Ｐゴシック"/>
      <family val="3"/>
      <charset val="128"/>
      <scheme val="minor"/>
    </font>
    <font>
      <sz val="13"/>
      <name val="Arial"/>
      <family val="3"/>
      <charset val="128"/>
    </font>
    <font>
      <sz val="9"/>
      <name val="Meiryo UI"/>
      <family val="3"/>
      <charset val="128"/>
    </font>
    <font>
      <sz val="14"/>
      <name val="Arial"/>
      <family val="3"/>
      <charset val="128"/>
    </font>
    <font>
      <sz val="12"/>
      <name val="Arial"/>
      <family val="3"/>
      <charset val="128"/>
    </font>
    <font>
      <sz val="11"/>
      <name val="Arial"/>
      <family val="3"/>
      <charset val="128"/>
    </font>
    <font>
      <sz val="20"/>
      <name val="ＭＳ Ｐゴシック"/>
      <family val="2"/>
      <charset val="128"/>
    </font>
    <font>
      <sz val="14"/>
      <name val="ＭＳ Ｐゴシック"/>
      <family val="3"/>
      <charset val="128"/>
      <scheme val="major"/>
    </font>
    <font>
      <sz val="14"/>
      <name val="ＭＳ ゴシック"/>
      <family val="3"/>
      <charset val="128"/>
    </font>
    <font>
      <sz val="14"/>
      <name val="ＭＳ Ｐゴシック"/>
      <family val="2"/>
      <charset val="128"/>
    </font>
    <font>
      <sz val="12"/>
      <name val="ＭＳ ゴシック"/>
      <family val="3"/>
      <charset val="128"/>
    </font>
    <font>
      <sz val="12"/>
      <name val="ＭＳ Ｐゴシック"/>
      <family val="2"/>
      <charset val="128"/>
    </font>
    <font>
      <sz val="12"/>
      <name val="Arial"/>
      <family val="3"/>
    </font>
    <font>
      <sz val="13"/>
      <name val="ＭＳ Ｐゴシック"/>
      <family val="2"/>
      <charset val="128"/>
    </font>
    <font>
      <sz val="20"/>
      <name val="Arial"/>
      <family val="3"/>
      <charset val="128"/>
    </font>
    <font>
      <sz val="13"/>
      <name val="Yu Gothic"/>
      <family val="2"/>
      <charset val="128"/>
    </font>
    <font>
      <sz val="11"/>
      <name val="ＭＳ Ｐゴシック"/>
      <family val="2"/>
      <charset val="128"/>
    </font>
    <font>
      <sz val="11"/>
      <name val="Arial"/>
      <family val="2"/>
      <charset val="128"/>
    </font>
    <font>
      <sz val="13"/>
      <name val="ＭＳ Ｐゴシック"/>
      <family val="3"/>
      <charset val="128"/>
      <scheme val="major"/>
    </font>
    <font>
      <sz val="12"/>
      <name val="ＭＳ Ｐゴシック"/>
      <family val="3"/>
      <charset val="128"/>
      <scheme val="major"/>
    </font>
    <font>
      <b/>
      <sz val="14"/>
      <name val="ＭＳ Ｐゴシック"/>
      <family val="2"/>
      <charset val="128"/>
    </font>
    <font>
      <sz val="11"/>
      <name val="Arial"/>
      <family val="2"/>
      <charset val="1"/>
    </font>
    <font>
      <b/>
      <sz val="13"/>
      <name val="游ゴシック"/>
      <family val="2"/>
      <charset val="128"/>
    </font>
    <font>
      <sz val="20"/>
      <name val="ＭＳ ゴシック"/>
      <family val="3"/>
      <charset val="128"/>
    </font>
    <font>
      <sz val="24"/>
      <name val="Arial"/>
      <family val="2"/>
      <charset val="128"/>
    </font>
  </fonts>
  <fills count="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113">
    <border>
      <left/>
      <right/>
      <top/>
      <bottom/>
      <diagonal/>
    </border>
    <border>
      <left style="thin">
        <color indexed="48"/>
      </left>
      <right style="thin">
        <color indexed="48"/>
      </right>
      <top style="thin">
        <color indexed="48"/>
      </top>
      <bottom style="thin">
        <color indexed="48"/>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style="hair">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right style="thin">
        <color indexed="64"/>
      </right>
      <top style="hair">
        <color indexed="64"/>
      </top>
      <bottom/>
      <diagonal/>
    </border>
    <border>
      <left/>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s>
  <cellStyleXfs count="38">
    <xf numFmtId="0" fontId="0" fillId="0" borderId="0"/>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3" borderId="0" applyNumberFormat="0" applyProtection="0">
      <alignment horizontal="left" vertical="center" indent="1"/>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48" fillId="0" borderId="0"/>
    <xf numFmtId="0" fontId="1" fillId="0" borderId="0"/>
    <xf numFmtId="6" fontId="1" fillId="0" borderId="0" applyFont="0" applyFill="0" applyBorder="0" applyAlignment="0" applyProtection="0"/>
    <xf numFmtId="6" fontId="1" fillId="0" borderId="0" applyFont="0" applyFill="0" applyBorder="0" applyAlignment="0" applyProtection="0"/>
  </cellStyleXfs>
  <cellXfs count="1518">
    <xf numFmtId="0" fontId="0" fillId="0" borderId="0" xfId="0"/>
    <xf numFmtId="176" fontId="19" fillId="0" borderId="0" xfId="18" applyNumberFormat="1" applyFont="1" applyFill="1" applyBorder="1" applyAlignment="1">
      <alignment horizontal="right"/>
    </xf>
    <xf numFmtId="176" fontId="19" fillId="0" borderId="0" xfId="18" applyNumberFormat="1" applyFont="1" applyFill="1" applyBorder="1"/>
    <xf numFmtId="0" fontId="19" fillId="0" borderId="0" xfId="0" applyFont="1" applyFill="1"/>
    <xf numFmtId="0" fontId="19" fillId="0" borderId="0" xfId="0" applyFont="1" applyFill="1" applyBorder="1"/>
    <xf numFmtId="0" fontId="20" fillId="0" borderId="0" xfId="0" applyFont="1" applyFill="1" applyBorder="1" applyAlignment="1">
      <alignment vertical="center"/>
    </xf>
    <xf numFmtId="176" fontId="21" fillId="0" borderId="0" xfId="18" applyNumberFormat="1" applyFont="1" applyFill="1" applyBorder="1" applyAlignment="1">
      <alignment horizontal="right"/>
    </xf>
    <xf numFmtId="176" fontId="22" fillId="0" borderId="0" xfId="18" applyNumberFormat="1" applyFont="1" applyFill="1" applyBorder="1" applyAlignment="1">
      <alignment horizontal="right"/>
    </xf>
    <xf numFmtId="0" fontId="22" fillId="0" borderId="0" xfId="0" applyFont="1" applyFill="1" applyAlignment="1">
      <alignment vertical="center"/>
    </xf>
    <xf numFmtId="0" fontId="22" fillId="0" borderId="0" xfId="0" applyFont="1" applyFill="1" applyAlignment="1">
      <alignment horizontal="right"/>
    </xf>
    <xf numFmtId="0" fontId="22" fillId="0" borderId="0" xfId="0" applyFont="1" applyFill="1" applyAlignment="1">
      <alignment horizontal="right" vertical="center"/>
    </xf>
    <xf numFmtId="0" fontId="22" fillId="0" borderId="0" xfId="0" applyFont="1" applyFill="1" applyBorder="1"/>
    <xf numFmtId="179" fontId="22" fillId="0" borderId="0" xfId="18" applyNumberFormat="1" applyFont="1" applyFill="1" applyBorder="1" applyAlignment="1">
      <alignment horizontal="right" vertical="center"/>
    </xf>
    <xf numFmtId="0" fontId="22" fillId="0" borderId="0" xfId="0" applyFont="1" applyFill="1"/>
    <xf numFmtId="0" fontId="24" fillId="0" borderId="0" xfId="0" applyFont="1" applyFill="1" applyBorder="1" applyAlignment="1">
      <alignment vertical="center" wrapText="1"/>
    </xf>
    <xf numFmtId="0" fontId="19" fillId="0" borderId="0" xfId="0" applyFont="1" applyFill="1" applyBorder="1" applyAlignment="1">
      <alignment shrinkToFit="1"/>
    </xf>
    <xf numFmtId="0" fontId="19" fillId="0" borderId="0" xfId="0" applyFont="1" applyFill="1" applyBorder="1" applyAlignment="1"/>
    <xf numFmtId="38" fontId="26" fillId="0" borderId="0" xfId="18" applyFont="1" applyFill="1" applyBorder="1" applyAlignment="1"/>
    <xf numFmtId="0" fontId="27" fillId="0" borderId="0" xfId="0" applyFont="1" applyFill="1" applyBorder="1"/>
    <xf numFmtId="0" fontId="21" fillId="0" borderId="0" xfId="0" applyFont="1" applyFill="1" applyBorder="1" applyAlignment="1">
      <alignment shrinkToFit="1"/>
    </xf>
    <xf numFmtId="0" fontId="26" fillId="0" borderId="0" xfId="0" applyFont="1" applyFill="1" applyBorder="1"/>
    <xf numFmtId="0" fontId="26" fillId="0" borderId="0" xfId="0" applyFont="1" applyFill="1"/>
    <xf numFmtId="38" fontId="21" fillId="0" borderId="0" xfId="18" applyFont="1" applyFill="1" applyBorder="1" applyAlignment="1">
      <alignment horizontal="right"/>
    </xf>
    <xf numFmtId="0" fontId="27" fillId="0" borderId="0" xfId="0" applyFont="1" applyFill="1" applyBorder="1" applyAlignment="1">
      <alignment shrinkToFit="1"/>
    </xf>
    <xf numFmtId="49" fontId="26" fillId="0" borderId="0" xfId="0" applyNumberFormat="1" applyFont="1" applyFill="1" applyAlignment="1">
      <alignment horizontal="right"/>
    </xf>
    <xf numFmtId="179" fontId="29" fillId="0" borderId="0" xfId="0" applyNumberFormat="1" applyFont="1" applyFill="1"/>
    <xf numFmtId="0" fontId="29" fillId="0" borderId="0" xfId="0" applyFont="1" applyFill="1"/>
    <xf numFmtId="179" fontId="26" fillId="0" borderId="0" xfId="0" applyNumberFormat="1" applyFont="1" applyFill="1" applyBorder="1"/>
    <xf numFmtId="179" fontId="29" fillId="0" borderId="0" xfId="0" applyNumberFormat="1" applyFont="1" applyFill="1" applyBorder="1"/>
    <xf numFmtId="0" fontId="29" fillId="0" borderId="0" xfId="0" applyFont="1" applyFill="1" applyBorder="1"/>
    <xf numFmtId="179" fontId="30" fillId="0" borderId="0" xfId="18" applyNumberFormat="1" applyFont="1" applyFill="1" applyBorder="1"/>
    <xf numFmtId="178" fontId="19" fillId="0" borderId="0" xfId="18" applyNumberFormat="1" applyFont="1" applyFill="1" applyBorder="1" applyAlignment="1">
      <alignment horizontal="right" shrinkToFit="1"/>
    </xf>
    <xf numFmtId="38" fontId="19" fillId="0" borderId="0" xfId="18" applyFont="1" applyFill="1" applyBorder="1" applyAlignment="1">
      <alignment horizontal="right" shrinkToFit="1"/>
    </xf>
    <xf numFmtId="0" fontId="31" fillId="0" borderId="0" xfId="0" applyNumberFormat="1" applyFont="1" applyFill="1" applyBorder="1" applyAlignment="1">
      <alignment vertical="center"/>
    </xf>
    <xf numFmtId="0" fontId="31" fillId="0" borderId="0" xfId="0" applyFont="1" applyFill="1" applyAlignment="1"/>
    <xf numFmtId="0" fontId="21" fillId="0" borderId="0" xfId="0" applyFont="1" applyFill="1"/>
    <xf numFmtId="0" fontId="27" fillId="0" borderId="0" xfId="0" applyFont="1" applyFill="1" applyBorder="1" applyAlignment="1">
      <alignment horizontal="right" shrinkToFit="1"/>
    </xf>
    <xf numFmtId="0" fontId="33" fillId="0" borderId="0" xfId="0" applyFont="1" applyFill="1" applyBorder="1" applyAlignment="1">
      <alignment horizontal="left"/>
    </xf>
    <xf numFmtId="0" fontId="27" fillId="0" borderId="0" xfId="0" applyFont="1" applyFill="1" applyAlignment="1">
      <alignment vertical="center" shrinkToFit="1"/>
    </xf>
    <xf numFmtId="0" fontId="21" fillId="0" borderId="0" xfId="0" applyNumberFormat="1" applyFont="1" applyFill="1" applyAlignment="1">
      <alignment vertical="center"/>
    </xf>
    <xf numFmtId="0" fontId="21" fillId="0" borderId="0" xfId="0" applyNumberFormat="1" applyFont="1" applyFill="1" applyBorder="1" applyAlignment="1">
      <alignment vertical="center"/>
    </xf>
    <xf numFmtId="38" fontId="30" fillId="0" borderId="0" xfId="18" applyFont="1" applyFill="1" applyBorder="1" applyAlignment="1">
      <alignment horizontal="right"/>
    </xf>
    <xf numFmtId="0" fontId="27" fillId="0" borderId="0" xfId="0" applyFont="1" applyFill="1" applyBorder="1" applyAlignment="1">
      <alignment horizontal="left"/>
    </xf>
    <xf numFmtId="0" fontId="21" fillId="0" borderId="0" xfId="0" applyNumberFormat="1" applyFont="1" applyFill="1" applyAlignment="1">
      <alignment horizontal="right" vertical="center"/>
    </xf>
    <xf numFmtId="0" fontId="26" fillId="0" borderId="0" xfId="0" applyFont="1" applyFill="1" applyBorder="1" applyAlignment="1"/>
    <xf numFmtId="0" fontId="29" fillId="0" borderId="7" xfId="0" applyFont="1" applyFill="1" applyBorder="1" applyAlignment="1">
      <alignment wrapText="1"/>
    </xf>
    <xf numFmtId="0" fontId="27" fillId="0" borderId="0" xfId="0" applyNumberFormat="1" applyFont="1" applyFill="1" applyAlignment="1">
      <alignment vertical="center"/>
    </xf>
    <xf numFmtId="0" fontId="32" fillId="0" borderId="0" xfId="0" applyNumberFormat="1" applyFont="1" applyFill="1" applyBorder="1" applyAlignment="1"/>
    <xf numFmtId="0" fontId="36" fillId="0" borderId="6" xfId="0" applyNumberFormat="1" applyFont="1" applyFill="1" applyBorder="1" applyAlignment="1"/>
    <xf numFmtId="0" fontId="37" fillId="0" borderId="0" xfId="0" applyNumberFormat="1" applyFont="1" applyFill="1" applyAlignment="1">
      <alignment vertical="center"/>
    </xf>
    <xf numFmtId="0" fontId="34" fillId="0" borderId="0" xfId="0" applyFont="1" applyFill="1" applyAlignment="1">
      <alignment horizontal="left" vertical="center"/>
    </xf>
    <xf numFmtId="0" fontId="27" fillId="0" borderId="0" xfId="0" applyFont="1" applyFill="1" applyAlignment="1">
      <alignment vertical="center"/>
    </xf>
    <xf numFmtId="0" fontId="21" fillId="0" borderId="19" xfId="0" applyFont="1" applyFill="1" applyBorder="1" applyAlignment="1">
      <alignment horizontal="left" shrinkToFit="1"/>
    </xf>
    <xf numFmtId="49" fontId="21" fillId="0" borderId="20" xfId="0" applyNumberFormat="1" applyFont="1" applyFill="1" applyBorder="1" applyAlignment="1">
      <alignment horizontal="right" vertical="center" shrinkToFit="1"/>
    </xf>
    <xf numFmtId="0" fontId="21" fillId="0" borderId="19" xfId="0" applyFont="1" applyFill="1" applyBorder="1" applyAlignment="1"/>
    <xf numFmtId="0" fontId="21" fillId="0" borderId="21" xfId="0" applyFont="1" applyFill="1" applyBorder="1" applyAlignment="1"/>
    <xf numFmtId="0" fontId="27" fillId="0" borderId="21" xfId="0" applyFont="1" applyFill="1" applyBorder="1" applyAlignment="1"/>
    <xf numFmtId="176" fontId="23" fillId="0" borderId="11" xfId="18" applyNumberFormat="1" applyFont="1" applyFill="1" applyBorder="1" applyAlignment="1">
      <alignment vertical="center"/>
    </xf>
    <xf numFmtId="0" fontId="22" fillId="0" borderId="18" xfId="0" applyFont="1" applyFill="1" applyBorder="1" applyAlignment="1">
      <alignment horizontal="right" shrinkToFit="1"/>
    </xf>
    <xf numFmtId="0" fontId="22" fillId="0" borderId="12" xfId="0" applyFont="1" applyFill="1" applyBorder="1" applyAlignment="1">
      <alignment horizontal="right" vertical="center" shrinkToFit="1"/>
    </xf>
    <xf numFmtId="0" fontId="15" fillId="0" borderId="18" xfId="0" applyFont="1" applyFill="1" applyBorder="1" applyAlignment="1">
      <alignment vertical="center" wrapText="1"/>
    </xf>
    <xf numFmtId="0" fontId="15" fillId="0" borderId="15" xfId="0" applyFont="1" applyFill="1" applyBorder="1" applyAlignment="1">
      <alignment vertical="center" wrapText="1"/>
    </xf>
    <xf numFmtId="0" fontId="21" fillId="0" borderId="0" xfId="0" applyFont="1" applyFill="1" applyBorder="1"/>
    <xf numFmtId="0" fontId="27" fillId="0" borderId="0" xfId="0" applyFont="1" applyFill="1"/>
    <xf numFmtId="0" fontId="29" fillId="0" borderId="22" xfId="0" applyFont="1" applyFill="1" applyBorder="1" applyAlignment="1">
      <alignment wrapText="1"/>
    </xf>
    <xf numFmtId="0" fontId="26" fillId="0" borderId="7" xfId="0" applyFont="1" applyFill="1" applyBorder="1" applyAlignment="1">
      <alignment wrapText="1"/>
    </xf>
    <xf numFmtId="0" fontId="26" fillId="0" borderId="23" xfId="0" applyFont="1" applyFill="1" applyBorder="1" applyAlignment="1">
      <alignment wrapText="1"/>
    </xf>
    <xf numFmtId="0" fontId="15" fillId="0" borderId="24" xfId="0" applyFont="1" applyFill="1" applyBorder="1" applyAlignment="1">
      <alignment vertical="center" wrapText="1"/>
    </xf>
    <xf numFmtId="0" fontId="18" fillId="0" borderId="0" xfId="0" applyFont="1" applyFill="1" applyBorder="1" applyAlignment="1">
      <alignment vertical="center"/>
    </xf>
    <xf numFmtId="177" fontId="21" fillId="0" borderId="25" xfId="18" applyNumberFormat="1" applyFont="1" applyFill="1" applyBorder="1" applyAlignment="1"/>
    <xf numFmtId="49" fontId="21" fillId="0" borderId="2" xfId="0" applyNumberFormat="1" applyFont="1" applyFill="1" applyBorder="1" applyAlignment="1">
      <alignment horizontal="center" vertical="center" wrapText="1" shrinkToFit="1"/>
    </xf>
    <xf numFmtId="38" fontId="27" fillId="0" borderId="9" xfId="18" applyFont="1" applyFill="1" applyBorder="1"/>
    <xf numFmtId="181" fontId="30" fillId="0" borderId="27" xfId="18" applyNumberFormat="1" applyFont="1" applyFill="1" applyBorder="1" applyAlignment="1">
      <alignment horizontal="right" shrinkToFit="1"/>
    </xf>
    <xf numFmtId="181" fontId="30" fillId="0" borderId="28" xfId="18" applyNumberFormat="1" applyFont="1" applyFill="1" applyBorder="1" applyAlignment="1">
      <alignment horizontal="right" shrinkToFit="1"/>
    </xf>
    <xf numFmtId="181" fontId="30" fillId="0" borderId="29" xfId="18" applyNumberFormat="1" applyFont="1" applyFill="1" applyBorder="1" applyAlignment="1">
      <alignment horizontal="right"/>
    </xf>
    <xf numFmtId="181" fontId="30" fillId="0" borderId="30" xfId="18" applyNumberFormat="1" applyFont="1" applyFill="1" applyBorder="1" applyAlignment="1">
      <alignment horizontal="right" shrinkToFit="1"/>
    </xf>
    <xf numFmtId="181" fontId="30" fillId="0" borderId="29" xfId="18" applyNumberFormat="1" applyFont="1" applyFill="1" applyBorder="1" applyAlignment="1">
      <alignment horizontal="right" shrinkToFit="1"/>
    </xf>
    <xf numFmtId="181" fontId="30" fillId="0" borderId="31" xfId="18" applyNumberFormat="1" applyFont="1" applyFill="1" applyBorder="1" applyAlignment="1">
      <alignment horizontal="right" shrinkToFit="1"/>
    </xf>
    <xf numFmtId="181" fontId="30" fillId="0" borderId="32" xfId="18" applyNumberFormat="1" applyFont="1" applyFill="1" applyBorder="1" applyAlignment="1">
      <alignment horizontal="right" shrinkToFit="1"/>
    </xf>
    <xf numFmtId="181" fontId="21" fillId="0" borderId="28" xfId="18" applyNumberFormat="1" applyFont="1" applyFill="1" applyBorder="1" applyAlignment="1">
      <alignment horizontal="right"/>
    </xf>
    <xf numFmtId="181" fontId="21" fillId="0" borderId="29" xfId="18" applyNumberFormat="1" applyFont="1" applyFill="1" applyBorder="1" applyAlignment="1">
      <alignment horizontal="right"/>
    </xf>
    <xf numFmtId="181" fontId="21" fillId="0" borderId="33" xfId="18" applyNumberFormat="1" applyFont="1" applyFill="1" applyBorder="1" applyAlignment="1">
      <alignment horizontal="right"/>
    </xf>
    <xf numFmtId="181" fontId="27" fillId="0" borderId="2" xfId="18" applyNumberFormat="1" applyFont="1" applyFill="1" applyBorder="1" applyAlignment="1">
      <alignment horizontal="right"/>
    </xf>
    <xf numFmtId="181" fontId="27" fillId="0" borderId="25" xfId="18" applyNumberFormat="1" applyFont="1" applyFill="1" applyBorder="1" applyAlignment="1">
      <alignment horizontal="right"/>
    </xf>
    <xf numFmtId="181" fontId="30" fillId="0" borderId="28" xfId="18" applyNumberFormat="1" applyFont="1" applyFill="1" applyBorder="1" applyAlignment="1">
      <alignment horizontal="right"/>
    </xf>
    <xf numFmtId="181" fontId="30" fillId="0" borderId="33" xfId="18" applyNumberFormat="1" applyFont="1" applyFill="1" applyBorder="1" applyAlignment="1">
      <alignment horizontal="right"/>
    </xf>
    <xf numFmtId="181" fontId="21" fillId="0" borderId="25" xfId="18" applyNumberFormat="1" applyFont="1" applyFill="1" applyBorder="1" applyAlignment="1">
      <alignment horizontal="right"/>
    </xf>
    <xf numFmtId="181" fontId="27" fillId="0" borderId="34" xfId="18" applyNumberFormat="1" applyFont="1" applyFill="1" applyBorder="1" applyAlignment="1">
      <alignment horizontal="right"/>
    </xf>
    <xf numFmtId="181" fontId="27" fillId="0" borderId="9" xfId="18" applyNumberFormat="1" applyFont="1" applyFill="1" applyBorder="1" applyAlignment="1">
      <alignment horizontal="right"/>
    </xf>
    <xf numFmtId="181" fontId="27" fillId="0" borderId="35" xfId="18" applyNumberFormat="1" applyFont="1" applyFill="1" applyBorder="1" applyAlignment="1">
      <alignment horizontal="right"/>
    </xf>
    <xf numFmtId="181" fontId="21" fillId="0" borderId="2" xfId="18" applyNumberFormat="1" applyFont="1" applyFill="1" applyBorder="1" applyAlignment="1">
      <alignment horizontal="right"/>
    </xf>
    <xf numFmtId="181" fontId="27" fillId="0" borderId="36" xfId="18" applyNumberFormat="1" applyFont="1" applyFill="1" applyBorder="1" applyAlignment="1">
      <alignment horizontal="right"/>
    </xf>
    <xf numFmtId="181" fontId="22" fillId="0" borderId="9" xfId="18" applyNumberFormat="1" applyFont="1" applyFill="1" applyBorder="1" applyAlignment="1">
      <alignment horizontal="right" vertical="center"/>
    </xf>
    <xf numFmtId="181" fontId="22" fillId="0" borderId="10" xfId="18" applyNumberFormat="1" applyFont="1" applyFill="1" applyBorder="1" applyAlignment="1">
      <alignment horizontal="right" vertical="center"/>
    </xf>
    <xf numFmtId="181" fontId="22" fillId="0" borderId="29" xfId="18" applyNumberFormat="1" applyFont="1" applyFill="1" applyBorder="1" applyAlignment="1">
      <alignment horizontal="right" vertical="center"/>
    </xf>
    <xf numFmtId="181" fontId="22" fillId="0" borderId="31" xfId="18" applyNumberFormat="1" applyFont="1" applyFill="1" applyBorder="1" applyAlignment="1">
      <alignment horizontal="right" vertical="center"/>
    </xf>
    <xf numFmtId="181" fontId="22" fillId="0" borderId="25" xfId="18" applyNumberFormat="1" applyFont="1" applyFill="1" applyBorder="1" applyAlignment="1">
      <alignment horizontal="right" vertical="center"/>
    </xf>
    <xf numFmtId="181" fontId="22" fillId="0" borderId="37" xfId="18" applyNumberFormat="1" applyFont="1" applyFill="1" applyBorder="1" applyAlignment="1">
      <alignment horizontal="right" vertical="center"/>
    </xf>
    <xf numFmtId="181" fontId="22" fillId="0" borderId="38" xfId="18" applyNumberFormat="1" applyFont="1" applyFill="1" applyBorder="1" applyAlignment="1">
      <alignment horizontal="right" vertical="center"/>
    </xf>
    <xf numFmtId="181" fontId="22" fillId="0" borderId="36" xfId="18" applyNumberFormat="1" applyFont="1" applyFill="1" applyBorder="1" applyAlignment="1">
      <alignment horizontal="right" vertical="center"/>
    </xf>
    <xf numFmtId="181" fontId="22" fillId="0" borderId="39" xfId="18" applyNumberFormat="1" applyFont="1" applyFill="1" applyBorder="1" applyAlignment="1">
      <alignment horizontal="right" vertical="center"/>
    </xf>
    <xf numFmtId="181" fontId="30" fillId="0" borderId="43" xfId="18" applyNumberFormat="1" applyFont="1" applyFill="1" applyBorder="1" applyAlignment="1">
      <alignment horizontal="right" shrinkToFit="1"/>
    </xf>
    <xf numFmtId="182" fontId="30" fillId="0" borderId="30" xfId="18" applyNumberFormat="1" applyFont="1" applyFill="1" applyBorder="1" applyAlignment="1">
      <alignment horizontal="right" shrinkToFit="1"/>
    </xf>
    <xf numFmtId="182" fontId="30" fillId="0" borderId="29" xfId="18" applyNumberFormat="1" applyFont="1" applyFill="1" applyBorder="1" applyAlignment="1">
      <alignment horizontal="right" shrinkToFit="1"/>
    </xf>
    <xf numFmtId="182" fontId="30" fillId="0" borderId="31" xfId="18" applyNumberFormat="1" applyFont="1" applyFill="1" applyBorder="1" applyAlignment="1">
      <alignment horizontal="right" shrinkToFit="1"/>
    </xf>
    <xf numFmtId="182" fontId="30" fillId="0" borderId="49" xfId="18" applyNumberFormat="1" applyFont="1" applyFill="1" applyBorder="1" applyAlignment="1">
      <alignment horizontal="right" shrinkToFit="1"/>
    </xf>
    <xf numFmtId="182" fontId="30" fillId="0" borderId="33" xfId="18" applyNumberFormat="1" applyFont="1" applyFill="1" applyBorder="1" applyAlignment="1">
      <alignment horizontal="right" shrinkToFit="1"/>
    </xf>
    <xf numFmtId="182" fontId="30" fillId="0" borderId="50" xfId="18" applyNumberFormat="1" applyFont="1" applyFill="1" applyBorder="1" applyAlignment="1">
      <alignment horizontal="right" shrinkToFit="1"/>
    </xf>
    <xf numFmtId="181" fontId="30" fillId="0" borderId="51" xfId="18" applyNumberFormat="1" applyFont="1" applyFill="1" applyBorder="1" applyAlignment="1">
      <alignment horizontal="right" shrinkToFit="1"/>
    </xf>
    <xf numFmtId="183" fontId="30" fillId="0" borderId="30" xfId="18" applyNumberFormat="1" applyFont="1" applyFill="1" applyBorder="1" applyAlignment="1">
      <alignment horizontal="right" shrinkToFit="1"/>
    </xf>
    <xf numFmtId="183" fontId="30" fillId="0" borderId="29" xfId="18" applyNumberFormat="1" applyFont="1" applyFill="1" applyBorder="1" applyAlignment="1">
      <alignment horizontal="right" shrinkToFit="1"/>
    </xf>
    <xf numFmtId="183" fontId="30" fillId="0" borderId="31" xfId="18" applyNumberFormat="1" applyFont="1" applyFill="1" applyBorder="1" applyAlignment="1">
      <alignment horizontal="right" shrinkToFit="1"/>
    </xf>
    <xf numFmtId="183" fontId="30" fillId="0" borderId="49" xfId="18" applyNumberFormat="1" applyFont="1" applyFill="1" applyBorder="1" applyAlignment="1">
      <alignment horizontal="right" shrinkToFit="1"/>
    </xf>
    <xf numFmtId="183" fontId="30" fillId="0" borderId="52" xfId="18" applyNumberFormat="1" applyFont="1" applyFill="1" applyBorder="1" applyAlignment="1">
      <alignment horizontal="right" shrinkToFit="1"/>
    </xf>
    <xf numFmtId="183" fontId="30" fillId="0" borderId="33" xfId="18" applyNumberFormat="1" applyFont="1" applyFill="1" applyBorder="1" applyAlignment="1">
      <alignment horizontal="right" shrinkToFit="1"/>
    </xf>
    <xf numFmtId="183" fontId="30" fillId="0" borderId="50" xfId="18" applyNumberFormat="1" applyFont="1" applyFill="1" applyBorder="1" applyAlignment="1">
      <alignment horizontal="right" shrinkToFit="1"/>
    </xf>
    <xf numFmtId="181" fontId="22" fillId="0" borderId="53" xfId="18" applyNumberFormat="1" applyFont="1" applyFill="1" applyBorder="1" applyAlignment="1">
      <alignment horizontal="right" vertical="center"/>
    </xf>
    <xf numFmtId="181" fontId="22" fillId="0" borderId="43" xfId="18" applyNumberFormat="1" applyFont="1" applyFill="1" applyBorder="1" applyAlignment="1">
      <alignment horizontal="right" vertical="center"/>
    </xf>
    <xf numFmtId="181" fontId="22" fillId="0" borderId="45" xfId="18" applyNumberFormat="1" applyFont="1" applyFill="1" applyBorder="1" applyAlignment="1">
      <alignment horizontal="right" vertical="center"/>
    </xf>
    <xf numFmtId="181" fontId="22" fillId="0" borderId="47" xfId="18" applyNumberFormat="1" applyFont="1" applyFill="1" applyBorder="1" applyAlignment="1">
      <alignment horizontal="right" vertical="center"/>
    </xf>
    <xf numFmtId="0" fontId="30" fillId="0" borderId="0" xfId="0" applyFont="1" applyFill="1" applyBorder="1" applyAlignment="1">
      <alignment horizontal="left"/>
    </xf>
    <xf numFmtId="181" fontId="21" fillId="0" borderId="0" xfId="18" applyNumberFormat="1" applyFont="1" applyFill="1" applyBorder="1" applyAlignment="1">
      <alignment horizontal="right"/>
    </xf>
    <xf numFmtId="181" fontId="27" fillId="0" borderId="0" xfId="18" applyNumberFormat="1" applyFont="1" applyFill="1" applyBorder="1" applyAlignment="1">
      <alignment horizontal="right"/>
    </xf>
    <xf numFmtId="181" fontId="30" fillId="0" borderId="0" xfId="18" applyNumberFormat="1" applyFont="1" applyFill="1" applyBorder="1" applyAlignment="1">
      <alignment horizontal="right"/>
    </xf>
    <xf numFmtId="38" fontId="7" fillId="0" borderId="0" xfId="18" applyFont="1" applyFill="1" applyBorder="1" applyAlignment="1">
      <alignment horizontal="right"/>
    </xf>
    <xf numFmtId="176" fontId="10" fillId="0" borderId="0" xfId="18" applyNumberFormat="1" applyFont="1" applyFill="1" applyBorder="1" applyAlignment="1">
      <alignment horizontal="right"/>
    </xf>
    <xf numFmtId="181" fontId="27" fillId="0" borderId="53" xfId="18" applyNumberFormat="1" applyFont="1" applyFill="1" applyBorder="1" applyAlignment="1">
      <alignment horizontal="right" shrinkToFit="1"/>
    </xf>
    <xf numFmtId="181" fontId="27" fillId="0" borderId="0" xfId="18" applyNumberFormat="1" applyFont="1" applyFill="1" applyBorder="1" applyAlignment="1">
      <alignment horizontal="right" shrinkToFit="1"/>
    </xf>
    <xf numFmtId="49" fontId="21" fillId="0" borderId="0" xfId="0" applyNumberFormat="1" applyFont="1" applyFill="1" applyAlignment="1">
      <alignment horizontal="right" vertical="center"/>
    </xf>
    <xf numFmtId="181" fontId="21" fillId="0" borderId="35" xfId="18" applyNumberFormat="1" applyFont="1" applyFill="1" applyBorder="1" applyAlignment="1">
      <alignment horizontal="right"/>
    </xf>
    <xf numFmtId="181" fontId="21" fillId="0" borderId="54" xfId="18" applyNumberFormat="1" applyFont="1" applyFill="1" applyBorder="1" applyAlignment="1">
      <alignment horizontal="right"/>
    </xf>
    <xf numFmtId="181" fontId="22" fillId="0" borderId="55" xfId="18" applyNumberFormat="1" applyFont="1" applyFill="1" applyBorder="1" applyAlignment="1">
      <alignment horizontal="right" vertical="center"/>
    </xf>
    <xf numFmtId="181" fontId="22" fillId="0" borderId="56" xfId="18" applyNumberFormat="1" applyFont="1" applyFill="1" applyBorder="1" applyAlignment="1">
      <alignment horizontal="right" vertical="center"/>
    </xf>
    <xf numFmtId="181" fontId="22" fillId="0" borderId="23" xfId="18" applyNumberFormat="1" applyFont="1" applyFill="1" applyBorder="1" applyAlignment="1">
      <alignment horizontal="right" vertical="center"/>
    </xf>
    <xf numFmtId="181" fontId="22" fillId="0" borderId="57" xfId="18" applyNumberFormat="1" applyFont="1" applyFill="1" applyBorder="1" applyAlignment="1">
      <alignment horizontal="right" vertical="center"/>
    </xf>
    <xf numFmtId="181" fontId="22" fillId="0" borderId="58" xfId="18" applyNumberFormat="1" applyFont="1" applyFill="1" applyBorder="1" applyAlignment="1">
      <alignment horizontal="right" vertical="center"/>
    </xf>
    <xf numFmtId="181" fontId="22" fillId="0" borderId="59" xfId="18" applyNumberFormat="1" applyFont="1" applyFill="1" applyBorder="1" applyAlignment="1">
      <alignment horizontal="right" vertical="center"/>
    </xf>
    <xf numFmtId="181" fontId="22" fillId="0" borderId="60" xfId="18" applyNumberFormat="1" applyFont="1" applyFill="1" applyBorder="1" applyAlignment="1">
      <alignment horizontal="right" vertical="center"/>
    </xf>
    <xf numFmtId="181" fontId="22" fillId="0" borderId="61" xfId="18" applyNumberFormat="1" applyFont="1" applyFill="1" applyBorder="1" applyAlignment="1">
      <alignment horizontal="right" vertical="center"/>
    </xf>
    <xf numFmtId="181" fontId="22" fillId="0" borderId="0" xfId="18" applyNumberFormat="1" applyFont="1" applyFill="1" applyBorder="1" applyAlignment="1">
      <alignment horizontal="right" vertical="center"/>
    </xf>
    <xf numFmtId="181" fontId="22" fillId="0" borderId="62" xfId="18" applyNumberFormat="1" applyFont="1" applyFill="1" applyBorder="1" applyAlignment="1">
      <alignment horizontal="right" vertical="center"/>
    </xf>
    <xf numFmtId="181" fontId="22" fillId="0" borderId="22" xfId="18" applyNumberFormat="1" applyFont="1" applyFill="1" applyBorder="1" applyAlignment="1">
      <alignment horizontal="right" vertical="center"/>
    </xf>
    <xf numFmtId="0" fontId="10" fillId="0" borderId="0" xfId="0" applyFont="1" applyFill="1"/>
    <xf numFmtId="0" fontId="10" fillId="0" borderId="0" xfId="0" applyFont="1" applyFill="1" applyAlignment="1">
      <alignment vertical="top"/>
    </xf>
    <xf numFmtId="0" fontId="0" fillId="0" borderId="0" xfId="0" applyFill="1"/>
    <xf numFmtId="179" fontId="11" fillId="0" borderId="0" xfId="18" applyNumberFormat="1" applyFont="1" applyFill="1" applyBorder="1" applyAlignment="1">
      <alignment vertical="center"/>
    </xf>
    <xf numFmtId="176" fontId="11" fillId="0" borderId="0" xfId="18" applyNumberFormat="1" applyFont="1" applyFill="1" applyBorder="1" applyAlignment="1">
      <alignment vertical="center"/>
    </xf>
    <xf numFmtId="181" fontId="30" fillId="0" borderId="43" xfId="18" applyNumberFormat="1" applyFont="1" applyFill="1" applyBorder="1" applyAlignment="1">
      <alignment horizontal="right"/>
    </xf>
    <xf numFmtId="38" fontId="27" fillId="0" borderId="53" xfId="18" applyFont="1" applyFill="1" applyBorder="1"/>
    <xf numFmtId="181" fontId="30" fillId="0" borderId="63" xfId="18" applyNumberFormat="1" applyFont="1" applyFill="1" applyBorder="1" applyAlignment="1">
      <alignment horizontal="right" shrinkToFit="1"/>
    </xf>
    <xf numFmtId="181" fontId="30" fillId="0" borderId="0" xfId="18" applyNumberFormat="1" applyFont="1" applyFill="1" applyBorder="1" applyAlignment="1">
      <alignment horizontal="right" shrinkToFit="1"/>
    </xf>
    <xf numFmtId="181" fontId="27" fillId="0" borderId="4" xfId="18" applyNumberFormat="1" applyFont="1" applyFill="1" applyBorder="1" applyAlignment="1">
      <alignment horizontal="right" shrinkToFit="1"/>
    </xf>
    <xf numFmtId="181" fontId="30" fillId="0" borderId="53" xfId="18" applyNumberFormat="1" applyFont="1" applyFill="1" applyBorder="1" applyAlignment="1">
      <alignment horizontal="right" shrinkToFit="1"/>
    </xf>
    <xf numFmtId="181" fontId="27" fillId="0" borderId="45" xfId="18" applyNumberFormat="1" applyFont="1" applyFill="1" applyBorder="1" applyAlignment="1">
      <alignment horizontal="right" shrinkToFit="1"/>
    </xf>
    <xf numFmtId="181" fontId="30" fillId="0" borderId="52" xfId="18" applyNumberFormat="1" applyFont="1" applyFill="1" applyBorder="1" applyAlignment="1">
      <alignment horizontal="right" shrinkToFit="1"/>
    </xf>
    <xf numFmtId="181" fontId="30" fillId="0" borderId="45" xfId="18" applyNumberFormat="1" applyFont="1" applyFill="1" applyBorder="1" applyAlignment="1">
      <alignment horizontal="right" shrinkToFit="1"/>
    </xf>
    <xf numFmtId="179" fontId="30" fillId="0" borderId="45" xfId="18" applyNumberFormat="1" applyFont="1" applyFill="1" applyBorder="1"/>
    <xf numFmtId="181" fontId="30" fillId="0" borderId="58" xfId="18" applyNumberFormat="1" applyFont="1" applyFill="1" applyBorder="1" applyAlignment="1">
      <alignment horizontal="right" shrinkToFit="1"/>
    </xf>
    <xf numFmtId="181" fontId="27" fillId="0" borderId="56" xfId="18" applyNumberFormat="1" applyFont="1" applyFill="1" applyBorder="1" applyAlignment="1">
      <alignment horizontal="right" shrinkToFit="1"/>
    </xf>
    <xf numFmtId="181" fontId="30" fillId="0" borderId="64" xfId="18" applyNumberFormat="1" applyFont="1" applyFill="1" applyBorder="1" applyAlignment="1">
      <alignment horizontal="right" shrinkToFit="1"/>
    </xf>
    <xf numFmtId="181" fontId="22" fillId="0" borderId="30" xfId="18" applyNumberFormat="1" applyFont="1" applyFill="1" applyBorder="1" applyAlignment="1">
      <alignment horizontal="right" vertical="center"/>
    </xf>
    <xf numFmtId="49" fontId="21" fillId="0" borderId="4" xfId="0" applyNumberFormat="1" applyFont="1" applyFill="1" applyBorder="1" applyAlignment="1">
      <alignment horizontal="center" vertical="center" wrapText="1" shrinkToFit="1"/>
    </xf>
    <xf numFmtId="181" fontId="22" fillId="0" borderId="65" xfId="18" applyNumberFormat="1" applyFont="1" applyFill="1" applyBorder="1" applyAlignment="1">
      <alignment horizontal="right" vertical="center"/>
    </xf>
    <xf numFmtId="38" fontId="7" fillId="0" borderId="0" xfId="18" applyFont="1" applyFill="1" applyBorder="1" applyAlignment="1">
      <alignment horizontal="center" vertical="center" shrinkToFit="1"/>
    </xf>
    <xf numFmtId="182" fontId="30" fillId="0" borderId="0" xfId="18" applyNumberFormat="1" applyFont="1" applyFill="1" applyBorder="1" applyAlignment="1">
      <alignment horizontal="right" shrinkToFit="1"/>
    </xf>
    <xf numFmtId="183" fontId="30" fillId="0" borderId="0" xfId="18" applyNumberFormat="1" applyFont="1" applyFill="1" applyBorder="1" applyAlignment="1">
      <alignment horizontal="right" shrinkToFit="1"/>
    </xf>
    <xf numFmtId="182" fontId="30" fillId="0" borderId="58" xfId="18" applyNumberFormat="1" applyFont="1" applyFill="1" applyBorder="1" applyAlignment="1">
      <alignment horizontal="right" shrinkToFit="1"/>
    </xf>
    <xf numFmtId="182" fontId="30" fillId="0" borderId="66" xfId="18" applyNumberFormat="1" applyFont="1" applyFill="1" applyBorder="1" applyAlignment="1">
      <alignment horizontal="right" shrinkToFit="1"/>
    </xf>
    <xf numFmtId="181" fontId="30" fillId="0" borderId="67" xfId="18" applyNumberFormat="1" applyFont="1" applyFill="1" applyBorder="1" applyAlignment="1">
      <alignment horizontal="right" shrinkToFit="1"/>
    </xf>
    <xf numFmtId="183" fontId="30" fillId="0" borderId="58" xfId="18" applyNumberFormat="1" applyFont="1" applyFill="1" applyBorder="1" applyAlignment="1">
      <alignment horizontal="right" shrinkToFit="1"/>
    </xf>
    <xf numFmtId="183" fontId="30" fillId="0" borderId="66" xfId="18" applyNumberFormat="1" applyFont="1" applyFill="1" applyBorder="1" applyAlignment="1">
      <alignment horizontal="right" shrinkToFit="1"/>
    </xf>
    <xf numFmtId="176"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181" fontId="22" fillId="0" borderId="68" xfId="18" applyNumberFormat="1" applyFont="1" applyFill="1" applyBorder="1" applyAlignment="1">
      <alignment horizontal="right" vertical="center"/>
    </xf>
    <xf numFmtId="181" fontId="22" fillId="0" borderId="8" xfId="18" applyNumberFormat="1" applyFont="1" applyFill="1" applyBorder="1" applyAlignment="1">
      <alignment horizontal="right" vertical="center"/>
    </xf>
    <xf numFmtId="181" fontId="22" fillId="0" borderId="19" xfId="18" applyNumberFormat="1" applyFont="1" applyFill="1" applyBorder="1" applyAlignment="1">
      <alignment horizontal="right" vertical="center"/>
    </xf>
    <xf numFmtId="181" fontId="22" fillId="0" borderId="69" xfId="18" applyNumberFormat="1" applyFont="1" applyFill="1" applyBorder="1" applyAlignment="1">
      <alignment horizontal="right" vertical="center"/>
    </xf>
    <xf numFmtId="179" fontId="11" fillId="0" borderId="17" xfId="18" applyNumberFormat="1" applyFont="1" applyFill="1" applyBorder="1" applyAlignment="1">
      <alignment horizontal="center" vertical="center"/>
    </xf>
    <xf numFmtId="181" fontId="22" fillId="0" borderId="11" xfId="18" applyNumberFormat="1" applyFont="1" applyFill="1" applyBorder="1" applyAlignment="1">
      <alignment horizontal="right" vertical="center"/>
    </xf>
    <xf numFmtId="181" fontId="22" fillId="0" borderId="15" xfId="18" applyNumberFormat="1" applyFont="1" applyFill="1" applyBorder="1" applyAlignment="1">
      <alignment horizontal="right" vertical="center"/>
    </xf>
    <xf numFmtId="181" fontId="22" fillId="0" borderId="18" xfId="18" applyNumberFormat="1" applyFont="1" applyFill="1" applyBorder="1" applyAlignment="1">
      <alignment horizontal="right" vertical="center"/>
    </xf>
    <xf numFmtId="181" fontId="22" fillId="0" borderId="24" xfId="18" applyNumberFormat="1" applyFont="1" applyFill="1" applyBorder="1" applyAlignment="1">
      <alignment horizontal="right" vertical="center"/>
    </xf>
    <xf numFmtId="176" fontId="11" fillId="0" borderId="17" xfId="18" applyNumberFormat="1" applyFont="1" applyFill="1" applyBorder="1" applyAlignment="1">
      <alignment horizontal="center" vertical="center"/>
    </xf>
    <xf numFmtId="181" fontId="30" fillId="0" borderId="37" xfId="18" applyNumberFormat="1" applyFont="1" applyFill="1" applyBorder="1" applyAlignment="1">
      <alignment horizontal="right" shrinkToFit="1"/>
    </xf>
    <xf numFmtId="181" fontId="30" fillId="0" borderId="67" xfId="18" applyNumberFormat="1" applyFont="1" applyFill="1" applyBorder="1" applyAlignment="1">
      <alignment horizontal="right"/>
    </xf>
    <xf numFmtId="181" fontId="30" fillId="0" borderId="58" xfId="18" applyNumberFormat="1" applyFont="1" applyFill="1" applyBorder="1" applyAlignment="1">
      <alignment horizontal="right"/>
    </xf>
    <xf numFmtId="49" fontId="21" fillId="0" borderId="70" xfId="0" applyNumberFormat="1" applyFont="1" applyFill="1" applyBorder="1" applyAlignment="1">
      <alignment horizontal="center" vertical="center" wrapText="1" shrinkToFit="1"/>
    </xf>
    <xf numFmtId="38" fontId="27" fillId="0" borderId="56" xfId="18" applyFont="1" applyFill="1" applyBorder="1"/>
    <xf numFmtId="181" fontId="21" fillId="0" borderId="67" xfId="18" applyNumberFormat="1" applyFont="1" applyFill="1" applyBorder="1" applyAlignment="1">
      <alignment horizontal="right"/>
    </xf>
    <xf numFmtId="181" fontId="21" fillId="0" borderId="58" xfId="18" applyNumberFormat="1" applyFont="1" applyFill="1" applyBorder="1" applyAlignment="1">
      <alignment horizontal="right"/>
    </xf>
    <xf numFmtId="181" fontId="21" fillId="0" borderId="66" xfId="18" applyNumberFormat="1" applyFont="1" applyFill="1" applyBorder="1" applyAlignment="1">
      <alignment horizontal="right"/>
    </xf>
    <xf numFmtId="181" fontId="27" fillId="0" borderId="70" xfId="18" applyNumberFormat="1" applyFont="1" applyFill="1" applyBorder="1" applyAlignment="1">
      <alignment horizontal="right"/>
    </xf>
    <xf numFmtId="181" fontId="27" fillId="0" borderId="61" xfId="18" applyNumberFormat="1" applyFont="1" applyFill="1" applyBorder="1" applyAlignment="1">
      <alignment horizontal="right"/>
    </xf>
    <xf numFmtId="181" fontId="30" fillId="0" borderId="66" xfId="18" applyNumberFormat="1" applyFont="1" applyFill="1" applyBorder="1" applyAlignment="1">
      <alignment horizontal="right"/>
    </xf>
    <xf numFmtId="181" fontId="21" fillId="0" borderId="61" xfId="18" applyNumberFormat="1" applyFont="1" applyFill="1" applyBorder="1" applyAlignment="1">
      <alignment horizontal="right"/>
    </xf>
    <xf numFmtId="181" fontId="27" fillId="0" borderId="71" xfId="18" applyNumberFormat="1" applyFont="1" applyFill="1" applyBorder="1" applyAlignment="1">
      <alignment horizontal="right"/>
    </xf>
    <xf numFmtId="181" fontId="27" fillId="0" borderId="56" xfId="18" applyNumberFormat="1" applyFont="1" applyFill="1" applyBorder="1" applyAlignment="1">
      <alignment horizontal="right"/>
    </xf>
    <xf numFmtId="182" fontId="30" fillId="0" borderId="37" xfId="18" applyNumberFormat="1" applyFont="1" applyFill="1" applyBorder="1" applyAlignment="1">
      <alignment horizontal="right" shrinkToFit="1"/>
    </xf>
    <xf numFmtId="183" fontId="30" fillId="0" borderId="37" xfId="18" applyNumberFormat="1" applyFont="1" applyFill="1" applyBorder="1" applyAlignment="1">
      <alignment horizontal="right" shrinkToFit="1"/>
    </xf>
    <xf numFmtId="183" fontId="30" fillId="0" borderId="45" xfId="18" applyNumberFormat="1" applyFont="1" applyFill="1" applyBorder="1" applyAlignment="1">
      <alignment horizontal="right" shrinkToFit="1"/>
    </xf>
    <xf numFmtId="177" fontId="21" fillId="0" borderId="61" xfId="18" applyNumberFormat="1" applyFont="1" applyFill="1" applyBorder="1" applyAlignment="1"/>
    <xf numFmtId="181" fontId="21" fillId="0" borderId="72" xfId="18" applyNumberFormat="1" applyFont="1" applyFill="1" applyBorder="1" applyAlignment="1">
      <alignment horizontal="right"/>
    </xf>
    <xf numFmtId="181" fontId="21" fillId="0" borderId="73" xfId="18" applyNumberFormat="1" applyFont="1" applyFill="1" applyBorder="1" applyAlignment="1">
      <alignment horizontal="right"/>
    </xf>
    <xf numFmtId="181" fontId="27" fillId="0" borderId="72" xfId="18" applyNumberFormat="1" applyFont="1" applyFill="1" applyBorder="1" applyAlignment="1">
      <alignment horizontal="right"/>
    </xf>
    <xf numFmtId="181" fontId="21" fillId="0" borderId="70" xfId="18" applyNumberFormat="1" applyFont="1" applyFill="1" applyBorder="1" applyAlignment="1">
      <alignment horizontal="right"/>
    </xf>
    <xf numFmtId="181" fontId="21" fillId="0" borderId="56" xfId="18" applyNumberFormat="1" applyFont="1" applyFill="1" applyBorder="1" applyAlignment="1">
      <alignment horizontal="right"/>
    </xf>
    <xf numFmtId="181" fontId="27" fillId="0" borderId="65" xfId="18" applyNumberFormat="1" applyFont="1" applyFill="1" applyBorder="1" applyAlignment="1">
      <alignment horizontal="right"/>
    </xf>
    <xf numFmtId="181" fontId="27" fillId="0" borderId="70" xfId="18" applyNumberFormat="1" applyFont="1" applyFill="1" applyBorder="1" applyAlignment="1">
      <alignment horizontal="right" shrinkToFit="1"/>
    </xf>
    <xf numFmtId="181" fontId="30" fillId="0" borderId="56" xfId="18" applyNumberFormat="1" applyFont="1" applyFill="1" applyBorder="1" applyAlignment="1">
      <alignment horizontal="right" shrinkToFit="1"/>
    </xf>
    <xf numFmtId="181" fontId="27" fillId="0" borderId="61" xfId="18" applyNumberFormat="1" applyFont="1" applyFill="1" applyBorder="1" applyAlignment="1">
      <alignment horizontal="right" shrinkToFit="1"/>
    </xf>
    <xf numFmtId="181" fontId="30" fillId="0" borderId="66" xfId="18" applyNumberFormat="1" applyFont="1" applyFill="1" applyBorder="1" applyAlignment="1">
      <alignment horizontal="right" shrinkToFit="1"/>
    </xf>
    <xf numFmtId="181" fontId="30" fillId="0" borderId="61" xfId="18" applyNumberFormat="1" applyFont="1" applyFill="1" applyBorder="1" applyAlignment="1">
      <alignment horizontal="right" shrinkToFit="1"/>
    </xf>
    <xf numFmtId="179" fontId="30" fillId="0" borderId="61" xfId="18" applyNumberFormat="1" applyFont="1" applyFill="1" applyBorder="1"/>
    <xf numFmtId="181" fontId="30" fillId="0" borderId="73" xfId="18" applyNumberFormat="1" applyFont="1" applyFill="1" applyBorder="1" applyAlignment="1">
      <alignment horizontal="right" shrinkToFit="1"/>
    </xf>
    <xf numFmtId="181" fontId="30" fillId="0" borderId="74" xfId="18" applyNumberFormat="1" applyFont="1" applyFill="1" applyBorder="1" applyAlignment="1">
      <alignment horizontal="right" shrinkToFit="1"/>
    </xf>
    <xf numFmtId="181" fontId="30" fillId="0" borderId="54" xfId="18" applyNumberFormat="1" applyFont="1" applyFill="1" applyBorder="1" applyAlignment="1">
      <alignment horizontal="right"/>
    </xf>
    <xf numFmtId="181" fontId="30" fillId="0" borderId="73" xfId="18" applyNumberFormat="1" applyFont="1" applyFill="1" applyBorder="1" applyAlignment="1">
      <alignment horizontal="right"/>
    </xf>
    <xf numFmtId="181" fontId="21" fillId="0" borderId="34" xfId="18" applyNumberFormat="1" applyFont="1" applyFill="1" applyBorder="1" applyAlignment="1">
      <alignment horizontal="right"/>
    </xf>
    <xf numFmtId="0" fontId="28" fillId="0" borderId="19" xfId="0" applyFont="1" applyFill="1" applyBorder="1"/>
    <xf numFmtId="0" fontId="26" fillId="0" borderId="27" xfId="0" applyFont="1" applyFill="1" applyBorder="1"/>
    <xf numFmtId="0" fontId="26" fillId="0" borderId="30" xfId="0" applyFont="1" applyFill="1" applyBorder="1"/>
    <xf numFmtId="0" fontId="26" fillId="0" borderId="49" xfId="0" applyFont="1" applyFill="1" applyBorder="1"/>
    <xf numFmtId="0" fontId="28" fillId="0" borderId="20" xfId="0" applyFont="1" applyFill="1" applyBorder="1"/>
    <xf numFmtId="0" fontId="26" fillId="0" borderId="27" xfId="0" applyFont="1" applyFill="1" applyBorder="1" applyAlignment="1">
      <alignment wrapText="1"/>
    </xf>
    <xf numFmtId="0" fontId="26" fillId="0" borderId="30" xfId="0" applyFont="1" applyFill="1" applyBorder="1" applyAlignment="1">
      <alignment wrapText="1"/>
    </xf>
    <xf numFmtId="0" fontId="26" fillId="0" borderId="49" xfId="0" applyFont="1" applyFill="1" applyBorder="1" applyAlignment="1">
      <alignment wrapText="1"/>
    </xf>
    <xf numFmtId="0" fontId="28" fillId="0" borderId="20" xfId="0" applyFont="1" applyFill="1" applyBorder="1" applyAlignment="1">
      <alignment wrapText="1"/>
    </xf>
    <xf numFmtId="0" fontId="28" fillId="0" borderId="75" xfId="0" applyFont="1" applyFill="1" applyBorder="1"/>
    <xf numFmtId="0" fontId="28" fillId="0" borderId="8" xfId="0" applyFont="1" applyFill="1" applyBorder="1"/>
    <xf numFmtId="0" fontId="26" fillId="0" borderId="76" xfId="0" applyFont="1" applyFill="1" applyBorder="1"/>
    <xf numFmtId="184" fontId="28" fillId="0" borderId="9" xfId="0" applyNumberFormat="1" applyFont="1" applyFill="1" applyBorder="1" applyAlignment="1">
      <alignment horizontal="right" wrapText="1"/>
    </xf>
    <xf numFmtId="181" fontId="21" fillId="0" borderId="51" xfId="18" applyNumberFormat="1" applyFont="1" applyFill="1" applyBorder="1" applyAlignment="1">
      <alignment horizontal="right"/>
    </xf>
    <xf numFmtId="181" fontId="21" fillId="0" borderId="43" xfId="18" applyNumberFormat="1" applyFont="1" applyFill="1" applyBorder="1" applyAlignment="1">
      <alignment horizontal="right"/>
    </xf>
    <xf numFmtId="181" fontId="21" fillId="0" borderId="52" xfId="18" applyNumberFormat="1" applyFont="1" applyFill="1" applyBorder="1" applyAlignment="1">
      <alignment horizontal="right"/>
    </xf>
    <xf numFmtId="181" fontId="27" fillId="0" borderId="4" xfId="18" applyNumberFormat="1" applyFont="1" applyFill="1" applyBorder="1" applyAlignment="1">
      <alignment horizontal="right"/>
    </xf>
    <xf numFmtId="181" fontId="27" fillId="0" borderId="45" xfId="18" applyNumberFormat="1" applyFont="1" applyFill="1" applyBorder="1" applyAlignment="1">
      <alignment horizontal="right"/>
    </xf>
    <xf numFmtId="181" fontId="30" fillId="0" borderId="51" xfId="18" applyNumberFormat="1" applyFont="1" applyFill="1" applyBorder="1" applyAlignment="1">
      <alignment horizontal="right"/>
    </xf>
    <xf numFmtId="181" fontId="27" fillId="0" borderId="81" xfId="18" applyNumberFormat="1" applyFont="1" applyFill="1" applyBorder="1" applyAlignment="1">
      <alignment horizontal="right"/>
    </xf>
    <xf numFmtId="181" fontId="21" fillId="0" borderId="45" xfId="18" applyNumberFormat="1" applyFont="1" applyFill="1" applyBorder="1" applyAlignment="1">
      <alignment horizontal="right"/>
    </xf>
    <xf numFmtId="181" fontId="27" fillId="0" borderId="53" xfId="18" applyNumberFormat="1" applyFont="1" applyFill="1" applyBorder="1" applyAlignment="1">
      <alignment horizontal="right"/>
    </xf>
    <xf numFmtId="178" fontId="8" fillId="0" borderId="20" xfId="0" applyNumberFormat="1" applyFont="1" applyFill="1" applyBorder="1" applyAlignment="1">
      <alignment wrapText="1"/>
    </xf>
    <xf numFmtId="178" fontId="8" fillId="0" borderId="55" xfId="0" applyNumberFormat="1" applyFont="1" applyFill="1" applyBorder="1" applyAlignment="1">
      <alignment wrapText="1"/>
    </xf>
    <xf numFmtId="177" fontId="21" fillId="0" borderId="45" xfId="18" applyNumberFormat="1" applyFont="1" applyFill="1" applyBorder="1" applyAlignment="1"/>
    <xf numFmtId="181" fontId="21" fillId="0" borderId="82" xfId="18" applyNumberFormat="1" applyFont="1" applyFill="1" applyBorder="1" applyAlignment="1">
      <alignment horizontal="right"/>
    </xf>
    <xf numFmtId="181" fontId="21" fillId="0" borderId="64" xfId="18" applyNumberFormat="1" applyFont="1" applyFill="1" applyBorder="1" applyAlignment="1">
      <alignment horizontal="right"/>
    </xf>
    <xf numFmtId="181" fontId="27" fillId="0" borderId="82" xfId="18" applyNumberFormat="1" applyFont="1" applyFill="1" applyBorder="1" applyAlignment="1">
      <alignment horizontal="right"/>
    </xf>
    <xf numFmtId="181" fontId="21" fillId="0" borderId="4" xfId="18" applyNumberFormat="1" applyFont="1" applyFill="1" applyBorder="1" applyAlignment="1">
      <alignment horizontal="right"/>
    </xf>
    <xf numFmtId="181" fontId="21" fillId="0" borderId="81" xfId="18" applyNumberFormat="1" applyFont="1" applyFill="1" applyBorder="1" applyAlignment="1">
      <alignment horizontal="right"/>
    </xf>
    <xf numFmtId="181" fontId="27" fillId="0" borderId="47" xfId="18" applyNumberFormat="1" applyFont="1" applyFill="1" applyBorder="1" applyAlignment="1">
      <alignment horizontal="right"/>
    </xf>
    <xf numFmtId="0" fontId="6" fillId="0" borderId="30" xfId="0" applyFont="1" applyFill="1" applyBorder="1"/>
    <xf numFmtId="0" fontId="27" fillId="0" borderId="19" xfId="0" applyFont="1" applyFill="1" applyBorder="1" applyAlignment="1"/>
    <xf numFmtId="0" fontId="26" fillId="0" borderId="83" xfId="0" applyFont="1" applyFill="1" applyBorder="1"/>
    <xf numFmtId="0" fontId="26" fillId="0" borderId="59" xfId="0" applyFont="1" applyFill="1" applyBorder="1"/>
    <xf numFmtId="0" fontId="26" fillId="0" borderId="59" xfId="0" applyFont="1" applyFill="1" applyBorder="1" applyAlignment="1">
      <alignment wrapText="1"/>
    </xf>
    <xf numFmtId="3" fontId="26" fillId="0" borderId="59" xfId="0" applyNumberFormat="1" applyFont="1" applyFill="1" applyBorder="1"/>
    <xf numFmtId="0" fontId="26" fillId="0" borderId="44" xfId="0" applyFont="1" applyFill="1" applyBorder="1"/>
    <xf numFmtId="0" fontId="26" fillId="0" borderId="84" xfId="0" applyFont="1" applyFill="1" applyBorder="1"/>
    <xf numFmtId="0" fontId="26" fillId="0" borderId="6" xfId="0" applyFont="1" applyFill="1" applyBorder="1"/>
    <xf numFmtId="0" fontId="26" fillId="0" borderId="85" xfId="0" applyFont="1" applyFill="1" applyBorder="1"/>
    <xf numFmtId="0" fontId="27" fillId="0" borderId="20" xfId="0" applyFont="1" applyFill="1" applyBorder="1" applyAlignment="1"/>
    <xf numFmtId="0" fontId="21" fillId="0" borderId="20" xfId="0" applyFont="1" applyFill="1" applyBorder="1" applyAlignment="1"/>
    <xf numFmtId="0" fontId="27" fillId="0" borderId="38" xfId="0" applyFont="1" applyFill="1" applyBorder="1" applyAlignment="1"/>
    <xf numFmtId="38" fontId="4" fillId="0" borderId="0" xfId="18" applyFont="1" applyFill="1" applyBorder="1" applyAlignment="1">
      <alignment horizontal="right"/>
    </xf>
    <xf numFmtId="181" fontId="27" fillId="0" borderId="2" xfId="18" applyNumberFormat="1" applyFont="1" applyFill="1" applyBorder="1" applyAlignment="1">
      <alignment horizontal="right" shrinkToFit="1"/>
    </xf>
    <xf numFmtId="181" fontId="27" fillId="0" borderId="7" xfId="18" applyNumberFormat="1" applyFont="1" applyFill="1" applyBorder="1" applyAlignment="1">
      <alignment horizontal="right" shrinkToFit="1"/>
    </xf>
    <xf numFmtId="178" fontId="6" fillId="0" borderId="19" xfId="0" applyNumberFormat="1" applyFont="1" applyFill="1" applyBorder="1" applyAlignment="1">
      <alignment wrapText="1"/>
    </xf>
    <xf numFmtId="181" fontId="30" fillId="0" borderId="9" xfId="18" applyNumberFormat="1" applyFont="1" applyFill="1" applyBorder="1" applyAlignment="1">
      <alignment horizontal="right" shrinkToFit="1"/>
    </xf>
    <xf numFmtId="181" fontId="30" fillId="0" borderId="23" xfId="18" applyNumberFormat="1" applyFont="1" applyFill="1" applyBorder="1" applyAlignment="1">
      <alignment horizontal="right" shrinkToFit="1"/>
    </xf>
    <xf numFmtId="178" fontId="8" fillId="0" borderId="19" xfId="0" applyNumberFormat="1" applyFont="1" applyFill="1" applyBorder="1" applyAlignment="1">
      <alignment wrapText="1"/>
    </xf>
    <xf numFmtId="181" fontId="27" fillId="0" borderId="25" xfId="18" applyNumberFormat="1" applyFont="1" applyFill="1" applyBorder="1" applyAlignment="1">
      <alignment horizontal="right" shrinkToFit="1"/>
    </xf>
    <xf numFmtId="178" fontId="6" fillId="0" borderId="27" xfId="0" applyNumberFormat="1" applyFont="1" applyFill="1" applyBorder="1" applyAlignment="1">
      <alignment horizontal="left" wrapText="1"/>
    </xf>
    <xf numFmtId="181" fontId="30" fillId="0" borderId="83" xfId="18" applyNumberFormat="1" applyFont="1" applyFill="1" applyBorder="1" applyAlignment="1">
      <alignment horizontal="right"/>
    </xf>
    <xf numFmtId="178" fontId="6" fillId="0" borderId="30" xfId="0" applyNumberFormat="1" applyFont="1" applyFill="1" applyBorder="1" applyAlignment="1">
      <alignment wrapText="1"/>
    </xf>
    <xf numFmtId="181" fontId="30" fillId="0" borderId="59" xfId="18" applyNumberFormat="1" applyFont="1" applyFill="1" applyBorder="1" applyAlignment="1">
      <alignment horizontal="right"/>
    </xf>
    <xf numFmtId="181" fontId="30" fillId="0" borderId="59" xfId="18" applyNumberFormat="1" applyFont="1" applyFill="1" applyBorder="1" applyAlignment="1">
      <alignment horizontal="right" shrinkToFit="1"/>
    </xf>
    <xf numFmtId="178" fontId="6" fillId="0" borderId="27" xfId="0" applyNumberFormat="1" applyFont="1" applyFill="1" applyBorder="1" applyAlignment="1">
      <alignment wrapText="1"/>
    </xf>
    <xf numFmtId="181" fontId="30" fillId="0" borderId="83" xfId="18" applyNumberFormat="1" applyFont="1" applyFill="1" applyBorder="1" applyAlignment="1">
      <alignment horizontal="right" shrinkToFit="1"/>
    </xf>
    <xf numFmtId="181" fontId="30" fillId="0" borderId="29" xfId="18" quotePrefix="1" applyNumberFormat="1" applyFont="1" applyFill="1" applyBorder="1" applyAlignment="1">
      <alignment horizontal="right" shrinkToFit="1"/>
    </xf>
    <xf numFmtId="178" fontId="6" fillId="0" borderId="49" xfId="0" applyNumberFormat="1" applyFont="1" applyFill="1" applyBorder="1" applyAlignment="1">
      <alignment wrapText="1"/>
    </xf>
    <xf numFmtId="181" fontId="30" fillId="0" borderId="33" xfId="18" applyNumberFormat="1" applyFont="1" applyFill="1" applyBorder="1" applyAlignment="1">
      <alignment horizontal="right" shrinkToFit="1"/>
    </xf>
    <xf numFmtId="181" fontId="30" fillId="0" borderId="84" xfId="18" applyNumberFormat="1" applyFont="1" applyFill="1" applyBorder="1" applyAlignment="1">
      <alignment horizontal="right" shrinkToFit="1"/>
    </xf>
    <xf numFmtId="178" fontId="6" fillId="0" borderId="20" xfId="0" applyNumberFormat="1" applyFont="1" applyFill="1" applyBorder="1" applyAlignment="1">
      <alignment wrapText="1"/>
    </xf>
    <xf numFmtId="181" fontId="30" fillId="0" borderId="2" xfId="18" applyNumberFormat="1" applyFont="1" applyFill="1" applyBorder="1" applyAlignment="1">
      <alignment horizontal="right" shrinkToFit="1"/>
    </xf>
    <xf numFmtId="181" fontId="30" fillId="0" borderId="7" xfId="18" applyNumberFormat="1" applyFont="1" applyFill="1" applyBorder="1" applyAlignment="1">
      <alignment horizontal="right" shrinkToFit="1"/>
    </xf>
    <xf numFmtId="181" fontId="30" fillId="0" borderId="70" xfId="18" applyNumberFormat="1" applyFont="1" applyFill="1" applyBorder="1" applyAlignment="1">
      <alignment horizontal="right" shrinkToFit="1"/>
    </xf>
    <xf numFmtId="181" fontId="30" fillId="0" borderId="4" xfId="18" applyNumberFormat="1" applyFont="1" applyFill="1" applyBorder="1" applyAlignment="1">
      <alignment horizontal="right" shrinkToFit="1"/>
    </xf>
    <xf numFmtId="178" fontId="3" fillId="0" borderId="20" xfId="0" applyNumberFormat="1" applyFont="1" applyFill="1" applyBorder="1" applyAlignment="1">
      <alignment wrapText="1"/>
    </xf>
    <xf numFmtId="181" fontId="30" fillId="0" borderId="25" xfId="18" applyNumberFormat="1" applyFont="1" applyFill="1" applyBorder="1" applyAlignment="1">
      <alignment horizontal="right" shrinkToFit="1"/>
    </xf>
    <xf numFmtId="178" fontId="6" fillId="0" borderId="19" xfId="0" applyNumberFormat="1" applyFont="1" applyFill="1" applyBorder="1" applyAlignment="1">
      <alignment horizontal="left" wrapText="1"/>
    </xf>
    <xf numFmtId="178" fontId="3" fillId="0" borderId="20" xfId="0" applyNumberFormat="1" applyFont="1" applyFill="1" applyBorder="1" applyAlignment="1">
      <alignment horizontal="left" wrapText="1"/>
    </xf>
    <xf numFmtId="181" fontId="8" fillId="0" borderId="2" xfId="18" applyNumberFormat="1" applyFont="1" applyFill="1" applyBorder="1" applyAlignment="1">
      <alignment horizontal="right" shrinkToFit="1"/>
    </xf>
    <xf numFmtId="181" fontId="28" fillId="0" borderId="7" xfId="18" applyNumberFormat="1" applyFont="1" applyFill="1" applyBorder="1" applyAlignment="1">
      <alignment horizontal="right" shrinkToFit="1"/>
    </xf>
    <xf numFmtId="181" fontId="28" fillId="0" borderId="70" xfId="18" applyNumberFormat="1" applyFont="1" applyFill="1" applyBorder="1" applyAlignment="1">
      <alignment horizontal="right" shrinkToFit="1"/>
    </xf>
    <xf numFmtId="181" fontId="28" fillId="0" borderId="4" xfId="18" applyNumberFormat="1" applyFont="1" applyFill="1" applyBorder="1" applyAlignment="1">
      <alignment horizontal="right" shrinkToFit="1"/>
    </xf>
    <xf numFmtId="178" fontId="8" fillId="0" borderId="75" xfId="0" applyNumberFormat="1" applyFont="1" applyFill="1" applyBorder="1" applyAlignment="1">
      <alignment horizontal="left" wrapText="1"/>
    </xf>
    <xf numFmtId="181" fontId="27" fillId="0" borderId="34" xfId="18" applyNumberFormat="1" applyFont="1" applyFill="1" applyBorder="1" applyAlignment="1">
      <alignment horizontal="right" shrinkToFit="1"/>
    </xf>
    <xf numFmtId="181" fontId="27" fillId="0" borderId="86" xfId="18" applyNumberFormat="1" applyFont="1" applyFill="1" applyBorder="1" applyAlignment="1">
      <alignment horizontal="right" shrinkToFit="1"/>
    </xf>
    <xf numFmtId="181" fontId="27" fillId="0" borderId="71" xfId="18" applyNumberFormat="1" applyFont="1" applyFill="1" applyBorder="1" applyAlignment="1">
      <alignment horizontal="right" shrinkToFit="1"/>
    </xf>
    <xf numFmtId="181" fontId="27" fillId="0" borderId="81" xfId="18" applyNumberFormat="1" applyFont="1" applyFill="1" applyBorder="1" applyAlignment="1">
      <alignment horizontal="right" shrinkToFit="1"/>
    </xf>
    <xf numFmtId="179" fontId="30" fillId="0" borderId="25" xfId="18" applyNumberFormat="1" applyFont="1" applyFill="1" applyBorder="1"/>
    <xf numFmtId="179" fontId="7" fillId="0" borderId="25" xfId="18" applyNumberFormat="1" applyFont="1" applyFill="1" applyBorder="1" applyAlignment="1">
      <alignment horizontal="right"/>
    </xf>
    <xf numFmtId="179" fontId="7" fillId="0" borderId="0" xfId="18" applyNumberFormat="1" applyFont="1" applyFill="1" applyBorder="1" applyAlignment="1">
      <alignment horizontal="right"/>
    </xf>
    <xf numFmtId="179" fontId="7" fillId="0" borderId="61" xfId="18" applyNumberFormat="1" applyFont="1" applyFill="1" applyBorder="1" applyAlignment="1">
      <alignment horizontal="right"/>
    </xf>
    <xf numFmtId="179" fontId="7" fillId="0" borderId="45" xfId="18" applyNumberFormat="1" applyFont="1" applyFill="1" applyBorder="1" applyAlignment="1">
      <alignment horizontal="right"/>
    </xf>
    <xf numFmtId="178" fontId="8" fillId="0" borderId="20" xfId="0" applyNumberFormat="1" applyFont="1" applyFill="1" applyBorder="1" applyAlignment="1">
      <alignment horizontal="left" shrinkToFit="1"/>
    </xf>
    <xf numFmtId="0" fontId="6" fillId="0" borderId="0" xfId="0" applyNumberFormat="1" applyFont="1" applyFill="1" applyBorder="1" applyAlignment="1">
      <alignment vertical="center"/>
    </xf>
    <xf numFmtId="181" fontId="28" fillId="0" borderId="2" xfId="18" applyNumberFormat="1" applyFont="1" applyFill="1" applyBorder="1" applyAlignment="1">
      <alignment horizontal="right" shrinkToFit="1"/>
    </xf>
    <xf numFmtId="181" fontId="28" fillId="0" borderId="9" xfId="18" applyNumberFormat="1" applyFont="1" applyFill="1" applyBorder="1" applyAlignment="1">
      <alignment horizontal="right" shrinkToFit="1"/>
    </xf>
    <xf numFmtId="0" fontId="6" fillId="0" borderId="27" xfId="0" applyFont="1" applyFill="1" applyBorder="1"/>
    <xf numFmtId="0" fontId="6" fillId="0" borderId="76" xfId="0" applyFont="1" applyFill="1" applyBorder="1"/>
    <xf numFmtId="181" fontId="30" fillId="0" borderId="85" xfId="18" applyNumberFormat="1" applyFont="1" applyFill="1" applyBorder="1" applyAlignment="1">
      <alignment horizontal="right" shrinkToFit="1"/>
    </xf>
    <xf numFmtId="178" fontId="6" fillId="0" borderId="87" xfId="0" applyNumberFormat="1" applyFont="1" applyFill="1" applyBorder="1" applyAlignment="1">
      <alignment wrapText="1"/>
    </xf>
    <xf numFmtId="181" fontId="30" fillId="0" borderId="68" xfId="18" applyNumberFormat="1" applyFont="1" applyFill="1" applyBorder="1" applyAlignment="1">
      <alignment horizontal="right" shrinkToFit="1"/>
    </xf>
    <xf numFmtId="181" fontId="30" fillId="0" borderId="69" xfId="18" applyNumberFormat="1" applyFont="1" applyFill="1" applyBorder="1" applyAlignment="1">
      <alignment horizontal="right" shrinkToFit="1"/>
    </xf>
    <xf numFmtId="178" fontId="8" fillId="0" borderId="0" xfId="0" applyNumberFormat="1" applyFont="1" applyFill="1" applyBorder="1" applyAlignment="1">
      <alignment horizontal="left" shrinkToFit="1"/>
    </xf>
    <xf numFmtId="178" fontId="19" fillId="0" borderId="0" xfId="18" applyNumberFormat="1" applyFont="1" applyFill="1" applyAlignment="1">
      <alignment horizontal="right" shrinkToFit="1"/>
    </xf>
    <xf numFmtId="178" fontId="32" fillId="0" borderId="0" xfId="18" applyNumberFormat="1" applyFont="1" applyFill="1" applyBorder="1" applyAlignment="1">
      <alignment horizontal="right" shrinkToFit="1"/>
    </xf>
    <xf numFmtId="178" fontId="19" fillId="0" borderId="0" xfId="18" applyNumberFormat="1" applyFont="1" applyFill="1"/>
    <xf numFmtId="49" fontId="19" fillId="0" borderId="0" xfId="0" applyNumberFormat="1" applyFont="1" applyFill="1"/>
    <xf numFmtId="181" fontId="7" fillId="0" borderId="29" xfId="18" applyNumberFormat="1" applyFont="1" applyFill="1" applyBorder="1" applyAlignment="1">
      <alignment horizontal="right" shrinkToFit="1"/>
    </xf>
    <xf numFmtId="178" fontId="6" fillId="0" borderId="76" xfId="0" applyNumberFormat="1" applyFont="1" applyFill="1" applyBorder="1" applyAlignment="1">
      <alignment wrapText="1"/>
    </xf>
    <xf numFmtId="181" fontId="30" fillId="0" borderId="54" xfId="18" applyNumberFormat="1" applyFont="1" applyFill="1" applyBorder="1" applyAlignment="1">
      <alignment horizontal="right" shrinkToFit="1"/>
    </xf>
    <xf numFmtId="178" fontId="6" fillId="0" borderId="57" xfId="0" applyNumberFormat="1" applyFont="1" applyFill="1" applyBorder="1" applyAlignment="1">
      <alignment wrapText="1"/>
    </xf>
    <xf numFmtId="178" fontId="8" fillId="0" borderId="38" xfId="0" applyNumberFormat="1" applyFont="1" applyFill="1" applyBorder="1" applyAlignment="1">
      <alignment wrapText="1"/>
    </xf>
    <xf numFmtId="181" fontId="27" fillId="0" borderId="36" xfId="18" applyNumberFormat="1" applyFont="1" applyFill="1" applyBorder="1" applyAlignment="1">
      <alignment horizontal="right" shrinkToFit="1"/>
    </xf>
    <xf numFmtId="181" fontId="27" fillId="0" borderId="22" xfId="18" applyNumberFormat="1" applyFont="1" applyFill="1" applyBorder="1" applyAlignment="1">
      <alignment horizontal="right" shrinkToFit="1"/>
    </xf>
    <xf numFmtId="181" fontId="27" fillId="0" borderId="65" xfId="18" applyNumberFormat="1" applyFont="1" applyFill="1" applyBorder="1" applyAlignment="1">
      <alignment horizontal="right" shrinkToFit="1"/>
    </xf>
    <xf numFmtId="181" fontId="27" fillId="0" borderId="47" xfId="18" applyNumberFormat="1" applyFont="1" applyFill="1" applyBorder="1" applyAlignment="1">
      <alignment horizontal="right" shrinkToFit="1"/>
    </xf>
    <xf numFmtId="0" fontId="40" fillId="0" borderId="0" xfId="0" applyFont="1" applyFill="1" applyBorder="1" applyAlignment="1">
      <alignment horizontal="left" vertical="center"/>
    </xf>
    <xf numFmtId="0" fontId="40" fillId="0" borderId="0" xfId="0" applyFont="1" applyFill="1" applyBorder="1" applyAlignment="1">
      <alignment horizontal="left" vertical="center" shrinkToFit="1"/>
    </xf>
    <xf numFmtId="3" fontId="21" fillId="0" borderId="0" xfId="18" applyNumberFormat="1" applyFont="1" applyFill="1" applyBorder="1"/>
    <xf numFmtId="0" fontId="21" fillId="0" borderId="0" xfId="0" applyFont="1" applyFill="1" applyBorder="1" applyAlignment="1">
      <alignment horizontal="right"/>
    </xf>
    <xf numFmtId="0" fontId="42" fillId="0" borderId="0" xfId="0" applyFont="1" applyFill="1" applyBorder="1" applyAlignment="1">
      <alignment horizontal="right"/>
    </xf>
    <xf numFmtId="0" fontId="43" fillId="0" borderId="0" xfId="0" applyFont="1" applyFill="1" applyBorder="1" applyAlignment="1">
      <alignment horizontal="right"/>
    </xf>
    <xf numFmtId="49" fontId="21" fillId="0" borderId="0" xfId="0" applyNumberFormat="1" applyFont="1" applyFill="1" applyAlignment="1">
      <alignment horizontal="center"/>
    </xf>
    <xf numFmtId="49" fontId="21" fillId="0" borderId="11" xfId="0" applyNumberFormat="1" applyFont="1" applyFill="1" applyBorder="1" applyAlignment="1">
      <alignment horizontal="left" wrapText="1" shrinkToFit="1"/>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49" fontId="21" fillId="0" borderId="0" xfId="0" applyNumberFormat="1" applyFont="1" applyFill="1" applyBorder="1" applyAlignment="1">
      <alignment horizontal="center"/>
    </xf>
    <xf numFmtId="0" fontId="21" fillId="0" borderId="0" xfId="0" applyFont="1" applyFill="1" applyAlignment="1">
      <alignment horizontal="center"/>
    </xf>
    <xf numFmtId="49" fontId="21" fillId="0" borderId="12" xfId="0" applyNumberFormat="1" applyFont="1" applyFill="1" applyBorder="1" applyAlignment="1">
      <alignment horizontal="left" wrapText="1" shrinkToFit="1"/>
    </xf>
    <xf numFmtId="49" fontId="43" fillId="0" borderId="2" xfId="0" applyNumberFormat="1" applyFont="1" applyFill="1" applyBorder="1" applyAlignment="1">
      <alignment horizontal="center" vertical="center"/>
    </xf>
    <xf numFmtId="49" fontId="43" fillId="0" borderId="3" xfId="0" applyNumberFormat="1" applyFont="1" applyFill="1" applyBorder="1" applyAlignment="1">
      <alignment horizontal="center" vertical="center"/>
    </xf>
    <xf numFmtId="49" fontId="43" fillId="0" borderId="70" xfId="0" applyNumberFormat="1" applyFont="1" applyFill="1" applyBorder="1" applyAlignment="1">
      <alignment horizontal="center" vertical="center"/>
    </xf>
    <xf numFmtId="49" fontId="43" fillId="0" borderId="4" xfId="0" applyNumberFormat="1" applyFont="1" applyFill="1" applyBorder="1" applyAlignment="1">
      <alignment horizontal="center" vertical="center"/>
    </xf>
    <xf numFmtId="0" fontId="21" fillId="0" borderId="0" xfId="0" applyFont="1" applyFill="1" applyBorder="1" applyAlignment="1">
      <alignment horizontal="center"/>
    </xf>
    <xf numFmtId="178" fontId="44" fillId="0" borderId="17" xfId="0" applyNumberFormat="1" applyFont="1" applyFill="1" applyBorder="1" applyAlignment="1">
      <alignment wrapText="1"/>
    </xf>
    <xf numFmtId="181" fontId="45" fillId="0" borderId="23" xfId="18" applyNumberFormat="1" applyFont="1" applyFill="1" applyBorder="1" applyAlignment="1">
      <alignment horizontal="right" shrinkToFit="1"/>
    </xf>
    <xf numFmtId="181" fontId="45" fillId="0" borderId="9" xfId="18" applyNumberFormat="1" applyFont="1" applyFill="1" applyBorder="1" applyAlignment="1">
      <alignment horizontal="right" shrinkToFit="1"/>
    </xf>
    <xf numFmtId="181" fontId="45" fillId="0" borderId="8" xfId="18" applyNumberFormat="1" applyFont="1" applyFill="1" applyBorder="1" applyAlignment="1">
      <alignment horizontal="right" shrinkToFit="1"/>
    </xf>
    <xf numFmtId="181" fontId="45" fillId="0" borderId="10" xfId="18" applyNumberFormat="1" applyFont="1" applyFill="1" applyBorder="1" applyAlignment="1">
      <alignment horizontal="right" shrinkToFit="1"/>
    </xf>
    <xf numFmtId="181" fontId="45" fillId="0" borderId="55" xfId="18" applyNumberFormat="1" applyFont="1" applyFill="1" applyBorder="1" applyAlignment="1">
      <alignment horizontal="right" shrinkToFit="1"/>
    </xf>
    <xf numFmtId="181" fontId="45" fillId="0" borderId="56" xfId="18" applyNumberFormat="1" applyFont="1" applyFill="1" applyBorder="1" applyAlignment="1">
      <alignment horizontal="right" shrinkToFit="1"/>
    </xf>
    <xf numFmtId="181" fontId="45" fillId="0" borderId="53" xfId="18" applyNumberFormat="1" applyFont="1" applyFill="1" applyBorder="1" applyAlignment="1">
      <alignment horizontal="right" shrinkToFit="1"/>
    </xf>
    <xf numFmtId="181" fontId="45" fillId="0" borderId="7" xfId="18" applyNumberFormat="1" applyFont="1" applyFill="1" applyBorder="1" applyAlignment="1">
      <alignment horizontal="right" shrinkToFit="1"/>
    </xf>
    <xf numFmtId="181" fontId="45" fillId="0" borderId="2" xfId="18" applyNumberFormat="1" applyFont="1" applyFill="1" applyBorder="1" applyAlignment="1">
      <alignment horizontal="right" shrinkToFit="1"/>
    </xf>
    <xf numFmtId="181" fontId="45" fillId="0" borderId="20" xfId="18" applyNumberFormat="1" applyFont="1" applyFill="1" applyBorder="1" applyAlignment="1">
      <alignment horizontal="right" shrinkToFit="1"/>
    </xf>
    <xf numFmtId="181" fontId="45" fillId="0" borderId="26" xfId="18" applyNumberFormat="1" applyFont="1" applyFill="1" applyBorder="1" applyAlignment="1">
      <alignment horizontal="right" shrinkToFit="1"/>
    </xf>
    <xf numFmtId="181" fontId="45" fillId="0" borderId="3" xfId="18" applyNumberFormat="1" applyFont="1" applyFill="1" applyBorder="1" applyAlignment="1">
      <alignment horizontal="right" shrinkToFit="1"/>
    </xf>
    <xf numFmtId="181" fontId="45" fillId="0" borderId="70" xfId="18" applyNumberFormat="1" applyFont="1" applyFill="1" applyBorder="1" applyAlignment="1">
      <alignment horizontal="right" shrinkToFit="1"/>
    </xf>
    <xf numFmtId="181" fontId="45" fillId="0" borderId="4" xfId="18" applyNumberFormat="1" applyFont="1" applyFill="1" applyBorder="1" applyAlignment="1">
      <alignment horizontal="right" shrinkToFit="1"/>
    </xf>
    <xf numFmtId="178" fontId="43" fillId="0" borderId="18" xfId="0" applyNumberFormat="1" applyFont="1" applyFill="1" applyBorder="1" applyAlignment="1">
      <alignment wrapText="1"/>
    </xf>
    <xf numFmtId="181" fontId="42" fillId="0" borderId="7" xfId="18" applyNumberFormat="1" applyFont="1" applyFill="1" applyBorder="1" applyAlignment="1">
      <alignment horizontal="right" shrinkToFit="1"/>
    </xf>
    <xf numFmtId="181" fontId="42" fillId="0" borderId="9" xfId="18" applyNumberFormat="1" applyFont="1" applyFill="1" applyBorder="1" applyAlignment="1">
      <alignment horizontal="right" shrinkToFit="1"/>
    </xf>
    <xf numFmtId="181" fontId="42" fillId="0" borderId="2" xfId="18" applyNumberFormat="1" applyFont="1" applyFill="1" applyBorder="1" applyAlignment="1">
      <alignment horizontal="right" shrinkToFit="1"/>
    </xf>
    <xf numFmtId="181" fontId="42" fillId="0" borderId="23" xfId="18" applyNumberFormat="1" applyFont="1" applyFill="1" applyBorder="1" applyAlignment="1">
      <alignment horizontal="right" shrinkToFit="1"/>
    </xf>
    <xf numFmtId="181" fontId="42" fillId="0" borderId="20" xfId="18" applyNumberFormat="1" applyFont="1" applyFill="1" applyBorder="1" applyAlignment="1">
      <alignment horizontal="right" shrinkToFit="1"/>
    </xf>
    <xf numFmtId="181" fontId="42" fillId="0" borderId="10" xfId="18" applyNumberFormat="1" applyFont="1" applyFill="1" applyBorder="1" applyAlignment="1">
      <alignment horizontal="right" shrinkToFit="1"/>
    </xf>
    <xf numFmtId="181" fontId="42" fillId="0" borderId="26" xfId="18" applyNumberFormat="1" applyFont="1" applyFill="1" applyBorder="1" applyAlignment="1">
      <alignment horizontal="right" shrinkToFit="1"/>
    </xf>
    <xf numFmtId="181" fontId="42" fillId="0" borderId="3" xfId="18" applyNumberFormat="1" applyFont="1" applyFill="1" applyBorder="1" applyAlignment="1">
      <alignment horizontal="right" shrinkToFit="1"/>
    </xf>
    <xf numFmtId="181" fontId="42" fillId="0" borderId="70" xfId="18" applyNumberFormat="1" applyFont="1" applyFill="1" applyBorder="1" applyAlignment="1">
      <alignment horizontal="right" shrinkToFit="1"/>
    </xf>
    <xf numFmtId="181" fontId="42" fillId="0" borderId="4" xfId="18" applyNumberFormat="1" applyFont="1" applyFill="1" applyBorder="1" applyAlignment="1">
      <alignment horizontal="right" shrinkToFit="1"/>
    </xf>
    <xf numFmtId="178" fontId="44" fillId="0" borderId="18" xfId="0" applyNumberFormat="1" applyFont="1" applyFill="1" applyBorder="1" applyAlignment="1">
      <alignment wrapText="1"/>
    </xf>
    <xf numFmtId="181" fontId="45" fillId="0" borderId="0" xfId="18" applyNumberFormat="1" applyFont="1" applyFill="1" applyBorder="1" applyAlignment="1">
      <alignment horizontal="right" shrinkToFit="1"/>
    </xf>
    <xf numFmtId="181" fontId="45" fillId="0" borderId="25" xfId="18" applyNumberFormat="1" applyFont="1" applyFill="1" applyBorder="1" applyAlignment="1">
      <alignment horizontal="right" shrinkToFit="1"/>
    </xf>
    <xf numFmtId="181" fontId="45" fillId="0" borderId="19" xfId="18" applyNumberFormat="1" applyFont="1" applyFill="1" applyBorder="1" applyAlignment="1">
      <alignment horizontal="right" shrinkToFit="1"/>
    </xf>
    <xf numFmtId="181" fontId="45" fillId="0" borderId="37" xfId="18" applyNumberFormat="1" applyFont="1" applyFill="1" applyBorder="1" applyAlignment="1">
      <alignment horizontal="right" shrinkToFit="1"/>
    </xf>
    <xf numFmtId="181" fontId="45" fillId="0" borderId="60" xfId="18" applyNumberFormat="1" applyFont="1" applyFill="1" applyBorder="1" applyAlignment="1">
      <alignment horizontal="right" shrinkToFit="1"/>
    </xf>
    <xf numFmtId="181" fontId="45" fillId="0" borderId="61" xfId="18" applyNumberFormat="1" applyFont="1" applyFill="1" applyBorder="1" applyAlignment="1">
      <alignment horizontal="right" shrinkToFit="1"/>
    </xf>
    <xf numFmtId="181" fontId="45" fillId="0" borderId="45" xfId="18" applyNumberFormat="1" applyFont="1" applyFill="1" applyBorder="1" applyAlignment="1">
      <alignment horizontal="right" shrinkToFit="1"/>
    </xf>
    <xf numFmtId="178" fontId="43" fillId="0" borderId="14" xfId="0" applyNumberFormat="1" applyFont="1" applyFill="1" applyBorder="1" applyAlignment="1">
      <alignment horizontal="left" wrapText="1"/>
    </xf>
    <xf numFmtId="181" fontId="46" fillId="0" borderId="0" xfId="18" applyNumberFormat="1" applyFont="1" applyFill="1" applyBorder="1" applyAlignment="1">
      <alignment horizontal="right" shrinkToFit="1"/>
    </xf>
    <xf numFmtId="181" fontId="46" fillId="0" borderId="28" xfId="18" applyNumberFormat="1" applyFont="1" applyFill="1" applyBorder="1" applyAlignment="1">
      <alignment horizontal="right" shrinkToFit="1"/>
    </xf>
    <xf numFmtId="181" fontId="46" fillId="0" borderId="25" xfId="18" applyNumberFormat="1" applyFont="1" applyFill="1" applyBorder="1" applyAlignment="1">
      <alignment horizontal="right" shrinkToFit="1"/>
    </xf>
    <xf numFmtId="181" fontId="46" fillId="0" borderId="51" xfId="18" applyNumberFormat="1" applyFont="1" applyFill="1" applyBorder="1" applyAlignment="1">
      <alignment horizontal="right" shrinkToFit="1"/>
    </xf>
    <xf numFmtId="181" fontId="46" fillId="0" borderId="19" xfId="18" applyNumberFormat="1" applyFont="1" applyFill="1" applyBorder="1" applyAlignment="1">
      <alignment horizontal="right" shrinkToFit="1"/>
    </xf>
    <xf numFmtId="181" fontId="46" fillId="0" borderId="37" xfId="18" applyNumberFormat="1" applyFont="1" applyFill="1" applyBorder="1" applyAlignment="1">
      <alignment horizontal="right" shrinkToFit="1"/>
    </xf>
    <xf numFmtId="181" fontId="46" fillId="0" borderId="60" xfId="18" applyNumberFormat="1" applyFont="1" applyFill="1" applyBorder="1" applyAlignment="1">
      <alignment horizontal="right" shrinkToFit="1"/>
    </xf>
    <xf numFmtId="181" fontId="46" fillId="0" borderId="61" xfId="18" applyNumberFormat="1" applyFont="1" applyFill="1" applyBorder="1" applyAlignment="1">
      <alignment horizontal="right" shrinkToFit="1"/>
    </xf>
    <xf numFmtId="181" fontId="46" fillId="0" borderId="45" xfId="18" applyNumberFormat="1" applyFont="1" applyFill="1" applyBorder="1" applyAlignment="1">
      <alignment horizontal="right" shrinkToFit="1"/>
    </xf>
    <xf numFmtId="178" fontId="43" fillId="0" borderId="15" xfId="0" applyNumberFormat="1" applyFont="1" applyFill="1" applyBorder="1" applyAlignment="1">
      <alignment wrapText="1"/>
    </xf>
    <xf numFmtId="181" fontId="46" fillId="0" borderId="59" xfId="18" applyNumberFormat="1" applyFont="1" applyFill="1" applyBorder="1" applyAlignment="1">
      <alignment horizontal="right" shrinkToFit="1"/>
    </xf>
    <xf numFmtId="181" fontId="46" fillId="0" borderId="54" xfId="18" applyNumberFormat="1" applyFont="1" applyFill="1" applyBorder="1" applyAlignment="1">
      <alignment horizontal="right" shrinkToFit="1"/>
    </xf>
    <xf numFmtId="181" fontId="46" fillId="0" borderId="29" xfId="18" applyNumberFormat="1" applyFont="1" applyFill="1" applyBorder="1" applyAlignment="1">
      <alignment horizontal="right" shrinkToFit="1"/>
    </xf>
    <xf numFmtId="181" fontId="46" fillId="0" borderId="43" xfId="18" applyNumberFormat="1" applyFont="1" applyFill="1" applyBorder="1" applyAlignment="1">
      <alignment horizontal="right" shrinkToFit="1"/>
    </xf>
    <xf numFmtId="181" fontId="46" fillId="0" borderId="30" xfId="18" applyNumberFormat="1" applyFont="1" applyFill="1" applyBorder="1" applyAlignment="1">
      <alignment horizontal="right" shrinkToFit="1"/>
    </xf>
    <xf numFmtId="181" fontId="46" fillId="0" borderId="31" xfId="18" applyNumberFormat="1" applyFont="1" applyFill="1" applyBorder="1" applyAlignment="1">
      <alignment horizontal="right" shrinkToFit="1"/>
    </xf>
    <xf numFmtId="181" fontId="46" fillId="0" borderId="57" xfId="18" applyNumberFormat="1" applyFont="1" applyFill="1" applyBorder="1" applyAlignment="1">
      <alignment horizontal="right" shrinkToFit="1"/>
    </xf>
    <xf numFmtId="181" fontId="46" fillId="0" borderId="58" xfId="18" applyNumberFormat="1" applyFont="1" applyFill="1" applyBorder="1" applyAlignment="1">
      <alignment horizontal="right" shrinkToFit="1"/>
    </xf>
    <xf numFmtId="181" fontId="47" fillId="0" borderId="31" xfId="18" applyNumberFormat="1" applyFont="1" applyFill="1" applyBorder="1" applyAlignment="1">
      <alignment horizontal="right" shrinkToFit="1"/>
    </xf>
    <xf numFmtId="178" fontId="43" fillId="0" borderId="30" xfId="0" applyNumberFormat="1" applyFont="1" applyFill="1" applyBorder="1" applyAlignment="1">
      <alignment wrapText="1"/>
    </xf>
    <xf numFmtId="181" fontId="45" fillId="0" borderId="64" xfId="18" applyNumberFormat="1" applyFont="1" applyFill="1" applyBorder="1" applyAlignment="1">
      <alignment horizontal="right" shrinkToFit="1"/>
    </xf>
    <xf numFmtId="181" fontId="45" fillId="0" borderId="54" xfId="18" applyNumberFormat="1" applyFont="1" applyFill="1" applyBorder="1" applyAlignment="1">
      <alignment horizontal="right" shrinkToFit="1"/>
    </xf>
    <xf numFmtId="178" fontId="43" fillId="0" borderId="14" xfId="0" applyNumberFormat="1" applyFont="1" applyFill="1" applyBorder="1" applyAlignment="1">
      <alignment wrapText="1"/>
    </xf>
    <xf numFmtId="181" fontId="46" fillId="0" borderId="44" xfId="18" applyNumberFormat="1" applyFont="1" applyFill="1" applyBorder="1" applyAlignment="1">
      <alignment horizontal="right" shrinkToFit="1"/>
    </xf>
    <xf numFmtId="178" fontId="43" fillId="0" borderId="16" xfId="0" applyNumberFormat="1" applyFont="1" applyFill="1" applyBorder="1" applyAlignment="1">
      <alignment wrapText="1"/>
    </xf>
    <xf numFmtId="181" fontId="46" fillId="0" borderId="52" xfId="18" applyNumberFormat="1" applyFont="1" applyFill="1" applyBorder="1" applyAlignment="1">
      <alignment horizontal="right" shrinkToFit="1"/>
    </xf>
    <xf numFmtId="178" fontId="43" fillId="0" borderId="11" xfId="0" applyNumberFormat="1" applyFont="1" applyFill="1" applyBorder="1" applyAlignment="1">
      <alignment wrapText="1"/>
    </xf>
    <xf numFmtId="181" fontId="42" fillId="0" borderId="8" xfId="18" applyNumberFormat="1" applyFont="1" applyFill="1" applyBorder="1" applyAlignment="1">
      <alignment horizontal="right" shrinkToFit="1"/>
    </xf>
    <xf numFmtId="181" fontId="46" fillId="0" borderId="8" xfId="18" applyNumberFormat="1" applyFont="1" applyFill="1" applyBorder="1" applyAlignment="1">
      <alignment horizontal="right" shrinkToFit="1"/>
    </xf>
    <xf numFmtId="181" fontId="46" fillId="0" borderId="9" xfId="18" applyNumberFormat="1" applyFont="1" applyFill="1" applyBorder="1" applyAlignment="1">
      <alignment horizontal="right" shrinkToFit="1"/>
    </xf>
    <xf numFmtId="181" fontId="46" fillId="0" borderId="10" xfId="18" quotePrefix="1" applyNumberFormat="1" applyFont="1" applyFill="1" applyBorder="1" applyAlignment="1">
      <alignment horizontal="right" shrinkToFit="1"/>
    </xf>
    <xf numFmtId="181" fontId="46" fillId="0" borderId="10" xfId="18" applyNumberFormat="1" applyFont="1" applyFill="1" applyBorder="1" applyAlignment="1">
      <alignment horizontal="right" shrinkToFit="1"/>
    </xf>
    <xf numFmtId="181" fontId="46" fillId="0" borderId="55" xfId="18" applyNumberFormat="1" applyFont="1" applyFill="1" applyBorder="1" applyAlignment="1">
      <alignment horizontal="right" shrinkToFit="1"/>
    </xf>
    <xf numFmtId="181" fontId="46" fillId="0" borderId="23" xfId="18" applyNumberFormat="1" applyFont="1" applyFill="1" applyBorder="1" applyAlignment="1">
      <alignment horizontal="right" shrinkToFit="1"/>
    </xf>
    <xf numFmtId="181" fontId="46" fillId="0" borderId="56" xfId="18" applyNumberFormat="1" applyFont="1" applyFill="1" applyBorder="1" applyAlignment="1">
      <alignment horizontal="right" shrinkToFit="1"/>
    </xf>
    <xf numFmtId="181" fontId="46" fillId="0" borderId="53" xfId="18" applyNumberFormat="1" applyFont="1" applyFill="1" applyBorder="1" applyAlignment="1">
      <alignment horizontal="right" shrinkToFit="1"/>
    </xf>
    <xf numFmtId="181" fontId="42" fillId="0" borderId="30" xfId="18" applyNumberFormat="1" applyFont="1" applyFill="1" applyBorder="1" applyAlignment="1">
      <alignment horizontal="right" shrinkToFit="1"/>
    </xf>
    <xf numFmtId="181" fontId="42" fillId="0" borderId="29" xfId="18" applyNumberFormat="1" applyFont="1" applyFill="1" applyBorder="1" applyAlignment="1">
      <alignment horizontal="right" shrinkToFit="1"/>
    </xf>
    <xf numFmtId="181" fontId="42" fillId="0" borderId="43" xfId="18" applyNumberFormat="1" applyFont="1" applyFill="1" applyBorder="1" applyAlignment="1">
      <alignment horizontal="right" shrinkToFit="1"/>
    </xf>
    <xf numFmtId="181" fontId="42" fillId="0" borderId="31" xfId="18" applyNumberFormat="1" applyFont="1" applyFill="1" applyBorder="1" applyAlignment="1">
      <alignment horizontal="right" shrinkToFit="1"/>
    </xf>
    <xf numFmtId="181" fontId="46" fillId="0" borderId="31" xfId="18" quotePrefix="1" applyNumberFormat="1" applyFont="1" applyFill="1" applyBorder="1" applyAlignment="1">
      <alignment horizontal="right" shrinkToFit="1"/>
    </xf>
    <xf numFmtId="178" fontId="44" fillId="0" borderId="12" xfId="0" applyNumberFormat="1" applyFont="1" applyFill="1" applyBorder="1" applyAlignment="1">
      <alignment wrapText="1"/>
    </xf>
    <xf numFmtId="181" fontId="45" fillId="0" borderId="21" xfId="18" applyNumberFormat="1" applyFont="1" applyFill="1" applyBorder="1" applyAlignment="1">
      <alignment horizontal="right" shrinkToFit="1"/>
    </xf>
    <xf numFmtId="181" fontId="45" fillId="0" borderId="35" xfId="18" applyNumberFormat="1" applyFont="1" applyFill="1" applyBorder="1" applyAlignment="1">
      <alignment horizontal="right" shrinkToFit="1"/>
    </xf>
    <xf numFmtId="181" fontId="45" fillId="0" borderId="88" xfId="18" applyNumberFormat="1" applyFont="1" applyFill="1" applyBorder="1" applyAlignment="1">
      <alignment horizontal="right" shrinkToFit="1"/>
    </xf>
    <xf numFmtId="181" fontId="45" fillId="0" borderId="89" xfId="18" applyNumberFormat="1" applyFont="1" applyFill="1" applyBorder="1" applyAlignment="1">
      <alignment horizontal="right" shrinkToFit="1"/>
    </xf>
    <xf numFmtId="181" fontId="45" fillId="0" borderId="6" xfId="18" applyNumberFormat="1" applyFont="1" applyFill="1" applyBorder="1" applyAlignment="1">
      <alignment horizontal="right" shrinkToFit="1"/>
    </xf>
    <xf numFmtId="181" fontId="45" fillId="0" borderId="72" xfId="18" applyNumberFormat="1" applyFont="1" applyFill="1" applyBorder="1" applyAlignment="1">
      <alignment horizontal="right" shrinkToFit="1"/>
    </xf>
    <xf numFmtId="181" fontId="45" fillId="0" borderId="82" xfId="18" applyNumberFormat="1" applyFont="1" applyFill="1" applyBorder="1" applyAlignment="1">
      <alignment horizontal="right" shrinkToFit="1"/>
    </xf>
    <xf numFmtId="181" fontId="45" fillId="0" borderId="2" xfId="18" quotePrefix="1" applyNumberFormat="1" applyFont="1" applyFill="1" applyBorder="1" applyAlignment="1">
      <alignment horizontal="right" shrinkToFit="1"/>
    </xf>
    <xf numFmtId="181" fontId="45" fillId="0" borderId="26" xfId="18" quotePrefix="1" applyNumberFormat="1" applyFont="1" applyFill="1" applyBorder="1" applyAlignment="1">
      <alignment horizontal="right" shrinkToFit="1"/>
    </xf>
    <xf numFmtId="178" fontId="43" fillId="0" borderId="13" xfId="0" applyNumberFormat="1" applyFont="1" applyFill="1" applyBorder="1" applyAlignment="1">
      <alignment wrapText="1"/>
    </xf>
    <xf numFmtId="181" fontId="42" fillId="0" borderId="90" xfId="18" applyNumberFormat="1" applyFont="1" applyFill="1" applyBorder="1" applyAlignment="1">
      <alignment horizontal="right" shrinkToFit="1"/>
    </xf>
    <xf numFmtId="181" fontId="42" fillId="0" borderId="40" xfId="18" applyNumberFormat="1" applyFont="1" applyFill="1" applyBorder="1" applyAlignment="1">
      <alignment horizontal="right" shrinkToFit="1"/>
    </xf>
    <xf numFmtId="181" fontId="46" fillId="0" borderId="41" xfId="18" applyNumberFormat="1" applyFont="1" applyFill="1" applyBorder="1" applyAlignment="1">
      <alignment horizontal="right" shrinkToFit="1"/>
    </xf>
    <xf numFmtId="181" fontId="42" fillId="0" borderId="91" xfId="18" applyNumberFormat="1" applyFont="1" applyFill="1" applyBorder="1" applyAlignment="1">
      <alignment horizontal="right" shrinkToFit="1"/>
    </xf>
    <xf numFmtId="181" fontId="42" fillId="0" borderId="92" xfId="18" applyNumberFormat="1" applyFont="1" applyFill="1" applyBorder="1" applyAlignment="1">
      <alignment horizontal="right" shrinkToFit="1"/>
    </xf>
    <xf numFmtId="181" fontId="42" fillId="0" borderId="93" xfId="18" applyNumberFormat="1" applyFont="1" applyFill="1" applyBorder="1" applyAlignment="1">
      <alignment horizontal="right" shrinkToFit="1"/>
    </xf>
    <xf numFmtId="181" fontId="42" fillId="0" borderId="94" xfId="18" applyNumberFormat="1" applyFont="1" applyFill="1" applyBorder="1" applyAlignment="1">
      <alignment horizontal="right" shrinkToFit="1"/>
    </xf>
    <xf numFmtId="181" fontId="42" fillId="0" borderId="41" xfId="18" applyNumberFormat="1" applyFont="1" applyFill="1" applyBorder="1" applyAlignment="1">
      <alignment horizontal="right" shrinkToFit="1"/>
    </xf>
    <xf numFmtId="178" fontId="43" fillId="0" borderId="18" xfId="0" applyNumberFormat="1" applyFont="1" applyFill="1" applyBorder="1" applyAlignment="1">
      <alignment horizontal="left" wrapText="1"/>
    </xf>
    <xf numFmtId="181" fontId="42" fillId="0" borderId="0" xfId="18" applyNumberFormat="1" applyFont="1" applyFill="1" applyBorder="1" applyAlignment="1">
      <alignment horizontal="right" shrinkToFit="1"/>
    </xf>
    <xf numFmtId="181" fontId="42" fillId="0" borderId="33" xfId="18" applyNumberFormat="1" applyFont="1" applyFill="1" applyBorder="1" applyAlignment="1">
      <alignment horizontal="right" shrinkToFit="1"/>
    </xf>
    <xf numFmtId="181" fontId="42" fillId="0" borderId="25" xfId="18" applyNumberFormat="1" applyFont="1" applyFill="1" applyBorder="1" applyAlignment="1">
      <alignment horizontal="right" shrinkToFit="1"/>
    </xf>
    <xf numFmtId="181" fontId="42" fillId="0" borderId="19" xfId="18" applyNumberFormat="1" applyFont="1" applyFill="1" applyBorder="1" applyAlignment="1">
      <alignment horizontal="right" shrinkToFit="1"/>
    </xf>
    <xf numFmtId="181" fontId="42" fillId="0" borderId="37" xfId="18" applyNumberFormat="1" applyFont="1" applyFill="1" applyBorder="1" applyAlignment="1">
      <alignment horizontal="right" shrinkToFit="1"/>
    </xf>
    <xf numFmtId="181" fontId="42" fillId="0" borderId="60" xfId="18" applyNumberFormat="1" applyFont="1" applyFill="1" applyBorder="1" applyAlignment="1">
      <alignment horizontal="right" shrinkToFit="1"/>
    </xf>
    <xf numFmtId="181" fontId="42" fillId="0" borderId="61" xfId="18" applyNumberFormat="1" applyFont="1" applyFill="1" applyBorder="1" applyAlignment="1">
      <alignment horizontal="right" shrinkToFit="1"/>
    </xf>
    <xf numFmtId="181" fontId="42" fillId="0" borderId="45" xfId="18" applyNumberFormat="1" applyFont="1" applyFill="1" applyBorder="1" applyAlignment="1">
      <alignment horizontal="right" shrinkToFit="1"/>
    </xf>
    <xf numFmtId="178" fontId="44" fillId="0" borderId="17" xfId="0" applyNumberFormat="1" applyFont="1" applyFill="1" applyBorder="1" applyAlignment="1">
      <alignment horizontal="left" wrapText="1"/>
    </xf>
    <xf numFmtId="181" fontId="44" fillId="0" borderId="20" xfId="18" applyNumberFormat="1" applyFont="1" applyFill="1" applyBorder="1" applyAlignment="1">
      <alignment horizontal="right" shrinkToFit="1"/>
    </xf>
    <xf numFmtId="181" fontId="42" fillId="0" borderId="34" xfId="18" applyNumberFormat="1" applyFont="1" applyFill="1" applyBorder="1" applyAlignment="1">
      <alignment horizontal="right" shrinkToFit="1"/>
    </xf>
    <xf numFmtId="181" fontId="42" fillId="0" borderId="81" xfId="18" applyNumberFormat="1" applyFont="1" applyFill="1" applyBorder="1" applyAlignment="1">
      <alignment horizontal="right" shrinkToFit="1"/>
    </xf>
    <xf numFmtId="178" fontId="44" fillId="0" borderId="24" xfId="0" applyNumberFormat="1" applyFont="1" applyFill="1" applyBorder="1" applyAlignment="1">
      <alignment horizontal="left" wrapText="1"/>
    </xf>
    <xf numFmtId="181" fontId="45" fillId="0" borderId="38" xfId="18" applyNumberFormat="1" applyFont="1" applyFill="1" applyBorder="1" applyAlignment="1">
      <alignment horizontal="right" shrinkToFit="1"/>
    </xf>
    <xf numFmtId="181" fontId="45" fillId="0" borderId="36" xfId="18" applyNumberFormat="1" applyFont="1" applyFill="1" applyBorder="1" applyAlignment="1">
      <alignment horizontal="right" shrinkToFit="1"/>
    </xf>
    <xf numFmtId="181" fontId="45" fillId="0" borderId="22" xfId="18" applyNumberFormat="1" applyFont="1" applyFill="1" applyBorder="1" applyAlignment="1">
      <alignment horizontal="right" shrinkToFit="1"/>
    </xf>
    <xf numFmtId="181" fontId="45" fillId="0" borderId="39" xfId="18" applyNumberFormat="1" applyFont="1" applyFill="1" applyBorder="1" applyAlignment="1">
      <alignment horizontal="right" shrinkToFit="1"/>
    </xf>
    <xf numFmtId="181" fontId="45" fillId="0" borderId="62" xfId="18" applyNumberFormat="1" applyFont="1" applyFill="1" applyBorder="1" applyAlignment="1">
      <alignment horizontal="right" shrinkToFit="1"/>
    </xf>
    <xf numFmtId="181" fontId="45" fillId="0" borderId="65" xfId="18" applyNumberFormat="1" applyFont="1" applyFill="1" applyBorder="1" applyAlignment="1">
      <alignment horizontal="right" shrinkToFit="1"/>
    </xf>
    <xf numFmtId="181" fontId="45" fillId="0" borderId="47" xfId="18" applyNumberFormat="1" applyFont="1" applyFill="1" applyBorder="1" applyAlignment="1">
      <alignment horizontal="right" shrinkToFit="1"/>
    </xf>
    <xf numFmtId="0" fontId="42" fillId="0" borderId="0" xfId="0" applyFont="1" applyFill="1" applyBorder="1" applyAlignment="1">
      <alignment horizontal="left" shrinkToFit="1"/>
    </xf>
    <xf numFmtId="179" fontId="42" fillId="0" borderId="0" xfId="18" applyNumberFormat="1" applyFont="1" applyFill="1" applyBorder="1" applyAlignment="1">
      <alignment horizontal="right" shrinkToFit="1"/>
    </xf>
    <xf numFmtId="0" fontId="21" fillId="0" borderId="0" xfId="0" applyFont="1" applyFill="1" applyBorder="1" applyAlignment="1">
      <alignment horizontal="left" shrinkToFit="1"/>
    </xf>
    <xf numFmtId="3" fontId="21" fillId="0" borderId="0" xfId="0" applyNumberFormat="1" applyFont="1" applyFill="1" applyBorder="1"/>
    <xf numFmtId="0" fontId="32" fillId="0" borderId="0" xfId="0" applyFont="1" applyFill="1" applyBorder="1" applyAlignment="1">
      <alignment horizontal="left"/>
    </xf>
    <xf numFmtId="0" fontId="32" fillId="0" borderId="0" xfId="0" applyFont="1" applyFill="1" applyBorder="1" applyAlignment="1"/>
    <xf numFmtId="0" fontId="21" fillId="0" borderId="0" xfId="0" applyFont="1" applyFill="1" applyBorder="1" applyAlignment="1"/>
    <xf numFmtId="0" fontId="21" fillId="0" borderId="0" xfId="0" applyFont="1" applyFill="1" applyAlignment="1"/>
    <xf numFmtId="176" fontId="19" fillId="0" borderId="0" xfId="18" applyNumberFormat="1" applyFont="1" applyFill="1" applyAlignment="1">
      <alignment horizontal="right"/>
    </xf>
    <xf numFmtId="176" fontId="19" fillId="0" borderId="0" xfId="18" applyNumberFormat="1" applyFont="1" applyFill="1"/>
    <xf numFmtId="49" fontId="21" fillId="0" borderId="7" xfId="0" applyNumberFormat="1" applyFont="1" applyFill="1" applyBorder="1" applyAlignment="1">
      <alignment horizontal="center" vertical="center" wrapText="1" shrinkToFit="1"/>
    </xf>
    <xf numFmtId="0" fontId="8" fillId="0" borderId="19" xfId="0" applyFont="1" applyFill="1" applyBorder="1"/>
    <xf numFmtId="0" fontId="8" fillId="0" borderId="25" xfId="0" applyFont="1" applyFill="1" applyBorder="1"/>
    <xf numFmtId="38" fontId="27" fillId="0" borderId="23" xfId="18" applyFont="1" applyFill="1" applyBorder="1"/>
    <xf numFmtId="181" fontId="21" fillId="0" borderId="83" xfId="18" applyNumberFormat="1" applyFont="1" applyFill="1" applyBorder="1" applyAlignment="1">
      <alignment horizontal="right"/>
    </xf>
    <xf numFmtId="181" fontId="21" fillId="0" borderId="59" xfId="18" applyNumberFormat="1" applyFont="1" applyFill="1" applyBorder="1" applyAlignment="1">
      <alignment horizontal="right"/>
    </xf>
    <xf numFmtId="0" fontId="6" fillId="0" borderId="49" xfId="0" applyFont="1" applyFill="1" applyBorder="1"/>
    <xf numFmtId="181" fontId="21" fillId="0" borderId="84" xfId="18" applyNumberFormat="1" applyFont="1" applyFill="1" applyBorder="1" applyAlignment="1">
      <alignment horizontal="right"/>
    </xf>
    <xf numFmtId="0" fontId="8" fillId="0" borderId="20" xfId="0" applyFont="1" applyFill="1" applyBorder="1"/>
    <xf numFmtId="181" fontId="27" fillId="0" borderId="7" xfId="18" applyNumberFormat="1" applyFont="1" applyFill="1" applyBorder="1" applyAlignment="1">
      <alignment horizontal="right"/>
    </xf>
    <xf numFmtId="0" fontId="6" fillId="0" borderId="30" xfId="0" applyFont="1" applyFill="1" applyBorder="1" applyAlignment="1">
      <alignment wrapText="1"/>
    </xf>
    <xf numFmtId="181" fontId="27" fillId="0" borderId="64" xfId="18" applyNumberFormat="1" applyFont="1" applyFill="1" applyBorder="1" applyAlignment="1">
      <alignment horizontal="right"/>
    </xf>
    <xf numFmtId="0" fontId="6" fillId="0" borderId="27" xfId="0" applyFont="1" applyFill="1" applyBorder="1" applyAlignment="1">
      <alignment wrapText="1"/>
    </xf>
    <xf numFmtId="0" fontId="6" fillId="0" borderId="49" xfId="0" applyFont="1" applyFill="1" applyBorder="1" applyAlignment="1">
      <alignment wrapText="1"/>
    </xf>
    <xf numFmtId="181" fontId="30" fillId="0" borderId="84" xfId="18" applyNumberFormat="1" applyFont="1" applyFill="1" applyBorder="1" applyAlignment="1">
      <alignment horizontal="right"/>
    </xf>
    <xf numFmtId="0" fontId="8" fillId="0" borderId="20" xfId="0" applyFont="1" applyFill="1" applyBorder="1" applyAlignment="1">
      <alignment wrapText="1"/>
    </xf>
    <xf numFmtId="0" fontId="6" fillId="0" borderId="19" xfId="0" applyFont="1" applyFill="1" applyBorder="1" applyAlignment="1">
      <alignment wrapText="1"/>
    </xf>
    <xf numFmtId="0" fontId="8" fillId="0" borderId="75" xfId="0" applyFont="1" applyFill="1" applyBorder="1"/>
    <xf numFmtId="181" fontId="27" fillId="0" borderId="86" xfId="18" applyNumberFormat="1" applyFont="1" applyFill="1" applyBorder="1" applyAlignment="1">
      <alignment horizontal="right"/>
    </xf>
    <xf numFmtId="0" fontId="8" fillId="0" borderId="8" xfId="0" applyFont="1" applyFill="1" applyBorder="1"/>
    <xf numFmtId="181" fontId="27" fillId="0" borderId="23" xfId="18" applyNumberFormat="1" applyFont="1" applyFill="1" applyBorder="1" applyAlignment="1">
      <alignment horizontal="right"/>
    </xf>
    <xf numFmtId="181" fontId="27" fillId="0" borderId="54" xfId="18" applyNumberFormat="1" applyFont="1" applyFill="1" applyBorder="1" applyAlignment="1">
      <alignment horizontal="right"/>
    </xf>
    <xf numFmtId="49" fontId="21" fillId="0" borderId="0" xfId="0" applyNumberFormat="1" applyFont="1" applyFill="1" applyBorder="1" applyAlignment="1">
      <alignment vertical="center"/>
    </xf>
    <xf numFmtId="38" fontId="19" fillId="0" borderId="0" xfId="18" applyFont="1" applyFill="1" applyBorder="1" applyAlignment="1">
      <alignment horizontal="right"/>
    </xf>
    <xf numFmtId="177" fontId="21" fillId="0" borderId="0" xfId="18" applyNumberFormat="1" applyFont="1" applyFill="1" applyBorder="1" applyAlignment="1">
      <alignment horizontal="right"/>
    </xf>
    <xf numFmtId="0" fontId="3" fillId="0" borderId="19" xfId="0" applyFont="1" applyFill="1" applyBorder="1" applyAlignment="1"/>
    <xf numFmtId="177" fontId="21" fillId="0" borderId="0" xfId="18" applyNumberFormat="1" applyFont="1" applyFill="1" applyBorder="1" applyAlignment="1"/>
    <xf numFmtId="0" fontId="6" fillId="0" borderId="83" xfId="0" applyFont="1" applyFill="1" applyBorder="1"/>
    <xf numFmtId="0" fontId="6" fillId="0" borderId="59" xfId="0" applyFont="1" applyFill="1" applyBorder="1"/>
    <xf numFmtId="0" fontId="6" fillId="0" borderId="59" xfId="0" applyFont="1" applyFill="1" applyBorder="1" applyAlignment="1">
      <alignment wrapText="1"/>
    </xf>
    <xf numFmtId="0" fontId="6" fillId="0" borderId="59" xfId="0" applyFont="1" applyFill="1" applyBorder="1" applyAlignment="1"/>
    <xf numFmtId="3" fontId="6" fillId="0" borderId="59" xfId="0" applyNumberFormat="1" applyFont="1" applyFill="1" applyBorder="1"/>
    <xf numFmtId="0" fontId="6" fillId="0" borderId="84" xfId="0" applyFont="1" applyFill="1" applyBorder="1"/>
    <xf numFmtId="0" fontId="6" fillId="0" borderId="6" xfId="0" applyFont="1" applyFill="1" applyBorder="1"/>
    <xf numFmtId="181" fontId="21" fillId="0" borderId="6" xfId="18" applyNumberFormat="1" applyFont="1" applyFill="1" applyBorder="1" applyAlignment="1">
      <alignment horizontal="right"/>
    </xf>
    <xf numFmtId="0" fontId="6" fillId="0" borderId="0" xfId="0" applyFont="1" applyFill="1" applyBorder="1"/>
    <xf numFmtId="0" fontId="3" fillId="0" borderId="21" xfId="0" applyFont="1" applyFill="1" applyBorder="1" applyAlignment="1"/>
    <xf numFmtId="0" fontId="6" fillId="0" borderId="85" xfId="0" applyFont="1" applyFill="1" applyBorder="1"/>
    <xf numFmtId="181" fontId="21" fillId="0" borderId="85" xfId="18" applyNumberFormat="1" applyFont="1" applyFill="1" applyBorder="1" applyAlignment="1">
      <alignment horizontal="right"/>
    </xf>
    <xf numFmtId="0" fontId="3" fillId="0" borderId="20" xfId="0" applyFont="1" applyFill="1" applyBorder="1" applyAlignment="1"/>
    <xf numFmtId="181" fontId="27" fillId="0" borderId="6" xfId="18" applyNumberFormat="1" applyFont="1" applyFill="1" applyBorder="1" applyAlignment="1">
      <alignment horizontal="right"/>
    </xf>
    <xf numFmtId="0" fontId="4" fillId="0" borderId="20" xfId="0" applyFont="1" applyFill="1" applyBorder="1" applyAlignment="1"/>
    <xf numFmtId="181" fontId="21" fillId="0" borderId="7" xfId="18" applyNumberFormat="1" applyFont="1" applyFill="1" applyBorder="1" applyAlignment="1">
      <alignment horizontal="right"/>
    </xf>
    <xf numFmtId="0" fontId="4" fillId="0" borderId="8" xfId="0" applyFont="1" applyFill="1" applyBorder="1" applyAlignment="1"/>
    <xf numFmtId="181" fontId="21" fillId="0" borderId="9" xfId="18" applyNumberFormat="1" applyFont="1" applyFill="1" applyBorder="1" applyAlignment="1">
      <alignment horizontal="right"/>
    </xf>
    <xf numFmtId="181" fontId="21" fillId="0" borderId="23" xfId="18" applyNumberFormat="1" applyFont="1" applyFill="1" applyBorder="1" applyAlignment="1">
      <alignment horizontal="right"/>
    </xf>
    <xf numFmtId="0" fontId="3" fillId="0" borderId="38" xfId="0" applyFont="1" applyFill="1" applyBorder="1" applyAlignment="1"/>
    <xf numFmtId="181" fontId="27" fillId="0" borderId="22" xfId="18" applyNumberFormat="1" applyFont="1" applyFill="1" applyBorder="1" applyAlignment="1">
      <alignment horizontal="right"/>
    </xf>
    <xf numFmtId="177" fontId="21" fillId="0" borderId="0" xfId="18" applyNumberFormat="1" applyFont="1" applyFill="1" applyBorder="1" applyAlignment="1">
      <alignment vertical="center"/>
    </xf>
    <xf numFmtId="181" fontId="30" fillId="0" borderId="25" xfId="18" applyNumberFormat="1" applyFont="1" applyFill="1" applyBorder="1" applyAlignment="1">
      <alignment horizontal="right"/>
    </xf>
    <xf numFmtId="181" fontId="30" fillId="0" borderId="61" xfId="18" applyNumberFormat="1" applyFont="1" applyFill="1" applyBorder="1" applyAlignment="1">
      <alignment horizontal="right"/>
    </xf>
    <xf numFmtId="0" fontId="26" fillId="0" borderId="19" xfId="0" applyFont="1" applyFill="1" applyBorder="1"/>
    <xf numFmtId="0" fontId="6" fillId="0" borderId="20" xfId="0" applyFont="1" applyFill="1" applyBorder="1"/>
    <xf numFmtId="181" fontId="30" fillId="0" borderId="2" xfId="18" applyNumberFormat="1" applyFont="1" applyFill="1" applyBorder="1" applyAlignment="1">
      <alignment horizontal="right"/>
    </xf>
    <xf numFmtId="181" fontId="30" fillId="0" borderId="70" xfId="18" applyNumberFormat="1" applyFont="1" applyFill="1" applyBorder="1" applyAlignment="1">
      <alignment horizontal="right"/>
    </xf>
    <xf numFmtId="181" fontId="30" fillId="0" borderId="57" xfId="18" applyNumberFormat="1" applyFont="1" applyFill="1" applyBorder="1" applyAlignment="1">
      <alignment horizontal="right" shrinkToFit="1"/>
    </xf>
    <xf numFmtId="182" fontId="30" fillId="0" borderId="57" xfId="18" applyNumberFormat="1" applyFont="1" applyFill="1" applyBorder="1" applyAlignment="1">
      <alignment horizontal="right" shrinkToFit="1"/>
    </xf>
    <xf numFmtId="182" fontId="30" fillId="0" borderId="43" xfId="18" applyNumberFormat="1" applyFont="1" applyFill="1" applyBorder="1" applyAlignment="1">
      <alignment horizontal="right" shrinkToFit="1"/>
    </xf>
    <xf numFmtId="182" fontId="30" fillId="0" borderId="77" xfId="18" applyNumberFormat="1" applyFont="1" applyFill="1" applyBorder="1" applyAlignment="1">
      <alignment horizontal="right" shrinkToFit="1"/>
    </xf>
    <xf numFmtId="182" fontId="30" fillId="0" borderId="52" xfId="18" applyNumberFormat="1" applyFont="1" applyFill="1" applyBorder="1" applyAlignment="1">
      <alignment horizontal="right" shrinkToFit="1"/>
    </xf>
    <xf numFmtId="181" fontId="30" fillId="0" borderId="79" xfId="18" applyNumberFormat="1" applyFont="1" applyFill="1" applyBorder="1" applyAlignment="1">
      <alignment horizontal="right" shrinkToFit="1"/>
    </xf>
    <xf numFmtId="183" fontId="30" fillId="0" borderId="57" xfId="18" applyNumberFormat="1" applyFont="1" applyFill="1" applyBorder="1" applyAlignment="1">
      <alignment horizontal="right" shrinkToFit="1"/>
    </xf>
    <xf numFmtId="183" fontId="30" fillId="0" borderId="43" xfId="18" applyNumberFormat="1" applyFont="1" applyFill="1" applyBorder="1" applyAlignment="1">
      <alignment horizontal="right" shrinkToFit="1"/>
    </xf>
    <xf numFmtId="183" fontId="30" fillId="0" borderId="77" xfId="18" applyNumberFormat="1" applyFont="1" applyFill="1" applyBorder="1" applyAlignment="1">
      <alignment horizontal="right" shrinkToFit="1"/>
    </xf>
    <xf numFmtId="181" fontId="21" fillId="0" borderId="71" xfId="18" applyNumberFormat="1" applyFont="1" applyFill="1" applyBorder="1" applyAlignment="1">
      <alignment horizontal="right"/>
    </xf>
    <xf numFmtId="181" fontId="30" fillId="0" borderId="41" xfId="18" applyNumberFormat="1" applyFont="1" applyFill="1" applyBorder="1" applyAlignment="1">
      <alignment horizontal="right" shrinkToFit="1"/>
    </xf>
    <xf numFmtId="0" fontId="21" fillId="0" borderId="6" xfId="0" applyNumberFormat="1" applyFont="1" applyFill="1" applyBorder="1" applyAlignment="1">
      <alignment vertical="center"/>
    </xf>
    <xf numFmtId="6" fontId="21" fillId="6" borderId="56" xfId="23" applyFont="1" applyFill="1" applyBorder="1" applyAlignment="1">
      <alignment horizontal="center" vertical="center" wrapText="1" shrinkToFit="1"/>
    </xf>
    <xf numFmtId="6" fontId="4" fillId="6" borderId="72" xfId="23" applyFont="1" applyFill="1" applyBorder="1" applyAlignment="1">
      <alignment horizontal="center" vertical="center" wrapText="1" shrinkToFit="1"/>
    </xf>
    <xf numFmtId="181" fontId="26" fillId="6" borderId="42" xfId="0" applyNumberFormat="1" applyFont="1" applyFill="1" applyBorder="1"/>
    <xf numFmtId="181" fontId="26" fillId="6" borderId="40" xfId="0" applyNumberFormat="1" applyFont="1" applyFill="1" applyBorder="1"/>
    <xf numFmtId="181" fontId="26" fillId="6" borderId="41" xfId="0" applyNumberFormat="1" applyFont="1" applyFill="1" applyBorder="1"/>
    <xf numFmtId="181" fontId="26" fillId="6" borderId="46" xfId="0" applyNumberFormat="1" applyFont="1" applyFill="1" applyBorder="1"/>
    <xf numFmtId="181" fontId="26" fillId="6" borderId="25" xfId="0" applyNumberFormat="1" applyFont="1" applyFill="1" applyBorder="1"/>
    <xf numFmtId="181" fontId="26" fillId="6" borderId="45" xfId="0" applyNumberFormat="1" applyFont="1" applyFill="1" applyBorder="1"/>
    <xf numFmtId="181" fontId="26" fillId="6" borderId="48" xfId="0" applyNumberFormat="1" applyFont="1" applyFill="1" applyBorder="1"/>
    <xf numFmtId="181" fontId="26" fillId="6" borderId="36" xfId="0" applyNumberFormat="1" applyFont="1" applyFill="1" applyBorder="1"/>
    <xf numFmtId="181" fontId="26" fillId="6" borderId="47" xfId="0" applyNumberFormat="1" applyFont="1" applyFill="1" applyBorder="1"/>
    <xf numFmtId="181" fontId="26" fillId="6" borderId="44" xfId="0" applyNumberFormat="1" applyFont="1" applyFill="1" applyBorder="1"/>
    <xf numFmtId="181" fontId="26" fillId="6" borderId="29" xfId="0" applyNumberFormat="1" applyFont="1" applyFill="1" applyBorder="1"/>
    <xf numFmtId="181" fontId="26" fillId="6" borderId="43" xfId="0" applyNumberFormat="1" applyFont="1" applyFill="1" applyBorder="1"/>
    <xf numFmtId="181" fontId="30" fillId="0" borderId="94" xfId="18" applyNumberFormat="1" applyFont="1" applyFill="1" applyBorder="1" applyAlignment="1">
      <alignment horizontal="right" shrinkToFit="1"/>
    </xf>
    <xf numFmtId="181" fontId="26" fillId="6" borderId="93" xfId="0" applyNumberFormat="1" applyFont="1" applyFill="1" applyBorder="1"/>
    <xf numFmtId="181" fontId="26" fillId="6" borderId="60" xfId="0" applyNumberFormat="1" applyFont="1" applyFill="1" applyBorder="1"/>
    <xf numFmtId="181" fontId="26" fillId="6" borderId="62" xfId="0" applyNumberFormat="1" applyFont="1" applyFill="1" applyBorder="1"/>
    <xf numFmtId="181" fontId="22" fillId="6" borderId="58" xfId="18" applyNumberFormat="1" applyFont="1" applyFill="1" applyBorder="1" applyAlignment="1">
      <alignment horizontal="right" vertical="center"/>
    </xf>
    <xf numFmtId="181" fontId="22" fillId="6" borderId="43" xfId="18" applyNumberFormat="1" applyFont="1" applyFill="1" applyBorder="1" applyAlignment="1">
      <alignment horizontal="right" vertical="center"/>
    </xf>
    <xf numFmtId="181" fontId="22" fillId="6" borderId="30" xfId="18" applyNumberFormat="1" applyFont="1" applyFill="1" applyBorder="1" applyAlignment="1">
      <alignment horizontal="right" vertical="center"/>
    </xf>
    <xf numFmtId="181" fontId="22" fillId="6" borderId="29" xfId="18" applyNumberFormat="1" applyFont="1" applyFill="1" applyBorder="1" applyAlignment="1">
      <alignment horizontal="right" vertical="center"/>
    </xf>
    <xf numFmtId="181" fontId="22" fillId="6" borderId="31" xfId="18" applyNumberFormat="1" applyFont="1" applyFill="1" applyBorder="1" applyAlignment="1">
      <alignment horizontal="right" vertical="center"/>
    </xf>
    <xf numFmtId="181" fontId="22" fillId="6" borderId="61" xfId="18" applyNumberFormat="1" applyFont="1" applyFill="1" applyBorder="1" applyAlignment="1">
      <alignment horizontal="right" vertical="center"/>
    </xf>
    <xf numFmtId="181" fontId="22" fillId="6" borderId="45" xfId="18" applyNumberFormat="1" applyFont="1" applyFill="1" applyBorder="1" applyAlignment="1">
      <alignment horizontal="right" vertical="center"/>
    </xf>
    <xf numFmtId="181" fontId="22" fillId="6" borderId="63" xfId="18" applyNumberFormat="1" applyFont="1" applyFill="1" applyBorder="1" applyAlignment="1">
      <alignment horizontal="right" vertical="center"/>
    </xf>
    <xf numFmtId="181" fontId="22" fillId="6" borderId="47" xfId="18" applyNumberFormat="1" applyFont="1" applyFill="1" applyBorder="1" applyAlignment="1">
      <alignment horizontal="right" vertical="center"/>
    </xf>
    <xf numFmtId="181" fontId="22" fillId="6" borderId="88" xfId="18" applyNumberFormat="1" applyFont="1" applyFill="1" applyBorder="1" applyAlignment="1">
      <alignment horizontal="right" vertical="center"/>
    </xf>
    <xf numFmtId="181" fontId="27" fillId="6" borderId="70" xfId="18" applyNumberFormat="1" applyFont="1" applyFill="1" applyBorder="1" applyAlignment="1">
      <alignment horizontal="right" shrinkToFit="1"/>
    </xf>
    <xf numFmtId="0" fontId="4" fillId="0" borderId="0" xfId="0" applyFont="1" applyFill="1"/>
    <xf numFmtId="0" fontId="4" fillId="0" borderId="0" xfId="0" applyNumberFormat="1" applyFont="1" applyFill="1" applyAlignment="1">
      <alignment horizontal="right" vertical="center"/>
    </xf>
    <xf numFmtId="0" fontId="26" fillId="0" borderId="0" xfId="0" applyFont="1" applyFill="1" applyBorder="1" applyAlignment="1">
      <alignment vertical="top" shrinkToFit="1"/>
    </xf>
    <xf numFmtId="0" fontId="26" fillId="0" borderId="0" xfId="0" applyNumberFormat="1" applyFont="1" applyFill="1" applyAlignment="1">
      <alignment vertical="top"/>
    </xf>
    <xf numFmtId="181" fontId="22" fillId="6" borderId="57" xfId="18" applyNumberFormat="1" applyFont="1" applyFill="1" applyBorder="1" applyAlignment="1">
      <alignment horizontal="right" vertical="center"/>
    </xf>
    <xf numFmtId="181" fontId="52" fillId="0" borderId="29" xfId="18" applyNumberFormat="1" applyFont="1" applyFill="1" applyBorder="1" applyAlignment="1">
      <alignment horizontal="right"/>
    </xf>
    <xf numFmtId="0" fontId="21" fillId="0" borderId="108" xfId="0" applyFont="1" applyFill="1" applyBorder="1"/>
    <xf numFmtId="177" fontId="21" fillId="0" borderId="9" xfId="18" applyNumberFormat="1" applyFont="1" applyFill="1" applyBorder="1" applyAlignment="1"/>
    <xf numFmtId="181" fontId="54" fillId="0" borderId="29" xfId="18" applyNumberFormat="1" applyFont="1" applyFill="1" applyBorder="1" applyAlignment="1">
      <alignment horizontal="right"/>
    </xf>
    <xf numFmtId="0" fontId="21" fillId="0" borderId="29" xfId="0" applyNumberFormat="1" applyFont="1" applyFill="1" applyBorder="1" applyAlignment="1">
      <alignment horizontal="right"/>
    </xf>
    <xf numFmtId="187" fontId="21" fillId="0" borderId="29" xfId="18" quotePrefix="1" applyNumberFormat="1" applyFont="1" applyFill="1" applyBorder="1" applyAlignment="1">
      <alignment horizontal="right"/>
    </xf>
    <xf numFmtId="181" fontId="27" fillId="0" borderId="109" xfId="18" applyNumberFormat="1" applyFont="1" applyFill="1" applyBorder="1" applyAlignment="1">
      <alignment horizontal="right"/>
    </xf>
    <xf numFmtId="0" fontId="21" fillId="0" borderId="23" xfId="0" applyNumberFormat="1" applyFont="1" applyFill="1" applyBorder="1" applyAlignment="1">
      <alignment vertical="center"/>
    </xf>
    <xf numFmtId="177" fontId="21" fillId="0" borderId="53" xfId="18" applyNumberFormat="1" applyFont="1" applyFill="1" applyBorder="1" applyAlignment="1"/>
    <xf numFmtId="38" fontId="30" fillId="0" borderId="29" xfId="18" applyFont="1" applyFill="1" applyBorder="1" applyAlignment="1">
      <alignment horizontal="right" shrinkToFit="1"/>
    </xf>
    <xf numFmtId="0" fontId="6" fillId="0" borderId="0" xfId="34" applyFont="1" applyAlignment="1">
      <alignment horizontal="left" vertical="center" wrapText="1"/>
    </xf>
    <xf numFmtId="0" fontId="56" fillId="0" borderId="0" xfId="0" applyFont="1" applyFill="1" applyBorder="1" applyAlignment="1">
      <alignment horizontal="left" vertical="top"/>
    </xf>
    <xf numFmtId="0" fontId="57" fillId="0" borderId="0" xfId="0" applyFont="1" applyFill="1" applyAlignment="1">
      <alignment vertical="top"/>
    </xf>
    <xf numFmtId="0" fontId="19" fillId="0" borderId="0" xfId="0" applyNumberFormat="1" applyFont="1" applyFill="1" applyBorder="1" applyAlignment="1">
      <alignment vertical="center"/>
    </xf>
    <xf numFmtId="0" fontId="55" fillId="0" borderId="0" xfId="0" applyNumberFormat="1" applyFont="1" applyFill="1" applyBorder="1" applyAlignment="1">
      <alignment vertical="center"/>
    </xf>
    <xf numFmtId="0" fontId="55" fillId="0" borderId="0" xfId="0" applyFont="1" applyFill="1" applyBorder="1" applyAlignment="1">
      <alignment horizontal="left"/>
    </xf>
    <xf numFmtId="177" fontId="21" fillId="0" borderId="56" xfId="18" applyNumberFormat="1" applyFont="1" applyFill="1" applyBorder="1" applyAlignment="1"/>
    <xf numFmtId="6" fontId="21" fillId="0" borderId="9" xfId="23" applyFont="1" applyFill="1" applyBorder="1" applyAlignment="1">
      <alignment horizontal="center" vertical="center" wrapText="1" shrinkToFit="1"/>
    </xf>
    <xf numFmtId="0" fontId="27" fillId="0" borderId="0" xfId="0" applyFont="1" applyAlignment="1">
      <alignment vertical="center"/>
    </xf>
    <xf numFmtId="0" fontId="27" fillId="0" borderId="0" xfId="0" applyFont="1" applyAlignment="1">
      <alignment vertical="center" shrinkToFit="1"/>
    </xf>
    <xf numFmtId="38" fontId="21" fillId="0" borderId="0" xfId="18" applyFont="1" applyAlignment="1">
      <alignment horizontal="right"/>
    </xf>
    <xf numFmtId="0" fontId="19" fillId="0" borderId="0" xfId="0" applyFont="1"/>
    <xf numFmtId="0" fontId="1" fillId="0" borderId="0" xfId="0" applyFont="1" applyAlignment="1">
      <alignment horizontal="left" indent="4"/>
    </xf>
    <xf numFmtId="38" fontId="4" fillId="0" borderId="0" xfId="18" applyFont="1" applyAlignment="1">
      <alignment horizontal="right"/>
    </xf>
    <xf numFmtId="0" fontId="27" fillId="0" borderId="0" xfId="0" applyFont="1" applyAlignment="1">
      <alignment shrinkToFit="1"/>
    </xf>
    <xf numFmtId="49" fontId="26" fillId="0" borderId="0" xfId="0" applyNumberFormat="1" applyFont="1" applyAlignment="1">
      <alignment horizontal="right"/>
    </xf>
    <xf numFmtId="6" fontId="21" fillId="0" borderId="9" xfId="23" applyFont="1" applyBorder="1" applyAlignment="1">
      <alignment horizontal="center" vertical="center" wrapText="1" shrinkToFit="1"/>
    </xf>
    <xf numFmtId="6" fontId="21" fillId="0" borderId="9" xfId="23" applyFont="1" applyBorder="1" applyAlignment="1">
      <alignment horizontal="center" vertical="center" shrinkToFit="1"/>
    </xf>
    <xf numFmtId="6" fontId="21" fillId="0" borderId="23" xfId="23" applyFont="1" applyBorder="1" applyAlignment="1">
      <alignment horizontal="center" vertical="center" wrapText="1" shrinkToFit="1"/>
    </xf>
    <xf numFmtId="6" fontId="21" fillId="0" borderId="56" xfId="23" applyFont="1" applyBorder="1" applyAlignment="1">
      <alignment horizontal="center" vertical="center" wrapText="1" shrinkToFit="1"/>
    </xf>
    <xf numFmtId="6" fontId="21" fillId="0" borderId="53" xfId="23" applyFont="1" applyBorder="1" applyAlignment="1">
      <alignment horizontal="center" vertical="center" wrapText="1" shrinkToFit="1"/>
    </xf>
    <xf numFmtId="6" fontId="21" fillId="0" borderId="35" xfId="23" applyFont="1" applyBorder="1" applyAlignment="1">
      <alignment horizontal="center" vertical="center" wrapText="1" shrinkToFit="1"/>
    </xf>
    <xf numFmtId="6" fontId="21" fillId="0" borderId="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82" xfId="23" applyFont="1" applyBorder="1" applyAlignment="1">
      <alignment horizontal="center" vertical="center" wrapText="1" shrinkToFit="1"/>
    </xf>
    <xf numFmtId="179" fontId="29" fillId="0" borderId="0" xfId="0" applyNumberFormat="1" applyFont="1"/>
    <xf numFmtId="178" fontId="28" fillId="0" borderId="55" xfId="0" applyNumberFormat="1" applyFont="1" applyBorder="1" applyAlignment="1">
      <alignment wrapText="1"/>
    </xf>
    <xf numFmtId="184" fontId="28" fillId="0" borderId="9" xfId="0" applyNumberFormat="1" applyFont="1" applyBorder="1" applyAlignment="1">
      <alignment horizontal="right" wrapText="1"/>
    </xf>
    <xf numFmtId="184" fontId="28" fillId="0" borderId="56" xfId="0" applyNumberFormat="1" applyFont="1" applyBorder="1" applyAlignment="1">
      <alignment horizontal="right" wrapText="1"/>
    </xf>
    <xf numFmtId="184" fontId="28" fillId="0" borderId="23" xfId="0" applyNumberFormat="1" applyFont="1" applyBorder="1" applyAlignment="1">
      <alignment horizontal="right" wrapText="1"/>
    </xf>
    <xf numFmtId="184" fontId="28" fillId="0" borderId="40" xfId="0" applyNumberFormat="1" applyFont="1" applyBorder="1" applyAlignment="1">
      <alignment horizontal="right" wrapText="1"/>
    </xf>
    <xf numFmtId="184" fontId="28" fillId="0" borderId="41" xfId="0" applyNumberFormat="1" applyFont="1" applyBorder="1" applyAlignment="1">
      <alignment horizontal="right" wrapText="1"/>
    </xf>
    <xf numFmtId="0" fontId="29" fillId="0" borderId="0" xfId="0" applyFont="1"/>
    <xf numFmtId="178" fontId="30" fillId="0" borderId="57" xfId="0" applyNumberFormat="1" applyFont="1" applyBorder="1" applyAlignment="1">
      <alignment wrapText="1"/>
    </xf>
    <xf numFmtId="185" fontId="30" fillId="0" borderId="44" xfId="0" applyNumberFormat="1" applyFont="1" applyBorder="1" applyAlignment="1">
      <alignment horizontal="right"/>
    </xf>
    <xf numFmtId="185" fontId="30" fillId="0" borderId="29" xfId="0" applyNumberFormat="1" applyFont="1" applyBorder="1" applyAlignment="1">
      <alignment horizontal="right"/>
    </xf>
    <xf numFmtId="185" fontId="30" fillId="0" borderId="58" xfId="0" applyNumberFormat="1" applyFont="1" applyBorder="1" applyAlignment="1">
      <alignment horizontal="right"/>
    </xf>
    <xf numFmtId="185" fontId="30" fillId="0" borderId="59" xfId="0" applyNumberFormat="1" applyFont="1" applyBorder="1" applyAlignment="1">
      <alignment horizontal="right"/>
    </xf>
    <xf numFmtId="184" fontId="30" fillId="0" borderId="58" xfId="0" applyNumberFormat="1" applyFont="1" applyBorder="1" applyAlignment="1">
      <alignment horizontal="right"/>
    </xf>
    <xf numFmtId="185" fontId="30" fillId="0" borderId="43" xfId="0" applyNumberFormat="1" applyFont="1" applyBorder="1" applyAlignment="1">
      <alignment horizontal="right"/>
    </xf>
    <xf numFmtId="178" fontId="30" fillId="0" borderId="77" xfId="0" applyNumberFormat="1" applyFont="1" applyBorder="1" applyAlignment="1">
      <alignment wrapText="1"/>
    </xf>
    <xf numFmtId="185" fontId="30" fillId="0" borderId="98" xfId="0" applyNumberFormat="1" applyFont="1" applyBorder="1" applyAlignment="1">
      <alignment horizontal="right"/>
    </xf>
    <xf numFmtId="185" fontId="30" fillId="0" borderId="99" xfId="0" applyNumberFormat="1" applyFont="1" applyBorder="1" applyAlignment="1">
      <alignment horizontal="right"/>
    </xf>
    <xf numFmtId="185" fontId="30" fillId="0" borderId="33" xfId="0" applyNumberFormat="1" applyFont="1" applyBorder="1" applyAlignment="1">
      <alignment horizontal="right"/>
    </xf>
    <xf numFmtId="185" fontId="30" fillId="0" borderId="73" xfId="0" applyNumberFormat="1" applyFont="1" applyBorder="1" applyAlignment="1">
      <alignment horizontal="right"/>
    </xf>
    <xf numFmtId="185" fontId="30" fillId="0" borderId="85" xfId="0" applyNumberFormat="1" applyFont="1" applyBorder="1" applyAlignment="1">
      <alignment horizontal="right"/>
    </xf>
    <xf numFmtId="185" fontId="30" fillId="0" borderId="66" xfId="0" applyNumberFormat="1" applyFont="1" applyBorder="1" applyAlignment="1">
      <alignment horizontal="right"/>
    </xf>
    <xf numFmtId="185" fontId="30" fillId="0" borderId="52" xfId="0" applyNumberFormat="1" applyFont="1" applyBorder="1" applyAlignment="1">
      <alignment horizontal="right"/>
    </xf>
    <xf numFmtId="0" fontId="26" fillId="0" borderId="0" xfId="0" applyFont="1"/>
    <xf numFmtId="178" fontId="28" fillId="0" borderId="3" xfId="0" applyNumberFormat="1" applyFont="1" applyBorder="1" applyAlignment="1">
      <alignment wrapText="1"/>
    </xf>
    <xf numFmtId="185" fontId="28" fillId="0" borderId="5" xfId="0" applyNumberFormat="1" applyFont="1" applyBorder="1" applyAlignment="1">
      <alignment horizontal="right"/>
    </xf>
    <xf numFmtId="185" fontId="28" fillId="0" borderId="2" xfId="0" applyNumberFormat="1" applyFont="1" applyBorder="1" applyAlignment="1">
      <alignment horizontal="right"/>
    </xf>
    <xf numFmtId="185" fontId="28" fillId="0" borderId="70" xfId="0" applyNumberFormat="1" applyFont="1" applyBorder="1" applyAlignment="1">
      <alignment horizontal="right"/>
    </xf>
    <xf numFmtId="185" fontId="28" fillId="0" borderId="4" xfId="0" applyNumberFormat="1" applyFont="1" applyBorder="1" applyAlignment="1">
      <alignment horizontal="right"/>
    </xf>
    <xf numFmtId="178" fontId="26" fillId="0" borderId="60" xfId="0" applyNumberFormat="1" applyFont="1" applyBorder="1" applyAlignment="1">
      <alignment wrapText="1"/>
    </xf>
    <xf numFmtId="185" fontId="26" fillId="0" borderId="46" xfId="0" applyNumberFormat="1" applyFont="1" applyBorder="1" applyAlignment="1">
      <alignment horizontal="right"/>
    </xf>
    <xf numFmtId="185" fontId="26" fillId="0" borderId="2" xfId="0" applyNumberFormat="1" applyFont="1" applyBorder="1" applyAlignment="1">
      <alignment horizontal="right"/>
    </xf>
    <xf numFmtId="185" fontId="26" fillId="0" borderId="25" xfId="0" applyNumberFormat="1" applyFont="1" applyBorder="1" applyAlignment="1">
      <alignment horizontal="right"/>
    </xf>
    <xf numFmtId="185" fontId="26" fillId="0" borderId="70" xfId="0" applyNumberFormat="1" applyFont="1" applyBorder="1" applyAlignment="1">
      <alignment horizontal="right"/>
    </xf>
    <xf numFmtId="185" fontId="26" fillId="0" borderId="61" xfId="0" applyNumberFormat="1" applyFont="1" applyBorder="1" applyAlignment="1">
      <alignment horizontal="right"/>
    </xf>
    <xf numFmtId="185" fontId="26" fillId="0" borderId="4" xfId="0" applyNumberFormat="1" applyFont="1" applyBorder="1" applyAlignment="1">
      <alignment horizontal="right"/>
    </xf>
    <xf numFmtId="178" fontId="8" fillId="0" borderId="55" xfId="0" applyNumberFormat="1" applyFont="1" applyBorder="1" applyAlignment="1">
      <alignment wrapText="1"/>
    </xf>
    <xf numFmtId="185" fontId="28" fillId="0" borderId="100" xfId="0" applyNumberFormat="1" applyFont="1" applyBorder="1" applyAlignment="1">
      <alignment horizontal="right"/>
    </xf>
    <xf numFmtId="185" fontId="28" fillId="0" borderId="101" xfId="0" applyNumberFormat="1" applyFont="1" applyBorder="1" applyAlignment="1">
      <alignment horizontal="right"/>
    </xf>
    <xf numFmtId="185" fontId="28" fillId="0" borderId="9" xfId="0" applyNumberFormat="1" applyFont="1" applyBorder="1" applyAlignment="1">
      <alignment horizontal="right"/>
    </xf>
    <xf numFmtId="185" fontId="28" fillId="0" borderId="67" xfId="0" applyNumberFormat="1" applyFont="1" applyBorder="1" applyAlignment="1">
      <alignment horizontal="right"/>
    </xf>
    <xf numFmtId="185" fontId="28" fillId="0" borderId="83" xfId="0" applyNumberFormat="1" applyFont="1" applyBorder="1" applyAlignment="1">
      <alignment horizontal="right"/>
    </xf>
    <xf numFmtId="185" fontId="28" fillId="0" borderId="56" xfId="0" applyNumberFormat="1" applyFont="1" applyBorder="1" applyAlignment="1">
      <alignment horizontal="right"/>
    </xf>
    <xf numFmtId="185" fontId="28" fillId="0" borderId="51" xfId="0" applyNumberFormat="1" applyFont="1" applyBorder="1" applyAlignment="1">
      <alignment horizontal="right"/>
    </xf>
    <xf numFmtId="178" fontId="26" fillId="0" borderId="57" xfId="0" applyNumberFormat="1" applyFont="1" applyBorder="1" applyAlignment="1">
      <alignment horizontal="left" wrapText="1"/>
    </xf>
    <xf numFmtId="185" fontId="26" fillId="0" borderId="44" xfId="0" applyNumberFormat="1" applyFont="1" applyBorder="1" applyAlignment="1">
      <alignment horizontal="right"/>
    </xf>
    <xf numFmtId="185" fontId="26" fillId="0" borderId="29" xfId="0" applyNumberFormat="1" applyFont="1" applyBorder="1" applyAlignment="1">
      <alignment horizontal="right"/>
    </xf>
    <xf numFmtId="185" fontId="26" fillId="0" borderId="58" xfId="0" applyNumberFormat="1" applyFont="1" applyBorder="1" applyAlignment="1">
      <alignment horizontal="right"/>
    </xf>
    <xf numFmtId="185" fontId="26" fillId="0" borderId="59" xfId="0" applyNumberFormat="1" applyFont="1" applyBorder="1" applyAlignment="1">
      <alignment horizontal="right"/>
    </xf>
    <xf numFmtId="185" fontId="26" fillId="0" borderId="43" xfId="0" applyNumberFormat="1" applyFont="1" applyBorder="1" applyAlignment="1">
      <alignment horizontal="right"/>
    </xf>
    <xf numFmtId="178" fontId="6" fillId="0" borderId="57" xfId="0" applyNumberFormat="1" applyFont="1" applyBorder="1" applyAlignment="1">
      <alignment horizontal="left" wrapText="1"/>
    </xf>
    <xf numFmtId="178" fontId="26" fillId="0" borderId="77" xfId="0" applyNumberFormat="1" applyFont="1" applyBorder="1" applyAlignment="1">
      <alignment horizontal="left" wrapText="1"/>
    </xf>
    <xf numFmtId="185" fontId="26" fillId="0" borderId="33" xfId="0" applyNumberFormat="1" applyFont="1" applyBorder="1" applyAlignment="1">
      <alignment horizontal="right"/>
    </xf>
    <xf numFmtId="185" fontId="26" fillId="0" borderId="99" xfId="0" applyNumberFormat="1" applyFont="1" applyBorder="1" applyAlignment="1">
      <alignment horizontal="right"/>
    </xf>
    <xf numFmtId="185" fontId="26" fillId="0" borderId="73" xfId="0" applyNumberFormat="1" applyFont="1" applyBorder="1" applyAlignment="1">
      <alignment horizontal="right"/>
    </xf>
    <xf numFmtId="185" fontId="26" fillId="0" borderId="85" xfId="0" applyNumberFormat="1" applyFont="1" applyBorder="1" applyAlignment="1">
      <alignment horizontal="right"/>
    </xf>
    <xf numFmtId="185" fontId="26" fillId="0" borderId="66" xfId="0" applyNumberFormat="1" applyFont="1" applyBorder="1" applyAlignment="1">
      <alignment horizontal="right"/>
    </xf>
    <xf numFmtId="185" fontId="26" fillId="0" borderId="64" xfId="0" applyNumberFormat="1" applyFont="1" applyBorder="1" applyAlignment="1">
      <alignment horizontal="right"/>
    </xf>
    <xf numFmtId="178" fontId="8" fillId="0" borderId="3" xfId="0" applyNumberFormat="1" applyFont="1" applyBorder="1" applyAlignment="1">
      <alignment wrapText="1"/>
    </xf>
    <xf numFmtId="178" fontId="28" fillId="0" borderId="60" xfId="0" applyNumberFormat="1" applyFont="1" applyBorder="1" applyAlignment="1">
      <alignment wrapText="1"/>
    </xf>
    <xf numFmtId="185" fontId="28" fillId="0" borderId="25" xfId="0" applyNumberFormat="1" applyFont="1" applyBorder="1" applyAlignment="1">
      <alignment horizontal="right"/>
    </xf>
    <xf numFmtId="185" fontId="28" fillId="0" borderId="61" xfId="0" applyNumberFormat="1" applyFont="1" applyBorder="1" applyAlignment="1">
      <alignment horizontal="right"/>
    </xf>
    <xf numFmtId="185" fontId="28" fillId="0" borderId="40" xfId="0" applyNumberFormat="1" applyFont="1" applyBorder="1" applyAlignment="1">
      <alignment horizontal="right"/>
    </xf>
    <xf numFmtId="185" fontId="28" fillId="0" borderId="41" xfId="0" applyNumberFormat="1" applyFont="1" applyBorder="1" applyAlignment="1">
      <alignment horizontal="right"/>
    </xf>
    <xf numFmtId="178" fontId="26" fillId="0" borderId="57" xfId="0" applyNumberFormat="1" applyFont="1" applyBorder="1" applyAlignment="1">
      <alignment wrapText="1"/>
    </xf>
    <xf numFmtId="184" fontId="28" fillId="0" borderId="25" xfId="0" applyNumberFormat="1" applyFont="1" applyBorder="1" applyAlignment="1">
      <alignment horizontal="right"/>
    </xf>
    <xf numFmtId="184" fontId="28" fillId="0" borderId="44" xfId="0" applyNumberFormat="1" applyFont="1" applyBorder="1" applyAlignment="1">
      <alignment horizontal="right"/>
    </xf>
    <xf numFmtId="184" fontId="28" fillId="0" borderId="58" xfId="0" applyNumberFormat="1" applyFont="1" applyBorder="1" applyAlignment="1">
      <alignment horizontal="right"/>
    </xf>
    <xf numFmtId="184" fontId="28" fillId="0" borderId="59" xfId="0" applyNumberFormat="1" applyFont="1" applyBorder="1" applyAlignment="1">
      <alignment horizontal="right"/>
    </xf>
    <xf numFmtId="184" fontId="28" fillId="0" borderId="61" xfId="0" applyNumberFormat="1" applyFont="1" applyBorder="1" applyAlignment="1">
      <alignment horizontal="right"/>
    </xf>
    <xf numFmtId="184" fontId="28" fillId="0" borderId="29" xfId="0" applyNumberFormat="1" applyFont="1" applyBorder="1" applyAlignment="1">
      <alignment horizontal="right"/>
    </xf>
    <xf numFmtId="184" fontId="28" fillId="0" borderId="43" xfId="0" applyNumberFormat="1" applyFont="1" applyBorder="1" applyAlignment="1">
      <alignment horizontal="right"/>
    </xf>
    <xf numFmtId="179" fontId="26" fillId="0" borderId="0" xfId="0" applyNumberFormat="1" applyFont="1"/>
    <xf numFmtId="178" fontId="26" fillId="0" borderId="77" xfId="0" applyNumberFormat="1" applyFont="1" applyBorder="1" applyAlignment="1">
      <alignment wrapText="1"/>
    </xf>
    <xf numFmtId="185" fontId="26" fillId="0" borderId="54" xfId="0" applyNumberFormat="1" applyFont="1" applyBorder="1" applyAlignment="1">
      <alignment horizontal="right"/>
    </xf>
    <xf numFmtId="178" fontId="8" fillId="0" borderId="3" xfId="0" applyNumberFormat="1" applyFont="1" applyBorder="1" applyAlignment="1">
      <alignment horizontal="left" wrapText="1"/>
    </xf>
    <xf numFmtId="178" fontId="8" fillId="0" borderId="55" xfId="0" applyNumberFormat="1" applyFont="1" applyBorder="1" applyAlignment="1">
      <alignment horizontal="left" wrapText="1"/>
    </xf>
    <xf numFmtId="185" fontId="30" fillId="0" borderId="101" xfId="0" applyNumberFormat="1" applyFont="1" applyBorder="1" applyAlignment="1">
      <alignment horizontal="right"/>
    </xf>
    <xf numFmtId="185" fontId="30" fillId="0" borderId="67" xfId="0" applyNumberFormat="1" applyFont="1" applyBorder="1" applyAlignment="1">
      <alignment horizontal="right"/>
    </xf>
    <xf numFmtId="185" fontId="30" fillId="0" borderId="83" xfId="0" applyNumberFormat="1" applyFont="1" applyBorder="1" applyAlignment="1">
      <alignment horizontal="right"/>
    </xf>
    <xf numFmtId="185" fontId="30" fillId="0" borderId="40" xfId="0" applyNumberFormat="1" applyFont="1" applyBorder="1" applyAlignment="1">
      <alignment horizontal="right"/>
    </xf>
    <xf numFmtId="185" fontId="30" fillId="0" borderId="41" xfId="0" applyNumberFormat="1" applyFont="1" applyBorder="1" applyAlignment="1">
      <alignment horizontal="right"/>
    </xf>
    <xf numFmtId="178" fontId="28" fillId="0" borderId="57" xfId="0" applyNumberFormat="1" applyFont="1" applyBorder="1" applyAlignment="1">
      <alignment wrapText="1"/>
    </xf>
    <xf numFmtId="185" fontId="28" fillId="0" borderId="44" xfId="0" applyNumberFormat="1" applyFont="1" applyBorder="1" applyAlignment="1">
      <alignment horizontal="right"/>
    </xf>
    <xf numFmtId="185" fontId="28" fillId="0" borderId="29" xfId="0" applyNumberFormat="1" applyFont="1" applyBorder="1" applyAlignment="1">
      <alignment horizontal="right"/>
    </xf>
    <xf numFmtId="185" fontId="28" fillId="0" borderId="58" xfId="0" applyNumberFormat="1" applyFont="1" applyBorder="1" applyAlignment="1">
      <alignment horizontal="right"/>
    </xf>
    <xf numFmtId="185" fontId="28" fillId="0" borderId="59" xfId="0" applyNumberFormat="1" applyFont="1" applyBorder="1" applyAlignment="1">
      <alignment horizontal="right"/>
    </xf>
    <xf numFmtId="185" fontId="28" fillId="0" borderId="43" xfId="0" applyNumberFormat="1" applyFont="1" applyBorder="1" applyAlignment="1">
      <alignment horizontal="right"/>
    </xf>
    <xf numFmtId="178" fontId="26" fillId="0" borderId="78" xfId="0" applyNumberFormat="1" applyFont="1" applyBorder="1" applyAlignment="1">
      <alignment wrapText="1"/>
    </xf>
    <xf numFmtId="185" fontId="26" fillId="0" borderId="102" xfId="0" applyNumberFormat="1" applyFont="1" applyBorder="1" applyAlignment="1">
      <alignment horizontal="right"/>
    </xf>
    <xf numFmtId="185" fontId="26" fillId="0" borderId="68" xfId="0" applyNumberFormat="1" applyFont="1" applyBorder="1" applyAlignment="1">
      <alignment horizontal="right"/>
    </xf>
    <xf numFmtId="185" fontId="26" fillId="0" borderId="74" xfId="0" applyNumberFormat="1" applyFont="1" applyBorder="1" applyAlignment="1">
      <alignment horizontal="right"/>
    </xf>
    <xf numFmtId="185" fontId="26" fillId="0" borderId="63" xfId="0" applyNumberFormat="1" applyFont="1" applyBorder="1" applyAlignment="1">
      <alignment horizontal="right"/>
    </xf>
    <xf numFmtId="178" fontId="8" fillId="0" borderId="3" xfId="0" applyNumberFormat="1" applyFont="1" applyBorder="1" applyAlignment="1">
      <alignment horizontal="left" shrinkToFit="1"/>
    </xf>
    <xf numFmtId="185" fontId="28" fillId="0" borderId="5" xfId="0" applyNumberFormat="1" applyFont="1" applyBorder="1" applyAlignment="1">
      <alignment horizontal="right" shrinkToFit="1"/>
    </xf>
    <xf numFmtId="185" fontId="28" fillId="0" borderId="36" xfId="0" applyNumberFormat="1" applyFont="1" applyBorder="1" applyAlignment="1">
      <alignment horizontal="right" wrapText="1"/>
    </xf>
    <xf numFmtId="185" fontId="28" fillId="0" borderId="2" xfId="0" applyNumberFormat="1" applyFont="1" applyBorder="1" applyAlignment="1">
      <alignment horizontal="right" shrinkToFit="1"/>
    </xf>
    <xf numFmtId="185" fontId="28" fillId="0" borderId="65" xfId="0" applyNumberFormat="1" applyFont="1" applyBorder="1" applyAlignment="1">
      <alignment horizontal="right" wrapText="1"/>
    </xf>
    <xf numFmtId="185" fontId="28" fillId="0" borderId="70" xfId="0" applyNumberFormat="1" applyFont="1" applyBorder="1" applyAlignment="1">
      <alignment horizontal="right" shrinkToFit="1"/>
    </xf>
    <xf numFmtId="185" fontId="28" fillId="0" borderId="47" xfId="0" applyNumberFormat="1" applyFont="1" applyBorder="1" applyAlignment="1">
      <alignment horizontal="right" wrapText="1"/>
    </xf>
    <xf numFmtId="178" fontId="28" fillId="0" borderId="0" xfId="0" applyNumberFormat="1" applyFont="1" applyAlignment="1">
      <alignment horizontal="left" shrinkToFit="1"/>
    </xf>
    <xf numFmtId="184" fontId="28" fillId="0" borderId="0" xfId="0" applyNumberFormat="1" applyFont="1" applyAlignment="1">
      <alignment horizontal="right" shrinkToFit="1"/>
    </xf>
    <xf numFmtId="0" fontId="56" fillId="0" borderId="0" xfId="0" applyFont="1" applyAlignment="1">
      <alignment vertical="top" shrinkToFit="1"/>
    </xf>
    <xf numFmtId="0" fontId="56" fillId="0" borderId="0" xfId="0" applyFont="1" applyAlignment="1">
      <alignment vertical="top"/>
    </xf>
    <xf numFmtId="0" fontId="19" fillId="0" borderId="0" xfId="0" applyFont="1" applyAlignment="1">
      <alignment vertical="top" shrinkToFit="1"/>
    </xf>
    <xf numFmtId="0" fontId="26" fillId="0" borderId="0" xfId="0" applyFont="1" applyAlignment="1">
      <alignment horizontal="left" vertical="top" shrinkToFi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xf>
    <xf numFmtId="6" fontId="21" fillId="6" borderId="23" xfId="23" applyFont="1" applyFill="1" applyBorder="1" applyAlignment="1">
      <alignment horizontal="center" vertical="center" wrapText="1" shrinkToFit="1"/>
    </xf>
    <xf numFmtId="6" fontId="4" fillId="6" borderId="6" xfId="23" applyFont="1" applyFill="1" applyBorder="1" applyAlignment="1">
      <alignment horizontal="center" vertical="center" wrapText="1" shrinkToFit="1"/>
    </xf>
    <xf numFmtId="6" fontId="54" fillId="0" borderId="35" xfId="23" applyFont="1" applyBorder="1" applyAlignment="1">
      <alignment horizontal="center" vertical="center" wrapText="1" shrinkToFit="1"/>
    </xf>
    <xf numFmtId="6" fontId="4" fillId="0" borderId="72" xfId="23" applyFont="1" applyBorder="1" applyAlignment="1">
      <alignment horizontal="center" vertical="center" wrapText="1" shrinkToFit="1"/>
    </xf>
    <xf numFmtId="6" fontId="4" fillId="0" borderId="35" xfId="23" applyFont="1" applyBorder="1" applyAlignment="1">
      <alignment horizontal="center" vertical="center" wrapText="1" shrinkToFit="1"/>
    </xf>
    <xf numFmtId="6" fontId="4" fillId="0" borderId="6" xfId="23" applyFont="1" applyBorder="1" applyAlignment="1">
      <alignment horizontal="center" vertical="center" wrapText="1" shrinkToFit="1"/>
    </xf>
    <xf numFmtId="184" fontId="28" fillId="0" borderId="94" xfId="0" applyNumberFormat="1" applyFont="1" applyBorder="1" applyAlignment="1">
      <alignment horizontal="right" wrapText="1"/>
    </xf>
    <xf numFmtId="185" fontId="30" fillId="0" borderId="58" xfId="19" applyNumberFormat="1" applyFont="1" applyBorder="1" applyAlignment="1">
      <alignment horizontal="right" shrinkToFit="1"/>
    </xf>
    <xf numFmtId="185" fontId="30" fillId="0" borderId="29" xfId="19" applyNumberFormat="1" applyFont="1" applyBorder="1" applyAlignment="1">
      <alignment horizontal="right" shrinkToFit="1"/>
    </xf>
    <xf numFmtId="185" fontId="30" fillId="0" borderId="59" xfId="19" applyNumberFormat="1" applyFont="1" applyBorder="1" applyAlignment="1">
      <alignment horizontal="right" shrinkToFit="1"/>
    </xf>
    <xf numFmtId="185" fontId="30" fillId="0" borderId="73" xfId="19" applyNumberFormat="1" applyFont="1" applyBorder="1" applyAlignment="1">
      <alignment horizontal="right" shrinkToFit="1"/>
    </xf>
    <xf numFmtId="185" fontId="30" fillId="0" borderId="54" xfId="19" applyNumberFormat="1" applyFont="1" applyBorder="1" applyAlignment="1">
      <alignment horizontal="right" shrinkToFit="1"/>
    </xf>
    <xf numFmtId="185" fontId="30" fillId="0" borderId="85" xfId="19" applyNumberFormat="1" applyFont="1" applyBorder="1" applyAlignment="1">
      <alignment horizontal="right" shrinkToFit="1"/>
    </xf>
    <xf numFmtId="185" fontId="28" fillId="0" borderId="70" xfId="19" applyNumberFormat="1" applyFont="1" applyBorder="1" applyAlignment="1">
      <alignment horizontal="right" shrinkToFit="1"/>
    </xf>
    <xf numFmtId="185" fontId="28" fillId="0" borderId="2" xfId="19" applyNumberFormat="1" applyFont="1" applyBorder="1" applyAlignment="1">
      <alignment horizontal="right" shrinkToFit="1"/>
    </xf>
    <xf numFmtId="185" fontId="28" fillId="0" borderId="7" xfId="19" applyNumberFormat="1" applyFont="1" applyBorder="1" applyAlignment="1">
      <alignment horizontal="right" shrinkToFit="1"/>
    </xf>
    <xf numFmtId="185" fontId="30" fillId="0" borderId="56" xfId="19" applyNumberFormat="1" applyFont="1" applyBorder="1" applyAlignment="1">
      <alignment horizontal="right" shrinkToFit="1"/>
    </xf>
    <xf numFmtId="185" fontId="30" fillId="0" borderId="9" xfId="19" applyNumberFormat="1" applyFont="1" applyBorder="1" applyAlignment="1">
      <alignment horizontal="right" shrinkToFit="1"/>
    </xf>
    <xf numFmtId="185" fontId="30" fillId="0" borderId="23" xfId="19" applyNumberFormat="1" applyFont="1" applyBorder="1" applyAlignment="1">
      <alignment horizontal="right" shrinkToFit="1"/>
    </xf>
    <xf numFmtId="185" fontId="28" fillId="0" borderId="56" xfId="19" applyNumberFormat="1" applyFont="1" applyBorder="1" applyAlignment="1">
      <alignment horizontal="right" shrinkToFit="1"/>
    </xf>
    <xf numFmtId="185" fontId="28" fillId="0" borderId="9" xfId="19" applyNumberFormat="1" applyFont="1" applyBorder="1" applyAlignment="1">
      <alignment horizontal="right" shrinkToFit="1"/>
    </xf>
    <xf numFmtId="185" fontId="28" fillId="0" borderId="23" xfId="19" applyNumberFormat="1" applyFont="1" applyBorder="1" applyAlignment="1">
      <alignment horizontal="right" shrinkToFit="1"/>
    </xf>
    <xf numFmtId="185" fontId="30" fillId="0" borderId="58" xfId="19" applyNumberFormat="1" applyFont="1" applyBorder="1" applyAlignment="1">
      <alignment horizontal="right"/>
    </xf>
    <xf numFmtId="185" fontId="30" fillId="0" borderId="29" xfId="19" applyNumberFormat="1" applyFont="1" applyBorder="1" applyAlignment="1">
      <alignment horizontal="right"/>
    </xf>
    <xf numFmtId="185" fontId="30" fillId="0" borderId="59" xfId="19" applyNumberFormat="1" applyFont="1" applyBorder="1" applyAlignment="1">
      <alignment horizontal="right"/>
    </xf>
    <xf numFmtId="185" fontId="30" fillId="0" borderId="58" xfId="28" applyNumberFormat="1" applyFont="1" applyBorder="1" applyAlignment="1">
      <alignment horizontal="right" wrapText="1"/>
    </xf>
    <xf numFmtId="184" fontId="28" fillId="0" borderId="61" xfId="19" applyNumberFormat="1" applyFont="1" applyBorder="1" applyAlignment="1">
      <alignment horizontal="right" shrinkToFit="1"/>
    </xf>
    <xf numFmtId="185" fontId="28" fillId="0" borderId="58" xfId="19" applyNumberFormat="1" applyFont="1" applyBorder="1" applyAlignment="1">
      <alignment horizontal="right" shrinkToFit="1"/>
    </xf>
    <xf numFmtId="185" fontId="28" fillId="0" borderId="29" xfId="19" applyNumberFormat="1" applyFont="1" applyBorder="1" applyAlignment="1">
      <alignment horizontal="right" shrinkToFit="1"/>
    </xf>
    <xf numFmtId="185" fontId="28" fillId="0" borderId="59" xfId="19" applyNumberFormat="1" applyFont="1" applyBorder="1" applyAlignment="1">
      <alignment horizontal="right" shrinkToFit="1"/>
    </xf>
    <xf numFmtId="185" fontId="30" fillId="0" borderId="66" xfId="19" applyNumberFormat="1" applyFont="1" applyBorder="1" applyAlignment="1">
      <alignment horizontal="right" shrinkToFit="1"/>
    </xf>
    <xf numFmtId="185" fontId="30" fillId="0" borderId="33" xfId="19" applyNumberFormat="1" applyFont="1" applyBorder="1" applyAlignment="1">
      <alignment horizontal="right" shrinkToFit="1"/>
    </xf>
    <xf numFmtId="185" fontId="30" fillId="0" borderId="84" xfId="19" applyNumberFormat="1" applyFont="1" applyBorder="1" applyAlignment="1">
      <alignment horizontal="right" shrinkToFit="1"/>
    </xf>
    <xf numFmtId="185" fontId="28" fillId="0" borderId="70" xfId="28" applyNumberFormat="1" applyFont="1" applyBorder="1" applyAlignment="1">
      <alignment horizontal="right" shrinkToFit="1"/>
    </xf>
    <xf numFmtId="185" fontId="28" fillId="0" borderId="2" xfId="28" applyNumberFormat="1" applyFont="1" applyBorder="1" applyAlignment="1">
      <alignment horizontal="right" shrinkToFit="1"/>
    </xf>
    <xf numFmtId="185" fontId="28" fillId="0" borderId="7" xfId="28" applyNumberFormat="1" applyFont="1" applyBorder="1" applyAlignment="1">
      <alignment horizontal="right" shrinkToFit="1"/>
    </xf>
    <xf numFmtId="185" fontId="28" fillId="0" borderId="56" xfId="28" applyNumberFormat="1" applyFont="1" applyBorder="1" applyAlignment="1">
      <alignment horizontal="right" wrapText="1"/>
    </xf>
    <xf numFmtId="185" fontId="28" fillId="0" borderId="9" xfId="28" applyNumberFormat="1" applyFont="1" applyBorder="1" applyAlignment="1">
      <alignment horizontal="right" wrapText="1"/>
    </xf>
    <xf numFmtId="185" fontId="28" fillId="0" borderId="23" xfId="28" applyNumberFormat="1" applyFont="1" applyBorder="1" applyAlignment="1">
      <alignment horizontal="right" wrapText="1"/>
    </xf>
    <xf numFmtId="185" fontId="30" fillId="0" borderId="97" xfId="19" applyNumberFormat="1" applyFont="1" applyBorder="1" applyAlignment="1">
      <alignment horizontal="right" shrinkToFit="1"/>
    </xf>
    <xf numFmtId="185" fontId="30" fillId="0" borderId="104" xfId="19" applyNumberFormat="1" applyFont="1" applyBorder="1" applyAlignment="1">
      <alignment horizontal="right" shrinkToFit="1"/>
    </xf>
    <xf numFmtId="185" fontId="30" fillId="0" borderId="105" xfId="19" applyNumberFormat="1" applyFont="1" applyBorder="1" applyAlignment="1">
      <alignment horizontal="right" shrinkToFit="1"/>
    </xf>
    <xf numFmtId="185" fontId="28" fillId="0" borderId="22" xfId="19" applyNumberFormat="1" applyFont="1" applyBorder="1" applyAlignment="1">
      <alignment horizontal="right" shrinkToFit="1"/>
    </xf>
    <xf numFmtId="185" fontId="28" fillId="0" borderId="65" xfId="19" applyNumberFormat="1" applyFont="1" applyBorder="1" applyAlignment="1">
      <alignment horizontal="right" shrinkToFit="1"/>
    </xf>
    <xf numFmtId="181" fontId="54" fillId="0" borderId="58" xfId="18" applyNumberFormat="1" applyFont="1" applyFill="1" applyBorder="1" applyAlignment="1">
      <alignment horizontal="right"/>
    </xf>
    <xf numFmtId="0" fontId="21" fillId="0" borderId="58" xfId="0" applyNumberFormat="1" applyFont="1" applyFill="1" applyBorder="1" applyAlignment="1">
      <alignment horizontal="right"/>
    </xf>
    <xf numFmtId="187" fontId="21" fillId="0" borderId="58" xfId="18" quotePrefix="1" applyNumberFormat="1" applyFont="1" applyFill="1" applyBorder="1" applyAlignment="1">
      <alignment horizontal="right"/>
    </xf>
    <xf numFmtId="181" fontId="27" fillId="0" borderId="110" xfId="18" applyNumberFormat="1" applyFont="1" applyFill="1" applyBorder="1" applyAlignment="1">
      <alignment horizontal="right"/>
    </xf>
    <xf numFmtId="0" fontId="18" fillId="0" borderId="0" xfId="0" applyFont="1" applyAlignment="1">
      <alignment vertical="center"/>
    </xf>
    <xf numFmtId="176" fontId="19" fillId="0" borderId="0" xfId="18" applyNumberFormat="1" applyFont="1" applyAlignment="1">
      <alignment horizontal="right"/>
    </xf>
    <xf numFmtId="176" fontId="19" fillId="0" borderId="0" xfId="18" applyNumberFormat="1" applyFont="1"/>
    <xf numFmtId="176" fontId="10" fillId="0" borderId="0" xfId="18" applyNumberFormat="1" applyFont="1" applyAlignment="1">
      <alignment horizontal="right"/>
    </xf>
    <xf numFmtId="0" fontId="22" fillId="0" borderId="0" xfId="0" applyFont="1" applyAlignment="1">
      <alignment vertical="center"/>
    </xf>
    <xf numFmtId="176" fontId="23" fillId="0" borderId="11" xfId="18" applyNumberFormat="1" applyFont="1" applyBorder="1" applyAlignment="1">
      <alignment vertical="center"/>
    </xf>
    <xf numFmtId="0" fontId="0" fillId="0" borderId="0" xfId="0" applyAlignment="1">
      <alignment vertical="center" wrapText="1"/>
    </xf>
    <xf numFmtId="0" fontId="22" fillId="0" borderId="0" xfId="0" applyFont="1" applyAlignment="1">
      <alignment horizontal="right"/>
    </xf>
    <xf numFmtId="0" fontId="22" fillId="0" borderId="18" xfId="0" applyFont="1" applyBorder="1" applyAlignment="1">
      <alignment horizontal="right" shrinkToFit="1"/>
    </xf>
    <xf numFmtId="0" fontId="22" fillId="0" borderId="0" xfId="0" applyFont="1" applyAlignment="1">
      <alignment horizontal="right" vertical="center"/>
    </xf>
    <xf numFmtId="0" fontId="22" fillId="0" borderId="12" xfId="0" applyFont="1" applyBorder="1" applyAlignment="1">
      <alignment horizontal="right" vertical="center" shrinkToFit="1"/>
    </xf>
    <xf numFmtId="0" fontId="22" fillId="0" borderId="0" xfId="0" applyFont="1"/>
    <xf numFmtId="0" fontId="15" fillId="0" borderId="18" xfId="0" applyFont="1" applyBorder="1" applyAlignment="1">
      <alignment vertical="center" wrapText="1"/>
    </xf>
    <xf numFmtId="181" fontId="22" fillId="0" borderId="55" xfId="18" applyNumberFormat="1" applyFont="1" applyBorder="1" applyAlignment="1">
      <alignment horizontal="right" vertical="center"/>
    </xf>
    <xf numFmtId="181" fontId="22" fillId="0" borderId="56" xfId="18" applyNumberFormat="1" applyFont="1" applyBorder="1" applyAlignment="1">
      <alignment horizontal="right" vertical="center"/>
    </xf>
    <xf numFmtId="181" fontId="22" fillId="0" borderId="53" xfId="18" applyNumberFormat="1" applyFont="1" applyBorder="1" applyAlignment="1">
      <alignment horizontal="right" vertical="center"/>
    </xf>
    <xf numFmtId="181" fontId="22" fillId="0" borderId="41" xfId="18" applyNumberFormat="1" applyFont="1" applyBorder="1" applyAlignment="1">
      <alignment horizontal="right" vertical="center"/>
    </xf>
    <xf numFmtId="181" fontId="22" fillId="0" borderId="0" xfId="18" applyNumberFormat="1" applyFont="1" applyAlignment="1">
      <alignment horizontal="right" vertical="center"/>
    </xf>
    <xf numFmtId="0" fontId="15" fillId="0" borderId="15" xfId="0" applyFont="1" applyBorder="1" applyAlignment="1">
      <alignment vertical="center" wrapText="1"/>
    </xf>
    <xf numFmtId="181" fontId="22" fillId="0" borderId="57" xfId="18" applyNumberFormat="1" applyFont="1" applyBorder="1" applyAlignment="1">
      <alignment horizontal="right" vertical="center"/>
    </xf>
    <xf numFmtId="181" fontId="22" fillId="0" borderId="58" xfId="18" applyNumberFormat="1" applyFont="1" applyBorder="1" applyAlignment="1">
      <alignment horizontal="right" vertical="center"/>
    </xf>
    <xf numFmtId="181" fontId="22" fillId="0" borderId="43" xfId="18" applyNumberFormat="1" applyFont="1" applyBorder="1" applyAlignment="1">
      <alignment horizontal="right" vertical="center"/>
    </xf>
    <xf numFmtId="181" fontId="22" fillId="0" borderId="45" xfId="18" applyNumberFormat="1" applyFont="1" applyBorder="1" applyAlignment="1">
      <alignment horizontal="right" vertical="center"/>
    </xf>
    <xf numFmtId="181" fontId="22" fillId="0" borderId="64" xfId="18" applyNumberFormat="1" applyFont="1" applyBorder="1" applyAlignment="1">
      <alignment horizontal="right" vertical="center"/>
    </xf>
    <xf numFmtId="20" fontId="22" fillId="0" borderId="0" xfId="0" applyNumberFormat="1" applyFont="1"/>
    <xf numFmtId="181" fontId="22" fillId="0" borderId="60" xfId="18" applyNumberFormat="1" applyFont="1" applyBorder="1" applyAlignment="1">
      <alignment horizontal="right" vertical="center"/>
    </xf>
    <xf numFmtId="181" fontId="22" fillId="0" borderId="61" xfId="18" applyNumberFormat="1" applyFont="1" applyBorder="1" applyAlignment="1">
      <alignment horizontal="right" vertical="center"/>
    </xf>
    <xf numFmtId="181" fontId="22" fillId="0" borderId="106" xfId="18" applyNumberFormat="1" applyFont="1" applyBorder="1" applyAlignment="1">
      <alignment horizontal="right" vertical="center"/>
    </xf>
    <xf numFmtId="0" fontId="15" fillId="0" borderId="24" xfId="0" applyFont="1" applyBorder="1" applyAlignment="1">
      <alignment vertical="center" wrapText="1"/>
    </xf>
    <xf numFmtId="181" fontId="22" fillId="0" borderId="62" xfId="18" applyNumberFormat="1" applyFont="1" applyBorder="1" applyAlignment="1">
      <alignment horizontal="right" vertical="center"/>
    </xf>
    <xf numFmtId="181" fontId="22" fillId="0" borderId="65" xfId="18" applyNumberFormat="1" applyFont="1" applyBorder="1" applyAlignment="1">
      <alignment horizontal="right" vertical="center"/>
    </xf>
    <xf numFmtId="181" fontId="22" fillId="0" borderId="47" xfId="18" applyNumberFormat="1" applyFont="1" applyBorder="1" applyAlignment="1">
      <alignment horizontal="right" vertical="center"/>
    </xf>
    <xf numFmtId="181" fontId="22" fillId="0" borderId="82" xfId="18" applyNumberFormat="1" applyFont="1" applyBorder="1" applyAlignment="1">
      <alignment horizontal="right" vertical="center"/>
    </xf>
    <xf numFmtId="0" fontId="10" fillId="0" borderId="0" xfId="0" applyFont="1" applyAlignment="1">
      <alignment horizontal="left" vertical="top" wrapText="1"/>
    </xf>
    <xf numFmtId="0" fontId="20" fillId="0" borderId="0" xfId="0" applyFont="1" applyAlignment="1">
      <alignment vertical="center"/>
    </xf>
    <xf numFmtId="181" fontId="22" fillId="0" borderId="8" xfId="18" applyNumberFormat="1" applyFont="1" applyBorder="1" applyAlignment="1">
      <alignment horizontal="right" vertical="center"/>
    </xf>
    <xf numFmtId="181" fontId="22" fillId="0" borderId="9" xfId="18" applyNumberFormat="1" applyFont="1" applyBorder="1" applyAlignment="1">
      <alignment horizontal="right" vertical="center"/>
    </xf>
    <xf numFmtId="181" fontId="22" fillId="0" borderId="37" xfId="18" applyNumberFormat="1" applyFont="1" applyBorder="1" applyAlignment="1">
      <alignment horizontal="right" vertical="center"/>
    </xf>
    <xf numFmtId="181" fontId="22" fillId="0" borderId="30" xfId="18" applyNumberFormat="1" applyFont="1" applyBorder="1" applyAlignment="1">
      <alignment horizontal="right" vertical="center"/>
    </xf>
    <xf numFmtId="181" fontId="22" fillId="0" borderId="29" xfId="18" applyNumberFormat="1" applyFont="1" applyBorder="1" applyAlignment="1">
      <alignment horizontal="right" vertical="center"/>
    </xf>
    <xf numFmtId="181" fontId="22" fillId="0" borderId="31" xfId="18" applyNumberFormat="1" applyFont="1" applyBorder="1" applyAlignment="1">
      <alignment horizontal="right" vertical="center"/>
    </xf>
    <xf numFmtId="181" fontId="22" fillId="0" borderId="19" xfId="18" applyNumberFormat="1" applyFont="1" applyBorder="1" applyAlignment="1">
      <alignment horizontal="right" vertical="center"/>
    </xf>
    <xf numFmtId="181" fontId="22" fillId="0" borderId="25" xfId="18" applyNumberFormat="1" applyFont="1" applyBorder="1" applyAlignment="1">
      <alignment horizontal="right" vertical="center"/>
    </xf>
    <xf numFmtId="181" fontId="22" fillId="0" borderId="38" xfId="18" applyNumberFormat="1" applyFont="1" applyBorder="1" applyAlignment="1">
      <alignment horizontal="right" vertical="center"/>
    </xf>
    <xf numFmtId="181" fontId="22" fillId="0" borderId="36" xfId="18" applyNumberFormat="1" applyFont="1" applyBorder="1" applyAlignment="1">
      <alignment horizontal="right" vertical="center"/>
    </xf>
    <xf numFmtId="0" fontId="6" fillId="0" borderId="0" xfId="0" applyFont="1" applyAlignment="1">
      <alignment vertical="top" shrinkToFit="1"/>
    </xf>
    <xf numFmtId="0" fontId="10" fillId="0" borderId="0" xfId="0" applyFont="1"/>
    <xf numFmtId="0" fontId="19" fillId="0" borderId="0" xfId="0" applyFont="1" applyAlignment="1">
      <alignment shrinkToFit="1"/>
    </xf>
    <xf numFmtId="185" fontId="30" fillId="0" borderId="29" xfId="19" applyNumberFormat="1" applyFont="1" applyFill="1" applyBorder="1" applyAlignment="1">
      <alignment horizontal="right"/>
    </xf>
    <xf numFmtId="6" fontId="4" fillId="0" borderId="35" xfId="23" applyFont="1" applyFill="1" applyBorder="1" applyAlignment="1">
      <alignment horizontal="center" vertical="center" wrapText="1" shrinkToFit="1"/>
    </xf>
    <xf numFmtId="184" fontId="28" fillId="0" borderId="40" xfId="0" applyNumberFormat="1" applyFont="1" applyFill="1" applyBorder="1" applyAlignment="1">
      <alignment horizontal="right" wrapText="1"/>
    </xf>
    <xf numFmtId="185" fontId="30" fillId="0" borderId="29" xfId="19" applyNumberFormat="1" applyFont="1" applyFill="1" applyBorder="1" applyAlignment="1">
      <alignment horizontal="right" shrinkToFit="1"/>
    </xf>
    <xf numFmtId="185" fontId="30" fillId="0" borderId="54" xfId="19" applyNumberFormat="1" applyFont="1" applyFill="1" applyBorder="1" applyAlignment="1">
      <alignment horizontal="right" shrinkToFit="1"/>
    </xf>
    <xf numFmtId="185" fontId="28" fillId="0" borderId="2" xfId="19" applyNumberFormat="1" applyFont="1" applyFill="1" applyBorder="1" applyAlignment="1">
      <alignment horizontal="right" shrinkToFit="1"/>
    </xf>
    <xf numFmtId="185" fontId="30" fillId="0" borderId="9" xfId="19" applyNumberFormat="1" applyFont="1" applyFill="1" applyBorder="1" applyAlignment="1">
      <alignment horizontal="right" shrinkToFit="1"/>
    </xf>
    <xf numFmtId="185" fontId="28" fillId="0" borderId="9" xfId="19" applyNumberFormat="1" applyFont="1" applyFill="1" applyBorder="1" applyAlignment="1">
      <alignment horizontal="right" shrinkToFit="1"/>
    </xf>
    <xf numFmtId="185" fontId="28" fillId="0" borderId="29" xfId="19" applyNumberFormat="1" applyFont="1" applyFill="1" applyBorder="1" applyAlignment="1">
      <alignment horizontal="right" shrinkToFit="1"/>
    </xf>
    <xf numFmtId="185" fontId="30" fillId="0" borderId="33" xfId="19" applyNumberFormat="1" applyFont="1" applyFill="1" applyBorder="1" applyAlignment="1">
      <alignment horizontal="right" shrinkToFit="1"/>
    </xf>
    <xf numFmtId="185" fontId="28" fillId="0" borderId="2" xfId="28" applyNumberFormat="1" applyFont="1" applyFill="1" applyBorder="1" applyAlignment="1">
      <alignment horizontal="right" shrinkToFit="1"/>
    </xf>
    <xf numFmtId="185" fontId="28" fillId="0" borderId="9" xfId="28" applyNumberFormat="1" applyFont="1" applyFill="1" applyBorder="1" applyAlignment="1">
      <alignment horizontal="right" wrapText="1"/>
    </xf>
    <xf numFmtId="185" fontId="30" fillId="0" borderId="104" xfId="19" applyNumberFormat="1" applyFont="1" applyFill="1" applyBorder="1" applyAlignment="1">
      <alignment horizontal="right" shrinkToFit="1"/>
    </xf>
    <xf numFmtId="185" fontId="28" fillId="0" borderId="36" xfId="19" applyNumberFormat="1" applyFont="1" applyFill="1" applyBorder="1" applyAlignment="1">
      <alignment horizontal="right" shrinkToFit="1"/>
    </xf>
    <xf numFmtId="181" fontId="30" fillId="0" borderId="15" xfId="18" applyNumberFormat="1" applyFont="1" applyFill="1" applyBorder="1" applyAlignment="1">
      <alignment horizontal="right" shrinkToFit="1"/>
    </xf>
    <xf numFmtId="181" fontId="30" fillId="0" borderId="15" xfId="18" quotePrefix="1" applyNumberFormat="1" applyFont="1" applyFill="1" applyBorder="1" applyAlignment="1">
      <alignment horizontal="right" shrinkToFit="1"/>
    </xf>
    <xf numFmtId="6" fontId="21" fillId="0" borderId="56" xfId="23" applyFont="1" applyFill="1" applyBorder="1" applyAlignment="1">
      <alignment horizontal="center" vertical="center" wrapText="1" shrinkToFit="1"/>
    </xf>
    <xf numFmtId="6" fontId="4" fillId="0" borderId="72" xfId="23" applyFont="1" applyFill="1" applyBorder="1" applyAlignment="1">
      <alignment horizontal="center" vertical="center" wrapText="1" shrinkToFit="1"/>
    </xf>
    <xf numFmtId="184" fontId="28" fillId="0" borderId="56" xfId="0" applyNumberFormat="1" applyFont="1" applyFill="1" applyBorder="1" applyAlignment="1">
      <alignment horizontal="right" wrapText="1"/>
    </xf>
    <xf numFmtId="185" fontId="30" fillId="0" borderId="58" xfId="19" applyNumberFormat="1" applyFont="1" applyFill="1" applyBorder="1" applyAlignment="1">
      <alignment horizontal="right" shrinkToFit="1"/>
    </xf>
    <xf numFmtId="185" fontId="30" fillId="0" borderId="73" xfId="19" applyNumberFormat="1" applyFont="1" applyFill="1" applyBorder="1" applyAlignment="1">
      <alignment horizontal="right" shrinkToFit="1"/>
    </xf>
    <xf numFmtId="185" fontId="28" fillId="0" borderId="70" xfId="19" applyNumberFormat="1" applyFont="1" applyFill="1" applyBorder="1" applyAlignment="1">
      <alignment horizontal="right" shrinkToFit="1"/>
    </xf>
    <xf numFmtId="185" fontId="30" fillId="0" borderId="56" xfId="19" applyNumberFormat="1" applyFont="1" applyFill="1" applyBorder="1" applyAlignment="1">
      <alignment horizontal="right" shrinkToFit="1"/>
    </xf>
    <xf numFmtId="185" fontId="28" fillId="0" borderId="56" xfId="19" applyNumberFormat="1" applyFont="1" applyFill="1" applyBorder="1" applyAlignment="1">
      <alignment horizontal="right" shrinkToFit="1"/>
    </xf>
    <xf numFmtId="185" fontId="30" fillId="0" borderId="58" xfId="19" applyNumberFormat="1" applyFont="1" applyFill="1" applyBorder="1" applyAlignment="1">
      <alignment horizontal="right"/>
    </xf>
    <xf numFmtId="49" fontId="30" fillId="0" borderId="58" xfId="19" applyNumberFormat="1" applyFont="1" applyFill="1" applyBorder="1" applyAlignment="1">
      <alignment horizontal="right"/>
    </xf>
    <xf numFmtId="185" fontId="30" fillId="0" borderId="20" xfId="19" applyNumberFormat="1" applyFont="1" applyFill="1" applyBorder="1" applyAlignment="1">
      <alignment horizontal="right"/>
    </xf>
    <xf numFmtId="185" fontId="28" fillId="0" borderId="61" xfId="19" applyNumberFormat="1" applyFont="1" applyFill="1" applyBorder="1" applyAlignment="1">
      <alignment horizontal="right" shrinkToFit="1"/>
    </xf>
    <xf numFmtId="185" fontId="28" fillId="0" borderId="58" xfId="19" applyNumberFormat="1" applyFont="1" applyFill="1" applyBorder="1" applyAlignment="1">
      <alignment horizontal="right" shrinkToFit="1"/>
    </xf>
    <xf numFmtId="49" fontId="30" fillId="0" borderId="66" xfId="19" quotePrefix="1" applyNumberFormat="1" applyFont="1" applyFill="1" applyBorder="1" applyAlignment="1">
      <alignment horizontal="right" shrinkToFit="1"/>
    </xf>
    <xf numFmtId="185" fontId="28" fillId="0" borderId="70" xfId="28" applyNumberFormat="1" applyFont="1" applyFill="1" applyBorder="1" applyAlignment="1">
      <alignment horizontal="right" shrinkToFit="1"/>
    </xf>
    <xf numFmtId="185" fontId="28" fillId="0" borderId="56" xfId="28" applyNumberFormat="1" applyFont="1" applyFill="1" applyBorder="1" applyAlignment="1">
      <alignment horizontal="right" wrapText="1"/>
    </xf>
    <xf numFmtId="185" fontId="30" fillId="0" borderId="97" xfId="19" applyNumberFormat="1" applyFont="1" applyFill="1" applyBorder="1" applyAlignment="1">
      <alignment horizontal="right" shrinkToFit="1"/>
    </xf>
    <xf numFmtId="185" fontId="28" fillId="0" borderId="65" xfId="19" applyNumberFormat="1" applyFont="1" applyFill="1" applyBorder="1" applyAlignment="1">
      <alignment horizontal="right" shrinkToFit="1"/>
    </xf>
    <xf numFmtId="183" fontId="30" fillId="0" borderId="67" xfId="18" applyNumberFormat="1" applyFont="1" applyFill="1" applyBorder="1" applyAlignment="1">
      <alignment horizontal="right" shrinkToFit="1"/>
    </xf>
    <xf numFmtId="183" fontId="30" fillId="0" borderId="28" xfId="18" applyNumberFormat="1" applyFont="1" applyFill="1" applyBorder="1" applyAlignment="1">
      <alignment horizontal="right" shrinkToFit="1"/>
    </xf>
    <xf numFmtId="183" fontId="30" fillId="0" borderId="32" xfId="18" applyNumberFormat="1" applyFont="1" applyFill="1" applyBorder="1" applyAlignment="1">
      <alignment horizontal="right" shrinkToFit="1"/>
    </xf>
    <xf numFmtId="183" fontId="30" fillId="0" borderId="27" xfId="18" applyNumberFormat="1" applyFont="1" applyFill="1" applyBorder="1" applyAlignment="1">
      <alignment horizontal="right" shrinkToFit="1"/>
    </xf>
    <xf numFmtId="183" fontId="30" fillId="0" borderId="79" xfId="18" applyNumberFormat="1" applyFont="1" applyFill="1" applyBorder="1" applyAlignment="1">
      <alignment horizontal="right" shrinkToFit="1"/>
    </xf>
    <xf numFmtId="183" fontId="30" fillId="0" borderId="51" xfId="18" applyNumberFormat="1" applyFont="1" applyFill="1" applyBorder="1" applyAlignment="1">
      <alignment horizontal="right" shrinkToFit="1"/>
    </xf>
    <xf numFmtId="183" fontId="30" fillId="0" borderId="23" xfId="18" applyNumberFormat="1" applyFont="1" applyFill="1" applyBorder="1" applyAlignment="1">
      <alignment horizontal="right" shrinkToFit="1"/>
    </xf>
    <xf numFmtId="6" fontId="21" fillId="0" borderId="9" xfId="23" applyFont="1" applyFill="1" applyBorder="1" applyAlignment="1">
      <alignment horizontal="center" vertical="center" wrapText="1" shrinkToFit="1"/>
    </xf>
    <xf numFmtId="186" fontId="30" fillId="0" borderId="29" xfId="19" applyNumberFormat="1" applyFont="1" applyFill="1" applyBorder="1" applyAlignment="1">
      <alignment horizontal="right"/>
    </xf>
    <xf numFmtId="185" fontId="30" fillId="0" borderId="2" xfId="19" applyNumberFormat="1" applyFont="1" applyFill="1" applyBorder="1" applyAlignment="1">
      <alignment horizontal="right"/>
    </xf>
    <xf numFmtId="185" fontId="28" fillId="0" borderId="25" xfId="19" applyNumberFormat="1" applyFont="1" applyFill="1" applyBorder="1" applyAlignment="1">
      <alignment horizontal="right" shrinkToFit="1"/>
    </xf>
    <xf numFmtId="49" fontId="30" fillId="0" borderId="33" xfId="19" quotePrefix="1" applyNumberFormat="1" applyFont="1" applyFill="1" applyBorder="1" applyAlignment="1">
      <alignment horizontal="right" shrinkToFit="1"/>
    </xf>
    <xf numFmtId="0" fontId="4" fillId="0" borderId="0" xfId="0" applyFont="1" applyAlignment="1">
      <alignment vertical="center"/>
    </xf>
    <xf numFmtId="0" fontId="4" fillId="0" borderId="0" xfId="0" applyFont="1"/>
    <xf numFmtId="178" fontId="28" fillId="0" borderId="8" xfId="0" applyNumberFormat="1" applyFont="1" applyBorder="1" applyAlignment="1">
      <alignment wrapText="1"/>
    </xf>
    <xf numFmtId="178" fontId="28" fillId="0" borderId="20" xfId="0" applyNumberFormat="1" applyFont="1" applyBorder="1" applyAlignment="1">
      <alignment wrapText="1"/>
    </xf>
    <xf numFmtId="178" fontId="26" fillId="0" borderId="19" xfId="0" applyNumberFormat="1" applyFont="1" applyBorder="1" applyAlignment="1">
      <alignment wrapText="1"/>
    </xf>
    <xf numFmtId="178" fontId="26" fillId="0" borderId="30" xfId="0" applyNumberFormat="1" applyFont="1" applyBorder="1" applyAlignment="1">
      <alignment horizontal="left" wrapText="1"/>
    </xf>
    <xf numFmtId="178" fontId="6" fillId="0" borderId="30" xfId="0" applyNumberFormat="1" applyFont="1" applyBorder="1" applyAlignment="1">
      <alignment horizontal="left" wrapText="1"/>
    </xf>
    <xf numFmtId="178" fontId="26" fillId="0" borderId="49" xfId="0" applyNumberFormat="1" applyFont="1" applyBorder="1" applyAlignment="1">
      <alignment horizontal="left" wrapText="1"/>
    </xf>
    <xf numFmtId="178" fontId="8" fillId="0" borderId="20" xfId="0" applyNumberFormat="1" applyFont="1" applyBorder="1" applyAlignment="1">
      <alignment wrapText="1"/>
    </xf>
    <xf numFmtId="178" fontId="28" fillId="0" borderId="19" xfId="0" applyNumberFormat="1" applyFont="1" applyBorder="1" applyAlignment="1">
      <alignment wrapText="1"/>
    </xf>
    <xf numFmtId="178" fontId="26" fillId="0" borderId="30" xfId="0" applyNumberFormat="1" applyFont="1" applyBorder="1" applyAlignment="1">
      <alignment wrapText="1"/>
    </xf>
    <xf numFmtId="178" fontId="26" fillId="0" borderId="49" xfId="0" applyNumberFormat="1" applyFont="1" applyBorder="1" applyAlignment="1">
      <alignment wrapText="1"/>
    </xf>
    <xf numFmtId="178" fontId="28" fillId="0" borderId="20" xfId="0" applyNumberFormat="1" applyFont="1" applyBorder="1" applyAlignment="1">
      <alignment horizontal="left" wrapText="1"/>
    </xf>
    <xf numFmtId="178" fontId="28" fillId="0" borderId="55" xfId="0" applyNumberFormat="1" applyFont="1" applyBorder="1" applyAlignment="1">
      <alignment horizontal="left" wrapText="1"/>
    </xf>
    <xf numFmtId="178" fontId="28" fillId="0" borderId="30" xfId="0" applyNumberFormat="1" applyFont="1" applyBorder="1" applyAlignment="1">
      <alignment wrapText="1"/>
    </xf>
    <xf numFmtId="178" fontId="8" fillId="0" borderId="20" xfId="0" applyNumberFormat="1" applyFont="1" applyBorder="1" applyAlignment="1">
      <alignment horizontal="left" shrinkToFit="1"/>
    </xf>
    <xf numFmtId="0" fontId="21" fillId="0" borderId="19" xfId="0" applyFont="1" applyBorder="1" applyAlignment="1">
      <alignment horizontal="left" shrinkToFit="1"/>
    </xf>
    <xf numFmtId="0" fontId="31" fillId="0" borderId="0" xfId="0" applyFont="1"/>
    <xf numFmtId="0" fontId="31" fillId="0" borderId="0" xfId="0" applyFont="1" applyAlignment="1">
      <alignment vertical="center"/>
    </xf>
    <xf numFmtId="0" fontId="3" fillId="0" borderId="0" xfId="0" applyFont="1" applyAlignment="1">
      <alignment vertical="center"/>
    </xf>
    <xf numFmtId="0" fontId="29" fillId="0" borderId="79" xfId="0" applyFont="1" applyBorder="1"/>
    <xf numFmtId="0" fontId="26" fillId="0" borderId="30" xfId="0" applyFont="1" applyBorder="1"/>
    <xf numFmtId="0" fontId="6" fillId="0" borderId="30" xfId="0" applyFont="1" applyBorder="1"/>
    <xf numFmtId="0" fontId="29" fillId="0" borderId="3" xfId="0" applyFont="1" applyBorder="1"/>
    <xf numFmtId="0" fontId="29" fillId="0" borderId="55" xfId="0" applyFont="1" applyBorder="1"/>
    <xf numFmtId="0" fontId="26" fillId="0" borderId="27" xfId="0" applyFont="1" applyBorder="1"/>
    <xf numFmtId="0" fontId="28" fillId="0" borderId="20" xfId="0" applyFont="1" applyBorder="1"/>
    <xf numFmtId="178" fontId="28" fillId="0" borderId="79" xfId="0" applyNumberFormat="1" applyFont="1" applyBorder="1" applyAlignment="1">
      <alignment horizontal="left" wrapText="1"/>
    </xf>
    <xf numFmtId="178" fontId="26" fillId="0" borderId="80" xfId="0" applyNumberFormat="1" applyFont="1" applyBorder="1" applyAlignment="1">
      <alignment wrapText="1"/>
    </xf>
    <xf numFmtId="178" fontId="26" fillId="0" borderId="3" xfId="0" applyNumberFormat="1" applyFont="1" applyBorder="1" applyAlignment="1">
      <alignment wrapText="1"/>
    </xf>
    <xf numFmtId="6" fontId="21" fillId="0" borderId="23" xfId="23" applyFont="1" applyFill="1" applyBorder="1" applyAlignment="1">
      <alignment horizontal="center" vertical="center" wrapText="1" shrinkToFit="1"/>
    </xf>
    <xf numFmtId="6" fontId="4" fillId="0" borderId="6" xfId="23" applyFont="1" applyFill="1" applyBorder="1" applyAlignment="1">
      <alignment horizontal="center" vertical="center" wrapText="1" shrinkToFit="1"/>
    </xf>
    <xf numFmtId="184" fontId="28" fillId="0" borderId="23" xfId="0" applyNumberFormat="1" applyFont="1" applyFill="1" applyBorder="1" applyAlignment="1">
      <alignment horizontal="right" wrapText="1"/>
    </xf>
    <xf numFmtId="185" fontId="30" fillId="0" borderId="59" xfId="19" applyNumberFormat="1" applyFont="1" applyFill="1" applyBorder="1" applyAlignment="1">
      <alignment horizontal="right" shrinkToFit="1"/>
    </xf>
    <xf numFmtId="185" fontId="30" fillId="0" borderId="85" xfId="19" applyNumberFormat="1" applyFont="1" applyFill="1" applyBorder="1" applyAlignment="1">
      <alignment horizontal="right" shrinkToFit="1"/>
    </xf>
    <xf numFmtId="185" fontId="28" fillId="0" borderId="7" xfId="19" applyNumberFormat="1" applyFont="1" applyFill="1" applyBorder="1" applyAlignment="1">
      <alignment horizontal="right" shrinkToFit="1"/>
    </xf>
    <xf numFmtId="185" fontId="30" fillId="0" borderId="23" xfId="19" applyNumberFormat="1" applyFont="1" applyFill="1" applyBorder="1" applyAlignment="1">
      <alignment horizontal="right" shrinkToFit="1"/>
    </xf>
    <xf numFmtId="185" fontId="28" fillId="0" borderId="23" xfId="19" applyNumberFormat="1" applyFont="1" applyFill="1" applyBorder="1" applyAlignment="1">
      <alignment horizontal="right" shrinkToFit="1"/>
    </xf>
    <xf numFmtId="185" fontId="30" fillId="0" borderId="59" xfId="19" applyNumberFormat="1" applyFont="1" applyFill="1" applyBorder="1" applyAlignment="1">
      <alignment horizontal="right"/>
    </xf>
    <xf numFmtId="184" fontId="30" fillId="0" borderId="59" xfId="18" applyNumberFormat="1" applyFont="1" applyFill="1" applyBorder="1" applyAlignment="1">
      <alignment horizontal="right"/>
    </xf>
    <xf numFmtId="185" fontId="30" fillId="0" borderId="7" xfId="19" applyNumberFormat="1" applyFont="1" applyFill="1" applyBorder="1" applyAlignment="1">
      <alignment horizontal="right"/>
    </xf>
    <xf numFmtId="185" fontId="28" fillId="0" borderId="0" xfId="19" applyNumberFormat="1" applyFont="1" applyFill="1" applyBorder="1" applyAlignment="1">
      <alignment horizontal="right" shrinkToFit="1"/>
    </xf>
    <xf numFmtId="185" fontId="28" fillId="0" borderId="59" xfId="19" applyNumberFormat="1" applyFont="1" applyFill="1" applyBorder="1" applyAlignment="1">
      <alignment horizontal="right" shrinkToFit="1"/>
    </xf>
    <xf numFmtId="49" fontId="30" fillId="0" borderId="84" xfId="19" quotePrefix="1" applyNumberFormat="1" applyFont="1" applyFill="1" applyBorder="1" applyAlignment="1">
      <alignment horizontal="right" shrinkToFit="1"/>
    </xf>
    <xf numFmtId="185" fontId="28" fillId="0" borderId="7" xfId="28" applyNumberFormat="1" applyFont="1" applyFill="1" applyBorder="1" applyAlignment="1">
      <alignment horizontal="right" shrinkToFit="1"/>
    </xf>
    <xf numFmtId="185" fontId="28" fillId="0" borderId="23" xfId="28" applyNumberFormat="1" applyFont="1" applyFill="1" applyBorder="1" applyAlignment="1">
      <alignment horizontal="right" wrapText="1"/>
    </xf>
    <xf numFmtId="185" fontId="30" fillId="0" borderId="105" xfId="19" applyNumberFormat="1" applyFont="1" applyFill="1" applyBorder="1" applyAlignment="1">
      <alignment horizontal="right" shrinkToFit="1"/>
    </xf>
    <xf numFmtId="185" fontId="28" fillId="0" borderId="22" xfId="19" applyNumberFormat="1" applyFont="1" applyFill="1" applyBorder="1" applyAlignment="1">
      <alignment horizontal="right" shrinkToFit="1"/>
    </xf>
    <xf numFmtId="6" fontId="4" fillId="0" borderId="82" xfId="23" applyFont="1" applyFill="1" applyBorder="1" applyAlignment="1">
      <alignment horizontal="center" vertical="center" wrapText="1" shrinkToFit="1"/>
    </xf>
    <xf numFmtId="184" fontId="28" fillId="0" borderId="53" xfId="0" applyNumberFormat="1" applyFont="1" applyFill="1" applyBorder="1" applyAlignment="1">
      <alignment horizontal="right" wrapText="1"/>
    </xf>
    <xf numFmtId="185" fontId="30" fillId="0" borderId="43" xfId="19" applyNumberFormat="1" applyFont="1" applyFill="1" applyBorder="1" applyAlignment="1">
      <alignment horizontal="right" shrinkToFit="1"/>
    </xf>
    <xf numFmtId="185" fontId="30" fillId="0" borderId="64" xfId="19" applyNumberFormat="1" applyFont="1" applyFill="1" applyBorder="1" applyAlignment="1">
      <alignment horizontal="right" shrinkToFit="1"/>
    </xf>
    <xf numFmtId="185" fontId="28" fillId="0" borderId="4" xfId="19" applyNumberFormat="1" applyFont="1" applyFill="1" applyBorder="1" applyAlignment="1">
      <alignment horizontal="right" shrinkToFit="1"/>
    </xf>
    <xf numFmtId="185" fontId="30" fillId="0" borderId="53" xfId="19" applyNumberFormat="1" applyFont="1" applyFill="1" applyBorder="1" applyAlignment="1">
      <alignment horizontal="right" shrinkToFit="1"/>
    </xf>
    <xf numFmtId="185" fontId="28" fillId="0" borderId="53" xfId="19" applyNumberFormat="1" applyFont="1" applyFill="1" applyBorder="1" applyAlignment="1">
      <alignment horizontal="right" shrinkToFit="1"/>
    </xf>
    <xf numFmtId="185" fontId="30" fillId="0" borderId="43" xfId="19" applyNumberFormat="1" applyFont="1" applyFill="1" applyBorder="1" applyAlignment="1">
      <alignment horizontal="right"/>
    </xf>
    <xf numFmtId="184" fontId="30" fillId="0" borderId="43" xfId="18" applyNumberFormat="1" applyFont="1" applyFill="1" applyBorder="1" applyAlignment="1">
      <alignment horizontal="right"/>
    </xf>
    <xf numFmtId="185" fontId="30" fillId="0" borderId="4" xfId="19" applyNumberFormat="1" applyFont="1" applyFill="1" applyBorder="1" applyAlignment="1">
      <alignment horizontal="right"/>
    </xf>
    <xf numFmtId="185" fontId="28" fillId="0" borderId="45" xfId="19" applyNumberFormat="1" applyFont="1" applyFill="1" applyBorder="1" applyAlignment="1">
      <alignment horizontal="right" shrinkToFit="1"/>
    </xf>
    <xf numFmtId="185" fontId="28" fillId="0" borderId="43" xfId="19" applyNumberFormat="1" applyFont="1" applyFill="1" applyBorder="1" applyAlignment="1">
      <alignment horizontal="right" shrinkToFit="1"/>
    </xf>
    <xf numFmtId="49" fontId="30" fillId="0" borderId="52" xfId="19" quotePrefix="1" applyNumberFormat="1" applyFont="1" applyFill="1" applyBorder="1" applyAlignment="1">
      <alignment horizontal="right" shrinkToFit="1"/>
    </xf>
    <xf numFmtId="185" fontId="28" fillId="0" borderId="4" xfId="28" applyNumberFormat="1" applyFont="1" applyFill="1" applyBorder="1" applyAlignment="1">
      <alignment horizontal="right" shrinkToFit="1"/>
    </xf>
    <xf numFmtId="185" fontId="28" fillId="0" borderId="53" xfId="28" applyNumberFormat="1" applyFont="1" applyFill="1" applyBorder="1" applyAlignment="1">
      <alignment horizontal="right" wrapText="1"/>
    </xf>
    <xf numFmtId="185" fontId="30" fillId="0" borderId="106" xfId="19" applyNumberFormat="1" applyFont="1" applyFill="1" applyBorder="1" applyAlignment="1">
      <alignment horizontal="right" shrinkToFit="1"/>
    </xf>
    <xf numFmtId="185" fontId="28" fillId="0" borderId="47" xfId="19" applyNumberFormat="1" applyFont="1" applyFill="1" applyBorder="1" applyAlignment="1">
      <alignment horizontal="right" shrinkToFit="1"/>
    </xf>
    <xf numFmtId="181" fontId="22" fillId="0" borderId="103" xfId="18" applyNumberFormat="1" applyFont="1" applyFill="1" applyBorder="1" applyAlignment="1">
      <alignment horizontal="right" vertical="center"/>
    </xf>
    <xf numFmtId="181" fontId="22" fillId="0" borderId="107" xfId="18" applyNumberFormat="1" applyFont="1" applyFill="1" applyBorder="1" applyAlignment="1">
      <alignment horizontal="right" vertical="center"/>
    </xf>
    <xf numFmtId="181" fontId="22" fillId="6" borderId="24" xfId="18" applyNumberFormat="1" applyFont="1" applyFill="1" applyBorder="1" applyAlignment="1">
      <alignment horizontal="right" vertical="center"/>
    </xf>
    <xf numFmtId="181" fontId="22" fillId="6" borderId="111" xfId="18" applyNumberFormat="1" applyFont="1" applyFill="1" applyBorder="1" applyAlignment="1">
      <alignment horizontal="right" vertical="center"/>
    </xf>
    <xf numFmtId="0" fontId="21" fillId="0" borderId="0" xfId="0" applyFont="1" applyAlignment="1">
      <alignment vertical="center"/>
    </xf>
    <xf numFmtId="181" fontId="26" fillId="0" borderId="0" xfId="0" applyNumberFormat="1" applyFont="1"/>
    <xf numFmtId="181" fontId="6" fillId="0" borderId="0" xfId="0" applyNumberFormat="1" applyFont="1" applyAlignment="1">
      <alignment horizontal="right"/>
    </xf>
    <xf numFmtId="0" fontId="6" fillId="0" borderId="20" xfId="0" applyFont="1" applyBorder="1" applyAlignment="1">
      <alignment horizontal="center"/>
    </xf>
    <xf numFmtId="0" fontId="6" fillId="0" borderId="2" xfId="0" applyFont="1" applyBorder="1" applyAlignment="1">
      <alignment horizontal="center"/>
    </xf>
    <xf numFmtId="0" fontId="6" fillId="0" borderId="26" xfId="0" applyFont="1" applyBorder="1" applyAlignment="1">
      <alignment horizontal="center"/>
    </xf>
    <xf numFmtId="180" fontId="26" fillId="0" borderId="27" xfId="0" quotePrefix="1" applyNumberFormat="1" applyFont="1" applyBorder="1" applyAlignment="1">
      <alignment horizontal="right"/>
    </xf>
    <xf numFmtId="186" fontId="26" fillId="0" borderId="28" xfId="0" applyNumberFormat="1" applyFont="1" applyBorder="1"/>
    <xf numFmtId="186" fontId="26" fillId="0" borderId="32" xfId="0" applyNumberFormat="1" applyFont="1" applyBorder="1"/>
    <xf numFmtId="180" fontId="26" fillId="0" borderId="30" xfId="0" quotePrefix="1" applyNumberFormat="1" applyFont="1" applyBorder="1" applyAlignment="1">
      <alignment horizontal="right"/>
    </xf>
    <xf numFmtId="186" fontId="26" fillId="0" borderId="29" xfId="0" applyNumberFormat="1" applyFont="1" applyBorder="1"/>
    <xf numFmtId="180" fontId="26" fillId="0" borderId="87" xfId="0" quotePrefix="1" applyNumberFormat="1" applyFont="1" applyBorder="1" applyAlignment="1">
      <alignment horizontal="right"/>
    </xf>
    <xf numFmtId="186" fontId="26" fillId="0" borderId="68" xfId="0" applyNumberFormat="1" applyFont="1" applyBorder="1"/>
    <xf numFmtId="186" fontId="26" fillId="0" borderId="95" xfId="0" applyNumberFormat="1" applyFont="1" applyBorder="1"/>
    <xf numFmtId="181" fontId="26" fillId="0" borderId="96" xfId="0" applyNumberFormat="1" applyFont="1" applyBorder="1"/>
    <xf numFmtId="181" fontId="26" fillId="0" borderId="35" xfId="0" applyNumberFormat="1" applyFont="1" applyBorder="1"/>
    <xf numFmtId="180" fontId="26" fillId="0" borderId="82" xfId="0" applyNumberFormat="1" applyFont="1" applyBorder="1"/>
    <xf numFmtId="38" fontId="26" fillId="0" borderId="82" xfId="18" applyFont="1" applyFill="1" applyBorder="1"/>
    <xf numFmtId="177" fontId="21" fillId="0" borderId="0" xfId="18" applyNumberFormat="1" applyFont="1" applyFill="1" applyBorder="1" applyAlignment="1">
      <alignment horizontal="center" vertical="center" wrapText="1"/>
    </xf>
    <xf numFmtId="177" fontId="21" fillId="0" borderId="0" xfId="18" applyNumberFormat="1" applyFont="1" applyFill="1" applyBorder="1" applyAlignment="1">
      <alignment horizontal="center" vertical="center"/>
    </xf>
    <xf numFmtId="181" fontId="21" fillId="0" borderId="0" xfId="18" quotePrefix="1" applyNumberFormat="1" applyFont="1" applyFill="1" applyBorder="1" applyAlignment="1">
      <alignment horizontal="right"/>
    </xf>
    <xf numFmtId="0" fontId="21" fillId="0" borderId="0" xfId="0" quotePrefix="1" applyNumberFormat="1" applyFont="1" applyFill="1" applyBorder="1" applyAlignment="1">
      <alignment horizontal="right"/>
    </xf>
    <xf numFmtId="181" fontId="54" fillId="0" borderId="0" xfId="18" applyNumberFormat="1" applyFont="1" applyFill="1" applyBorder="1" applyAlignment="1">
      <alignment horizontal="right"/>
    </xf>
    <xf numFmtId="0" fontId="26" fillId="0" borderId="0" xfId="0" applyFont="1" applyAlignment="1">
      <alignment horizontal="left" vertical="top" shrinkToFit="1"/>
    </xf>
    <xf numFmtId="0" fontId="26" fillId="0" borderId="0" xfId="0" applyFont="1" applyAlignment="1">
      <alignment horizontal="left"/>
    </xf>
    <xf numFmtId="0" fontId="27" fillId="0" borderId="0" xfId="0" applyFont="1" applyAlignment="1">
      <alignment horizontal="left" vertical="center" indent="1"/>
    </xf>
    <xf numFmtId="181" fontId="27" fillId="0" borderId="9" xfId="18" applyNumberFormat="1" applyFont="1" applyFill="1" applyBorder="1" applyAlignment="1">
      <alignment horizontal="right" shrinkToFit="1"/>
    </xf>
    <xf numFmtId="181" fontId="27" fillId="0" borderId="10" xfId="18" applyNumberFormat="1" applyFont="1" applyFill="1" applyBorder="1" applyAlignment="1">
      <alignment horizontal="right" shrinkToFit="1"/>
    </xf>
    <xf numFmtId="181" fontId="21" fillId="0" borderId="29" xfId="18" applyNumberFormat="1" applyFont="1" applyFill="1" applyBorder="1" applyAlignment="1">
      <alignment horizontal="right" shrinkToFit="1"/>
    </xf>
    <xf numFmtId="181" fontId="21" fillId="0" borderId="58" xfId="18" applyNumberFormat="1" applyFont="1" applyFill="1" applyBorder="1" applyAlignment="1">
      <alignment horizontal="right" shrinkToFit="1"/>
    </xf>
    <xf numFmtId="181" fontId="21" fillId="0" borderId="33" xfId="18" applyNumberFormat="1" applyFont="1" applyFill="1" applyBorder="1" applyAlignment="1">
      <alignment horizontal="right" shrinkToFit="1"/>
    </xf>
    <xf numFmtId="181" fontId="21" fillId="0" borderId="66" xfId="18" applyNumberFormat="1" applyFont="1" applyFill="1" applyBorder="1" applyAlignment="1">
      <alignment horizontal="right" shrinkToFit="1"/>
    </xf>
    <xf numFmtId="181" fontId="27" fillId="0" borderId="26" xfId="18" applyNumberFormat="1" applyFont="1" applyFill="1" applyBorder="1" applyAlignment="1">
      <alignment horizontal="right" shrinkToFit="1"/>
    </xf>
    <xf numFmtId="181" fontId="27" fillId="0" borderId="37" xfId="18" applyNumberFormat="1" applyFont="1" applyFill="1" applyBorder="1" applyAlignment="1">
      <alignment horizontal="right" shrinkToFit="1"/>
    </xf>
    <xf numFmtId="181" fontId="30" fillId="0" borderId="31" xfId="18" applyNumberFormat="1" applyFont="1" applyFill="1" applyBorder="1" applyAlignment="1">
      <alignment horizontal="right"/>
    </xf>
    <xf numFmtId="181" fontId="30" fillId="0" borderId="31" xfId="18" quotePrefix="1" applyNumberFormat="1" applyFont="1" applyFill="1" applyBorder="1" applyAlignment="1">
      <alignment horizontal="right" shrinkToFit="1"/>
    </xf>
    <xf numFmtId="181" fontId="27" fillId="0" borderId="58" xfId="18" applyNumberFormat="1" applyFont="1" applyFill="1" applyBorder="1" applyAlignment="1">
      <alignment horizontal="right" shrinkToFit="1"/>
    </xf>
    <xf numFmtId="181" fontId="27" fillId="0" borderId="29" xfId="18" applyNumberFormat="1" applyFont="1" applyFill="1" applyBorder="1" applyAlignment="1">
      <alignment horizontal="right" shrinkToFit="1"/>
    </xf>
    <xf numFmtId="181" fontId="27" fillId="0" borderId="31" xfId="18" applyNumberFormat="1" applyFont="1" applyFill="1" applyBorder="1" applyAlignment="1">
      <alignment horizontal="right" shrinkToFit="1"/>
    </xf>
    <xf numFmtId="0" fontId="21" fillId="0" borderId="60" xfId="0" applyFont="1" applyBorder="1" applyAlignment="1">
      <alignment horizontal="left" shrinkToFit="1"/>
    </xf>
    <xf numFmtId="179" fontId="30" fillId="0" borderId="61" xfId="18" applyNumberFormat="1" applyFont="1" applyFill="1" applyBorder="1" applyAlignment="1">
      <alignment horizontal="right"/>
    </xf>
    <xf numFmtId="179" fontId="7" fillId="0" borderId="37" xfId="18" applyNumberFormat="1" applyFont="1" applyFill="1" applyBorder="1" applyAlignment="1">
      <alignment horizontal="right"/>
    </xf>
    <xf numFmtId="181" fontId="27" fillId="6" borderId="2" xfId="18" applyNumberFormat="1" applyFont="1" applyFill="1" applyBorder="1" applyAlignment="1">
      <alignment horizontal="right" shrinkToFit="1"/>
    </xf>
    <xf numFmtId="0" fontId="29" fillId="0" borderId="27" xfId="0" applyFont="1" applyBorder="1"/>
    <xf numFmtId="0" fontId="29" fillId="0" borderId="20" xfId="0" applyFont="1" applyBorder="1"/>
    <xf numFmtId="0" fontId="29" fillId="0" borderId="8" xfId="0" applyFont="1" applyBorder="1"/>
    <xf numFmtId="178" fontId="8" fillId="0" borderId="8" xfId="0" applyNumberFormat="1" applyFont="1" applyBorder="1" applyAlignment="1">
      <alignment wrapText="1"/>
    </xf>
    <xf numFmtId="178" fontId="8" fillId="0" borderId="27" xfId="0" applyNumberFormat="1" applyFont="1" applyBorder="1" applyAlignment="1">
      <alignment horizontal="left" wrapText="1"/>
    </xf>
    <xf numFmtId="178" fontId="26" fillId="0" borderId="76" xfId="0" applyNumberFormat="1" applyFont="1" applyBorder="1" applyAlignment="1">
      <alignment wrapText="1"/>
    </xf>
    <xf numFmtId="178" fontId="26" fillId="0" borderId="20" xfId="0" applyNumberFormat="1" applyFont="1" applyBorder="1" applyAlignment="1">
      <alignment wrapText="1"/>
    </xf>
    <xf numFmtId="181" fontId="27" fillId="0" borderId="2" xfId="18" quotePrefix="1" applyNumberFormat="1" applyFont="1" applyFill="1" applyBorder="1" applyAlignment="1">
      <alignment horizontal="right" shrinkToFit="1"/>
    </xf>
    <xf numFmtId="181" fontId="64" fillId="0" borderId="33" xfId="18" quotePrefix="1" applyNumberFormat="1" applyFont="1" applyFill="1" applyBorder="1" applyAlignment="1">
      <alignment horizontal="right" shrinkToFit="1"/>
    </xf>
    <xf numFmtId="184" fontId="30" fillId="0" borderId="58" xfId="18" applyNumberFormat="1" applyFont="1" applyFill="1" applyBorder="1" applyAlignment="1">
      <alignment horizontal="right"/>
    </xf>
    <xf numFmtId="181" fontId="21" fillId="0" borderId="58" xfId="18" quotePrefix="1" applyNumberFormat="1" applyFont="1" applyFill="1" applyBorder="1" applyAlignment="1">
      <alignment horizontal="right"/>
    </xf>
    <xf numFmtId="0" fontId="21" fillId="0" borderId="58" xfId="0" quotePrefix="1" applyNumberFormat="1" applyFont="1" applyFill="1" applyBorder="1" applyAlignment="1">
      <alignment horizontal="right"/>
    </xf>
    <xf numFmtId="186" fontId="21" fillId="0" borderId="0" xfId="18" applyNumberFormat="1" applyFont="1" applyFill="1" applyBorder="1" applyAlignment="1">
      <alignment horizontal="right"/>
    </xf>
    <xf numFmtId="181" fontId="29" fillId="0" borderId="0" xfId="18" applyNumberFormat="1" applyFont="1" applyFill="1" applyBorder="1" applyAlignment="1">
      <alignment horizontal="right"/>
    </xf>
    <xf numFmtId="0" fontId="27" fillId="0" borderId="0" xfId="0" applyFont="1"/>
    <xf numFmtId="0" fontId="6" fillId="0" borderId="0" xfId="0" applyFont="1" applyAlignment="1">
      <alignment horizontal="right" vertical="center"/>
    </xf>
    <xf numFmtId="0" fontId="26" fillId="0" borderId="0" xfId="0" applyFont="1" applyAlignment="1">
      <alignment vertical="center"/>
    </xf>
    <xf numFmtId="6" fontId="21" fillId="0" borderId="53" xfId="23" applyFont="1" applyFill="1" applyBorder="1" applyAlignment="1">
      <alignment horizontal="center" vertical="center" wrapText="1" shrinkToFit="1"/>
    </xf>
    <xf numFmtId="6" fontId="21" fillId="0" borderId="56" xfId="23" applyFont="1" applyFill="1" applyBorder="1" applyAlignment="1">
      <alignment horizontal="center" vertical="center" wrapText="1" shrinkToFit="1"/>
    </xf>
    <xf numFmtId="184" fontId="30" fillId="0" borderId="29" xfId="18" applyNumberFormat="1" applyFont="1" applyFill="1" applyBorder="1" applyAlignment="1">
      <alignment horizontal="right"/>
    </xf>
    <xf numFmtId="185" fontId="28" fillId="0" borderId="70" xfId="19" quotePrefix="1" applyNumberFormat="1" applyFont="1" applyBorder="1" applyAlignment="1">
      <alignment horizontal="right" shrinkToFit="1"/>
    </xf>
    <xf numFmtId="185" fontId="28" fillId="0" borderId="2" xfId="19" quotePrefix="1" applyNumberFormat="1" applyFont="1" applyBorder="1" applyAlignment="1">
      <alignment horizontal="right" shrinkToFit="1"/>
    </xf>
    <xf numFmtId="185" fontId="30" fillId="0" borderId="29" xfId="19" quotePrefix="1" applyNumberFormat="1" applyFont="1" applyFill="1" applyBorder="1" applyAlignment="1">
      <alignment horizontal="right" shrinkToFit="1"/>
    </xf>
    <xf numFmtId="185" fontId="28" fillId="0" borderId="36" xfId="19" quotePrefix="1" applyNumberFormat="1" applyFont="1" applyBorder="1" applyAlignment="1">
      <alignment horizontal="right" shrinkToFit="1"/>
    </xf>
    <xf numFmtId="6" fontId="21" fillId="0" borderId="0" xfId="23" applyFont="1" applyBorder="1" applyAlignment="1">
      <alignment horizontal="center" vertical="center" wrapText="1" shrinkToFit="1"/>
    </xf>
    <xf numFmtId="6" fontId="21" fillId="0" borderId="0" xfId="23" applyFont="1" applyFill="1" applyBorder="1" applyAlignment="1">
      <alignment horizontal="center" vertical="center" wrapText="1" shrinkToFit="1"/>
    </xf>
    <xf numFmtId="6" fontId="4" fillId="0" borderId="0" xfId="23" applyFont="1" applyBorder="1" applyAlignment="1">
      <alignment horizontal="center" vertical="center" wrapText="1" shrinkToFit="1"/>
    </xf>
    <xf numFmtId="6" fontId="4" fillId="0" borderId="0" xfId="23" applyFont="1" applyFill="1" applyBorder="1" applyAlignment="1">
      <alignment horizontal="center" vertical="center" wrapText="1" shrinkToFit="1"/>
    </xf>
    <xf numFmtId="184" fontId="28" fillId="0" borderId="0" xfId="0" applyNumberFormat="1" applyFont="1" applyBorder="1" applyAlignment="1">
      <alignment horizontal="right" wrapText="1"/>
    </xf>
    <xf numFmtId="184" fontId="28" fillId="0" borderId="0" xfId="0" applyNumberFormat="1" applyFont="1" applyFill="1" applyBorder="1" applyAlignment="1">
      <alignment horizontal="right" wrapText="1"/>
    </xf>
    <xf numFmtId="185" fontId="30" fillId="0" borderId="0" xfId="19" applyNumberFormat="1" applyFont="1" applyBorder="1" applyAlignment="1">
      <alignment horizontal="right" shrinkToFit="1"/>
    </xf>
    <xf numFmtId="185" fontId="30" fillId="0" borderId="0" xfId="19" applyNumberFormat="1" applyFont="1" applyFill="1" applyBorder="1" applyAlignment="1">
      <alignment horizontal="right" shrinkToFit="1"/>
    </xf>
    <xf numFmtId="185" fontId="28" fillId="0" borderId="0" xfId="19" applyNumberFormat="1" applyFont="1" applyBorder="1" applyAlignment="1">
      <alignment horizontal="right" shrinkToFit="1"/>
    </xf>
    <xf numFmtId="185" fontId="30" fillId="0" borderId="0" xfId="19" applyNumberFormat="1" applyFont="1" applyBorder="1" applyAlignment="1">
      <alignment horizontal="right"/>
    </xf>
    <xf numFmtId="185" fontId="30" fillId="0" borderId="0" xfId="19" applyNumberFormat="1" applyFont="1" applyFill="1" applyBorder="1" applyAlignment="1">
      <alignment horizontal="right"/>
    </xf>
    <xf numFmtId="49" fontId="30" fillId="0" borderId="0" xfId="19" applyNumberFormat="1" applyFont="1" applyFill="1" applyBorder="1" applyAlignment="1">
      <alignment horizontal="right"/>
    </xf>
    <xf numFmtId="186" fontId="30" fillId="0" borderId="0" xfId="19" applyNumberFormat="1" applyFont="1" applyFill="1" applyBorder="1" applyAlignment="1">
      <alignment horizontal="right"/>
    </xf>
    <xf numFmtId="184" fontId="30" fillId="0" borderId="0" xfId="18" applyNumberFormat="1" applyFont="1" applyFill="1" applyBorder="1" applyAlignment="1">
      <alignment horizontal="right"/>
    </xf>
    <xf numFmtId="49" fontId="30" fillId="0" borderId="0" xfId="19" quotePrefix="1" applyNumberFormat="1" applyFont="1" applyFill="1" applyBorder="1" applyAlignment="1">
      <alignment horizontal="right" shrinkToFit="1"/>
    </xf>
    <xf numFmtId="185" fontId="28" fillId="0" borderId="0" xfId="28" applyNumberFormat="1" applyFont="1" applyBorder="1" applyAlignment="1">
      <alignment horizontal="right" shrinkToFit="1"/>
    </xf>
    <xf numFmtId="185" fontId="28" fillId="0" borderId="0" xfId="28" applyNumberFormat="1" applyFont="1" applyFill="1" applyBorder="1" applyAlignment="1">
      <alignment horizontal="right" shrinkToFit="1"/>
    </xf>
    <xf numFmtId="185" fontId="28" fillId="0" borderId="0" xfId="28" applyNumberFormat="1" applyFont="1" applyBorder="1" applyAlignment="1">
      <alignment horizontal="right" wrapText="1"/>
    </xf>
    <xf numFmtId="185" fontId="28" fillId="0" borderId="0" xfId="28" applyNumberFormat="1" applyFont="1" applyFill="1" applyBorder="1" applyAlignment="1">
      <alignment horizontal="right" wrapText="1"/>
    </xf>
    <xf numFmtId="49" fontId="21" fillId="0" borderId="0" xfId="0" applyNumberFormat="1" applyFont="1" applyBorder="1" applyAlignment="1">
      <alignment horizontal="center" vertical="center" wrapText="1" shrinkToFit="1"/>
    </xf>
    <xf numFmtId="38" fontId="27" fillId="0" borderId="0" xfId="18" applyFont="1" applyFill="1" applyBorder="1"/>
    <xf numFmtId="38" fontId="30" fillId="0" borderId="0" xfId="18" quotePrefix="1" applyFont="1" applyFill="1" applyBorder="1" applyAlignment="1">
      <alignment horizontal="right"/>
    </xf>
    <xf numFmtId="181" fontId="30" fillId="0" borderId="0" xfId="18" quotePrefix="1" applyNumberFormat="1" applyFont="1" applyFill="1" applyBorder="1" applyAlignment="1">
      <alignment horizontal="right"/>
    </xf>
    <xf numFmtId="181" fontId="52" fillId="0" borderId="0" xfId="18" applyNumberFormat="1" applyFont="1" applyFill="1" applyBorder="1" applyAlignment="1">
      <alignment horizontal="right"/>
    </xf>
    <xf numFmtId="0" fontId="60" fillId="0" borderId="0" xfId="0" applyFont="1" applyFill="1"/>
    <xf numFmtId="0" fontId="21" fillId="0" borderId="23" xfId="0" applyFont="1" applyBorder="1" applyAlignment="1">
      <alignment vertical="center"/>
    </xf>
    <xf numFmtId="181" fontId="22" fillId="0" borderId="111" xfId="18" applyNumberFormat="1" applyFont="1" applyFill="1" applyBorder="1" applyAlignment="1">
      <alignment horizontal="right" vertical="center"/>
    </xf>
    <xf numFmtId="181" fontId="22" fillId="0" borderId="95" xfId="18" applyNumberFormat="1" applyFont="1" applyFill="1" applyBorder="1" applyAlignment="1">
      <alignment horizontal="right" vertical="center"/>
    </xf>
    <xf numFmtId="0" fontId="19" fillId="0" borderId="0" xfId="0" applyFont="1" applyAlignment="1">
      <alignment horizontal="center"/>
    </xf>
    <xf numFmtId="9" fontId="19" fillId="0" borderId="0" xfId="0" quotePrefix="1" applyNumberFormat="1" applyFont="1" applyAlignment="1">
      <alignment horizontal="center"/>
    </xf>
    <xf numFmtId="0" fontId="0" fillId="0" borderId="0" xfId="0" quotePrefix="1" applyAlignment="1">
      <alignment horizontal="center"/>
    </xf>
    <xf numFmtId="0" fontId="26" fillId="0" borderId="0" xfId="0" applyFont="1" applyAlignment="1">
      <alignment horizontal="centerContinuous"/>
    </xf>
    <xf numFmtId="0" fontId="0" fillId="0" borderId="23" xfId="0" applyBorder="1" applyAlignment="1">
      <alignment horizontal="centerContinuous"/>
    </xf>
    <xf numFmtId="181" fontId="26" fillId="0" borderId="47" xfId="0" applyNumberFormat="1" applyFont="1" applyBorder="1"/>
    <xf numFmtId="181" fontId="26" fillId="0" borderId="36" xfId="0" applyNumberFormat="1" applyFont="1" applyBorder="1"/>
    <xf numFmtId="181" fontId="26" fillId="0" borderId="48" xfId="0" applyNumberFormat="1" applyFont="1" applyBorder="1"/>
    <xf numFmtId="181" fontId="26" fillId="0" borderId="45" xfId="0" applyNumberFormat="1" applyFont="1" applyBorder="1"/>
    <xf numFmtId="181" fontId="26" fillId="0" borderId="25" xfId="0" applyNumberFormat="1" applyFont="1" applyBorder="1"/>
    <xf numFmtId="181" fontId="26" fillId="0" borderId="46" xfId="0" applyNumberFormat="1" applyFont="1" applyBorder="1"/>
    <xf numFmtId="181" fontId="26" fillId="0" borderId="41" xfId="0" applyNumberFormat="1" applyFont="1" applyBorder="1"/>
    <xf numFmtId="181" fontId="26" fillId="0" borderId="40" xfId="0" applyNumberFormat="1" applyFont="1" applyBorder="1"/>
    <xf numFmtId="181" fontId="26" fillId="0" borderId="42" xfId="0" applyNumberFormat="1" applyFont="1" applyBorder="1"/>
    <xf numFmtId="0" fontId="6" fillId="0" borderId="4" xfId="0" applyFont="1" applyBorder="1" applyAlignment="1">
      <alignment horizontal="center"/>
    </xf>
    <xf numFmtId="0" fontId="6" fillId="0" borderId="5" xfId="0" applyFont="1" applyBorder="1" applyAlignment="1">
      <alignment horizontal="center"/>
    </xf>
    <xf numFmtId="0" fontId="0" fillId="0" borderId="0" xfId="0" applyAlignment="1">
      <alignment horizontal="right"/>
    </xf>
    <xf numFmtId="9" fontId="19" fillId="0" borderId="0" xfId="0" quotePrefix="1" applyNumberFormat="1" applyFont="1" applyAlignment="1">
      <alignment vertical="center"/>
    </xf>
    <xf numFmtId="0" fontId="67" fillId="0" borderId="0" xfId="0" applyFont="1"/>
    <xf numFmtId="180" fontId="26" fillId="0" borderId="88" xfId="0" applyNumberFormat="1" applyFont="1" applyBorder="1"/>
    <xf numFmtId="180" fontId="26" fillId="0" borderId="35" xfId="0" quotePrefix="1" applyNumberFormat="1" applyFont="1" applyBorder="1"/>
    <xf numFmtId="180" fontId="26" fillId="0" borderId="21" xfId="0" quotePrefix="1" applyNumberFormat="1" applyFont="1" applyBorder="1"/>
    <xf numFmtId="180" fontId="26" fillId="0" borderId="95" xfId="0" applyNumberFormat="1" applyFont="1" applyBorder="1"/>
    <xf numFmtId="180" fontId="26" fillId="0" borderId="68" xfId="0" applyNumberFormat="1" applyFont="1" applyBorder="1"/>
    <xf numFmtId="181" fontId="26" fillId="0" borderId="89" xfId="0" applyNumberFormat="1" applyFont="1" applyBorder="1"/>
    <xf numFmtId="180" fontId="26" fillId="0" borderId="31" xfId="0" applyNumberFormat="1" applyFont="1" applyBorder="1"/>
    <xf numFmtId="180" fontId="26" fillId="0" borderId="29" xfId="0" applyNumberFormat="1" applyFont="1" applyBorder="1"/>
    <xf numFmtId="180" fontId="26" fillId="0" borderId="32" xfId="0" applyNumberFormat="1" applyFont="1" applyBorder="1"/>
    <xf numFmtId="180" fontId="26" fillId="0" borderId="28" xfId="0" applyNumberFormat="1" applyFont="1" applyBorder="1"/>
    <xf numFmtId="9" fontId="0" fillId="6" borderId="0" xfId="0" quotePrefix="1" applyNumberFormat="1" applyFill="1" applyAlignment="1">
      <alignment horizontal="center"/>
    </xf>
    <xf numFmtId="9" fontId="19" fillId="6" borderId="0" xfId="0" quotePrefix="1" applyNumberFormat="1" applyFont="1" applyFill="1" applyAlignment="1">
      <alignment horizontal="center"/>
    </xf>
    <xf numFmtId="181" fontId="26" fillId="6" borderId="0" xfId="0" applyNumberFormat="1" applyFont="1" applyFill="1"/>
    <xf numFmtId="20" fontId="19" fillId="0" borderId="0" xfId="0" applyNumberFormat="1" applyFont="1"/>
    <xf numFmtId="0" fontId="6" fillId="0" borderId="0" xfId="0" applyFont="1" applyAlignment="1">
      <alignment horizontal="center"/>
    </xf>
    <xf numFmtId="0" fontId="6" fillId="0" borderId="3" xfId="0" applyFont="1" applyBorder="1" applyAlignment="1">
      <alignment horizontal="center"/>
    </xf>
    <xf numFmtId="0" fontId="0" fillId="0" borderId="4" xfId="0" applyBorder="1" applyAlignment="1">
      <alignment horizontal="center" vertical="center"/>
    </xf>
    <xf numFmtId="0" fontId="5" fillId="0" borderId="2" xfId="0" applyFont="1" applyBorder="1" applyAlignment="1">
      <alignment horizontal="center" vertical="center" wrapText="1" shrinkToFit="1"/>
    </xf>
    <xf numFmtId="0" fontId="0" fillId="0" borderId="5" xfId="0" applyBorder="1" applyAlignment="1">
      <alignment horizontal="center" vertical="center" shrinkToFit="1"/>
    </xf>
    <xf numFmtId="0" fontId="26" fillId="0" borderId="0" xfId="0" applyFont="1" applyAlignment="1">
      <alignment vertical="top"/>
    </xf>
    <xf numFmtId="0" fontId="26" fillId="0" borderId="0" xfId="0" applyFont="1" applyAlignment="1">
      <alignment horizontal="center"/>
    </xf>
    <xf numFmtId="0" fontId="55" fillId="0" borderId="0" xfId="0" applyFont="1" applyAlignment="1">
      <alignment vertical="top"/>
    </xf>
    <xf numFmtId="49" fontId="30" fillId="0" borderId="4" xfId="0" applyNumberFormat="1" applyFont="1" applyBorder="1" applyAlignment="1">
      <alignment horizontal="center" vertical="center" wrapText="1" shrinkToFit="1"/>
    </xf>
    <xf numFmtId="49" fontId="30" fillId="0" borderId="53" xfId="0" quotePrefix="1" applyNumberFormat="1" applyFont="1" applyBorder="1" applyAlignment="1">
      <alignment horizontal="center" vertical="center" shrinkToFit="1"/>
    </xf>
    <xf numFmtId="181" fontId="26" fillId="0" borderId="19" xfId="0" applyNumberFormat="1" applyFont="1" applyBorder="1"/>
    <xf numFmtId="181" fontId="26" fillId="0" borderId="44" xfId="0" applyNumberFormat="1" applyFont="1" applyBorder="1"/>
    <xf numFmtId="181" fontId="26" fillId="0" borderId="29" xfId="0" applyNumberFormat="1" applyFont="1" applyBorder="1"/>
    <xf numFmtId="181" fontId="26" fillId="0" borderId="43" xfId="0" applyNumberFormat="1" applyFont="1" applyBorder="1"/>
    <xf numFmtId="186" fontId="62" fillId="0" borderId="29" xfId="0" quotePrefix="1" applyNumberFormat="1" applyFont="1" applyBorder="1" applyAlignment="1">
      <alignment horizontal="right"/>
    </xf>
    <xf numFmtId="180" fontId="26" fillId="0" borderId="0" xfId="0" applyNumberFormat="1" applyFont="1"/>
    <xf numFmtId="0" fontId="26" fillId="0" borderId="0" xfId="34" applyFont="1"/>
    <xf numFmtId="181" fontId="6" fillId="0" borderId="0" xfId="0" applyNumberFormat="1" applyFont="1"/>
    <xf numFmtId="181" fontId="62" fillId="0" borderId="0" xfId="0" applyNumberFormat="1" applyFont="1"/>
    <xf numFmtId="3" fontId="27" fillId="0" borderId="0" xfId="0" applyNumberFormat="1" applyFont="1" applyAlignment="1">
      <alignment vertical="center"/>
    </xf>
    <xf numFmtId="178" fontId="28" fillId="0" borderId="0" xfId="0" applyNumberFormat="1" applyFont="1" applyFill="1" applyAlignment="1">
      <alignment horizontal="left" shrinkToFit="1"/>
    </xf>
    <xf numFmtId="181" fontId="21" fillId="0" borderId="53" xfId="18" applyNumberFormat="1" applyFont="1" applyFill="1" applyBorder="1" applyAlignment="1">
      <alignment horizontal="right"/>
    </xf>
    <xf numFmtId="184" fontId="28" fillId="0" borderId="10" xfId="0" applyNumberFormat="1" applyFont="1" applyFill="1" applyBorder="1" applyAlignment="1">
      <alignment horizontal="right" wrapText="1"/>
    </xf>
    <xf numFmtId="184" fontId="28" fillId="0" borderId="26" xfId="0" quotePrefix="1" applyNumberFormat="1" applyFont="1" applyFill="1" applyBorder="1" applyAlignment="1">
      <alignment horizontal="right" shrinkToFit="1"/>
    </xf>
    <xf numFmtId="0" fontId="21" fillId="0" borderId="37" xfId="0" applyFont="1" applyFill="1" applyBorder="1" applyAlignment="1">
      <alignment horizontal="left" shrinkToFit="1"/>
    </xf>
    <xf numFmtId="181" fontId="30" fillId="0" borderId="37" xfId="18" applyNumberFormat="1" applyFont="1" applyFill="1" applyBorder="1" applyAlignment="1">
      <alignment horizontal="right"/>
    </xf>
    <xf numFmtId="181" fontId="30" fillId="0" borderId="107" xfId="18" applyNumberFormat="1" applyFont="1" applyFill="1" applyBorder="1" applyAlignment="1">
      <alignment horizontal="right" shrinkToFit="1"/>
    </xf>
    <xf numFmtId="181" fontId="30" fillId="0" borderId="26" xfId="18" applyNumberFormat="1" applyFont="1" applyFill="1" applyBorder="1" applyAlignment="1">
      <alignment horizontal="right" shrinkToFit="1"/>
    </xf>
    <xf numFmtId="185" fontId="30" fillId="0" borderId="59" xfId="19" quotePrefix="1" applyNumberFormat="1" applyFont="1" applyFill="1" applyBorder="1" applyAlignment="1">
      <alignment horizontal="right" shrinkToFit="1"/>
    </xf>
    <xf numFmtId="186" fontId="30" fillId="0" borderId="84" xfId="19" quotePrefix="1" applyNumberFormat="1" applyFont="1" applyFill="1" applyBorder="1" applyAlignment="1">
      <alignment horizontal="right" shrinkToFit="1"/>
    </xf>
    <xf numFmtId="6" fontId="54" fillId="0" borderId="6" xfId="23" applyFont="1" applyBorder="1" applyAlignment="1">
      <alignment horizontal="center" vertical="center" wrapText="1" shrinkToFit="1"/>
    </xf>
    <xf numFmtId="185" fontId="28" fillId="0" borderId="7" xfId="19" quotePrefix="1" applyNumberFormat="1" applyFont="1" applyFill="1" applyBorder="1" applyAlignment="1">
      <alignment horizontal="right" shrinkToFit="1"/>
    </xf>
    <xf numFmtId="185" fontId="30" fillId="0" borderId="84" xfId="19" quotePrefix="1" applyNumberFormat="1" applyFont="1" applyFill="1" applyBorder="1" applyAlignment="1">
      <alignment horizontal="right" shrinkToFit="1"/>
    </xf>
    <xf numFmtId="185" fontId="8" fillId="0" borderId="7" xfId="19" quotePrefix="1" applyNumberFormat="1" applyFont="1" applyFill="1" applyBorder="1" applyAlignment="1">
      <alignment horizontal="right" shrinkToFit="1"/>
    </xf>
    <xf numFmtId="38" fontId="30" fillId="0" borderId="58" xfId="18" quotePrefix="1" applyFont="1" applyFill="1" applyBorder="1" applyAlignment="1">
      <alignment horizontal="right"/>
    </xf>
    <xf numFmtId="181" fontId="52" fillId="0" borderId="58" xfId="18" applyNumberFormat="1" applyFont="1" applyFill="1" applyBorder="1" applyAlignment="1">
      <alignment horizontal="right"/>
    </xf>
    <xf numFmtId="49" fontId="21" fillId="0" borderId="2" xfId="0" applyNumberFormat="1" applyFont="1" applyBorder="1" applyAlignment="1">
      <alignment horizontal="center" vertical="center" wrapText="1" shrinkToFit="1"/>
    </xf>
    <xf numFmtId="38" fontId="30" fillId="0" borderId="29" xfId="18" quotePrefix="1" applyFont="1" applyFill="1" applyBorder="1" applyAlignment="1">
      <alignment horizontal="right"/>
    </xf>
    <xf numFmtId="181" fontId="30" fillId="0" borderId="29" xfId="18" quotePrefix="1" applyNumberFormat="1" applyFont="1" applyFill="1" applyBorder="1" applyAlignment="1">
      <alignment horizontal="right"/>
    </xf>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horizontal="left" vertical="top" wrapText="1"/>
    </xf>
    <xf numFmtId="176" fontId="11" fillId="0" borderId="7" xfId="18" applyNumberFormat="1" applyFont="1" applyFill="1" applyBorder="1" applyAlignment="1">
      <alignment horizontal="center" vertical="center" wrapText="1"/>
    </xf>
    <xf numFmtId="0" fontId="6" fillId="0" borderId="19" xfId="0" applyFont="1" applyBorder="1" applyAlignment="1">
      <alignment horizontal="center"/>
    </xf>
    <xf numFmtId="0" fontId="26" fillId="0" borderId="0" xfId="0" applyFont="1" applyAlignment="1">
      <alignment horizontal="center" vertical="center"/>
    </xf>
    <xf numFmtId="38" fontId="30" fillId="0" borderId="0" xfId="18" applyFont="1" applyFill="1" applyBorder="1" applyAlignment="1">
      <alignment horizontal="right"/>
    </xf>
    <xf numFmtId="38" fontId="7" fillId="0" borderId="0" xfId="18" applyFont="1" applyFill="1" applyBorder="1" applyAlignment="1">
      <alignment horizontal="right"/>
    </xf>
    <xf numFmtId="181" fontId="27" fillId="0" borderId="23" xfId="18" applyNumberFormat="1" applyFont="1" applyFill="1" applyBorder="1" applyAlignment="1">
      <alignment horizontal="right" shrinkToFit="1"/>
    </xf>
    <xf numFmtId="181" fontId="21" fillId="0" borderId="59" xfId="18" applyNumberFormat="1" applyFont="1" applyFill="1" applyBorder="1" applyAlignment="1">
      <alignment horizontal="right" shrinkToFit="1"/>
    </xf>
    <xf numFmtId="181" fontId="21" fillId="0" borderId="84" xfId="18" applyNumberFormat="1" applyFont="1" applyFill="1" applyBorder="1" applyAlignment="1">
      <alignment horizontal="right" shrinkToFit="1"/>
    </xf>
    <xf numFmtId="181" fontId="27" fillId="0" borderId="7" xfId="18" quotePrefix="1" applyNumberFormat="1" applyFont="1" applyFill="1" applyBorder="1" applyAlignment="1">
      <alignment horizontal="right" shrinkToFit="1"/>
    </xf>
    <xf numFmtId="181" fontId="30" fillId="0" borderId="59" xfId="18" quotePrefix="1" applyNumberFormat="1" applyFont="1" applyFill="1" applyBorder="1" applyAlignment="1">
      <alignment horizontal="right" shrinkToFit="1"/>
    </xf>
    <xf numFmtId="181" fontId="30" fillId="0" borderId="84" xfId="18" quotePrefix="1" applyNumberFormat="1" applyFont="1" applyFill="1" applyBorder="1" applyAlignment="1">
      <alignment horizontal="right" shrinkToFit="1"/>
    </xf>
    <xf numFmtId="181" fontId="27" fillId="0" borderId="59" xfId="18" applyNumberFormat="1" applyFont="1" applyFill="1" applyBorder="1" applyAlignment="1">
      <alignment horizontal="right" shrinkToFit="1"/>
    </xf>
    <xf numFmtId="185" fontId="27" fillId="0" borderId="7" xfId="0" applyNumberFormat="1" applyFont="1" applyBorder="1" applyAlignment="1">
      <alignment horizontal="right" shrinkToFit="1"/>
    </xf>
    <xf numFmtId="184" fontId="28" fillId="0" borderId="53" xfId="0" applyNumberFormat="1" applyFont="1" applyBorder="1" applyAlignment="1">
      <alignment horizontal="right" wrapText="1"/>
    </xf>
    <xf numFmtId="185" fontId="21" fillId="0" borderId="43" xfId="0" applyNumberFormat="1" applyFont="1" applyBorder="1" applyAlignment="1">
      <alignment horizontal="right"/>
    </xf>
    <xf numFmtId="185" fontId="21" fillId="0" borderId="52" xfId="0" applyNumberFormat="1" applyFont="1" applyBorder="1" applyAlignment="1">
      <alignment horizontal="right"/>
    </xf>
    <xf numFmtId="185" fontId="27" fillId="0" borderId="4" xfId="0" applyNumberFormat="1" applyFont="1" applyBorder="1" applyAlignment="1">
      <alignment horizontal="right"/>
    </xf>
    <xf numFmtId="185" fontId="30" fillId="0" borderId="45" xfId="0" applyNumberFormat="1" applyFont="1" applyBorder="1" applyAlignment="1">
      <alignment horizontal="right"/>
    </xf>
    <xf numFmtId="185" fontId="27" fillId="0" borderId="53" xfId="0" applyNumberFormat="1" applyFont="1" applyBorder="1" applyAlignment="1">
      <alignment horizontal="right"/>
    </xf>
    <xf numFmtId="185" fontId="30" fillId="0" borderId="43" xfId="0" quotePrefix="1" applyNumberFormat="1" applyFont="1" applyBorder="1" applyAlignment="1">
      <alignment horizontal="right"/>
    </xf>
    <xf numFmtId="189" fontId="27" fillId="0" borderId="4" xfId="0" quotePrefix="1" applyNumberFormat="1" applyFont="1" applyBorder="1" applyAlignment="1">
      <alignment horizontal="right"/>
    </xf>
    <xf numFmtId="185" fontId="27" fillId="0" borderId="45" xfId="0" applyNumberFormat="1" applyFont="1" applyBorder="1" applyAlignment="1">
      <alignment horizontal="right"/>
    </xf>
    <xf numFmtId="185" fontId="69" fillId="0" borderId="43" xfId="0" quotePrefix="1" applyNumberFormat="1" applyFont="1" applyBorder="1" applyAlignment="1">
      <alignment horizontal="right"/>
    </xf>
    <xf numFmtId="185" fontId="28" fillId="0" borderId="45" xfId="0" applyNumberFormat="1" applyFont="1" applyBorder="1" applyAlignment="1">
      <alignment horizontal="right"/>
    </xf>
    <xf numFmtId="185" fontId="27" fillId="0" borderId="43" xfId="0" applyNumberFormat="1" applyFont="1" applyBorder="1" applyAlignment="1">
      <alignment horizontal="right"/>
    </xf>
    <xf numFmtId="185" fontId="30" fillId="0" borderId="63" xfId="0" applyNumberFormat="1" applyFont="1" applyBorder="1" applyAlignment="1">
      <alignment horizontal="right"/>
    </xf>
    <xf numFmtId="184" fontId="28" fillId="0" borderId="4" xfId="0" quotePrefix="1" applyNumberFormat="1" applyFont="1" applyBorder="1" applyAlignment="1">
      <alignment horizontal="right" shrinkToFit="1"/>
    </xf>
    <xf numFmtId="0" fontId="21" fillId="0" borderId="45" xfId="0" applyFont="1" applyBorder="1" applyAlignment="1">
      <alignment horizontal="left" shrinkToFit="1"/>
    </xf>
    <xf numFmtId="37" fontId="7" fillId="0" borderId="45" xfId="18" applyNumberFormat="1" applyFont="1" applyFill="1" applyBorder="1" applyAlignment="1">
      <alignment horizontal="right"/>
    </xf>
    <xf numFmtId="185" fontId="27" fillId="0" borderId="4" xfId="0" applyNumberFormat="1" applyFont="1" applyBorder="1" applyAlignment="1">
      <alignment horizontal="right" shrinkToFit="1"/>
    </xf>
    <xf numFmtId="6" fontId="21" fillId="0" borderId="56" xfId="37" applyFont="1" applyBorder="1" applyAlignment="1">
      <alignment horizontal="center" vertical="center" wrapText="1" shrinkToFit="1"/>
    </xf>
    <xf numFmtId="6" fontId="4" fillId="0" borderId="72" xfId="37" applyFont="1" applyBorder="1" applyAlignment="1">
      <alignment horizontal="center" vertical="center" wrapText="1" shrinkToFit="1"/>
    </xf>
    <xf numFmtId="6" fontId="4" fillId="0" borderId="72" xfId="37" applyFont="1" applyFill="1" applyBorder="1" applyAlignment="1">
      <alignment horizontal="center" vertical="center" wrapText="1" shrinkToFit="1"/>
    </xf>
    <xf numFmtId="185" fontId="30" fillId="0" borderId="70" xfId="19" applyNumberFormat="1" applyFont="1" applyFill="1" applyBorder="1" applyAlignment="1">
      <alignment horizontal="right" shrinkToFit="1"/>
    </xf>
    <xf numFmtId="185" fontId="30" fillId="0" borderId="67" xfId="19" applyNumberFormat="1" applyFont="1" applyFill="1" applyBorder="1" applyAlignment="1">
      <alignment horizontal="right" shrinkToFit="1"/>
    </xf>
    <xf numFmtId="185" fontId="28" fillId="0" borderId="70" xfId="19" quotePrefix="1" applyNumberFormat="1" applyFont="1" applyFill="1" applyBorder="1" applyAlignment="1">
      <alignment horizontal="right" shrinkToFit="1"/>
    </xf>
    <xf numFmtId="185" fontId="30" fillId="0" borderId="70" xfId="19" quotePrefix="1" applyNumberFormat="1" applyFont="1" applyFill="1" applyBorder="1" applyAlignment="1">
      <alignment horizontal="right" shrinkToFit="1"/>
    </xf>
    <xf numFmtId="185" fontId="30" fillId="0" borderId="66" xfId="19" quotePrefix="1" applyNumberFormat="1" applyFont="1" applyFill="1" applyBorder="1" applyAlignment="1">
      <alignment horizontal="right" shrinkToFit="1"/>
    </xf>
    <xf numFmtId="185" fontId="30" fillId="0" borderId="73" xfId="19" quotePrefix="1" applyNumberFormat="1" applyFont="1" applyFill="1" applyBorder="1" applyAlignment="1">
      <alignment horizontal="right" shrinkToFit="1"/>
    </xf>
    <xf numFmtId="185" fontId="30" fillId="0" borderId="7" xfId="19" applyNumberFormat="1" applyFont="1" applyFill="1" applyBorder="1" applyAlignment="1">
      <alignment horizontal="right" shrinkToFit="1"/>
    </xf>
    <xf numFmtId="185" fontId="8" fillId="0" borderId="2" xfId="19" quotePrefix="1" applyNumberFormat="1" applyFont="1" applyFill="1" applyBorder="1" applyAlignment="1">
      <alignment horizontal="right" shrinkToFit="1"/>
    </xf>
    <xf numFmtId="185" fontId="8" fillId="0" borderId="6" xfId="19" quotePrefix="1" applyNumberFormat="1" applyFont="1" applyFill="1" applyBorder="1" applyAlignment="1">
      <alignment horizontal="right" shrinkToFit="1"/>
    </xf>
    <xf numFmtId="184" fontId="30" fillId="0" borderId="58" xfId="18" quotePrefix="1" applyNumberFormat="1" applyFont="1" applyFill="1" applyBorder="1" applyAlignment="1">
      <alignment horizontal="right"/>
    </xf>
    <xf numFmtId="185" fontId="30" fillId="0" borderId="58" xfId="19" quotePrefix="1" applyNumberFormat="1" applyFont="1" applyFill="1" applyBorder="1" applyAlignment="1">
      <alignment horizontal="right" shrinkToFit="1"/>
    </xf>
    <xf numFmtId="185" fontId="28" fillId="0" borderId="65" xfId="19" quotePrefix="1" applyNumberFormat="1" applyFont="1" applyFill="1" applyBorder="1" applyAlignment="1">
      <alignment horizontal="right" shrinkToFit="1"/>
    </xf>
    <xf numFmtId="185" fontId="8" fillId="0" borderId="4" xfId="19" quotePrefix="1" applyNumberFormat="1" applyFont="1" applyFill="1" applyBorder="1" applyAlignment="1">
      <alignment horizontal="right" shrinkToFit="1"/>
    </xf>
    <xf numFmtId="0" fontId="21" fillId="0" borderId="0" xfId="0" applyFont="1"/>
    <xf numFmtId="0" fontId="4" fillId="0" borderId="0" xfId="0" applyFont="1" applyAlignment="1">
      <alignment horizontal="right" vertical="center"/>
    </xf>
    <xf numFmtId="0" fontId="75" fillId="0" borderId="0" xfId="0" applyFont="1" applyAlignment="1">
      <alignment vertical="top"/>
    </xf>
    <xf numFmtId="0" fontId="0" fillId="0" borderId="3" xfId="0" applyBorder="1" applyAlignment="1">
      <alignment horizontal="center" vertical="center" shrinkToFit="1"/>
    </xf>
    <xf numFmtId="181" fontId="26" fillId="0" borderId="93" xfId="0" applyNumberFormat="1" applyFont="1" applyBorder="1"/>
    <xf numFmtId="181" fontId="26" fillId="0" borderId="53" xfId="0" applyNumberFormat="1" applyFont="1" applyBorder="1"/>
    <xf numFmtId="181" fontId="26" fillId="0" borderId="60" xfId="0" applyNumberFormat="1" applyFont="1" applyBorder="1"/>
    <xf numFmtId="181" fontId="26" fillId="0" borderId="63" xfId="0" applyNumberFormat="1" applyFont="1" applyBorder="1"/>
    <xf numFmtId="181" fontId="26" fillId="0" borderId="62" xfId="0" applyNumberFormat="1" applyFont="1" applyBorder="1"/>
    <xf numFmtId="181" fontId="26" fillId="0" borderId="39" xfId="0" applyNumberFormat="1" applyFont="1" applyBorder="1"/>
    <xf numFmtId="180" fontId="26" fillId="0" borderId="76" xfId="0" quotePrefix="1" applyNumberFormat="1" applyFont="1" applyBorder="1" applyAlignment="1">
      <alignment horizontal="right"/>
    </xf>
    <xf numFmtId="186" fontId="26" fillId="0" borderId="54" xfId="0" applyNumberFormat="1" applyFont="1" applyBorder="1"/>
    <xf numFmtId="186" fontId="26" fillId="0" borderId="37" xfId="0" applyNumberFormat="1" applyFont="1" applyBorder="1"/>
    <xf numFmtId="180" fontId="26" fillId="0" borderId="47" xfId="0" applyNumberFormat="1" applyFont="1" applyBorder="1"/>
    <xf numFmtId="186" fontId="26" fillId="0" borderId="47" xfId="0" applyNumberFormat="1" applyFont="1" applyBorder="1"/>
    <xf numFmtId="0" fontId="25" fillId="0" borderId="0" xfId="0" applyFont="1"/>
    <xf numFmtId="0" fontId="26" fillId="0" borderId="0" xfId="0" applyFont="1" applyAlignment="1">
      <alignment horizontal="right"/>
    </xf>
    <xf numFmtId="0" fontId="26" fillId="0" borderId="6" xfId="0" applyFont="1" applyBorder="1"/>
    <xf numFmtId="0" fontId="30" fillId="0" borderId="0" xfId="0" applyFont="1" applyAlignment="1">
      <alignment horizontal="right"/>
    </xf>
    <xf numFmtId="0" fontId="7" fillId="0" borderId="0" xfId="0" applyFont="1" applyAlignment="1">
      <alignment horizontal="right"/>
    </xf>
    <xf numFmtId="0" fontId="26" fillId="0" borderId="11" xfId="0" applyFont="1" applyBorder="1" applyAlignment="1">
      <alignment horizontal="center" vertical="center" shrinkToFit="1"/>
    </xf>
    <xf numFmtId="0" fontId="30" fillId="0" borderId="37" xfId="0" applyFont="1" applyBorder="1" applyAlignment="1">
      <alignment horizontal="center" vertical="center"/>
    </xf>
    <xf numFmtId="0" fontId="26" fillId="0" borderId="0" xfId="0" applyFont="1" applyAlignment="1">
      <alignment horizontal="right" vertical="center"/>
    </xf>
    <xf numFmtId="0" fontId="26" fillId="0" borderId="12" xfId="0" applyFont="1" applyBorder="1" applyAlignment="1">
      <alignment horizontal="right" vertical="center" shrinkToFit="1"/>
    </xf>
    <xf numFmtId="49" fontId="30" fillId="0" borderId="70" xfId="0" applyNumberFormat="1" applyFont="1" applyBorder="1" applyAlignment="1">
      <alignment horizontal="center" vertical="center" wrapText="1"/>
    </xf>
    <xf numFmtId="49" fontId="30" fillId="0" borderId="2" xfId="0" applyNumberFormat="1" applyFont="1" applyBorder="1" applyAlignment="1">
      <alignment horizontal="center" vertical="center" wrapText="1"/>
    </xf>
    <xf numFmtId="49" fontId="30" fillId="0" borderId="26" xfId="0" applyNumberFormat="1" applyFont="1" applyBorder="1" applyAlignment="1">
      <alignment horizontal="center" vertical="center" wrapText="1"/>
    </xf>
    <xf numFmtId="49" fontId="30" fillId="0" borderId="0" xfId="0" applyNumberFormat="1" applyFont="1" applyAlignment="1">
      <alignment horizontal="center" vertical="center" shrinkToFit="1"/>
    </xf>
    <xf numFmtId="49" fontId="30" fillId="0" borderId="20" xfId="0" applyNumberFormat="1" applyFont="1" applyBorder="1" applyAlignment="1">
      <alignment horizontal="center" vertical="center" wrapText="1"/>
    </xf>
    <xf numFmtId="49" fontId="30" fillId="0" borderId="2" xfId="0" applyNumberFormat="1" applyFont="1" applyBorder="1" applyAlignment="1">
      <alignment horizontal="center" vertical="center" wrapText="1" shrinkToFit="1"/>
    </xf>
    <xf numFmtId="49" fontId="30" fillId="0" borderId="26" xfId="0" applyNumberFormat="1" applyFont="1" applyBorder="1" applyAlignment="1">
      <alignment horizontal="center" vertical="center" wrapText="1" shrinkToFit="1"/>
    </xf>
    <xf numFmtId="49" fontId="30" fillId="0" borderId="20" xfId="0" applyNumberFormat="1" applyFont="1" applyBorder="1" applyAlignment="1">
      <alignment horizontal="center" vertical="center" wrapText="1" shrinkToFit="1"/>
    </xf>
    <xf numFmtId="49" fontId="30" fillId="0" borderId="45" xfId="0" applyNumberFormat="1" applyFont="1" applyBorder="1" applyAlignment="1">
      <alignment horizontal="center" vertical="center" wrapText="1" shrinkToFit="1"/>
    </xf>
    <xf numFmtId="49" fontId="30" fillId="0" borderId="3" xfId="0" applyNumberFormat="1" applyFont="1" applyBorder="1" applyAlignment="1">
      <alignment horizontal="center" vertical="center" wrapText="1" shrinkToFit="1"/>
    </xf>
    <xf numFmtId="49" fontId="30" fillId="0" borderId="70" xfId="0" applyNumberFormat="1" applyFont="1" applyBorder="1" applyAlignment="1">
      <alignment horizontal="center" vertical="center" wrapText="1" shrinkToFit="1"/>
    </xf>
    <xf numFmtId="0" fontId="30" fillId="0" borderId="0" xfId="0" applyFont="1" applyAlignment="1">
      <alignment horizontal="right" vertical="center"/>
    </xf>
    <xf numFmtId="0" fontId="7" fillId="0" borderId="13" xfId="0" applyFont="1" applyBorder="1" applyAlignment="1">
      <alignment shrinkToFit="1"/>
    </xf>
    <xf numFmtId="181" fontId="30" fillId="0" borderId="61" xfId="0" applyNumberFormat="1" applyFont="1" applyBorder="1" applyAlignment="1">
      <alignment shrinkToFit="1"/>
    </xf>
    <xf numFmtId="181" fontId="30" fillId="0" borderId="25" xfId="0" applyNumberFormat="1" applyFont="1" applyBorder="1" applyAlignment="1">
      <alignment shrinkToFit="1"/>
    </xf>
    <xf numFmtId="181" fontId="30" fillId="0" borderId="37" xfId="0" applyNumberFormat="1" applyFont="1" applyBorder="1" applyAlignment="1">
      <alignment shrinkToFit="1"/>
    </xf>
    <xf numFmtId="181" fontId="30" fillId="0" borderId="0" xfId="0" applyNumberFormat="1" applyFont="1" applyAlignment="1">
      <alignment shrinkToFit="1"/>
    </xf>
    <xf numFmtId="181" fontId="30" fillId="0" borderId="19" xfId="0" applyNumberFormat="1" applyFont="1" applyBorder="1" applyAlignment="1">
      <alignment shrinkToFit="1"/>
    </xf>
    <xf numFmtId="0" fontId="30" fillId="0" borderId="0" xfId="0" applyFont="1"/>
    <xf numFmtId="0" fontId="7" fillId="0" borderId="14" xfId="0" applyFont="1" applyBorder="1" applyAlignment="1">
      <alignment horizontal="left" shrinkToFit="1"/>
    </xf>
    <xf numFmtId="0" fontId="7" fillId="0" borderId="15" xfId="0" applyFont="1" applyBorder="1" applyAlignment="1">
      <alignment horizontal="left"/>
    </xf>
    <xf numFmtId="0" fontId="30" fillId="0" borderId="15" xfId="0" applyFont="1" applyBorder="1" applyAlignment="1">
      <alignment horizontal="left"/>
    </xf>
    <xf numFmtId="182" fontId="30" fillId="0" borderId="0" xfId="0" applyNumberFormat="1" applyFont="1"/>
    <xf numFmtId="190" fontId="30" fillId="0" borderId="30" xfId="18" applyNumberFormat="1" applyFont="1" applyFill="1" applyBorder="1" applyAlignment="1">
      <alignment horizontal="right" shrinkToFit="1"/>
    </xf>
    <xf numFmtId="190" fontId="30" fillId="0" borderId="29" xfId="18" applyNumberFormat="1" applyFont="1" applyFill="1" applyBorder="1" applyAlignment="1">
      <alignment horizontal="right" shrinkToFit="1"/>
    </xf>
    <xf numFmtId="190" fontId="30" fillId="0" borderId="31" xfId="18" applyNumberFormat="1" applyFont="1" applyFill="1" applyBorder="1" applyAlignment="1">
      <alignment horizontal="right" shrinkToFit="1"/>
    </xf>
    <xf numFmtId="0" fontId="30" fillId="0" borderId="16" xfId="0" applyFont="1" applyBorder="1" applyAlignment="1">
      <alignment horizontal="left"/>
    </xf>
    <xf numFmtId="0" fontId="58" fillId="0" borderId="0" xfId="0" applyFont="1" applyAlignment="1">
      <alignment horizontal="left" vertical="top" shrinkToFit="1"/>
    </xf>
    <xf numFmtId="0" fontId="53" fillId="0" borderId="0" xfId="35" applyFont="1" applyAlignment="1">
      <alignment vertical="center"/>
    </xf>
    <xf numFmtId="0" fontId="26" fillId="0" borderId="0" xfId="0" applyFont="1" applyAlignment="1">
      <alignment horizontal="right" shrinkToFit="1"/>
    </xf>
    <xf numFmtId="0" fontId="30" fillId="0" borderId="6" xfId="0" applyFont="1" applyBorder="1" applyAlignment="1">
      <alignment horizontal="right"/>
    </xf>
    <xf numFmtId="0" fontId="26" fillId="0" borderId="17" xfId="0" applyFont="1" applyBorder="1" applyAlignment="1">
      <alignment horizontal="right" vertical="center" shrinkToFit="1"/>
    </xf>
    <xf numFmtId="0" fontId="7" fillId="0" borderId="18" xfId="0" applyFont="1" applyBorder="1" applyAlignment="1">
      <alignment horizontal="left" vertical="center" shrinkToFit="1"/>
    </xf>
    <xf numFmtId="49" fontId="30" fillId="0" borderId="56" xfId="0" applyNumberFormat="1" applyFont="1" applyBorder="1" applyAlignment="1">
      <alignment horizontal="center" vertical="center" shrinkToFit="1"/>
    </xf>
    <xf numFmtId="49" fontId="30" fillId="0" borderId="9" xfId="0" applyNumberFormat="1" applyFont="1" applyBorder="1" applyAlignment="1">
      <alignment horizontal="center" vertical="center" shrinkToFit="1"/>
    </xf>
    <xf numFmtId="49" fontId="30" fillId="0" borderId="10" xfId="0" applyNumberFormat="1" applyFont="1" applyBorder="1" applyAlignment="1">
      <alignment horizontal="center" vertical="center" shrinkToFit="1"/>
    </xf>
    <xf numFmtId="49" fontId="30" fillId="0" borderId="8" xfId="0" quotePrefix="1" applyNumberFormat="1" applyFont="1" applyBorder="1" applyAlignment="1">
      <alignment horizontal="center" vertical="center" shrinkToFit="1"/>
    </xf>
    <xf numFmtId="49" fontId="30" fillId="0" borderId="9" xfId="0" quotePrefix="1" applyNumberFormat="1" applyFont="1" applyBorder="1" applyAlignment="1">
      <alignment horizontal="center" vertical="center" shrinkToFit="1"/>
    </xf>
    <xf numFmtId="49" fontId="30" fillId="0" borderId="10" xfId="0" quotePrefix="1" applyNumberFormat="1" applyFont="1" applyBorder="1" applyAlignment="1">
      <alignment horizontal="center" vertical="center" shrinkToFit="1"/>
    </xf>
    <xf numFmtId="0" fontId="30" fillId="0" borderId="0" xfId="0" applyFont="1" applyAlignment="1">
      <alignment vertical="center"/>
    </xf>
    <xf numFmtId="49" fontId="30" fillId="0" borderId="37" xfId="0" quotePrefix="1" applyNumberFormat="1" applyFont="1" applyBorder="1" applyAlignment="1">
      <alignment horizontal="center" vertical="center" shrinkToFit="1"/>
    </xf>
    <xf numFmtId="49" fontId="30" fillId="0" borderId="55" xfId="0" quotePrefix="1" applyNumberFormat="1" applyFont="1" applyBorder="1" applyAlignment="1">
      <alignment horizontal="center" vertical="center" shrinkToFit="1"/>
    </xf>
    <xf numFmtId="49" fontId="30" fillId="0" borderId="56" xfId="0" quotePrefix="1" applyNumberFormat="1" applyFont="1" applyBorder="1" applyAlignment="1">
      <alignment horizontal="center" vertical="center" shrinkToFit="1"/>
    </xf>
    <xf numFmtId="0" fontId="30" fillId="0" borderId="0" xfId="0" applyFont="1" applyAlignment="1">
      <alignment horizontal="center" vertical="center"/>
    </xf>
    <xf numFmtId="0" fontId="7" fillId="0" borderId="14" xfId="0" applyFont="1" applyBorder="1" applyAlignment="1">
      <alignment horizontal="right" wrapText="1" shrinkToFit="1"/>
    </xf>
    <xf numFmtId="0" fontId="7" fillId="0" borderId="15" xfId="0" applyFont="1" applyBorder="1" applyAlignment="1">
      <alignment horizontal="right" shrinkToFit="1"/>
    </xf>
    <xf numFmtId="0" fontId="7" fillId="0" borderId="15" xfId="0" applyFont="1" applyBorder="1" applyAlignment="1">
      <alignment horizontal="left" wrapText="1" shrinkToFit="1"/>
    </xf>
    <xf numFmtId="181" fontId="30" fillId="0" borderId="30" xfId="18" quotePrefix="1" applyNumberFormat="1" applyFont="1" applyFill="1" applyBorder="1" applyAlignment="1">
      <alignment horizontal="right" shrinkToFit="1"/>
    </xf>
    <xf numFmtId="3" fontId="30" fillId="0" borderId="0" xfId="0" applyNumberFormat="1" applyFont="1"/>
    <xf numFmtId="181" fontId="30" fillId="0" borderId="0" xfId="0" applyNumberFormat="1" applyFont="1"/>
    <xf numFmtId="0" fontId="30" fillId="0" borderId="15" xfId="0" applyFont="1" applyBorder="1" applyAlignment="1">
      <alignment horizontal="left" shrinkToFit="1"/>
    </xf>
    <xf numFmtId="188" fontId="30" fillId="0" borderId="0" xfId="0" applyNumberFormat="1" applyFont="1"/>
    <xf numFmtId="183" fontId="30" fillId="0" borderId="76" xfId="18" applyNumberFormat="1" applyFont="1" applyFill="1" applyBorder="1" applyAlignment="1">
      <alignment horizontal="right" shrinkToFit="1"/>
    </xf>
    <xf numFmtId="0" fontId="52" fillId="0" borderId="14" xfId="0" applyFont="1" applyBorder="1" applyAlignment="1">
      <alignment horizontal="left" wrapText="1" shrinkToFit="1"/>
    </xf>
    <xf numFmtId="0" fontId="52" fillId="0" borderId="16" xfId="0" applyFont="1" applyBorder="1" applyAlignment="1">
      <alignment horizontal="left" wrapText="1" shrinkToFit="1"/>
    </xf>
    <xf numFmtId="2" fontId="19" fillId="0" borderId="0" xfId="0" applyNumberFormat="1" applyFont="1"/>
    <xf numFmtId="49" fontId="21" fillId="0" borderId="26" xfId="0" applyNumberFormat="1" applyFont="1" applyFill="1" applyBorder="1" applyAlignment="1">
      <alignment horizontal="center" vertical="center" wrapText="1" shrinkToFit="1"/>
    </xf>
    <xf numFmtId="181" fontId="27" fillId="0" borderId="37" xfId="18" applyNumberFormat="1" applyFont="1" applyFill="1" applyBorder="1" applyAlignment="1">
      <alignment horizontal="right"/>
    </xf>
    <xf numFmtId="181" fontId="21" fillId="0" borderId="37" xfId="18" applyNumberFormat="1" applyFont="1" applyFill="1" applyBorder="1" applyAlignment="1">
      <alignment horizontal="right"/>
    </xf>
    <xf numFmtId="181" fontId="27" fillId="0" borderId="10" xfId="18" applyNumberFormat="1" applyFont="1" applyFill="1" applyBorder="1" applyAlignment="1">
      <alignment horizontal="right"/>
    </xf>
    <xf numFmtId="0" fontId="26" fillId="0" borderId="0" xfId="0" applyFont="1" applyFill="1" applyAlignment="1">
      <alignment horizontal="right"/>
    </xf>
    <xf numFmtId="0" fontId="7" fillId="0" borderId="0" xfId="0" applyFont="1" applyFill="1" applyAlignment="1">
      <alignment horizontal="right"/>
    </xf>
    <xf numFmtId="0" fontId="52" fillId="0" borderId="17" xfId="0" applyFont="1" applyFill="1" applyBorder="1" applyAlignment="1">
      <alignment horizontal="center" vertical="center"/>
    </xf>
    <xf numFmtId="49" fontId="30" fillId="0" borderId="17" xfId="0" applyNumberFormat="1" applyFont="1" applyFill="1" applyBorder="1" applyAlignment="1">
      <alignment horizontal="center" vertical="center" wrapText="1" shrinkToFit="1"/>
    </xf>
    <xf numFmtId="0" fontId="58" fillId="0" borderId="0" xfId="0" applyFont="1" applyFill="1" applyAlignment="1">
      <alignment horizontal="left" vertical="top" shrinkToFit="1"/>
    </xf>
    <xf numFmtId="0" fontId="30" fillId="0" borderId="66" xfId="19" quotePrefix="1" applyNumberFormat="1" applyFont="1" applyFill="1" applyBorder="1" applyAlignment="1">
      <alignment horizontal="right" shrinkToFit="1"/>
    </xf>
    <xf numFmtId="185" fontId="8" fillId="0" borderId="0" xfId="19" applyNumberFormat="1" applyFont="1" applyFill="1" applyBorder="1" applyAlignment="1">
      <alignment horizontal="right" shrinkToFit="1"/>
    </xf>
    <xf numFmtId="185" fontId="7" fillId="0" borderId="0" xfId="19" applyNumberFormat="1" applyFont="1" applyFill="1" applyBorder="1" applyAlignment="1">
      <alignment horizontal="right" shrinkToFit="1"/>
    </xf>
    <xf numFmtId="185" fontId="7" fillId="0" borderId="0" xfId="19" applyNumberFormat="1" applyFont="1" applyFill="1" applyBorder="1" applyAlignment="1">
      <alignment horizontal="right"/>
    </xf>
    <xf numFmtId="184" fontId="28" fillId="0" borderId="100" xfId="0" applyNumberFormat="1" applyFont="1" applyBorder="1" applyAlignment="1">
      <alignment horizontal="right" wrapText="1"/>
    </xf>
    <xf numFmtId="185" fontId="21" fillId="0" borderId="44" xfId="0" applyNumberFormat="1" applyFont="1" applyBorder="1" applyAlignment="1">
      <alignment horizontal="right"/>
    </xf>
    <xf numFmtId="185" fontId="21" fillId="0" borderId="98" xfId="0" applyNumberFormat="1" applyFont="1" applyBorder="1" applyAlignment="1">
      <alignment horizontal="right"/>
    </xf>
    <xf numFmtId="185" fontId="27" fillId="0" borderId="5" xfId="0" applyNumberFormat="1" applyFont="1" applyBorder="1" applyAlignment="1">
      <alignment horizontal="right"/>
    </xf>
    <xf numFmtId="185" fontId="30" fillId="0" borderId="46" xfId="0" applyNumberFormat="1" applyFont="1" applyBorder="1" applyAlignment="1">
      <alignment horizontal="right"/>
    </xf>
    <xf numFmtId="185" fontId="27" fillId="0" borderId="100" xfId="0" applyNumberFormat="1" applyFont="1" applyBorder="1" applyAlignment="1">
      <alignment horizontal="right"/>
    </xf>
    <xf numFmtId="186" fontId="30" fillId="0" borderId="44" xfId="0" quotePrefix="1" applyNumberFormat="1" applyFont="1" applyBorder="1" applyAlignment="1">
      <alignment horizontal="right"/>
    </xf>
    <xf numFmtId="189" fontId="71" fillId="0" borderId="5" xfId="0" quotePrefix="1" applyNumberFormat="1" applyFont="1" applyBorder="1" applyAlignment="1">
      <alignment horizontal="right"/>
    </xf>
    <xf numFmtId="185" fontId="27" fillId="0" borderId="46" xfId="0" applyNumberFormat="1" applyFont="1" applyBorder="1" applyAlignment="1">
      <alignment horizontal="right"/>
    </xf>
    <xf numFmtId="185" fontId="69" fillId="0" borderId="29" xfId="0" quotePrefix="1" applyNumberFormat="1" applyFont="1" applyBorder="1" applyAlignment="1">
      <alignment horizontal="right"/>
    </xf>
    <xf numFmtId="185" fontId="28" fillId="0" borderId="46" xfId="0" applyNumberFormat="1" applyFont="1" applyBorder="1" applyAlignment="1">
      <alignment horizontal="right"/>
    </xf>
    <xf numFmtId="185" fontId="64" fillId="0" borderId="44" xfId="0" quotePrefix="1" applyNumberFormat="1" applyFont="1" applyBorder="1" applyAlignment="1">
      <alignment horizontal="right"/>
    </xf>
    <xf numFmtId="185" fontId="27" fillId="0" borderId="44" xfId="0" applyNumberFormat="1" applyFont="1" applyBorder="1" applyAlignment="1">
      <alignment horizontal="right"/>
    </xf>
    <xf numFmtId="185" fontId="30" fillId="0" borderId="102" xfId="0" applyNumberFormat="1" applyFont="1" applyBorder="1" applyAlignment="1">
      <alignment horizontal="right"/>
    </xf>
    <xf numFmtId="184" fontId="28" fillId="0" borderId="5" xfId="0" quotePrefix="1" applyNumberFormat="1" applyFont="1" applyBorder="1" applyAlignment="1">
      <alignment horizontal="right" shrinkToFit="1"/>
    </xf>
    <xf numFmtId="0" fontId="21" fillId="0" borderId="46" xfId="0" applyFont="1" applyBorder="1" applyAlignment="1">
      <alignment horizontal="left" shrinkToFit="1"/>
    </xf>
    <xf numFmtId="179" fontId="7" fillId="0" borderId="46" xfId="18" applyNumberFormat="1" applyFont="1" applyFill="1" applyBorder="1" applyAlignment="1">
      <alignment horizontal="right"/>
    </xf>
    <xf numFmtId="185" fontId="27" fillId="0" borderId="5" xfId="0" applyNumberFormat="1" applyFont="1" applyBorder="1" applyAlignment="1">
      <alignment horizontal="right" shrinkToFit="1"/>
    </xf>
    <xf numFmtId="185" fontId="28" fillId="0" borderId="4" xfId="19" quotePrefix="1" applyNumberFormat="1" applyFont="1" applyFill="1" applyBorder="1" applyAlignment="1">
      <alignment horizontal="right" shrinkToFit="1"/>
    </xf>
    <xf numFmtId="6" fontId="54" fillId="0" borderId="72" xfId="23" applyFont="1" applyFill="1" applyBorder="1" applyAlignment="1">
      <alignment horizontal="center" vertical="center" wrapText="1" shrinkToFit="1"/>
    </xf>
    <xf numFmtId="185" fontId="64" fillId="0" borderId="58" xfId="19" quotePrefix="1" applyNumberFormat="1" applyFont="1" applyFill="1" applyBorder="1" applyAlignment="1">
      <alignment horizontal="right" shrinkToFit="1"/>
    </xf>
    <xf numFmtId="185" fontId="8" fillId="0" borderId="70" xfId="19" quotePrefix="1" applyNumberFormat="1" applyFont="1" applyFill="1" applyBorder="1" applyAlignment="1">
      <alignment horizontal="right" shrinkToFit="1"/>
    </xf>
    <xf numFmtId="185" fontId="0" fillId="0" borderId="0" xfId="0" applyNumberFormat="1"/>
    <xf numFmtId="185" fontId="30" fillId="0" borderId="43" xfId="19" quotePrefix="1" applyNumberFormat="1" applyFont="1" applyFill="1" applyBorder="1" applyAlignment="1">
      <alignment horizontal="right" shrinkToFit="1"/>
    </xf>
    <xf numFmtId="185" fontId="30" fillId="0" borderId="52" xfId="19" quotePrefix="1" applyNumberFormat="1" applyFont="1" applyFill="1" applyBorder="1" applyAlignment="1">
      <alignment horizontal="right" shrinkToFit="1"/>
    </xf>
    <xf numFmtId="185" fontId="21" fillId="0" borderId="31" xfId="0" applyNumberFormat="1" applyFont="1" applyFill="1" applyBorder="1" applyAlignment="1">
      <alignment horizontal="right"/>
    </xf>
    <xf numFmtId="185" fontId="21" fillId="0" borderId="50" xfId="0" applyNumberFormat="1" applyFont="1" applyFill="1" applyBorder="1" applyAlignment="1">
      <alignment horizontal="right"/>
    </xf>
    <xf numFmtId="185" fontId="27" fillId="0" borderId="26" xfId="0" applyNumberFormat="1" applyFont="1" applyFill="1" applyBorder="1" applyAlignment="1">
      <alignment horizontal="right"/>
    </xf>
    <xf numFmtId="185" fontId="30" fillId="0" borderId="37" xfId="0" applyNumberFormat="1" applyFont="1" applyFill="1" applyBorder="1" applyAlignment="1">
      <alignment horizontal="right"/>
    </xf>
    <xf numFmtId="185" fontId="27" fillId="0" borderId="10" xfId="0" applyNumberFormat="1" applyFont="1" applyFill="1" applyBorder="1" applyAlignment="1">
      <alignment horizontal="right"/>
    </xf>
    <xf numFmtId="185" fontId="30" fillId="0" borderId="31" xfId="0" applyNumberFormat="1" applyFont="1" applyFill="1" applyBorder="1" applyAlignment="1">
      <alignment horizontal="right"/>
    </xf>
    <xf numFmtId="186" fontId="30" fillId="0" borderId="31" xfId="0" quotePrefix="1" applyNumberFormat="1" applyFont="1" applyFill="1" applyBorder="1" applyAlignment="1">
      <alignment horizontal="right"/>
    </xf>
    <xf numFmtId="185" fontId="30" fillId="0" borderId="50" xfId="0" applyNumberFormat="1" applyFont="1" applyFill="1" applyBorder="1" applyAlignment="1">
      <alignment horizontal="right"/>
    </xf>
    <xf numFmtId="189" fontId="71" fillId="0" borderId="26" xfId="0" quotePrefix="1" applyNumberFormat="1" applyFont="1" applyFill="1" applyBorder="1" applyAlignment="1">
      <alignment horizontal="right"/>
    </xf>
    <xf numFmtId="185" fontId="27" fillId="0" borderId="37" xfId="0" applyNumberFormat="1" applyFont="1" applyFill="1" applyBorder="1" applyAlignment="1">
      <alignment horizontal="right"/>
    </xf>
    <xf numFmtId="185" fontId="64" fillId="0" borderId="31" xfId="0" quotePrefix="1" applyNumberFormat="1" applyFont="1" applyFill="1" applyBorder="1" applyAlignment="1">
      <alignment horizontal="right"/>
    </xf>
    <xf numFmtId="185" fontId="28" fillId="0" borderId="37" xfId="0" applyNumberFormat="1" applyFont="1" applyFill="1" applyBorder="1" applyAlignment="1">
      <alignment horizontal="right"/>
    </xf>
    <xf numFmtId="185" fontId="27" fillId="0" borderId="31" xfId="0" applyNumberFormat="1" applyFont="1" applyFill="1" applyBorder="1" applyAlignment="1">
      <alignment horizontal="right"/>
    </xf>
    <xf numFmtId="185" fontId="30" fillId="0" borderId="95" xfId="0" applyNumberFormat="1" applyFont="1" applyFill="1" applyBorder="1" applyAlignment="1">
      <alignment horizontal="right"/>
    </xf>
    <xf numFmtId="185" fontId="27" fillId="0" borderId="26" xfId="0" applyNumberFormat="1" applyFont="1" applyFill="1" applyBorder="1" applyAlignment="1">
      <alignment horizontal="right" shrinkToFit="1"/>
    </xf>
    <xf numFmtId="38" fontId="27" fillId="0" borderId="10" xfId="18" applyFont="1" applyFill="1" applyBorder="1"/>
    <xf numFmtId="181" fontId="30" fillId="0" borderId="32" xfId="18" applyNumberFormat="1" applyFont="1" applyFill="1" applyBorder="1" applyAlignment="1">
      <alignment horizontal="right"/>
    </xf>
    <xf numFmtId="38" fontId="30" fillId="0" borderId="43" xfId="18" quotePrefix="1" applyFont="1" applyFill="1" applyBorder="1" applyAlignment="1">
      <alignment horizontal="right"/>
    </xf>
    <xf numFmtId="181" fontId="27" fillId="0" borderId="26" xfId="18" applyNumberFormat="1" applyFont="1" applyFill="1" applyBorder="1" applyAlignment="1">
      <alignment horizontal="right"/>
    </xf>
    <xf numFmtId="181" fontId="27" fillId="0" borderId="112" xfId="18" applyNumberFormat="1" applyFont="1" applyFill="1" applyBorder="1" applyAlignment="1">
      <alignment horizontal="right"/>
    </xf>
    <xf numFmtId="181" fontId="30" fillId="0" borderId="50" xfId="18" applyNumberFormat="1" applyFont="1" applyFill="1" applyBorder="1" applyAlignment="1">
      <alignment horizontal="right"/>
    </xf>
    <xf numFmtId="181" fontId="52" fillId="0" borderId="31" xfId="18" applyNumberFormat="1" applyFont="1" applyFill="1" applyBorder="1" applyAlignment="1">
      <alignment horizontal="right"/>
    </xf>
    <xf numFmtId="181" fontId="30" fillId="0" borderId="107" xfId="18" applyNumberFormat="1" applyFont="1" applyFill="1" applyBorder="1" applyAlignment="1">
      <alignment horizontal="right"/>
    </xf>
    <xf numFmtId="181" fontId="30" fillId="0" borderId="26" xfId="18" applyNumberFormat="1" applyFont="1" applyFill="1" applyBorder="1" applyAlignment="1">
      <alignment horizontal="right"/>
    </xf>
    <xf numFmtId="181" fontId="21" fillId="0" borderId="43" xfId="18" quotePrefix="1" applyNumberFormat="1" applyFont="1" applyFill="1" applyBorder="1" applyAlignment="1">
      <alignment horizontal="right"/>
    </xf>
    <xf numFmtId="181" fontId="54" fillId="0" borderId="43" xfId="18" applyNumberFormat="1" applyFont="1" applyFill="1" applyBorder="1" applyAlignment="1">
      <alignment horizontal="right"/>
    </xf>
    <xf numFmtId="181" fontId="21" fillId="0" borderId="82" xfId="18" quotePrefix="1" applyNumberFormat="1" applyFont="1" applyFill="1" applyBorder="1" applyAlignment="1">
      <alignment horizontal="right"/>
    </xf>
    <xf numFmtId="181" fontId="21" fillId="0" borderId="47" xfId="18" applyNumberFormat="1" applyFont="1" applyFill="1" applyBorder="1" applyAlignment="1">
      <alignment horizontal="right"/>
    </xf>
    <xf numFmtId="182" fontId="30" fillId="0" borderId="15" xfId="18" applyNumberFormat="1" applyFont="1" applyFill="1" applyBorder="1" applyAlignment="1">
      <alignment horizontal="right" shrinkToFit="1"/>
    </xf>
    <xf numFmtId="190" fontId="30" fillId="0" borderId="15" xfId="18" applyNumberFormat="1" applyFont="1" applyFill="1" applyBorder="1" applyAlignment="1">
      <alignment horizontal="right" shrinkToFit="1"/>
    </xf>
    <xf numFmtId="183" fontId="30" fillId="0" borderId="16" xfId="18" applyNumberFormat="1" applyFont="1" applyFill="1" applyBorder="1" applyAlignment="1">
      <alignment horizontal="right" shrinkToFit="1"/>
    </xf>
    <xf numFmtId="49" fontId="30" fillId="0" borderId="11" xfId="0" quotePrefix="1" applyNumberFormat="1" applyFont="1" applyFill="1" applyBorder="1" applyAlignment="1">
      <alignment horizontal="center" vertical="center" shrinkToFit="1"/>
    </xf>
    <xf numFmtId="181" fontId="30" fillId="0" borderId="14" xfId="18" applyNumberFormat="1" applyFont="1" applyFill="1" applyBorder="1" applyAlignment="1">
      <alignment horizontal="right" shrinkToFit="1"/>
    </xf>
    <xf numFmtId="183" fontId="30" fillId="0" borderId="15" xfId="18" applyNumberFormat="1" applyFont="1" applyFill="1" applyBorder="1" applyAlignment="1">
      <alignment horizontal="right" shrinkToFit="1"/>
    </xf>
    <xf numFmtId="49" fontId="21" fillId="0" borderId="8" xfId="0" applyNumberFormat="1" applyFont="1" applyFill="1" applyBorder="1" applyAlignment="1">
      <alignment horizontal="right" shrinkToFit="1"/>
    </xf>
    <xf numFmtId="49" fontId="21" fillId="0" borderId="21" xfId="0" applyNumberFormat="1" applyFont="1" applyFill="1" applyBorder="1" applyAlignment="1">
      <alignment horizontal="right" shrinkToFit="1"/>
    </xf>
    <xf numFmtId="6" fontId="21" fillId="0" borderId="9" xfId="23" applyFont="1" applyFill="1" applyBorder="1" applyAlignment="1">
      <alignment horizontal="center" vertical="center" shrinkToFit="1"/>
    </xf>
    <xf numFmtId="6" fontId="21" fillId="0" borderId="35" xfId="23" applyFont="1" applyFill="1" applyBorder="1" applyAlignment="1">
      <alignment horizontal="center" vertical="center" shrinkToFit="1"/>
    </xf>
    <xf numFmtId="6" fontId="21" fillId="0" borderId="23" xfId="23" applyFont="1" applyFill="1" applyBorder="1" applyAlignment="1">
      <alignment horizontal="center" vertical="center" shrinkToFit="1"/>
    </xf>
    <xf numFmtId="0" fontId="19" fillId="0" borderId="6" xfId="0" applyFont="1" applyFill="1" applyBorder="1" applyAlignment="1">
      <alignment horizontal="center"/>
    </xf>
    <xf numFmtId="6" fontId="21" fillId="0" borderId="56" xfId="23" applyFont="1" applyFill="1" applyBorder="1" applyAlignment="1">
      <alignment horizontal="center" vertical="center" shrinkToFit="1"/>
    </xf>
    <xf numFmtId="0" fontId="19" fillId="0" borderId="72" xfId="0" applyFont="1" applyFill="1" applyBorder="1" applyAlignment="1">
      <alignment horizontal="center"/>
    </xf>
    <xf numFmtId="6" fontId="21" fillId="0" borderId="53" xfId="23" applyFont="1" applyFill="1" applyBorder="1" applyAlignment="1">
      <alignment horizontal="center" vertical="center" shrinkToFit="1"/>
    </xf>
    <xf numFmtId="6" fontId="21" fillId="0" borderId="82" xfId="23" applyFont="1" applyFill="1" applyBorder="1" applyAlignment="1">
      <alignment horizontal="center" vertical="center" shrinkToFit="1"/>
    </xf>
    <xf numFmtId="0" fontId="19" fillId="0" borderId="82" xfId="0" applyFont="1" applyFill="1" applyBorder="1" applyAlignment="1">
      <alignment horizontal="center"/>
    </xf>
    <xf numFmtId="6" fontId="21" fillId="0" borderId="72" xfId="23" applyFont="1" applyFill="1" applyBorder="1" applyAlignment="1">
      <alignment horizontal="center" vertical="center" shrinkToFit="1"/>
    </xf>
    <xf numFmtId="0" fontId="55" fillId="0" borderId="0" xfId="0" applyFont="1" applyAlignment="1">
      <alignment horizontal="left" vertical="top" shrinkToFit="1"/>
    </xf>
    <xf numFmtId="0" fontId="26" fillId="0" borderId="0" xfId="0" applyFont="1" applyAlignment="1">
      <alignment horizontal="left" vertical="top" shrinkToFit="1"/>
    </xf>
    <xf numFmtId="0" fontId="27" fillId="0" borderId="0" xfId="0" applyFont="1" applyAlignment="1">
      <alignment horizontal="left" vertical="center" indent="1"/>
    </xf>
    <xf numFmtId="49" fontId="21" fillId="0" borderId="8" xfId="0" applyNumberFormat="1" applyFont="1" applyBorder="1" applyAlignment="1">
      <alignment horizontal="right" shrinkToFit="1"/>
    </xf>
    <xf numFmtId="49" fontId="21" fillId="0" borderId="21" xfId="0" applyNumberFormat="1" applyFont="1" applyBorder="1" applyAlignment="1">
      <alignment horizontal="right" shrinkToFit="1"/>
    </xf>
    <xf numFmtId="0" fontId="19" fillId="0" borderId="72" xfId="0" applyFont="1" applyBorder="1" applyAlignment="1">
      <alignment horizontal="center"/>
    </xf>
    <xf numFmtId="6" fontId="21" fillId="0" borderId="10" xfId="36" applyFont="1" applyFill="1" applyBorder="1" applyAlignment="1">
      <alignment horizontal="center" vertical="center" wrapText="1" shrinkToFit="1"/>
    </xf>
    <xf numFmtId="0" fontId="19" fillId="0" borderId="88" xfId="0" applyFont="1" applyBorder="1" applyAlignment="1">
      <alignment horizontal="center"/>
    </xf>
    <xf numFmtId="6" fontId="21" fillId="0" borderId="10" xfId="23" applyFont="1" applyFill="1" applyBorder="1" applyAlignment="1">
      <alignment horizontal="center" vertical="center" wrapText="1" shrinkToFit="1"/>
    </xf>
    <xf numFmtId="0" fontId="19" fillId="0" borderId="88" xfId="0" applyFont="1" applyFill="1" applyBorder="1" applyAlignment="1">
      <alignment horizontal="center"/>
    </xf>
    <xf numFmtId="6" fontId="21" fillId="0" borderId="9" xfId="23" applyFont="1" applyFill="1" applyBorder="1" applyAlignment="1">
      <alignment horizontal="center" vertical="center" wrapText="1" shrinkToFit="1"/>
    </xf>
    <xf numFmtId="0" fontId="19" fillId="0" borderId="35" xfId="0" applyFont="1" applyBorder="1" applyAlignment="1">
      <alignment horizontal="center"/>
    </xf>
    <xf numFmtId="0" fontId="55" fillId="0" borderId="0" xfId="0" applyFont="1" applyAlignment="1">
      <alignment horizontal="left"/>
    </xf>
    <xf numFmtId="0" fontId="26" fillId="0" borderId="0" xfId="0" applyFont="1" applyAlignment="1">
      <alignment horizontal="left"/>
    </xf>
    <xf numFmtId="0" fontId="55" fillId="0" borderId="0" xfId="0" applyFont="1" applyAlignment="1">
      <alignment wrapText="1"/>
    </xf>
    <xf numFmtId="0" fontId="26" fillId="0" borderId="0" xfId="0" applyFont="1" applyAlignment="1">
      <alignment wrapText="1"/>
    </xf>
    <xf numFmtId="0" fontId="55" fillId="0" borderId="0" xfId="0" applyFont="1" applyAlignment="1">
      <alignment vertical="center" wrapText="1"/>
    </xf>
    <xf numFmtId="0" fontId="26" fillId="0" borderId="0" xfId="0" applyFont="1" applyAlignment="1">
      <alignment vertical="center" wrapText="1"/>
    </xf>
    <xf numFmtId="6" fontId="21" fillId="0" borderId="53" xfId="36" applyFont="1" applyFill="1" applyBorder="1" applyAlignment="1">
      <alignment horizontal="center" vertical="center" wrapText="1" shrinkToFit="1"/>
    </xf>
    <xf numFmtId="0" fontId="19" fillId="0" borderId="82" xfId="0" applyFont="1" applyBorder="1" applyAlignment="1">
      <alignment horizontal="center"/>
    </xf>
    <xf numFmtId="6" fontId="21" fillId="0" borderId="6" xfId="23" applyFont="1" applyFill="1" applyBorder="1" applyAlignment="1">
      <alignment horizontal="center" vertical="center" shrinkToFit="1"/>
    </xf>
    <xf numFmtId="6" fontId="21" fillId="0" borderId="10" xfId="23" applyFont="1" applyFill="1" applyBorder="1" applyAlignment="1">
      <alignment horizontal="center" vertical="center" shrinkToFit="1"/>
    </xf>
    <xf numFmtId="6" fontId="21" fillId="0" borderId="88" xfId="23" applyFont="1" applyFill="1" applyBorder="1" applyAlignment="1">
      <alignment horizontal="center" vertical="center" shrinkToFit="1"/>
    </xf>
    <xf numFmtId="6" fontId="4" fillId="0" borderId="72" xfId="23" applyFont="1" applyFill="1" applyBorder="1" applyAlignment="1">
      <alignment horizontal="center" vertical="center" shrinkToFit="1"/>
    </xf>
    <xf numFmtId="49" fontId="42" fillId="0" borderId="20"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xf>
    <xf numFmtId="49" fontId="42" fillId="0" borderId="26" xfId="0" applyNumberFormat="1" applyFont="1" applyFill="1" applyBorder="1" applyAlignment="1">
      <alignment horizontal="center" vertical="center"/>
    </xf>
    <xf numFmtId="49" fontId="43" fillId="0" borderId="17" xfId="0" applyNumberFormat="1" applyFont="1" applyFill="1" applyBorder="1" applyAlignment="1">
      <alignment horizontal="center" vertical="center"/>
    </xf>
    <xf numFmtId="0" fontId="0" fillId="0" borderId="17" xfId="0" applyFill="1" applyBorder="1" applyAlignment="1">
      <alignment horizontal="center" vertical="center"/>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49" fontId="21" fillId="0" borderId="55" xfId="0" applyNumberFormat="1" applyFont="1" applyBorder="1" applyAlignment="1">
      <alignment horizontal="right" shrinkToFit="1"/>
    </xf>
    <xf numFmtId="49" fontId="21" fillId="0" borderId="89" xfId="0" applyNumberFormat="1" applyFont="1" applyBorder="1" applyAlignment="1">
      <alignment horizontal="right" shrinkToFit="1"/>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0" fontId="56" fillId="0" borderId="0" xfId="0" applyFont="1" applyFill="1" applyBorder="1" applyAlignment="1">
      <alignment horizontal="left" vertical="top" shrinkToFit="1"/>
    </xf>
    <xf numFmtId="0" fontId="19" fillId="0" borderId="0" xfId="0" applyFont="1" applyFill="1" applyBorder="1" applyAlignment="1">
      <alignment horizontal="left" vertical="top" shrinkToFit="1"/>
    </xf>
    <xf numFmtId="177" fontId="21" fillId="0" borderId="53" xfId="18" applyNumberFormat="1" applyFont="1" applyFill="1" applyBorder="1" applyAlignment="1">
      <alignment horizontal="center" vertical="center" wrapText="1"/>
    </xf>
    <xf numFmtId="177" fontId="21" fillId="0" borderId="82" xfId="18" applyNumberFormat="1" applyFont="1" applyFill="1" applyBorder="1" applyAlignment="1">
      <alignment horizontal="center" vertical="center"/>
    </xf>
    <xf numFmtId="177" fontId="21" fillId="0" borderId="9" xfId="18" applyNumberFormat="1" applyFont="1" applyFill="1" applyBorder="1" applyAlignment="1">
      <alignment horizontal="center" vertical="center"/>
    </xf>
    <xf numFmtId="177" fontId="21" fillId="0" borderId="35" xfId="18" applyNumberFormat="1" applyFont="1" applyFill="1" applyBorder="1" applyAlignment="1">
      <alignment horizontal="center" vertical="center"/>
    </xf>
    <xf numFmtId="177" fontId="21" fillId="0" borderId="23" xfId="18" applyNumberFormat="1" applyFont="1" applyFill="1" applyBorder="1" applyAlignment="1">
      <alignment horizontal="center" vertical="center"/>
    </xf>
    <xf numFmtId="177" fontId="21" fillId="0" borderId="6" xfId="18" applyNumberFormat="1" applyFont="1" applyFill="1" applyBorder="1" applyAlignment="1">
      <alignment horizontal="center" vertical="center"/>
    </xf>
    <xf numFmtId="177" fontId="21" fillId="0" borderId="56" xfId="18" applyNumberFormat="1" applyFont="1" applyFill="1" applyBorder="1" applyAlignment="1">
      <alignment horizontal="center" vertical="center"/>
    </xf>
    <xf numFmtId="177" fontId="21" fillId="0" borderId="72" xfId="18" applyNumberFormat="1" applyFont="1" applyFill="1" applyBorder="1" applyAlignment="1">
      <alignment horizontal="center" vertical="center"/>
    </xf>
    <xf numFmtId="0" fontId="35" fillId="0" borderId="8" xfId="0" applyNumberFormat="1" applyFont="1" applyFill="1" applyBorder="1" applyAlignment="1">
      <alignment horizontal="right" vertical="center"/>
    </xf>
    <xf numFmtId="0" fontId="35" fillId="0" borderId="23" xfId="0" applyNumberFormat="1" applyFont="1" applyFill="1" applyBorder="1" applyAlignment="1">
      <alignment horizontal="right" vertical="center"/>
    </xf>
    <xf numFmtId="0" fontId="21" fillId="0" borderId="21" xfId="0" applyFont="1" applyFill="1" applyBorder="1" applyAlignment="1">
      <alignment horizontal="right" vertical="center"/>
    </xf>
    <xf numFmtId="0" fontId="21" fillId="0" borderId="6" xfId="0" applyFont="1" applyFill="1" applyBorder="1" applyAlignment="1">
      <alignment horizontal="right" vertical="center"/>
    </xf>
    <xf numFmtId="49" fontId="21" fillId="0" borderId="9" xfId="0" applyNumberFormat="1" applyFont="1" applyFill="1" applyBorder="1" applyAlignment="1">
      <alignment horizontal="center" vertical="center" wrapText="1" shrinkToFit="1"/>
    </xf>
    <xf numFmtId="49" fontId="21" fillId="0" borderId="35" xfId="0" applyNumberFormat="1" applyFont="1" applyFill="1" applyBorder="1" applyAlignment="1">
      <alignment horizontal="center" vertical="center" wrapText="1" shrinkToFit="1"/>
    </xf>
    <xf numFmtId="177" fontId="21" fillId="0" borderId="56" xfId="18" applyNumberFormat="1" applyFont="1" applyFill="1" applyBorder="1" applyAlignment="1">
      <alignment horizontal="center" vertical="center" wrapText="1"/>
    </xf>
    <xf numFmtId="177" fontId="21" fillId="0" borderId="9" xfId="18" applyNumberFormat="1" applyFont="1" applyFill="1" applyBorder="1" applyAlignment="1">
      <alignment horizontal="center" vertical="center" wrapText="1"/>
    </xf>
    <xf numFmtId="0" fontId="21" fillId="0" borderId="23" xfId="0" applyNumberFormat="1" applyFont="1" applyFill="1" applyBorder="1" applyAlignment="1">
      <alignment horizontal="right" vertical="center"/>
    </xf>
    <xf numFmtId="177" fontId="21" fillId="6" borderId="9"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xf>
    <xf numFmtId="176" fontId="22" fillId="0" borderId="82" xfId="18" applyNumberFormat="1" applyFont="1" applyFill="1" applyBorder="1" applyAlignment="1">
      <alignment horizontal="center" vertical="center"/>
    </xf>
    <xf numFmtId="179"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179" fontId="11" fillId="0" borderId="26"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xf>
    <xf numFmtId="176" fontId="11" fillId="0" borderId="7" xfId="18" applyNumberFormat="1" applyFont="1" applyFill="1" applyBorder="1" applyAlignment="1">
      <alignment horizontal="center" vertical="center"/>
    </xf>
    <xf numFmtId="176" fontId="11" fillId="0" borderId="26" xfId="18" applyNumberFormat="1" applyFont="1" applyFill="1" applyBorder="1" applyAlignment="1">
      <alignment horizontal="center" vertical="center"/>
    </xf>
    <xf numFmtId="176" fontId="22" fillId="0" borderId="61" xfId="18" applyNumberFormat="1" applyFont="1" applyFill="1" applyBorder="1" applyAlignment="1">
      <alignment horizontal="center" vertical="center" wrapText="1"/>
    </xf>
    <xf numFmtId="176" fontId="22" fillId="0" borderId="72" xfId="18" applyNumberFormat="1" applyFont="1" applyFill="1" applyBorder="1" applyAlignment="1">
      <alignment horizontal="center" vertical="center"/>
    </xf>
    <xf numFmtId="176" fontId="22" fillId="0" borderId="60" xfId="18" applyNumberFormat="1" applyFont="1" applyFill="1" applyBorder="1" applyAlignment="1">
      <alignment horizontal="center" vertical="center" wrapText="1"/>
    </xf>
    <xf numFmtId="176" fontId="22" fillId="0" borderId="89" xfId="18" applyNumberFormat="1" applyFont="1" applyFill="1" applyBorder="1" applyAlignment="1">
      <alignment horizontal="center" vertical="center"/>
    </xf>
    <xf numFmtId="176" fontId="22" fillId="0" borderId="0" xfId="18" applyNumberFormat="1" applyFont="1" applyFill="1" applyBorder="1" applyAlignment="1">
      <alignment horizontal="center" vertical="center" wrapText="1"/>
    </xf>
    <xf numFmtId="176" fontId="22" fillId="0" borderId="6"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wrapText="1"/>
    </xf>
    <xf numFmtId="176" fontId="22" fillId="0" borderId="56" xfId="18" applyNumberFormat="1" applyFont="1" applyFill="1" applyBorder="1" applyAlignment="1">
      <alignment horizontal="center" vertical="center" wrapText="1"/>
    </xf>
    <xf numFmtId="176" fontId="22" fillId="0" borderId="9" xfId="18" applyNumberFormat="1" applyFont="1" applyFill="1" applyBorder="1" applyAlignment="1">
      <alignment horizontal="center" vertical="center"/>
    </xf>
    <xf numFmtId="176" fontId="22" fillId="0" borderId="35" xfId="18" applyNumberFormat="1" applyFont="1" applyFill="1" applyBorder="1" applyAlignment="1">
      <alignment horizontal="center" vertical="center"/>
    </xf>
    <xf numFmtId="176" fontId="22" fillId="0" borderId="56" xfId="18" applyNumberFormat="1" applyFont="1" applyFill="1" applyBorder="1" applyAlignment="1">
      <alignment horizontal="center" vertical="center"/>
    </xf>
    <xf numFmtId="176" fontId="22" fillId="0" borderId="8" xfId="18" applyNumberFormat="1" applyFont="1" applyFill="1" applyBorder="1" applyAlignment="1">
      <alignment horizontal="center" vertical="center"/>
    </xf>
    <xf numFmtId="176" fontId="22" fillId="0" borderId="21" xfId="18" applyNumberFormat="1" applyFont="1" applyFill="1" applyBorder="1" applyAlignment="1">
      <alignment horizontal="center" vertical="center"/>
    </xf>
    <xf numFmtId="176" fontId="22" fillId="0" borderId="11" xfId="18" applyNumberFormat="1" applyFont="1" applyFill="1" applyBorder="1" applyAlignment="1">
      <alignment horizontal="center" vertical="center"/>
    </xf>
    <xf numFmtId="176" fontId="22" fillId="0" borderId="12" xfId="18" applyNumberFormat="1" applyFont="1" applyFill="1" applyBorder="1" applyAlignment="1">
      <alignment horizontal="center" vertical="center"/>
    </xf>
    <xf numFmtId="179" fontId="11" fillId="0" borderId="8" xfId="18" applyNumberFormat="1" applyFont="1" applyFill="1" applyBorder="1" applyAlignment="1">
      <alignment horizontal="center" vertical="center"/>
    </xf>
    <xf numFmtId="179" fontId="11" fillId="0" borderId="23" xfId="18" applyNumberFormat="1" applyFont="1" applyFill="1" applyBorder="1" applyAlignment="1">
      <alignment horizontal="center" vertical="center"/>
    </xf>
    <xf numFmtId="179" fontId="11" fillId="0" borderId="10"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xf>
    <xf numFmtId="176" fontId="22" fillId="0" borderId="100" xfId="18" applyNumberFormat="1" applyFont="1" applyFill="1" applyBorder="1" applyAlignment="1">
      <alignment horizontal="center" vertical="center" wrapText="1"/>
    </xf>
    <xf numFmtId="176" fontId="22" fillId="0" borderId="96"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wrapText="1"/>
    </xf>
    <xf numFmtId="176" fontId="11" fillId="0" borderId="7" xfId="18" applyNumberFormat="1" applyFont="1" applyFill="1" applyBorder="1" applyAlignment="1">
      <alignment horizontal="center" vertical="center" wrapText="1"/>
    </xf>
    <xf numFmtId="176" fontId="11" fillId="0" borderId="26" xfId="18" applyNumberFormat="1" applyFont="1" applyFill="1" applyBorder="1" applyAlignment="1">
      <alignment horizontal="center" vertical="center" wrapText="1"/>
    </xf>
    <xf numFmtId="176" fontId="11" fillId="0" borderId="20" xfId="18" applyNumberFormat="1" applyFont="1" applyBorder="1" applyAlignment="1">
      <alignment horizontal="center" vertical="center" wrapText="1"/>
    </xf>
    <xf numFmtId="176" fontId="11" fillId="0" borderId="7" xfId="18" applyNumberFormat="1" applyFont="1" applyBorder="1" applyAlignment="1">
      <alignment horizontal="center" vertical="center" wrapText="1"/>
    </xf>
    <xf numFmtId="176" fontId="11" fillId="0" borderId="26" xfId="18" applyNumberFormat="1" applyFont="1" applyBorder="1" applyAlignment="1">
      <alignment horizontal="center" vertical="center" wrapText="1"/>
    </xf>
    <xf numFmtId="176" fontId="22" fillId="0" borderId="11" xfId="18" applyNumberFormat="1" applyFont="1" applyFill="1" applyBorder="1" applyAlignment="1">
      <alignment horizontal="center" vertical="center" wrapText="1"/>
    </xf>
    <xf numFmtId="176" fontId="22" fillId="0" borderId="12" xfId="18" applyNumberFormat="1" applyFont="1" applyFill="1" applyBorder="1" applyAlignment="1">
      <alignment horizontal="center" vertical="center" wrapText="1"/>
    </xf>
    <xf numFmtId="176" fontId="22" fillId="0" borderId="55" xfId="18" applyNumberFormat="1" applyFont="1" applyBorder="1" applyAlignment="1">
      <alignment horizontal="center" vertical="center" wrapText="1"/>
    </xf>
    <xf numFmtId="176" fontId="22" fillId="0" borderId="89" xfId="18" applyNumberFormat="1" applyFont="1" applyBorder="1" applyAlignment="1">
      <alignment horizontal="center" vertical="center" wrapText="1"/>
    </xf>
    <xf numFmtId="176" fontId="22" fillId="0" borderId="56" xfId="18" applyNumberFormat="1" applyFont="1" applyBorder="1" applyAlignment="1">
      <alignment horizontal="center" vertical="center" wrapText="1"/>
    </xf>
    <xf numFmtId="176" fontId="22" fillId="0" borderId="72" xfId="18" applyNumberFormat="1" applyFont="1" applyBorder="1" applyAlignment="1">
      <alignment horizontal="center" vertical="center" wrapText="1"/>
    </xf>
    <xf numFmtId="176" fontId="22" fillId="0" borderId="53" xfId="18" applyNumberFormat="1" applyFont="1" applyBorder="1" applyAlignment="1">
      <alignment horizontal="center" vertical="center" wrapText="1"/>
    </xf>
    <xf numFmtId="176" fontId="22" fillId="0" borderId="82" xfId="18" applyNumberFormat="1" applyFont="1" applyBorder="1" applyAlignment="1">
      <alignment horizontal="center" vertical="center" wrapText="1"/>
    </xf>
    <xf numFmtId="176" fontId="22" fillId="0" borderId="10" xfId="18" applyNumberFormat="1" applyFont="1" applyFill="1" applyBorder="1" applyAlignment="1">
      <alignment horizontal="center" vertical="center" wrapText="1"/>
    </xf>
    <xf numFmtId="176" fontId="22" fillId="0" borderId="88" xfId="18" applyNumberFormat="1" applyFont="1" applyFill="1" applyBorder="1" applyAlignment="1">
      <alignment horizontal="center" vertical="center" wrapText="1"/>
    </xf>
    <xf numFmtId="0" fontId="57" fillId="0" borderId="23" xfId="0" applyFont="1" applyBorder="1" applyAlignment="1">
      <alignment vertical="top" wrapText="1"/>
    </xf>
    <xf numFmtId="0" fontId="22" fillId="0" borderId="23" xfId="0" applyFont="1" applyBorder="1" applyAlignment="1">
      <alignment vertical="top" wrapText="1"/>
    </xf>
    <xf numFmtId="0" fontId="22" fillId="0" borderId="0" xfId="0" applyFont="1" applyAlignment="1">
      <alignment vertical="top" wrapText="1"/>
    </xf>
    <xf numFmtId="0" fontId="65" fillId="0" borderId="23" xfId="0" applyFont="1" applyBorder="1" applyAlignment="1">
      <alignment horizontal="left" vertical="top" wrapText="1"/>
    </xf>
    <xf numFmtId="0" fontId="22" fillId="0" borderId="23" xfId="0" applyFont="1" applyBorder="1" applyAlignment="1">
      <alignment horizontal="left" vertical="top" wrapText="1"/>
    </xf>
    <xf numFmtId="0" fontId="22" fillId="0" borderId="0" xfId="0" applyFont="1" applyAlignment="1">
      <alignment horizontal="left" vertical="top" wrapText="1"/>
    </xf>
    <xf numFmtId="179" fontId="11" fillId="0" borderId="20" xfId="18" applyNumberFormat="1" applyFont="1" applyBorder="1" applyAlignment="1">
      <alignment horizontal="center" vertical="center"/>
    </xf>
    <xf numFmtId="179" fontId="11" fillId="0" borderId="7" xfId="18" applyNumberFormat="1" applyFont="1" applyBorder="1" applyAlignment="1">
      <alignment horizontal="center" vertical="center"/>
    </xf>
    <xf numFmtId="179" fontId="11" fillId="0" borderId="26" xfId="18" applyNumberFormat="1" applyFont="1" applyBorder="1" applyAlignment="1">
      <alignment horizontal="center" vertical="center"/>
    </xf>
    <xf numFmtId="176" fontId="22" fillId="0" borderId="60" xfId="18" applyNumberFormat="1" applyFont="1" applyBorder="1" applyAlignment="1">
      <alignment horizontal="center" vertical="center" wrapText="1"/>
    </xf>
    <xf numFmtId="176" fontId="22" fillId="0" borderId="61" xfId="18" applyNumberFormat="1" applyFont="1" applyBorder="1" applyAlignment="1">
      <alignment horizontal="center" vertical="center" wrapText="1"/>
    </xf>
    <xf numFmtId="176" fontId="22" fillId="0" borderId="0" xfId="18" applyNumberFormat="1" applyFont="1" applyAlignment="1">
      <alignment horizontal="center" vertical="center" wrapText="1"/>
    </xf>
    <xf numFmtId="0" fontId="0" fillId="0" borderId="0" xfId="0" applyAlignment="1">
      <alignment horizontal="center" vertical="center" wrapText="1"/>
    </xf>
    <xf numFmtId="176" fontId="22" fillId="0" borderId="8" xfId="18" applyNumberFormat="1" applyFont="1" applyBorder="1" applyAlignment="1">
      <alignment horizontal="center" vertical="center" wrapText="1"/>
    </xf>
    <xf numFmtId="176" fontId="22" fillId="0" borderId="21" xfId="18" applyNumberFormat="1" applyFont="1" applyBorder="1" applyAlignment="1">
      <alignment horizontal="center" vertical="center"/>
    </xf>
    <xf numFmtId="176" fontId="22" fillId="0" borderId="9" xfId="18" applyNumberFormat="1" applyFont="1" applyBorder="1" applyAlignment="1">
      <alignment horizontal="center" vertical="center" wrapText="1"/>
    </xf>
    <xf numFmtId="176" fontId="22" fillId="0" borderId="35" xfId="18" applyNumberFormat="1" applyFont="1" applyBorder="1" applyAlignment="1">
      <alignment horizontal="center" vertical="center"/>
    </xf>
    <xf numFmtId="176" fontId="22" fillId="0" borderId="23" xfId="18" applyNumberFormat="1" applyFont="1" applyBorder="1" applyAlignment="1">
      <alignment horizontal="center" vertical="center" wrapText="1"/>
    </xf>
    <xf numFmtId="176" fontId="22" fillId="0" borderId="6" xfId="18" applyNumberFormat="1" applyFont="1" applyBorder="1" applyAlignment="1">
      <alignment horizontal="center" vertical="center"/>
    </xf>
    <xf numFmtId="176" fontId="22" fillId="0" borderId="10" xfId="18" applyNumberFormat="1" applyFont="1" applyBorder="1" applyAlignment="1">
      <alignment horizontal="center" vertical="center" wrapText="1"/>
    </xf>
    <xf numFmtId="176" fontId="22" fillId="0" borderId="88" xfId="18" applyNumberFormat="1" applyFont="1" applyBorder="1" applyAlignment="1">
      <alignment horizontal="center" vertical="center"/>
    </xf>
    <xf numFmtId="0" fontId="65" fillId="0" borderId="23" xfId="0" applyFont="1" applyBorder="1" applyAlignment="1">
      <alignment vertical="top"/>
    </xf>
    <xf numFmtId="0" fontId="22" fillId="0" borderId="23" xfId="0" applyFont="1" applyBorder="1" applyAlignment="1">
      <alignment vertical="top"/>
    </xf>
    <xf numFmtId="0" fontId="22" fillId="0" borderId="0" xfId="0" applyFont="1" applyAlignment="1">
      <alignment vertical="top"/>
    </xf>
    <xf numFmtId="176" fontId="22" fillId="0" borderId="72" xfId="18" applyNumberFormat="1" applyFont="1" applyBorder="1" applyAlignment="1">
      <alignment horizontal="center" vertical="center"/>
    </xf>
    <xf numFmtId="176" fontId="22" fillId="0" borderId="82" xfId="18" applyNumberFormat="1" applyFont="1" applyBorder="1" applyAlignment="1">
      <alignment horizontal="center" vertical="center"/>
    </xf>
    <xf numFmtId="176" fontId="22" fillId="0" borderId="19" xfId="18" applyNumberFormat="1" applyFont="1" applyBorder="1" applyAlignment="1">
      <alignment horizontal="center" vertical="center" wrapText="1"/>
    </xf>
    <xf numFmtId="0" fontId="26" fillId="0" borderId="8" xfId="0" applyFont="1" applyBorder="1" applyAlignment="1">
      <alignment horizontal="center" vertical="center"/>
    </xf>
    <xf numFmtId="0" fontId="26" fillId="0" borderId="23" xfId="0" applyFont="1" applyBorder="1" applyAlignment="1">
      <alignment horizontal="center" vertical="center"/>
    </xf>
    <xf numFmtId="0" fontId="26" fillId="0" borderId="10" xfId="0" applyFont="1" applyBorder="1" applyAlignment="1">
      <alignment horizontal="center" vertical="center"/>
    </xf>
    <xf numFmtId="0" fontId="26" fillId="0" borderId="21" xfId="0" applyFont="1" applyBorder="1" applyAlignment="1">
      <alignment horizontal="center" vertical="center"/>
    </xf>
    <xf numFmtId="0" fontId="26" fillId="0" borderId="6" xfId="0" applyFont="1" applyBorder="1" applyAlignment="1">
      <alignment horizontal="center" vertical="center"/>
    </xf>
    <xf numFmtId="0" fontId="26" fillId="0" borderId="88" xfId="0" applyFont="1" applyBorder="1" applyAlignment="1">
      <alignment horizontal="center" vertical="center"/>
    </xf>
    <xf numFmtId="0" fontId="26" fillId="0" borderId="8" xfId="0" applyFont="1" applyBorder="1" applyAlignment="1">
      <alignment horizontal="center"/>
    </xf>
    <xf numFmtId="0" fontId="26" fillId="0" borderId="10" xfId="0" applyFont="1" applyBorder="1" applyAlignment="1">
      <alignment horizontal="center"/>
    </xf>
    <xf numFmtId="0" fontId="26" fillId="0" borderId="19" xfId="0" applyFont="1" applyBorder="1" applyAlignment="1">
      <alignment horizontal="center"/>
    </xf>
    <xf numFmtId="0" fontId="26" fillId="0" borderId="37" xfId="0" applyFont="1" applyBorder="1" applyAlignment="1">
      <alignment horizontal="center"/>
    </xf>
    <xf numFmtId="0" fontId="26" fillId="0" borderId="21" xfId="0" applyFont="1" applyBorder="1" applyAlignment="1">
      <alignment horizontal="center"/>
    </xf>
    <xf numFmtId="0" fontId="26" fillId="0" borderId="88" xfId="0" applyFont="1" applyBorder="1" applyAlignment="1">
      <alignment horizontal="center"/>
    </xf>
    <xf numFmtId="0" fontId="6" fillId="0" borderId="91" xfId="0" applyFont="1" applyBorder="1" applyAlignment="1">
      <alignment horizontal="center"/>
    </xf>
    <xf numFmtId="0" fontId="26" fillId="0" borderId="92" xfId="0" applyFont="1" applyBorder="1" applyAlignment="1">
      <alignment horizontal="center"/>
    </xf>
    <xf numFmtId="0" fontId="6" fillId="0" borderId="19" xfId="0" applyFont="1" applyBorder="1" applyAlignment="1">
      <alignment horizontal="center"/>
    </xf>
    <xf numFmtId="0" fontId="6" fillId="0" borderId="38" xfId="0" applyFont="1" applyBorder="1" applyAlignment="1">
      <alignment horizontal="center"/>
    </xf>
    <xf numFmtId="0" fontId="26" fillId="0" borderId="39" xfId="0" applyFont="1" applyBorder="1" applyAlignment="1">
      <alignment horizontal="center"/>
    </xf>
    <xf numFmtId="0" fontId="26" fillId="0" borderId="0" xfId="0" applyFont="1" applyAlignment="1">
      <alignment horizontal="center" vertical="center"/>
    </xf>
    <xf numFmtId="0" fontId="62" fillId="0" borderId="8" xfId="0" applyFont="1" applyBorder="1" applyAlignment="1">
      <alignment horizontal="center" vertical="center"/>
    </xf>
    <xf numFmtId="0" fontId="62" fillId="0" borderId="23" xfId="0" applyFont="1" applyBorder="1" applyAlignment="1">
      <alignment horizontal="center" vertical="center"/>
    </xf>
    <xf numFmtId="0" fontId="62" fillId="0" borderId="10" xfId="0" applyFont="1" applyBorder="1" applyAlignment="1">
      <alignment horizontal="center" vertical="center"/>
    </xf>
    <xf numFmtId="0" fontId="62" fillId="0" borderId="21" xfId="0" applyFont="1" applyBorder="1" applyAlignment="1">
      <alignment horizontal="center" vertical="center"/>
    </xf>
    <xf numFmtId="0" fontId="62" fillId="0" borderId="6" xfId="0" applyFont="1" applyBorder="1" applyAlignment="1">
      <alignment horizontal="center" vertical="center"/>
    </xf>
    <xf numFmtId="0" fontId="62" fillId="0" borderId="88" xfId="0" applyFont="1" applyBorder="1" applyAlignment="1">
      <alignment horizontal="center" vertical="center"/>
    </xf>
    <xf numFmtId="0" fontId="62" fillId="0" borderId="13" xfId="0" applyFont="1" applyBorder="1" applyAlignment="1">
      <alignment horizontal="center" vertical="center"/>
    </xf>
    <xf numFmtId="0" fontId="26" fillId="0" borderId="13" xfId="0" applyFont="1" applyBorder="1" applyAlignment="1">
      <alignment horizontal="center" vertical="center"/>
    </xf>
    <xf numFmtId="0" fontId="26" fillId="0" borderId="103" xfId="0" applyFont="1" applyBorder="1" applyAlignment="1">
      <alignment horizontal="center" vertical="center"/>
    </xf>
    <xf numFmtId="0" fontId="6" fillId="0" borderId="90" xfId="0" applyFont="1" applyBorder="1" applyAlignment="1">
      <alignment horizontal="center"/>
    </xf>
    <xf numFmtId="0" fontId="6" fillId="0" borderId="92" xfId="0" applyFont="1" applyBorder="1" applyAlignment="1">
      <alignment horizontal="center"/>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6" fillId="0" borderId="30" xfId="0" applyFont="1" applyBorder="1" applyAlignment="1">
      <alignment horizontal="center"/>
    </xf>
    <xf numFmtId="0" fontId="6" fillId="0" borderId="59" xfId="0" applyFont="1" applyBorder="1" applyAlignment="1">
      <alignment horizontal="center"/>
    </xf>
    <xf numFmtId="0" fontId="6" fillId="0" borderId="31" xfId="0" applyFont="1" applyBorder="1" applyAlignment="1">
      <alignment horizontal="center"/>
    </xf>
    <xf numFmtId="0" fontId="0" fillId="0" borderId="30" xfId="0" applyBorder="1" applyAlignment="1">
      <alignment horizontal="center" vertical="center" wrapText="1"/>
    </xf>
    <xf numFmtId="0" fontId="0" fillId="0" borderId="59" xfId="0" applyBorder="1" applyAlignment="1">
      <alignment horizontal="center" vertical="center" wrapText="1"/>
    </xf>
    <xf numFmtId="0" fontId="0" fillId="0" borderId="31" xfId="0" applyBorder="1" applyAlignment="1">
      <alignment horizontal="center" vertical="center" wrapText="1"/>
    </xf>
    <xf numFmtId="0" fontId="6" fillId="0" borderId="87" xfId="0" applyFont="1" applyBorder="1" applyAlignment="1">
      <alignment horizontal="center"/>
    </xf>
    <xf numFmtId="0" fontId="6" fillId="0" borderId="69" xfId="0" applyFont="1" applyBorder="1" applyAlignment="1">
      <alignment horizontal="center"/>
    </xf>
    <xf numFmtId="0" fontId="6" fillId="0" borderId="22" xfId="0" applyFont="1" applyBorder="1" applyAlignment="1">
      <alignment horizontal="center"/>
    </xf>
    <xf numFmtId="0" fontId="6" fillId="0" borderId="39" xfId="0" applyFont="1" applyBorder="1" applyAlignment="1">
      <alignment horizontal="center"/>
    </xf>
    <xf numFmtId="0" fontId="72" fillId="0" borderId="23" xfId="0" applyFont="1" applyBorder="1" applyAlignment="1">
      <alignment vertical="top" wrapText="1"/>
    </xf>
    <xf numFmtId="0" fontId="68" fillId="0" borderId="23" xfId="0" applyFont="1" applyBorder="1" applyAlignment="1">
      <alignment vertical="top" wrapText="1"/>
    </xf>
    <xf numFmtId="0" fontId="68" fillId="0" borderId="0" xfId="0" applyFont="1" applyAlignment="1">
      <alignment vertical="top" wrapText="1"/>
    </xf>
    <xf numFmtId="0" fontId="0" fillId="0" borderId="31" xfId="0" applyBorder="1" applyAlignment="1">
      <alignment horizontal="center"/>
    </xf>
    <xf numFmtId="0" fontId="26" fillId="0" borderId="19" xfId="0" applyFont="1" applyBorder="1" applyAlignment="1">
      <alignment horizontal="center" vertical="center"/>
    </xf>
    <xf numFmtId="0" fontId="0" fillId="0" borderId="30" xfId="0" applyBorder="1" applyAlignment="1">
      <alignment horizontal="center" wrapText="1"/>
    </xf>
    <xf numFmtId="0" fontId="0" fillId="0" borderId="59" xfId="0" applyBorder="1" applyAlignment="1">
      <alignment horizontal="center" wrapText="1"/>
    </xf>
    <xf numFmtId="0" fontId="0" fillId="0" borderId="31" xfId="0" applyBorder="1" applyAlignment="1">
      <alignment horizontal="center" wrapText="1"/>
    </xf>
    <xf numFmtId="0" fontId="55" fillId="0" borderId="0" xfId="34" applyFont="1" applyAlignment="1">
      <alignment vertical="top" wrapText="1"/>
    </xf>
    <xf numFmtId="38" fontId="7" fillId="0" borderId="0" xfId="18" applyFont="1" applyFill="1" applyBorder="1" applyAlignment="1">
      <alignment horizontal="right"/>
    </xf>
    <xf numFmtId="0" fontId="30" fillId="0" borderId="6" xfId="0" applyFont="1" applyBorder="1" applyAlignment="1">
      <alignment horizontal="right"/>
    </xf>
    <xf numFmtId="0" fontId="30" fillId="0" borderId="6" xfId="0" applyFont="1" applyFill="1" applyBorder="1" applyAlignment="1">
      <alignment horizontal="right"/>
    </xf>
    <xf numFmtId="0" fontId="52" fillId="0" borderId="20" xfId="0" applyFont="1" applyBorder="1" applyAlignment="1">
      <alignment horizontal="center" vertical="center"/>
    </xf>
    <xf numFmtId="0" fontId="52" fillId="0" borderId="7" xfId="0" applyFont="1" applyBorder="1" applyAlignment="1">
      <alignment horizontal="center" vertical="center"/>
    </xf>
    <xf numFmtId="0" fontId="52" fillId="0" borderId="26" xfId="0" applyFont="1" applyBorder="1" applyAlignment="1">
      <alignment horizontal="center" vertical="center"/>
    </xf>
    <xf numFmtId="0" fontId="4" fillId="0" borderId="0" xfId="0" applyFont="1" applyAlignment="1">
      <alignment horizontal="left" vertical="top" shrinkToFit="1"/>
    </xf>
    <xf numFmtId="0" fontId="58" fillId="0" borderId="0" xfId="0" applyFont="1" applyAlignment="1">
      <alignment horizontal="left" vertical="top" shrinkToFit="1"/>
    </xf>
    <xf numFmtId="38" fontId="26" fillId="0" borderId="0" xfId="18" applyFont="1" applyFill="1" applyBorder="1" applyAlignment="1">
      <alignment horizontal="right"/>
    </xf>
    <xf numFmtId="0" fontId="26" fillId="0" borderId="6" xfId="0" applyFont="1" applyBorder="1" applyAlignment="1">
      <alignment horizontal="right"/>
    </xf>
    <xf numFmtId="38" fontId="30" fillId="0" borderId="0" xfId="18" applyFont="1" applyFill="1" applyBorder="1" applyAlignment="1">
      <alignment horizontal="right"/>
    </xf>
    <xf numFmtId="38" fontId="7" fillId="0" borderId="20" xfId="18" applyFont="1" applyFill="1" applyBorder="1" applyAlignment="1">
      <alignment horizontal="center" vertical="center" shrinkToFit="1"/>
    </xf>
    <xf numFmtId="38" fontId="7" fillId="0" borderId="7" xfId="18" applyFont="1" applyFill="1" applyBorder="1" applyAlignment="1">
      <alignment horizontal="center" vertical="center" shrinkToFit="1"/>
    </xf>
    <xf numFmtId="38" fontId="7" fillId="0" borderId="26" xfId="18" applyFont="1" applyFill="1" applyBorder="1" applyAlignment="1">
      <alignment horizontal="center" vertical="center" shrinkToFit="1"/>
    </xf>
    <xf numFmtId="0" fontId="30" fillId="0" borderId="20"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0" xfId="0" applyFont="1" applyBorder="1" applyAlignment="1">
      <alignment horizontal="center" vertical="center"/>
    </xf>
    <xf numFmtId="0" fontId="30" fillId="0" borderId="7" xfId="0" applyFont="1" applyBorder="1" applyAlignment="1">
      <alignment horizontal="center" vertical="center"/>
    </xf>
    <xf numFmtId="0" fontId="30" fillId="0" borderId="26" xfId="0" applyFont="1" applyBorder="1" applyAlignment="1">
      <alignment horizontal="center" vertical="center"/>
    </xf>
    <xf numFmtId="0" fontId="68" fillId="0" borderId="0" xfId="0" applyFont="1" applyAlignment="1">
      <alignment horizontal="left" vertical="center" shrinkToFit="1"/>
    </xf>
    <xf numFmtId="0" fontId="19" fillId="0" borderId="0" xfId="0" applyFont="1" applyAlignment="1">
      <alignment horizontal="left" vertical="center" shrinkToFit="1"/>
    </xf>
  </cellXfs>
  <cellStyles count="38">
    <cellStyle name="SAPBEXaggData" xfId="1" xr:uid="{00000000-0005-0000-0000-000000000000}"/>
    <cellStyle name="SAPBEXaggData 2" xfId="2" xr:uid="{00000000-0005-0000-0000-000001000000}"/>
    <cellStyle name="SAPBEXaggData 3" xfId="3" xr:uid="{00000000-0005-0000-0000-000002000000}"/>
    <cellStyle name="SAPBEXaggData 4" xfId="4" xr:uid="{00000000-0005-0000-0000-000003000000}"/>
    <cellStyle name="SAPBEXaggItem" xfId="5" xr:uid="{00000000-0005-0000-0000-000004000000}"/>
    <cellStyle name="SAPBEXaggItem 2" xfId="6" xr:uid="{00000000-0005-0000-0000-000005000000}"/>
    <cellStyle name="SAPBEXaggItem 3" xfId="7" xr:uid="{00000000-0005-0000-0000-000006000000}"/>
    <cellStyle name="SAPBEXaggItem 4" xfId="8" xr:uid="{00000000-0005-0000-0000-000007000000}"/>
    <cellStyle name="SAPBEXchaText" xfId="9" xr:uid="{00000000-0005-0000-0000-000008000000}"/>
    <cellStyle name="SAPBEXstdData" xfId="10" xr:uid="{00000000-0005-0000-0000-000009000000}"/>
    <cellStyle name="SAPBEXstdData 2" xfId="11" xr:uid="{00000000-0005-0000-0000-00000A000000}"/>
    <cellStyle name="SAPBEXstdData 3" xfId="12" xr:uid="{00000000-0005-0000-0000-00000B000000}"/>
    <cellStyle name="SAPBEXstdData 4" xfId="13" xr:uid="{00000000-0005-0000-0000-00000C000000}"/>
    <cellStyle name="SAPBEXstdItem" xfId="14" xr:uid="{00000000-0005-0000-0000-00000D000000}"/>
    <cellStyle name="SAPBEXstdItem 2" xfId="15" xr:uid="{00000000-0005-0000-0000-00000E000000}"/>
    <cellStyle name="SAPBEXstdItem 3" xfId="16" xr:uid="{00000000-0005-0000-0000-00000F000000}"/>
    <cellStyle name="SAPBEXstdItem 4" xfId="17" xr:uid="{00000000-0005-0000-0000-000010000000}"/>
    <cellStyle name="桁区切り" xfId="18" builtinId="6"/>
    <cellStyle name="桁区切り 2" xfId="19" xr:uid="{00000000-0005-0000-0000-000012000000}"/>
    <cellStyle name="桁区切り 3" xfId="20" xr:uid="{00000000-0005-0000-0000-000013000000}"/>
    <cellStyle name="桁区切り 4" xfId="21" xr:uid="{00000000-0005-0000-0000-000014000000}"/>
    <cellStyle name="桁区切り 5" xfId="22" xr:uid="{00000000-0005-0000-0000-000015000000}"/>
    <cellStyle name="通貨" xfId="23" builtinId="7"/>
    <cellStyle name="通貨 2" xfId="24" xr:uid="{00000000-0005-0000-0000-000017000000}"/>
    <cellStyle name="通貨 2 2 2" xfId="37" xr:uid="{81A30AD7-1477-46D9-AFEB-B321DDAA66C4}"/>
    <cellStyle name="通貨 3" xfId="25" xr:uid="{00000000-0005-0000-0000-000018000000}"/>
    <cellStyle name="通貨 4" xfId="26" xr:uid="{00000000-0005-0000-0000-000019000000}"/>
    <cellStyle name="通貨 6" xfId="36" xr:uid="{45CC2B4F-C17F-440C-8199-1A5D20AAB880}"/>
    <cellStyle name="標準" xfId="0" builtinId="0"/>
    <cellStyle name="標準 2" xfId="27" xr:uid="{00000000-0005-0000-0000-00001B000000}"/>
    <cellStyle name="標準 3" xfId="28" xr:uid="{00000000-0005-0000-0000-00001C000000}"/>
    <cellStyle name="標準 4" xfId="29" xr:uid="{00000000-0005-0000-0000-00001D000000}"/>
    <cellStyle name="標準 5" xfId="30" xr:uid="{00000000-0005-0000-0000-00001E000000}"/>
    <cellStyle name="標準 6" xfId="31" xr:uid="{00000000-0005-0000-0000-00001F000000}"/>
    <cellStyle name="標準 7" xfId="32" xr:uid="{00000000-0005-0000-0000-000020000000}"/>
    <cellStyle name="標準 8" xfId="33" xr:uid="{00000000-0005-0000-0000-000021000000}"/>
    <cellStyle name="標準_bspl資料提出_【00】09-03総合表 2" xfId="35" xr:uid="{00000000-0005-0000-0000-000022000000}"/>
    <cellStyle name="標準_貿易final" xfId="34"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48</xdr:row>
      <xdr:rowOff>44450</xdr:rowOff>
    </xdr:from>
    <xdr:to>
      <xdr:col>6</xdr:col>
      <xdr:colOff>25400</xdr:colOff>
      <xdr:row>58</xdr:row>
      <xdr:rowOff>527050</xdr:rowOff>
    </xdr:to>
    <xdr:cxnSp macro="">
      <xdr:nvCxnSpPr>
        <xdr:cNvPr id="8994" name="直線コネクタ 2">
          <a:extLst>
            <a:ext uri="{FF2B5EF4-FFF2-40B4-BE49-F238E27FC236}">
              <a16:creationId xmlns:a16="http://schemas.microsoft.com/office/drawing/2014/main" id="{25347895-C7D4-4F96-B2E5-EFB02E21B4EC}"/>
            </a:ext>
          </a:extLst>
        </xdr:cNvPr>
        <xdr:cNvCxnSpPr>
          <a:cxnSpLocks noChangeShapeType="1"/>
        </xdr:cNvCxnSpPr>
      </xdr:nvCxnSpPr>
      <xdr:spPr bwMode="auto">
        <a:xfrm flipH="1">
          <a:off x="7581900" y="25781000"/>
          <a:ext cx="1441450" cy="60071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7;&#35336;&#35506;/&#65314;&#65331;&#65328;&#65324;/PL&#32068;9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売上組替"/>
      <sheetName val="ＰＬ組替"/>
      <sheetName val="プロジェクトマスタ"/>
      <sheetName val="会社マスタ"/>
      <sheetName val="プロジェクト"/>
      <sheetName val="名前master"/>
      <sheetName val="国格付変動CK"/>
      <sheetName val="LM0360"/>
      <sheetName val="class"/>
      <sheetName val="5_予算進捗2018"/>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7"/>
  <sheetViews>
    <sheetView showGridLines="0" tabSelected="1" view="pageBreakPreview" zoomScale="70" zoomScaleNormal="70" zoomScaleSheetLayoutView="70" workbookViewId="0"/>
  </sheetViews>
  <sheetFormatPr defaultColWidth="9" defaultRowHeight="14.25"/>
  <cols>
    <col min="1" max="1" width="3.5" style="3" customWidth="1"/>
    <col min="2" max="2" width="45.5" style="4" customWidth="1"/>
    <col min="3" max="4" width="20.5" style="4" customWidth="1"/>
    <col min="5" max="5" width="20.5" style="3" customWidth="1"/>
    <col min="6" max="12" width="20.5" style="4" customWidth="1"/>
    <col min="13" max="13" width="10.5" style="3" bestFit="1" customWidth="1"/>
    <col min="14" max="16384" width="9" style="3"/>
  </cols>
  <sheetData>
    <row r="1" spans="1:13" ht="22.5" customHeight="1">
      <c r="A1" s="51" t="s">
        <v>220</v>
      </c>
      <c r="B1" s="38"/>
      <c r="E1" s="4"/>
      <c r="F1" s="3"/>
      <c r="G1" s="262"/>
      <c r="H1" s="262"/>
      <c r="I1" s="262"/>
      <c r="J1" s="262"/>
      <c r="K1" s="262"/>
      <c r="L1" s="262" t="s">
        <v>221</v>
      </c>
    </row>
    <row r="2" spans="1:13" ht="5.25" customHeight="1">
      <c r="B2" s="23"/>
      <c r="E2" s="4"/>
      <c r="F2" s="3"/>
    </row>
    <row r="3" spans="1:13" s="24" customFormat="1" ht="20.25" customHeight="1">
      <c r="B3" s="1297"/>
      <c r="C3" s="1299" t="s">
        <v>222</v>
      </c>
      <c r="D3" s="1299" t="s">
        <v>223</v>
      </c>
      <c r="E3" s="1299" t="s">
        <v>224</v>
      </c>
      <c r="F3" s="1299" t="s">
        <v>225</v>
      </c>
      <c r="G3" s="1299" t="s">
        <v>226</v>
      </c>
      <c r="H3" s="1299" t="s">
        <v>227</v>
      </c>
      <c r="I3" s="1299" t="s">
        <v>228</v>
      </c>
      <c r="J3" s="1299" t="s">
        <v>229</v>
      </c>
      <c r="K3" s="1303" t="s">
        <v>59</v>
      </c>
      <c r="L3" s="1305" t="s">
        <v>70</v>
      </c>
    </row>
    <row r="4" spans="1:13" s="24" customFormat="1" ht="20.25" customHeight="1">
      <c r="B4" s="1298"/>
      <c r="C4" s="1300"/>
      <c r="D4" s="1300"/>
      <c r="E4" s="1300"/>
      <c r="F4" s="1300"/>
      <c r="G4" s="1300"/>
      <c r="H4" s="1300"/>
      <c r="I4" s="1300"/>
      <c r="J4" s="1300"/>
      <c r="K4" s="1308"/>
      <c r="L4" s="1306"/>
    </row>
    <row r="5" spans="1:13" s="26" customFormat="1" ht="21.75" customHeight="1">
      <c r="B5" s="240" t="s">
        <v>230</v>
      </c>
      <c r="C5" s="263">
        <v>5861737</v>
      </c>
      <c r="D5" s="263">
        <v>4675903</v>
      </c>
      <c r="E5" s="263">
        <v>4972059</v>
      </c>
      <c r="F5" s="263">
        <v>5218153</v>
      </c>
      <c r="G5" s="263">
        <v>5771028</v>
      </c>
      <c r="H5" s="263">
        <v>5166182</v>
      </c>
      <c r="I5" s="263">
        <v>3844418</v>
      </c>
      <c r="J5" s="264">
        <v>4014639</v>
      </c>
      <c r="K5" s="207">
        <v>4494237</v>
      </c>
      <c r="L5" s="151">
        <v>3955907</v>
      </c>
      <c r="M5" s="25"/>
    </row>
    <row r="6" spans="1:13" s="26" customFormat="1" ht="21.75" customHeight="1">
      <c r="B6" s="240" t="s">
        <v>231</v>
      </c>
      <c r="C6" s="263">
        <v>-5612714</v>
      </c>
      <c r="D6" s="263">
        <v>-4431656</v>
      </c>
      <c r="E6" s="263">
        <v>-4729892</v>
      </c>
      <c r="F6" s="263">
        <v>-4963686</v>
      </c>
      <c r="G6" s="263">
        <v>-5493296</v>
      </c>
      <c r="H6" s="263">
        <v>-4930564</v>
      </c>
      <c r="I6" s="263">
        <v>-3666215</v>
      </c>
      <c r="J6" s="264">
        <v>-3821914</v>
      </c>
      <c r="K6" s="207">
        <v>-4262671</v>
      </c>
      <c r="L6" s="151">
        <v>-3763842</v>
      </c>
      <c r="M6" s="25"/>
    </row>
    <row r="7" spans="1:13" s="26" customFormat="1" ht="21.75" customHeight="1">
      <c r="B7" s="240" t="s">
        <v>0</v>
      </c>
      <c r="C7" s="263">
        <v>249022</v>
      </c>
      <c r="D7" s="263">
        <v>244247</v>
      </c>
      <c r="E7" s="263">
        <v>242166</v>
      </c>
      <c r="F7" s="263">
        <v>254466</v>
      </c>
      <c r="G7" s="263">
        <v>277732</v>
      </c>
      <c r="H7" s="263">
        <v>235618</v>
      </c>
      <c r="I7" s="263">
        <v>178203</v>
      </c>
      <c r="J7" s="264">
        <v>192725</v>
      </c>
      <c r="K7" s="207">
        <v>231566</v>
      </c>
      <c r="L7" s="151">
        <v>192064</v>
      </c>
      <c r="M7" s="25"/>
    </row>
    <row r="8" spans="1:13" s="21" customFormat="1" ht="21.75" customHeight="1">
      <c r="B8" s="265" t="s">
        <v>232</v>
      </c>
      <c r="C8" s="266">
        <v>-189074</v>
      </c>
      <c r="D8" s="266">
        <v>-178725</v>
      </c>
      <c r="E8" s="266">
        <v>-165964</v>
      </c>
      <c r="F8" s="266">
        <v>-176533</v>
      </c>
      <c r="G8" s="266">
        <v>-185368</v>
      </c>
      <c r="H8" s="266">
        <v>-183611</v>
      </c>
      <c r="I8" s="266">
        <v>-162074</v>
      </c>
      <c r="J8" s="267">
        <v>-155205</v>
      </c>
      <c r="K8" s="208">
        <v>-167044</v>
      </c>
      <c r="L8" s="152">
        <v>-158759</v>
      </c>
    </row>
    <row r="9" spans="1:13" s="26" customFormat="1" ht="21.75" customHeight="1">
      <c r="B9" s="240" t="s">
        <v>19</v>
      </c>
      <c r="C9" s="263">
        <v>59948</v>
      </c>
      <c r="D9" s="263">
        <v>65521</v>
      </c>
      <c r="E9" s="263">
        <v>76202</v>
      </c>
      <c r="F9" s="263">
        <v>77932</v>
      </c>
      <c r="G9" s="263">
        <v>92363</v>
      </c>
      <c r="H9" s="263">
        <v>52006</v>
      </c>
      <c r="I9" s="263">
        <v>16128</v>
      </c>
      <c r="J9" s="264">
        <v>37519</v>
      </c>
      <c r="K9" s="207">
        <v>64522</v>
      </c>
      <c r="L9" s="151">
        <v>33305</v>
      </c>
      <c r="M9" s="25"/>
    </row>
    <row r="10" spans="1:13" s="20" customFormat="1" ht="21.75" customHeight="1">
      <c r="B10" s="268" t="s">
        <v>233</v>
      </c>
      <c r="C10" s="269">
        <v>58269</v>
      </c>
      <c r="D10" s="269">
        <v>51648</v>
      </c>
      <c r="E10" s="269">
        <v>59718</v>
      </c>
      <c r="F10" s="269">
        <v>62030</v>
      </c>
      <c r="G10" s="269">
        <v>61095</v>
      </c>
      <c r="H10" s="269">
        <v>29977</v>
      </c>
      <c r="I10" s="269">
        <v>37245</v>
      </c>
      <c r="J10" s="127">
        <v>43973</v>
      </c>
      <c r="K10" s="209">
        <v>37142</v>
      </c>
      <c r="L10" s="153">
        <v>39952</v>
      </c>
    </row>
    <row r="11" spans="1:13" s="20" customFormat="1" ht="21.75" customHeight="1">
      <c r="B11" s="270" t="s">
        <v>234</v>
      </c>
      <c r="C11" s="73">
        <v>24572</v>
      </c>
      <c r="D11" s="73">
        <v>18431</v>
      </c>
      <c r="E11" s="73">
        <v>13213</v>
      </c>
      <c r="F11" s="73">
        <v>14995</v>
      </c>
      <c r="G11" s="73">
        <v>13715</v>
      </c>
      <c r="H11" s="84">
        <v>9597</v>
      </c>
      <c r="I11" s="84">
        <v>4632</v>
      </c>
      <c r="J11" s="271">
        <v>4308</v>
      </c>
      <c r="K11" s="184">
        <v>5994</v>
      </c>
      <c r="L11" s="236">
        <v>4924</v>
      </c>
    </row>
    <row r="12" spans="1:13" s="20" customFormat="1" ht="21.75" customHeight="1">
      <c r="B12" s="272" t="s">
        <v>235</v>
      </c>
      <c r="C12" s="74">
        <v>4543</v>
      </c>
      <c r="D12" s="74">
        <v>3653</v>
      </c>
      <c r="E12" s="74">
        <v>6816</v>
      </c>
      <c r="F12" s="74">
        <v>6052</v>
      </c>
      <c r="G12" s="74">
        <v>5004</v>
      </c>
      <c r="H12" s="74">
        <v>8349</v>
      </c>
      <c r="I12" s="74">
        <v>5040</v>
      </c>
      <c r="J12" s="273">
        <v>4081</v>
      </c>
      <c r="K12" s="185">
        <v>4978</v>
      </c>
      <c r="L12" s="147">
        <v>2587</v>
      </c>
    </row>
    <row r="13" spans="1:13" s="20" customFormat="1" ht="21.75" customHeight="1">
      <c r="B13" s="272" t="s">
        <v>236</v>
      </c>
      <c r="C13" s="76">
        <v>5929</v>
      </c>
      <c r="D13" s="76">
        <v>10741</v>
      </c>
      <c r="E13" s="76">
        <v>19149</v>
      </c>
      <c r="F13" s="76">
        <v>23752</v>
      </c>
      <c r="G13" s="76">
        <v>28911</v>
      </c>
      <c r="H13" s="76">
        <v>2455</v>
      </c>
      <c r="I13" s="76">
        <v>9179</v>
      </c>
      <c r="J13" s="274">
        <v>19297</v>
      </c>
      <c r="K13" s="157">
        <v>12566</v>
      </c>
      <c r="L13" s="101">
        <v>15588</v>
      </c>
    </row>
    <row r="14" spans="1:13" s="20" customFormat="1" ht="21.75" customHeight="1">
      <c r="B14" s="272" t="s">
        <v>237</v>
      </c>
      <c r="C14" s="76">
        <v>6231</v>
      </c>
      <c r="D14" s="76">
        <v>2382</v>
      </c>
      <c r="E14" s="76">
        <v>2042</v>
      </c>
      <c r="F14" s="76">
        <v>1872</v>
      </c>
      <c r="G14" s="76">
        <v>61</v>
      </c>
      <c r="H14" s="76" t="s">
        <v>238</v>
      </c>
      <c r="I14" s="76" t="s">
        <v>238</v>
      </c>
      <c r="J14" s="274" t="s">
        <v>238</v>
      </c>
      <c r="K14" s="157" t="s">
        <v>238</v>
      </c>
      <c r="L14" s="101" t="s">
        <v>238</v>
      </c>
    </row>
    <row r="15" spans="1:13" s="20" customFormat="1" ht="21.75" customHeight="1">
      <c r="B15" s="272" t="s">
        <v>239</v>
      </c>
      <c r="C15" s="76" t="s">
        <v>238</v>
      </c>
      <c r="D15" s="76" t="s">
        <v>238</v>
      </c>
      <c r="E15" s="76" t="s">
        <v>238</v>
      </c>
      <c r="F15" s="76" t="s">
        <v>238</v>
      </c>
      <c r="G15" s="76" t="s">
        <v>238</v>
      </c>
      <c r="H15" s="76" t="s">
        <v>238</v>
      </c>
      <c r="I15" s="76">
        <v>3802</v>
      </c>
      <c r="J15" s="274" t="s">
        <v>238</v>
      </c>
      <c r="K15" s="157" t="s">
        <v>238</v>
      </c>
      <c r="L15" s="101" t="s">
        <v>238</v>
      </c>
    </row>
    <row r="16" spans="1:13" s="20" customFormat="1" ht="21.75" customHeight="1">
      <c r="B16" s="272" t="s">
        <v>240</v>
      </c>
      <c r="C16" s="76" t="s">
        <v>238</v>
      </c>
      <c r="D16" s="76" t="s">
        <v>238</v>
      </c>
      <c r="E16" s="76" t="s">
        <v>238</v>
      </c>
      <c r="F16" s="76" t="s">
        <v>238</v>
      </c>
      <c r="G16" s="76" t="s">
        <v>238</v>
      </c>
      <c r="H16" s="76" t="s">
        <v>238</v>
      </c>
      <c r="I16" s="76" t="s">
        <v>238</v>
      </c>
      <c r="J16" s="76" t="s">
        <v>238</v>
      </c>
      <c r="K16" s="76" t="s">
        <v>238</v>
      </c>
      <c r="L16" s="101">
        <v>5408</v>
      </c>
    </row>
    <row r="17" spans="2:13" s="20" customFormat="1" ht="21.75" customHeight="1">
      <c r="B17" s="272" t="s">
        <v>241</v>
      </c>
      <c r="C17" s="76">
        <v>16992</v>
      </c>
      <c r="D17" s="76">
        <v>16439</v>
      </c>
      <c r="E17" s="76">
        <v>18496</v>
      </c>
      <c r="F17" s="76">
        <v>15357</v>
      </c>
      <c r="G17" s="76">
        <v>13402</v>
      </c>
      <c r="H17" s="76">
        <v>9574</v>
      </c>
      <c r="I17" s="76">
        <v>14591</v>
      </c>
      <c r="J17" s="274">
        <v>16285</v>
      </c>
      <c r="K17" s="157">
        <v>13603</v>
      </c>
      <c r="L17" s="101">
        <v>11443</v>
      </c>
    </row>
    <row r="18" spans="2:13" s="20" customFormat="1" ht="21.75" customHeight="1">
      <c r="B18" s="268" t="s">
        <v>242</v>
      </c>
      <c r="C18" s="269">
        <v>-69757</v>
      </c>
      <c r="D18" s="269">
        <v>-59082</v>
      </c>
      <c r="E18" s="269">
        <v>-57147</v>
      </c>
      <c r="F18" s="269">
        <v>-50427</v>
      </c>
      <c r="G18" s="269">
        <v>-51979</v>
      </c>
      <c r="H18" s="269">
        <v>-48347</v>
      </c>
      <c r="I18" s="269">
        <v>-39672</v>
      </c>
      <c r="J18" s="127">
        <v>-36176</v>
      </c>
      <c r="K18" s="209">
        <v>-39436</v>
      </c>
      <c r="L18" s="153">
        <v>-38779</v>
      </c>
    </row>
    <row r="19" spans="2:13" s="20" customFormat="1" ht="21.75" customHeight="1">
      <c r="B19" s="275" t="s">
        <v>243</v>
      </c>
      <c r="C19" s="73">
        <v>-53590</v>
      </c>
      <c r="D19" s="73">
        <v>-45833</v>
      </c>
      <c r="E19" s="73">
        <v>-38571</v>
      </c>
      <c r="F19" s="73">
        <v>-38332</v>
      </c>
      <c r="G19" s="73">
        <v>-33101</v>
      </c>
      <c r="H19" s="73">
        <v>-29145</v>
      </c>
      <c r="I19" s="73">
        <v>-25808</v>
      </c>
      <c r="J19" s="276">
        <v>-23917</v>
      </c>
      <c r="K19" s="168">
        <v>-24212</v>
      </c>
      <c r="L19" s="108">
        <v>-21021</v>
      </c>
    </row>
    <row r="20" spans="2:13" s="20" customFormat="1" ht="21.75" customHeight="1">
      <c r="B20" s="272" t="s">
        <v>244</v>
      </c>
      <c r="C20" s="76">
        <v>-2085</v>
      </c>
      <c r="D20" s="76">
        <v>-2920</v>
      </c>
      <c r="E20" s="76">
        <v>-1572</v>
      </c>
      <c r="F20" s="76">
        <v>-89</v>
      </c>
      <c r="G20" s="76">
        <v>-183</v>
      </c>
      <c r="H20" s="76">
        <v>-306</v>
      </c>
      <c r="I20" s="76">
        <v>-178</v>
      </c>
      <c r="J20" s="274">
        <v>-18</v>
      </c>
      <c r="K20" s="157">
        <v>-5</v>
      </c>
      <c r="L20" s="101">
        <v>-4</v>
      </c>
    </row>
    <row r="21" spans="2:13" s="20" customFormat="1" ht="21.75" customHeight="1">
      <c r="B21" s="272" t="s">
        <v>245</v>
      </c>
      <c r="C21" s="76" t="s">
        <v>246</v>
      </c>
      <c r="D21" s="76" t="s">
        <v>246</v>
      </c>
      <c r="E21" s="76" t="s">
        <v>246</v>
      </c>
      <c r="F21" s="76" t="s">
        <v>246</v>
      </c>
      <c r="G21" s="76">
        <v>-5664</v>
      </c>
      <c r="H21" s="277">
        <v>-5243</v>
      </c>
      <c r="I21" s="76" t="s">
        <v>246</v>
      </c>
      <c r="J21" s="274">
        <v>-2848</v>
      </c>
      <c r="K21" s="157">
        <v>-145</v>
      </c>
      <c r="L21" s="101" t="s">
        <v>246</v>
      </c>
    </row>
    <row r="22" spans="2:13" s="20" customFormat="1" ht="21.75" customHeight="1">
      <c r="B22" s="272" t="s">
        <v>247</v>
      </c>
      <c r="C22" s="76" t="s">
        <v>246</v>
      </c>
      <c r="D22" s="76" t="s">
        <v>246</v>
      </c>
      <c r="E22" s="76" t="s">
        <v>246</v>
      </c>
      <c r="F22" s="76" t="s">
        <v>246</v>
      </c>
      <c r="G22" s="76" t="s">
        <v>246</v>
      </c>
      <c r="H22" s="76" t="s">
        <v>246</v>
      </c>
      <c r="I22" s="76" t="s">
        <v>246</v>
      </c>
      <c r="J22" s="76" t="s">
        <v>246</v>
      </c>
      <c r="K22" s="157">
        <v>-3307</v>
      </c>
      <c r="L22" s="101">
        <v>-10568</v>
      </c>
    </row>
    <row r="23" spans="2:13" s="20" customFormat="1" ht="21.75" customHeight="1">
      <c r="B23" s="278" t="s">
        <v>241</v>
      </c>
      <c r="C23" s="279">
        <v>-14081</v>
      </c>
      <c r="D23" s="279">
        <v>-10328</v>
      </c>
      <c r="E23" s="279">
        <v>-17003</v>
      </c>
      <c r="F23" s="279">
        <v>-12005</v>
      </c>
      <c r="G23" s="279">
        <v>-13030</v>
      </c>
      <c r="H23" s="279">
        <v>-13651</v>
      </c>
      <c r="I23" s="279">
        <v>-13685</v>
      </c>
      <c r="J23" s="280">
        <v>-9392</v>
      </c>
      <c r="K23" s="210">
        <v>-11765</v>
      </c>
      <c r="L23" s="154">
        <v>-7185</v>
      </c>
    </row>
    <row r="24" spans="2:13" s="26" customFormat="1" ht="21.75" customHeight="1">
      <c r="B24" s="240" t="s">
        <v>20</v>
      </c>
      <c r="C24" s="263">
        <v>48461</v>
      </c>
      <c r="D24" s="263">
        <v>58088</v>
      </c>
      <c r="E24" s="263">
        <v>78773</v>
      </c>
      <c r="F24" s="263">
        <v>89535</v>
      </c>
      <c r="G24" s="263">
        <v>101480</v>
      </c>
      <c r="H24" s="263">
        <v>33636</v>
      </c>
      <c r="I24" s="263">
        <v>13702</v>
      </c>
      <c r="J24" s="264">
        <v>45316</v>
      </c>
      <c r="K24" s="207">
        <v>62228</v>
      </c>
      <c r="L24" s="151">
        <v>34478</v>
      </c>
      <c r="M24" s="25"/>
    </row>
    <row r="25" spans="2:13" s="26" customFormat="1" ht="21.75" customHeight="1">
      <c r="B25" s="281" t="s">
        <v>248</v>
      </c>
      <c r="C25" s="282">
        <v>-90563</v>
      </c>
      <c r="D25" s="282">
        <v>-438167</v>
      </c>
      <c r="E25" s="282">
        <v>-9358</v>
      </c>
      <c r="F25" s="282">
        <v>-1449</v>
      </c>
      <c r="G25" s="282">
        <v>-13135</v>
      </c>
      <c r="H25" s="282">
        <v>3434</v>
      </c>
      <c r="I25" s="282">
        <v>5192</v>
      </c>
      <c r="J25" s="283">
        <v>-6004</v>
      </c>
      <c r="K25" s="284">
        <v>-775</v>
      </c>
      <c r="L25" s="285">
        <v>-2759</v>
      </c>
      <c r="M25" s="25"/>
    </row>
    <row r="26" spans="2:13" s="26" customFormat="1" ht="21.75" customHeight="1">
      <c r="B26" s="286" t="s">
        <v>249</v>
      </c>
      <c r="C26" s="263">
        <v>-42101</v>
      </c>
      <c r="D26" s="263">
        <v>-380079</v>
      </c>
      <c r="E26" s="263">
        <v>69414</v>
      </c>
      <c r="F26" s="263">
        <v>88085</v>
      </c>
      <c r="G26" s="263">
        <v>88344</v>
      </c>
      <c r="H26" s="263">
        <v>37070</v>
      </c>
      <c r="I26" s="263">
        <v>18894</v>
      </c>
      <c r="J26" s="264">
        <v>39312</v>
      </c>
      <c r="K26" s="207">
        <v>61454</v>
      </c>
      <c r="L26" s="151">
        <v>31719</v>
      </c>
      <c r="M26" s="25"/>
    </row>
    <row r="27" spans="2:13" s="26" customFormat="1" ht="21.75" customHeight="1">
      <c r="B27" s="265" t="s">
        <v>250</v>
      </c>
      <c r="C27" s="287">
        <v>-12282</v>
      </c>
      <c r="D27" s="287">
        <v>-11331</v>
      </c>
      <c r="E27" s="287">
        <v>-16484</v>
      </c>
      <c r="F27" s="287">
        <v>-18841</v>
      </c>
      <c r="G27" s="287">
        <v>-20118</v>
      </c>
      <c r="H27" s="287">
        <v>-19229</v>
      </c>
      <c r="I27" s="287">
        <v>-8562</v>
      </c>
      <c r="J27" s="150">
        <v>-11400</v>
      </c>
      <c r="K27" s="211">
        <v>-18482</v>
      </c>
      <c r="L27" s="155">
        <v>-11441</v>
      </c>
      <c r="M27" s="25"/>
    </row>
    <row r="28" spans="2:13" s="20" customFormat="1" ht="21.75" customHeight="1">
      <c r="B28" s="288" t="s">
        <v>251</v>
      </c>
      <c r="C28" s="287">
        <v>23058</v>
      </c>
      <c r="D28" s="287">
        <v>-18287</v>
      </c>
      <c r="E28" s="287">
        <v>-5840</v>
      </c>
      <c r="F28" s="287">
        <v>-4971</v>
      </c>
      <c r="G28" s="287">
        <v>-2062</v>
      </c>
      <c r="H28" s="287">
        <v>2490</v>
      </c>
      <c r="I28" s="287">
        <v>294</v>
      </c>
      <c r="J28" s="150">
        <v>-9103</v>
      </c>
      <c r="K28" s="211">
        <v>-43821</v>
      </c>
      <c r="L28" s="155">
        <v>-2012</v>
      </c>
      <c r="M28" s="27"/>
    </row>
    <row r="29" spans="2:13" s="20" customFormat="1" ht="21.75" customHeight="1">
      <c r="B29" s="289" t="s">
        <v>252</v>
      </c>
      <c r="C29" s="290" t="s">
        <v>254</v>
      </c>
      <c r="D29" s="290" t="s">
        <v>254</v>
      </c>
      <c r="E29" s="290" t="s">
        <v>254</v>
      </c>
      <c r="F29" s="290" t="s">
        <v>254</v>
      </c>
      <c r="G29" s="290" t="s">
        <v>254</v>
      </c>
      <c r="H29" s="290" t="s">
        <v>254</v>
      </c>
      <c r="I29" s="290" t="s">
        <v>254</v>
      </c>
      <c r="J29" s="291">
        <v>18808</v>
      </c>
      <c r="K29" s="292">
        <v>-850</v>
      </c>
      <c r="L29" s="293">
        <v>18265</v>
      </c>
      <c r="M29" s="27"/>
    </row>
    <row r="30" spans="2:13" s="20" customFormat="1" ht="21.75" customHeight="1">
      <c r="B30" s="288" t="s">
        <v>255</v>
      </c>
      <c r="C30" s="287">
        <v>-2282</v>
      </c>
      <c r="D30" s="287">
        <v>-2778</v>
      </c>
      <c r="E30" s="287">
        <v>-3383</v>
      </c>
      <c r="F30" s="287">
        <v>-5506</v>
      </c>
      <c r="G30" s="287">
        <v>-3469</v>
      </c>
      <c r="H30" s="287">
        <v>-1330</v>
      </c>
      <c r="I30" s="287">
        <v>-1832</v>
      </c>
      <c r="J30" s="150">
        <v>-2826</v>
      </c>
      <c r="K30" s="211">
        <v>-2799</v>
      </c>
      <c r="L30" s="155">
        <v>-4002</v>
      </c>
    </row>
    <row r="31" spans="2:13" s="29" customFormat="1" ht="21.75" customHeight="1" thickBot="1">
      <c r="B31" s="294" t="s">
        <v>256</v>
      </c>
      <c r="C31" s="295">
        <v>-33609</v>
      </c>
      <c r="D31" s="295">
        <v>-412475</v>
      </c>
      <c r="E31" s="295">
        <v>43706</v>
      </c>
      <c r="F31" s="295">
        <v>58766</v>
      </c>
      <c r="G31" s="295">
        <v>62693</v>
      </c>
      <c r="H31" s="295">
        <v>19001</v>
      </c>
      <c r="I31" s="295">
        <v>8794</v>
      </c>
      <c r="J31" s="296">
        <v>15981</v>
      </c>
      <c r="K31" s="297">
        <v>-3649</v>
      </c>
      <c r="L31" s="298">
        <v>14263</v>
      </c>
      <c r="M31" s="28"/>
    </row>
    <row r="32" spans="2:13" s="21" customFormat="1" ht="11.25" customHeight="1" thickTop="1">
      <c r="B32" s="52"/>
      <c r="C32" s="299"/>
      <c r="D32" s="299"/>
      <c r="E32" s="299"/>
      <c r="F32" s="299"/>
      <c r="G32" s="299"/>
      <c r="H32" s="299"/>
      <c r="I32" s="299"/>
      <c r="J32" s="30"/>
      <c r="K32" s="212"/>
      <c r="L32" s="156"/>
    </row>
    <row r="33" spans="1:12" s="21" customFormat="1" ht="18">
      <c r="B33" s="52"/>
      <c r="C33" s="299"/>
      <c r="D33" s="299"/>
      <c r="E33" s="299"/>
      <c r="F33" s="299"/>
      <c r="G33" s="299"/>
      <c r="H33" s="299"/>
      <c r="I33" s="300"/>
      <c r="J33" s="301"/>
      <c r="K33" s="302"/>
      <c r="L33" s="303" t="s">
        <v>44</v>
      </c>
    </row>
    <row r="34" spans="1:12" s="29" customFormat="1" ht="21.75" customHeight="1">
      <c r="B34" s="304" t="s">
        <v>623</v>
      </c>
      <c r="C34" s="263">
        <v>419</v>
      </c>
      <c r="D34" s="263">
        <v>514</v>
      </c>
      <c r="E34" s="263">
        <v>785</v>
      </c>
      <c r="F34" s="263">
        <v>898</v>
      </c>
      <c r="G34" s="263">
        <v>1107</v>
      </c>
      <c r="H34" s="263">
        <v>483</v>
      </c>
      <c r="I34" s="263">
        <v>144</v>
      </c>
      <c r="J34" s="264">
        <v>419</v>
      </c>
      <c r="K34" s="207">
        <v>650</v>
      </c>
      <c r="L34" s="151">
        <v>354</v>
      </c>
    </row>
    <row r="35" spans="1:12" s="20" customFormat="1" ht="39" customHeight="1">
      <c r="B35" s="589" t="s">
        <v>621</v>
      </c>
      <c r="C35" s="30"/>
      <c r="D35" s="30"/>
      <c r="E35" s="30"/>
      <c r="F35" s="30"/>
      <c r="G35" s="30"/>
      <c r="H35" s="30"/>
      <c r="I35" s="30"/>
      <c r="J35" s="30"/>
      <c r="K35" s="30"/>
      <c r="L35" s="30"/>
    </row>
    <row r="36" spans="1:12" ht="39" customHeight="1">
      <c r="B36" s="588" t="s">
        <v>622</v>
      </c>
      <c r="C36" s="305"/>
      <c r="D36" s="305"/>
      <c r="E36" s="305"/>
      <c r="F36" s="305"/>
      <c r="G36" s="32"/>
      <c r="H36" s="32"/>
      <c r="I36" s="32"/>
      <c r="J36" s="32"/>
      <c r="K36" s="32"/>
      <c r="L36" s="32"/>
    </row>
    <row r="37" spans="1:12">
      <c r="B37" s="33"/>
      <c r="C37" s="34"/>
      <c r="D37" s="34"/>
      <c r="F37" s="34"/>
      <c r="G37" s="34"/>
      <c r="H37" s="34"/>
      <c r="I37" s="34"/>
      <c r="J37" s="34"/>
      <c r="K37" s="34"/>
      <c r="L37" s="34"/>
    </row>
    <row r="38" spans="1:12">
      <c r="B38" s="33"/>
      <c r="C38" s="34"/>
      <c r="D38" s="34"/>
      <c r="F38" s="34"/>
      <c r="G38" s="34"/>
      <c r="H38" s="34"/>
      <c r="I38" s="34"/>
      <c r="J38" s="34"/>
      <c r="K38" s="34"/>
      <c r="L38" s="34"/>
    </row>
    <row r="39" spans="1:12" ht="22.5" customHeight="1">
      <c r="A39" s="51" t="s">
        <v>257</v>
      </c>
      <c r="B39" s="38"/>
      <c r="D39" s="262"/>
      <c r="E39" s="262"/>
      <c r="F39" s="262" t="s">
        <v>221</v>
      </c>
      <c r="G39" s="3"/>
      <c r="H39" s="3"/>
      <c r="I39" s="3"/>
      <c r="J39" s="3"/>
      <c r="K39" s="3"/>
      <c r="L39" s="3"/>
    </row>
    <row r="40" spans="1:12" ht="5.25" customHeight="1">
      <c r="B40" s="23"/>
      <c r="F40" s="3"/>
    </row>
    <row r="41" spans="1:12" s="24" customFormat="1" ht="20.25" customHeight="1">
      <c r="B41" s="1297"/>
      <c r="C41" s="1299" t="s">
        <v>258</v>
      </c>
      <c r="D41" s="1301" t="s">
        <v>259</v>
      </c>
      <c r="E41" s="1303" t="s">
        <v>58</v>
      </c>
      <c r="F41" s="1305" t="s">
        <v>70</v>
      </c>
    </row>
    <row r="42" spans="1:12" s="24" customFormat="1" ht="20.25" customHeight="1">
      <c r="B42" s="1298"/>
      <c r="C42" s="1300"/>
      <c r="D42" s="1302"/>
      <c r="E42" s="1304"/>
      <c r="F42" s="1307"/>
    </row>
    <row r="43" spans="1:12" s="26" customFormat="1" ht="21.75" customHeight="1">
      <c r="B43" s="240" t="s">
        <v>252</v>
      </c>
      <c r="C43" s="306">
        <v>10626</v>
      </c>
      <c r="D43" s="264">
        <v>18808</v>
      </c>
      <c r="E43" s="207">
        <v>-850</v>
      </c>
      <c r="F43" s="151">
        <v>18265</v>
      </c>
    </row>
    <row r="44" spans="1:12" s="20" customFormat="1" ht="21.75" customHeight="1">
      <c r="B44" s="268" t="s">
        <v>260</v>
      </c>
      <c r="C44" s="307">
        <v>29563</v>
      </c>
      <c r="D44" s="127">
        <v>-35462</v>
      </c>
      <c r="E44" s="209">
        <v>-16772</v>
      </c>
      <c r="F44" s="153">
        <v>38585</v>
      </c>
    </row>
    <row r="45" spans="1:12" s="20" customFormat="1" ht="21.75" customHeight="1">
      <c r="B45" s="308" t="s">
        <v>261</v>
      </c>
      <c r="C45" s="73">
        <v>3786</v>
      </c>
      <c r="D45" s="271">
        <v>-1557</v>
      </c>
      <c r="E45" s="184">
        <v>-2802</v>
      </c>
      <c r="F45" s="236">
        <v>5216</v>
      </c>
    </row>
    <row r="46" spans="1:12" s="20" customFormat="1" ht="21.75" customHeight="1">
      <c r="B46" s="249" t="s">
        <v>262</v>
      </c>
      <c r="C46" s="76">
        <v>641</v>
      </c>
      <c r="D46" s="273">
        <v>1165</v>
      </c>
      <c r="E46" s="185">
        <v>-1899</v>
      </c>
      <c r="F46" s="147">
        <v>1277</v>
      </c>
    </row>
    <row r="47" spans="1:12" s="20" customFormat="1" ht="21.75" customHeight="1">
      <c r="B47" s="249" t="s">
        <v>263</v>
      </c>
      <c r="C47" s="76" t="s">
        <v>246</v>
      </c>
      <c r="D47" s="273" t="s">
        <v>246</v>
      </c>
      <c r="E47" s="185">
        <v>77</v>
      </c>
      <c r="F47" s="147" t="s">
        <v>246</v>
      </c>
    </row>
    <row r="48" spans="1:12" s="20" customFormat="1" ht="21.75" customHeight="1">
      <c r="B48" s="249" t="s">
        <v>264</v>
      </c>
      <c r="C48" s="76">
        <v>14217</v>
      </c>
      <c r="D48" s="274">
        <v>-26545</v>
      </c>
      <c r="E48" s="157">
        <v>-1302</v>
      </c>
      <c r="F48" s="101">
        <v>20417</v>
      </c>
    </row>
    <row r="49" spans="1:13" s="20" customFormat="1" ht="21.75" customHeight="1">
      <c r="B49" s="249" t="s">
        <v>265</v>
      </c>
      <c r="C49" s="76">
        <v>63</v>
      </c>
      <c r="D49" s="274">
        <v>129</v>
      </c>
      <c r="E49" s="157">
        <v>-184</v>
      </c>
      <c r="F49" s="101">
        <v>-201</v>
      </c>
    </row>
    <row r="50" spans="1:13" s="20" customFormat="1" ht="21.75" customHeight="1">
      <c r="B50" s="309" t="s">
        <v>266</v>
      </c>
      <c r="C50" s="76">
        <v>10854</v>
      </c>
      <c r="D50" s="310">
        <v>-8654</v>
      </c>
      <c r="E50" s="213">
        <v>-10660</v>
      </c>
      <c r="F50" s="159">
        <v>11875</v>
      </c>
    </row>
    <row r="51" spans="1:13" s="20" customFormat="1" ht="21.75" customHeight="1">
      <c r="B51" s="241" t="s">
        <v>267</v>
      </c>
      <c r="C51" s="307">
        <v>40189</v>
      </c>
      <c r="D51" s="158">
        <v>-16653</v>
      </c>
      <c r="E51" s="158">
        <v>-17622</v>
      </c>
      <c r="F51" s="126">
        <v>56851</v>
      </c>
    </row>
    <row r="52" spans="1:13" s="20" customFormat="1" ht="21.75" customHeight="1">
      <c r="B52" s="275" t="s">
        <v>268</v>
      </c>
      <c r="C52" s="73"/>
      <c r="D52" s="276"/>
      <c r="E52" s="168"/>
      <c r="F52" s="108"/>
    </row>
    <row r="53" spans="1:13" s="20" customFormat="1" ht="21.75" customHeight="1">
      <c r="B53" s="272" t="s">
        <v>269</v>
      </c>
      <c r="C53" s="76">
        <v>37869</v>
      </c>
      <c r="D53" s="274">
        <v>-18317</v>
      </c>
      <c r="E53" s="157">
        <v>-20212</v>
      </c>
      <c r="F53" s="101">
        <v>49939</v>
      </c>
    </row>
    <row r="54" spans="1:13" s="20" customFormat="1" ht="21.75" customHeight="1" thickBot="1">
      <c r="B54" s="311" t="s">
        <v>270</v>
      </c>
      <c r="C54" s="312">
        <v>2319</v>
      </c>
      <c r="D54" s="313">
        <v>1663</v>
      </c>
      <c r="E54" s="214">
        <v>2589</v>
      </c>
      <c r="F54" s="149">
        <v>6911</v>
      </c>
    </row>
    <row r="55" spans="1:13" s="29" customFormat="1" ht="21.75" customHeight="1" thickTop="1">
      <c r="B55" s="314"/>
      <c r="C55" s="127"/>
      <c r="D55" s="127"/>
      <c r="E55" s="127"/>
      <c r="F55" s="127"/>
      <c r="G55" s="127"/>
      <c r="H55" s="127"/>
      <c r="I55" s="127"/>
      <c r="J55" s="127"/>
      <c r="K55" s="127"/>
      <c r="L55" s="127"/>
    </row>
    <row r="56" spans="1:13" s="29" customFormat="1" ht="21.75" customHeight="1">
      <c r="B56" s="314"/>
      <c r="C56" s="127"/>
      <c r="D56" s="127"/>
      <c r="E56" s="127"/>
      <c r="F56" s="127"/>
      <c r="G56" s="127"/>
      <c r="H56" s="127"/>
      <c r="I56" s="127"/>
      <c r="J56" s="127"/>
      <c r="K56" s="127"/>
      <c r="L56" s="127"/>
    </row>
    <row r="57" spans="1:13" s="29" customFormat="1" ht="21.75" customHeight="1">
      <c r="B57" s="314"/>
      <c r="C57" s="127"/>
      <c r="D57" s="127"/>
      <c r="E57" s="127"/>
      <c r="F57" s="127"/>
      <c r="G57" s="127"/>
      <c r="H57" s="127"/>
      <c r="I57" s="127"/>
      <c r="J57" s="127"/>
      <c r="K57" s="127"/>
      <c r="L57" s="127"/>
    </row>
    <row r="58" spans="1:13" s="318" customFormat="1" ht="22.5" customHeight="1">
      <c r="A58" s="51" t="s">
        <v>271</v>
      </c>
      <c r="B58" s="38"/>
      <c r="C58" s="315"/>
      <c r="D58" s="315"/>
      <c r="E58" s="31"/>
      <c r="F58" s="315"/>
      <c r="G58" s="31"/>
      <c r="H58" s="316"/>
      <c r="I58" s="262"/>
      <c r="J58" s="262"/>
      <c r="K58" s="262"/>
      <c r="L58" s="262" t="s">
        <v>221</v>
      </c>
      <c r="M58" s="317"/>
    </row>
    <row r="59" spans="1:13" s="24" customFormat="1" ht="20.25" customHeight="1">
      <c r="B59" s="1297"/>
      <c r="C59" s="1299" t="s">
        <v>222</v>
      </c>
      <c r="D59" s="1299" t="s">
        <v>223</v>
      </c>
      <c r="E59" s="1299" t="s">
        <v>224</v>
      </c>
      <c r="F59" s="1299" t="s">
        <v>225</v>
      </c>
      <c r="G59" s="1299" t="s">
        <v>226</v>
      </c>
      <c r="H59" s="1299" t="s">
        <v>227</v>
      </c>
      <c r="I59" s="1299" t="s">
        <v>228</v>
      </c>
      <c r="J59" s="1299" t="s">
        <v>229</v>
      </c>
      <c r="K59" s="1303" t="s">
        <v>59</v>
      </c>
      <c r="L59" s="1305" t="s">
        <v>70</v>
      </c>
    </row>
    <row r="60" spans="1:13" s="24" customFormat="1" ht="20.25" customHeight="1">
      <c r="B60" s="1298"/>
      <c r="C60" s="1300"/>
      <c r="D60" s="1300"/>
      <c r="E60" s="1300"/>
      <c r="F60" s="1300"/>
      <c r="G60" s="1300"/>
      <c r="H60" s="1300"/>
      <c r="I60" s="1300"/>
      <c r="J60" s="1300"/>
      <c r="K60" s="1308"/>
      <c r="L60" s="1306"/>
    </row>
    <row r="61" spans="1:13" s="26" customFormat="1" ht="21.75" customHeight="1">
      <c r="B61" s="268" t="s">
        <v>272</v>
      </c>
      <c r="C61" s="269">
        <v>22173</v>
      </c>
      <c r="D61" s="269">
        <v>15301</v>
      </c>
      <c r="E61" s="269">
        <v>20025</v>
      </c>
      <c r="F61" s="269">
        <v>30562</v>
      </c>
      <c r="G61" s="269">
        <v>15827</v>
      </c>
      <c r="H61" s="269">
        <v>41125</v>
      </c>
      <c r="I61" s="269">
        <v>41185</v>
      </c>
      <c r="J61" s="127">
        <v>19078</v>
      </c>
      <c r="K61" s="158">
        <v>14239</v>
      </c>
      <c r="L61" s="126">
        <v>13739</v>
      </c>
      <c r="M61" s="25"/>
    </row>
    <row r="62" spans="1:13" s="26" customFormat="1" ht="21.75" customHeight="1">
      <c r="B62" s="275" t="s">
        <v>273</v>
      </c>
      <c r="C62" s="73">
        <v>681</v>
      </c>
      <c r="D62" s="73">
        <v>2617</v>
      </c>
      <c r="E62" s="73">
        <v>3962</v>
      </c>
      <c r="F62" s="73">
        <v>11596</v>
      </c>
      <c r="G62" s="73">
        <v>1187</v>
      </c>
      <c r="H62" s="73">
        <v>6806</v>
      </c>
      <c r="I62" s="73">
        <v>1439</v>
      </c>
      <c r="J62" s="276">
        <v>4870</v>
      </c>
      <c r="K62" s="168">
        <v>3217</v>
      </c>
      <c r="L62" s="108">
        <v>3402</v>
      </c>
      <c r="M62" s="25"/>
    </row>
    <row r="63" spans="1:13" s="26" customFormat="1" ht="21.75" customHeight="1">
      <c r="B63" s="272" t="s">
        <v>274</v>
      </c>
      <c r="C63" s="76" t="s">
        <v>238</v>
      </c>
      <c r="D63" s="76" t="s">
        <v>238</v>
      </c>
      <c r="E63" s="76" t="s">
        <v>238</v>
      </c>
      <c r="F63" s="76" t="s">
        <v>238</v>
      </c>
      <c r="G63" s="76" t="s">
        <v>238</v>
      </c>
      <c r="H63" s="76" t="s">
        <v>238</v>
      </c>
      <c r="I63" s="76" t="s">
        <v>238</v>
      </c>
      <c r="J63" s="276">
        <v>449</v>
      </c>
      <c r="K63" s="168" t="s">
        <v>238</v>
      </c>
      <c r="L63" s="101" t="s">
        <v>238</v>
      </c>
      <c r="M63" s="25"/>
    </row>
    <row r="64" spans="1:13" s="26" customFormat="1" ht="21.75" customHeight="1">
      <c r="B64" s="272" t="s">
        <v>237</v>
      </c>
      <c r="C64" s="76">
        <v>21492</v>
      </c>
      <c r="D64" s="76">
        <v>8772</v>
      </c>
      <c r="E64" s="76">
        <v>9522</v>
      </c>
      <c r="F64" s="76">
        <v>12952</v>
      </c>
      <c r="G64" s="76">
        <v>9605</v>
      </c>
      <c r="H64" s="76">
        <v>30764</v>
      </c>
      <c r="I64" s="76">
        <v>33214</v>
      </c>
      <c r="J64" s="274">
        <v>1575</v>
      </c>
      <c r="K64" s="157">
        <v>9039</v>
      </c>
      <c r="L64" s="101">
        <v>6802</v>
      </c>
      <c r="M64" s="25"/>
    </row>
    <row r="65" spans="2:13" s="26" customFormat="1" ht="21.75" customHeight="1">
      <c r="B65" s="272" t="s">
        <v>275</v>
      </c>
      <c r="C65" s="76" t="s">
        <v>238</v>
      </c>
      <c r="D65" s="76" t="s">
        <v>238</v>
      </c>
      <c r="E65" s="76">
        <v>12</v>
      </c>
      <c r="F65" s="76">
        <v>188</v>
      </c>
      <c r="G65" s="76">
        <v>166</v>
      </c>
      <c r="H65" s="76">
        <v>0</v>
      </c>
      <c r="I65" s="76">
        <v>430</v>
      </c>
      <c r="J65" s="274">
        <v>6</v>
      </c>
      <c r="K65" s="157">
        <v>556</v>
      </c>
      <c r="L65" s="101">
        <v>3497</v>
      </c>
      <c r="M65" s="25"/>
    </row>
    <row r="66" spans="2:13" s="26" customFormat="1" ht="21.75" customHeight="1">
      <c r="B66" s="272" t="s">
        <v>276</v>
      </c>
      <c r="C66" s="76" t="s">
        <v>238</v>
      </c>
      <c r="D66" s="76">
        <v>1043</v>
      </c>
      <c r="E66" s="76" t="s">
        <v>238</v>
      </c>
      <c r="F66" s="76">
        <v>227</v>
      </c>
      <c r="G66" s="76">
        <v>121</v>
      </c>
      <c r="H66" s="76">
        <v>28</v>
      </c>
      <c r="I66" s="76">
        <v>92</v>
      </c>
      <c r="J66" s="274">
        <v>135</v>
      </c>
      <c r="K66" s="157">
        <v>24</v>
      </c>
      <c r="L66" s="101">
        <v>5</v>
      </c>
      <c r="M66" s="25"/>
    </row>
    <row r="67" spans="2:13" s="26" customFormat="1" ht="21.75" customHeight="1">
      <c r="B67" s="272" t="s">
        <v>277</v>
      </c>
      <c r="C67" s="76" t="s">
        <v>238</v>
      </c>
      <c r="D67" s="76" t="s">
        <v>238</v>
      </c>
      <c r="E67" s="76" t="s">
        <v>238</v>
      </c>
      <c r="F67" s="76" t="s">
        <v>238</v>
      </c>
      <c r="G67" s="76" t="s">
        <v>238</v>
      </c>
      <c r="H67" s="76" t="s">
        <v>238</v>
      </c>
      <c r="I67" s="76" t="s">
        <v>238</v>
      </c>
      <c r="J67" s="274">
        <v>404</v>
      </c>
      <c r="K67" s="157">
        <v>1207</v>
      </c>
      <c r="L67" s="101">
        <v>31</v>
      </c>
      <c r="M67" s="25"/>
    </row>
    <row r="68" spans="2:13" s="26" customFormat="1" ht="21.75" customHeight="1">
      <c r="B68" s="272" t="s">
        <v>278</v>
      </c>
      <c r="C68" s="76" t="s">
        <v>238</v>
      </c>
      <c r="D68" s="76" t="s">
        <v>238</v>
      </c>
      <c r="E68" s="76" t="s">
        <v>238</v>
      </c>
      <c r="F68" s="76" t="s">
        <v>238</v>
      </c>
      <c r="G68" s="76" t="s">
        <v>238</v>
      </c>
      <c r="H68" s="76" t="s">
        <v>238</v>
      </c>
      <c r="I68" s="76" t="s">
        <v>238</v>
      </c>
      <c r="J68" s="274">
        <v>10307</v>
      </c>
      <c r="K68" s="157">
        <v>194</v>
      </c>
      <c r="L68" s="101" t="s">
        <v>238</v>
      </c>
      <c r="M68" s="25"/>
    </row>
    <row r="69" spans="2:13" s="26" customFormat="1" ht="21.75" customHeight="1">
      <c r="B69" s="272" t="s">
        <v>279</v>
      </c>
      <c r="C69" s="76" t="s">
        <v>238</v>
      </c>
      <c r="D69" s="76" t="s">
        <v>238</v>
      </c>
      <c r="E69" s="76">
        <v>5797</v>
      </c>
      <c r="F69" s="76">
        <v>5259</v>
      </c>
      <c r="G69" s="76">
        <v>4540</v>
      </c>
      <c r="H69" s="76">
        <v>2245</v>
      </c>
      <c r="I69" s="76">
        <v>3248</v>
      </c>
      <c r="J69" s="274">
        <v>1272</v>
      </c>
      <c r="K69" s="157" t="s">
        <v>238</v>
      </c>
      <c r="L69" s="101" t="s">
        <v>238</v>
      </c>
      <c r="M69" s="25"/>
    </row>
    <row r="70" spans="2:13" s="26" customFormat="1" ht="21.75" customHeight="1">
      <c r="B70" s="272" t="s">
        <v>280</v>
      </c>
      <c r="C70" s="76" t="s">
        <v>238</v>
      </c>
      <c r="D70" s="76" t="s">
        <v>238</v>
      </c>
      <c r="E70" s="76">
        <v>617</v>
      </c>
      <c r="F70" s="76">
        <v>30</v>
      </c>
      <c r="G70" s="76">
        <v>29</v>
      </c>
      <c r="H70" s="76" t="s">
        <v>238</v>
      </c>
      <c r="I70" s="76" t="s">
        <v>238</v>
      </c>
      <c r="J70" s="274" t="s">
        <v>238</v>
      </c>
      <c r="K70" s="157" t="s">
        <v>238</v>
      </c>
      <c r="L70" s="101" t="s">
        <v>238</v>
      </c>
      <c r="M70" s="25"/>
    </row>
    <row r="71" spans="2:13" s="26" customFormat="1" ht="21.75" customHeight="1">
      <c r="B71" s="272" t="s">
        <v>281</v>
      </c>
      <c r="C71" s="76" t="s">
        <v>238</v>
      </c>
      <c r="D71" s="76" t="s">
        <v>238</v>
      </c>
      <c r="E71" s="76">
        <v>112</v>
      </c>
      <c r="F71" s="76">
        <v>308</v>
      </c>
      <c r="G71" s="76">
        <v>177</v>
      </c>
      <c r="H71" s="76">
        <v>110</v>
      </c>
      <c r="I71" s="76">
        <v>6</v>
      </c>
      <c r="J71" s="274">
        <v>56</v>
      </c>
      <c r="K71" s="157" t="s">
        <v>238</v>
      </c>
      <c r="L71" s="101" t="s">
        <v>238</v>
      </c>
      <c r="M71" s="25"/>
    </row>
    <row r="72" spans="2:13" s="26" customFormat="1" ht="21.75" customHeight="1">
      <c r="B72" s="272" t="s">
        <v>282</v>
      </c>
      <c r="C72" s="76" t="s">
        <v>238</v>
      </c>
      <c r="D72" s="76" t="s">
        <v>238</v>
      </c>
      <c r="E72" s="76" t="s">
        <v>238</v>
      </c>
      <c r="F72" s="76" t="s">
        <v>238</v>
      </c>
      <c r="G72" s="76" t="s">
        <v>238</v>
      </c>
      <c r="H72" s="76">
        <v>1169</v>
      </c>
      <c r="I72" s="76" t="s">
        <v>238</v>
      </c>
      <c r="J72" s="274" t="s">
        <v>238</v>
      </c>
      <c r="K72" s="157" t="s">
        <v>238</v>
      </c>
      <c r="L72" s="101" t="s">
        <v>238</v>
      </c>
      <c r="M72" s="25"/>
    </row>
    <row r="73" spans="2:13" s="26" customFormat="1" ht="21.75" customHeight="1">
      <c r="B73" s="272" t="s">
        <v>283</v>
      </c>
      <c r="C73" s="76" t="s">
        <v>238</v>
      </c>
      <c r="D73" s="76" t="s">
        <v>238</v>
      </c>
      <c r="E73" s="76" t="s">
        <v>238</v>
      </c>
      <c r="F73" s="76" t="s">
        <v>238</v>
      </c>
      <c r="G73" s="76" t="s">
        <v>238</v>
      </c>
      <c r="H73" s="76" t="s">
        <v>238</v>
      </c>
      <c r="I73" s="76">
        <v>2753</v>
      </c>
      <c r="J73" s="274" t="s">
        <v>238</v>
      </c>
      <c r="K73" s="157" t="s">
        <v>238</v>
      </c>
      <c r="L73" s="101" t="s">
        <v>238</v>
      </c>
      <c r="M73" s="25"/>
    </row>
    <row r="74" spans="2:13" s="26" customFormat="1" ht="21.75" customHeight="1">
      <c r="B74" s="272" t="s">
        <v>284</v>
      </c>
      <c r="C74" s="76" t="s">
        <v>238</v>
      </c>
      <c r="D74" s="76">
        <v>2868</v>
      </c>
      <c r="E74" s="76" t="s">
        <v>238</v>
      </c>
      <c r="F74" s="76" t="s">
        <v>238</v>
      </c>
      <c r="G74" s="76" t="s">
        <v>238</v>
      </c>
      <c r="H74" s="76" t="s">
        <v>238</v>
      </c>
      <c r="I74" s="76" t="s">
        <v>238</v>
      </c>
      <c r="J74" s="76" t="s">
        <v>238</v>
      </c>
      <c r="K74" s="157" t="s">
        <v>238</v>
      </c>
      <c r="L74" s="101" t="s">
        <v>238</v>
      </c>
      <c r="M74" s="25"/>
    </row>
    <row r="75" spans="2:13" s="26" customFormat="1" ht="21.75" customHeight="1">
      <c r="B75" s="268" t="s">
        <v>285</v>
      </c>
      <c r="C75" s="269">
        <v>-112737</v>
      </c>
      <c r="D75" s="269">
        <v>-453468</v>
      </c>
      <c r="E75" s="269">
        <v>-29384</v>
      </c>
      <c r="F75" s="269">
        <v>-32012</v>
      </c>
      <c r="G75" s="269">
        <v>-28962</v>
      </c>
      <c r="H75" s="269">
        <v>-37691</v>
      </c>
      <c r="I75" s="269">
        <v>-35993</v>
      </c>
      <c r="J75" s="127">
        <v>-25082</v>
      </c>
      <c r="K75" s="209">
        <v>-15014</v>
      </c>
      <c r="L75" s="153">
        <v>-16498</v>
      </c>
      <c r="M75" s="25"/>
    </row>
    <row r="76" spans="2:13" s="26" customFormat="1" ht="21.75" customHeight="1">
      <c r="B76" s="275" t="s">
        <v>286</v>
      </c>
      <c r="C76" s="73">
        <v>-4999</v>
      </c>
      <c r="D76" s="73">
        <v>-98113</v>
      </c>
      <c r="E76" s="73">
        <v>-1723</v>
      </c>
      <c r="F76" s="73">
        <v>-2144</v>
      </c>
      <c r="G76" s="73">
        <v>-1473</v>
      </c>
      <c r="H76" s="73">
        <v>-542</v>
      </c>
      <c r="I76" s="73">
        <v>-448</v>
      </c>
      <c r="J76" s="276">
        <v>-483</v>
      </c>
      <c r="K76" s="168">
        <v>-824</v>
      </c>
      <c r="L76" s="108">
        <v>-770</v>
      </c>
      <c r="M76" s="25"/>
    </row>
    <row r="77" spans="2:13" s="26" customFormat="1" ht="21.75" customHeight="1">
      <c r="B77" s="272" t="s">
        <v>287</v>
      </c>
      <c r="C77" s="76" t="s">
        <v>238</v>
      </c>
      <c r="D77" s="76" t="s">
        <v>238</v>
      </c>
      <c r="E77" s="76" t="s">
        <v>238</v>
      </c>
      <c r="F77" s="76" t="s">
        <v>238</v>
      </c>
      <c r="G77" s="76" t="s">
        <v>238</v>
      </c>
      <c r="H77" s="76" t="s">
        <v>238</v>
      </c>
      <c r="I77" s="76" t="s">
        <v>238</v>
      </c>
      <c r="J77" s="276">
        <v>-835</v>
      </c>
      <c r="K77" s="168">
        <v>-18</v>
      </c>
      <c r="L77" s="101" t="s">
        <v>238</v>
      </c>
      <c r="M77" s="25"/>
    </row>
    <row r="78" spans="2:13" s="26" customFormat="1" ht="21.75" customHeight="1">
      <c r="B78" s="272" t="s">
        <v>288</v>
      </c>
      <c r="C78" s="76" t="s">
        <v>238</v>
      </c>
      <c r="D78" s="76" t="s">
        <v>238</v>
      </c>
      <c r="E78" s="76">
        <v>-2022</v>
      </c>
      <c r="F78" s="76">
        <v>-3393</v>
      </c>
      <c r="G78" s="76">
        <v>-6994</v>
      </c>
      <c r="H78" s="76">
        <v>-12151</v>
      </c>
      <c r="I78" s="76">
        <v>-9402</v>
      </c>
      <c r="J78" s="274">
        <v>-9687</v>
      </c>
      <c r="K78" s="157">
        <v>-6101</v>
      </c>
      <c r="L78" s="101">
        <v>-11893</v>
      </c>
      <c r="M78" s="25"/>
    </row>
    <row r="79" spans="2:13" s="26" customFormat="1" ht="21.75" customHeight="1">
      <c r="B79" s="272" t="s">
        <v>289</v>
      </c>
      <c r="C79" s="76">
        <v>-6603</v>
      </c>
      <c r="D79" s="76">
        <v>-12916</v>
      </c>
      <c r="E79" s="76">
        <v>-3367</v>
      </c>
      <c r="F79" s="76">
        <v>-293</v>
      </c>
      <c r="G79" s="76">
        <v>-659</v>
      </c>
      <c r="H79" s="76">
        <v>-561</v>
      </c>
      <c r="I79" s="76">
        <v>-1167</v>
      </c>
      <c r="J79" s="274">
        <v>-127</v>
      </c>
      <c r="K79" s="157">
        <v>-122</v>
      </c>
      <c r="L79" s="101">
        <v>-31</v>
      </c>
      <c r="M79" s="25"/>
    </row>
    <row r="80" spans="2:13" s="26" customFormat="1" ht="21.75" customHeight="1">
      <c r="B80" s="272" t="s">
        <v>290</v>
      </c>
      <c r="C80" s="76" t="s">
        <v>238</v>
      </c>
      <c r="D80" s="76" t="s">
        <v>238</v>
      </c>
      <c r="E80" s="76">
        <v>-1238</v>
      </c>
      <c r="F80" s="76">
        <v>-9</v>
      </c>
      <c r="G80" s="76">
        <v>-2</v>
      </c>
      <c r="H80" s="274">
        <v>-9.9999999999999995E-7</v>
      </c>
      <c r="I80" s="76">
        <v>-1</v>
      </c>
      <c r="J80" s="274">
        <v>-9.9999999999999995E-7</v>
      </c>
      <c r="K80" s="157">
        <v>-5</v>
      </c>
      <c r="L80" s="101" t="s">
        <v>238</v>
      </c>
      <c r="M80" s="25"/>
    </row>
    <row r="81" spans="1:13" s="26" customFormat="1" ht="21.75" customHeight="1">
      <c r="B81" s="272" t="s">
        <v>291</v>
      </c>
      <c r="C81" s="76">
        <v>-8998</v>
      </c>
      <c r="D81" s="76">
        <v>-13415</v>
      </c>
      <c r="E81" s="76">
        <v>-950</v>
      </c>
      <c r="F81" s="76">
        <v>-3957</v>
      </c>
      <c r="G81" s="76">
        <v>-6085</v>
      </c>
      <c r="H81" s="76">
        <v>-15132</v>
      </c>
      <c r="I81" s="76">
        <v>-16543</v>
      </c>
      <c r="J81" s="274">
        <v>-801</v>
      </c>
      <c r="K81" s="157">
        <v>-2640</v>
      </c>
      <c r="L81" s="101">
        <v>-1530</v>
      </c>
      <c r="M81" s="25"/>
    </row>
    <row r="82" spans="1:13" s="26" customFormat="1" ht="21.75" customHeight="1">
      <c r="B82" s="272" t="s">
        <v>292</v>
      </c>
      <c r="C82" s="76" t="s">
        <v>238</v>
      </c>
      <c r="D82" s="76">
        <v>-24650</v>
      </c>
      <c r="E82" s="76" t="s">
        <v>238</v>
      </c>
      <c r="F82" s="76" t="s">
        <v>238</v>
      </c>
      <c r="G82" s="76" t="s">
        <v>238</v>
      </c>
      <c r="H82" s="76" t="s">
        <v>238</v>
      </c>
      <c r="I82" s="76" t="s">
        <v>238</v>
      </c>
      <c r="J82" s="76" t="s">
        <v>238</v>
      </c>
      <c r="K82" s="157" t="s">
        <v>238</v>
      </c>
      <c r="L82" s="101" t="s">
        <v>238</v>
      </c>
      <c r="M82" s="25"/>
    </row>
    <row r="83" spans="1:13" s="26" customFormat="1" ht="21.75" customHeight="1">
      <c r="B83" s="272" t="s">
        <v>293</v>
      </c>
      <c r="C83" s="76" t="s">
        <v>238</v>
      </c>
      <c r="D83" s="76" t="s">
        <v>238</v>
      </c>
      <c r="E83" s="76">
        <v>-2954</v>
      </c>
      <c r="F83" s="76">
        <v>-150</v>
      </c>
      <c r="G83" s="76">
        <v>-26</v>
      </c>
      <c r="H83" s="76">
        <v>-80</v>
      </c>
      <c r="I83" s="76">
        <v>-216</v>
      </c>
      <c r="J83" s="274">
        <v>-922</v>
      </c>
      <c r="K83" s="157">
        <v>-205</v>
      </c>
      <c r="L83" s="101">
        <v>-18</v>
      </c>
      <c r="M83" s="25"/>
    </row>
    <row r="84" spans="1:13" s="26" customFormat="1" ht="21.75" customHeight="1">
      <c r="B84" s="272" t="s">
        <v>294</v>
      </c>
      <c r="C84" s="76">
        <v>-34635</v>
      </c>
      <c r="D84" s="76">
        <v>-62265</v>
      </c>
      <c r="E84" s="76">
        <v>-11645</v>
      </c>
      <c r="F84" s="76">
        <v>-20059</v>
      </c>
      <c r="G84" s="76">
        <v>-9107</v>
      </c>
      <c r="H84" s="76">
        <v>-3752</v>
      </c>
      <c r="I84" s="76">
        <v>-7968</v>
      </c>
      <c r="J84" s="274">
        <v>-4855</v>
      </c>
      <c r="K84" s="157">
        <v>-2648</v>
      </c>
      <c r="L84" s="101">
        <v>-1672</v>
      </c>
      <c r="M84" s="25"/>
    </row>
    <row r="85" spans="1:13" s="26" customFormat="1" ht="21.75" customHeight="1">
      <c r="B85" s="272" t="s">
        <v>295</v>
      </c>
      <c r="C85" s="76">
        <v>-6633</v>
      </c>
      <c r="D85" s="76">
        <v>-224119</v>
      </c>
      <c r="E85" s="76">
        <v>-5482</v>
      </c>
      <c r="F85" s="76">
        <v>-1380</v>
      </c>
      <c r="G85" s="76">
        <v>-4613</v>
      </c>
      <c r="H85" s="76">
        <v>-47</v>
      </c>
      <c r="I85" s="76">
        <v>-245</v>
      </c>
      <c r="J85" s="274">
        <v>-5097</v>
      </c>
      <c r="K85" s="157" t="s">
        <v>238</v>
      </c>
      <c r="L85" s="101" t="s">
        <v>238</v>
      </c>
      <c r="M85" s="25"/>
    </row>
    <row r="86" spans="1:13" s="26" customFormat="1" ht="21.75" customHeight="1">
      <c r="B86" s="272" t="s">
        <v>296</v>
      </c>
      <c r="C86" s="76" t="s">
        <v>238</v>
      </c>
      <c r="D86" s="76">
        <v>-17986</v>
      </c>
      <c r="E86" s="76" t="s">
        <v>238</v>
      </c>
      <c r="F86" s="76" t="s">
        <v>238</v>
      </c>
      <c r="G86" s="76" t="s">
        <v>238</v>
      </c>
      <c r="H86" s="76" t="s">
        <v>238</v>
      </c>
      <c r="I86" s="76" t="s">
        <v>238</v>
      </c>
      <c r="J86" s="76" t="s">
        <v>238</v>
      </c>
      <c r="K86" s="157" t="s">
        <v>238</v>
      </c>
      <c r="L86" s="101" t="s">
        <v>238</v>
      </c>
      <c r="M86" s="25"/>
    </row>
    <row r="87" spans="1:13" s="26" customFormat="1" ht="21.75" customHeight="1">
      <c r="B87" s="272" t="s">
        <v>297</v>
      </c>
      <c r="C87" s="76" t="s">
        <v>238</v>
      </c>
      <c r="D87" s="76" t="s">
        <v>238</v>
      </c>
      <c r="E87" s="76" t="s">
        <v>238</v>
      </c>
      <c r="F87" s="76" t="s">
        <v>238</v>
      </c>
      <c r="G87" s="76" t="s">
        <v>238</v>
      </c>
      <c r="H87" s="76">
        <v>-5421</v>
      </c>
      <c r="I87" s="76" t="s">
        <v>238</v>
      </c>
      <c r="J87" s="274" t="s">
        <v>238</v>
      </c>
      <c r="K87" s="157" t="s">
        <v>238</v>
      </c>
      <c r="L87" s="101" t="s">
        <v>238</v>
      </c>
      <c r="M87" s="25"/>
    </row>
    <row r="88" spans="1:13" s="26" customFormat="1" ht="21.75" customHeight="1">
      <c r="B88" s="272" t="s">
        <v>298</v>
      </c>
      <c r="C88" s="76">
        <v>-7050</v>
      </c>
      <c r="D88" s="76" t="s">
        <v>238</v>
      </c>
      <c r="E88" s="76" t="s">
        <v>238</v>
      </c>
      <c r="F88" s="76">
        <v>-160</v>
      </c>
      <c r="G88" s="76" t="s">
        <v>238</v>
      </c>
      <c r="H88" s="76" t="s">
        <v>238</v>
      </c>
      <c r="I88" s="76" t="s">
        <v>238</v>
      </c>
      <c r="J88" s="274" t="s">
        <v>238</v>
      </c>
      <c r="K88" s="157" t="s">
        <v>238</v>
      </c>
      <c r="L88" s="101" t="s">
        <v>238</v>
      </c>
      <c r="M88" s="25"/>
    </row>
    <row r="89" spans="1:13" s="26" customFormat="1" ht="21.75" customHeight="1">
      <c r="B89" s="272" t="s">
        <v>299</v>
      </c>
      <c r="C89" s="76" t="s">
        <v>238</v>
      </c>
      <c r="D89" s="76" t="s">
        <v>238</v>
      </c>
      <c r="E89" s="76" t="s">
        <v>238</v>
      </c>
      <c r="F89" s="76">
        <v>-463</v>
      </c>
      <c r="G89" s="76" t="s">
        <v>238</v>
      </c>
      <c r="H89" s="76" t="s">
        <v>238</v>
      </c>
      <c r="I89" s="76" t="s">
        <v>238</v>
      </c>
      <c r="J89" s="274" t="s">
        <v>238</v>
      </c>
      <c r="K89" s="157" t="s">
        <v>238</v>
      </c>
      <c r="L89" s="101" t="s">
        <v>238</v>
      </c>
      <c r="M89" s="25"/>
    </row>
    <row r="90" spans="1:13" s="26" customFormat="1" ht="21.75" customHeight="1">
      <c r="B90" s="272" t="s">
        <v>300</v>
      </c>
      <c r="C90" s="76" t="s">
        <v>238</v>
      </c>
      <c r="D90" s="76" t="s">
        <v>238</v>
      </c>
      <c r="E90" s="76" t="s">
        <v>238</v>
      </c>
      <c r="F90" s="319" t="s">
        <v>301</v>
      </c>
      <c r="G90" s="319" t="s">
        <v>301</v>
      </c>
      <c r="H90" s="319" t="s">
        <v>301</v>
      </c>
      <c r="I90" s="76" t="s">
        <v>238</v>
      </c>
      <c r="J90" s="274">
        <v>-960</v>
      </c>
      <c r="K90" s="157" t="s">
        <v>238</v>
      </c>
      <c r="L90" s="101" t="s">
        <v>238</v>
      </c>
      <c r="M90" s="25"/>
    </row>
    <row r="91" spans="1:13" ht="21.75" customHeight="1">
      <c r="A91" s="26"/>
      <c r="B91" s="272" t="s">
        <v>302</v>
      </c>
      <c r="C91" s="76" t="s">
        <v>238</v>
      </c>
      <c r="D91" s="76" t="s">
        <v>238</v>
      </c>
      <c r="E91" s="76" t="s">
        <v>238</v>
      </c>
      <c r="F91" s="319" t="s">
        <v>301</v>
      </c>
      <c r="G91" s="319" t="s">
        <v>301</v>
      </c>
      <c r="H91" s="319" t="s">
        <v>301</v>
      </c>
      <c r="I91" s="76" t="s">
        <v>238</v>
      </c>
      <c r="J91" s="157">
        <v>-1311</v>
      </c>
      <c r="K91" s="157" t="s">
        <v>238</v>
      </c>
      <c r="L91" s="101" t="s">
        <v>238</v>
      </c>
    </row>
    <row r="92" spans="1:13" ht="21.75" customHeight="1">
      <c r="A92" s="26"/>
      <c r="B92" s="272" t="s">
        <v>303</v>
      </c>
      <c r="C92" s="76">
        <v>-28338</v>
      </c>
      <c r="D92" s="76" t="s">
        <v>238</v>
      </c>
      <c r="E92" s="76" t="s">
        <v>238</v>
      </c>
      <c r="F92" s="76" t="s">
        <v>238</v>
      </c>
      <c r="G92" s="76" t="s">
        <v>238</v>
      </c>
      <c r="H92" s="76" t="s">
        <v>238</v>
      </c>
      <c r="I92" s="76" t="s">
        <v>238</v>
      </c>
      <c r="J92" s="76" t="s">
        <v>238</v>
      </c>
      <c r="K92" s="157" t="s">
        <v>238</v>
      </c>
      <c r="L92" s="101" t="s">
        <v>238</v>
      </c>
    </row>
    <row r="93" spans="1:13" ht="21.75" customHeight="1">
      <c r="A93" s="26"/>
      <c r="B93" s="320" t="s">
        <v>304</v>
      </c>
      <c r="C93" s="321">
        <v>-15271</v>
      </c>
      <c r="D93" s="76" t="s">
        <v>238</v>
      </c>
      <c r="E93" s="76" t="s">
        <v>238</v>
      </c>
      <c r="F93" s="76" t="s">
        <v>238</v>
      </c>
      <c r="G93" s="76" t="s">
        <v>238</v>
      </c>
      <c r="H93" s="76" t="s">
        <v>238</v>
      </c>
      <c r="I93" s="76" t="s">
        <v>238</v>
      </c>
      <c r="J93" s="76" t="s">
        <v>238</v>
      </c>
      <c r="K93" s="157" t="s">
        <v>238</v>
      </c>
      <c r="L93" s="101" t="s">
        <v>238</v>
      </c>
    </row>
    <row r="94" spans="1:13" ht="21.75" customHeight="1">
      <c r="A94" s="26"/>
      <c r="B94" s="322" t="s">
        <v>305</v>
      </c>
      <c r="C94" s="321">
        <v>-206</v>
      </c>
      <c r="D94" s="321" t="s">
        <v>238</v>
      </c>
      <c r="E94" s="321" t="s">
        <v>238</v>
      </c>
      <c r="F94" s="321" t="s">
        <v>238</v>
      </c>
      <c r="G94" s="321" t="s">
        <v>238</v>
      </c>
      <c r="H94" s="321" t="s">
        <v>238</v>
      </c>
      <c r="I94" s="321" t="s">
        <v>238</v>
      </c>
      <c r="J94" s="321" t="s">
        <v>238</v>
      </c>
      <c r="K94" s="157" t="s">
        <v>238</v>
      </c>
      <c r="L94" s="101" t="s">
        <v>238</v>
      </c>
    </row>
    <row r="95" spans="1:13" ht="21.75" customHeight="1">
      <c r="A95" s="26"/>
      <c r="B95" s="265" t="s">
        <v>306</v>
      </c>
      <c r="C95" s="321" t="s">
        <v>238</v>
      </c>
      <c r="D95" s="321" t="s">
        <v>238</v>
      </c>
      <c r="E95" s="321" t="s">
        <v>238</v>
      </c>
      <c r="F95" s="321" t="s">
        <v>238</v>
      </c>
      <c r="G95" s="321" t="s">
        <v>238</v>
      </c>
      <c r="H95" s="321" t="s">
        <v>238</v>
      </c>
      <c r="I95" s="321" t="s">
        <v>238</v>
      </c>
      <c r="J95" s="321" t="s">
        <v>238</v>
      </c>
      <c r="K95" s="157">
        <v>-2348</v>
      </c>
      <c r="L95" s="101">
        <v>-582</v>
      </c>
    </row>
    <row r="96" spans="1:13" ht="21.75" customHeight="1" thickBot="1">
      <c r="A96" s="26"/>
      <c r="B96" s="320" t="s">
        <v>307</v>
      </c>
      <c r="C96" s="321" t="s">
        <v>238</v>
      </c>
      <c r="D96" s="321" t="s">
        <v>238</v>
      </c>
      <c r="E96" s="321" t="s">
        <v>238</v>
      </c>
      <c r="F96" s="321" t="s">
        <v>238</v>
      </c>
      <c r="G96" s="321" t="s">
        <v>238</v>
      </c>
      <c r="H96" s="321" t="s">
        <v>238</v>
      </c>
      <c r="I96" s="321" t="s">
        <v>238</v>
      </c>
      <c r="J96" s="321" t="s">
        <v>238</v>
      </c>
      <c r="K96" s="214">
        <v>-99</v>
      </c>
      <c r="L96" s="149" t="s">
        <v>238</v>
      </c>
    </row>
    <row r="97" spans="1:12" ht="21.75" customHeight="1" thickTop="1">
      <c r="A97" s="26"/>
      <c r="B97" s="323" t="s">
        <v>248</v>
      </c>
      <c r="C97" s="324">
        <v>-90563</v>
      </c>
      <c r="D97" s="324">
        <v>-438167</v>
      </c>
      <c r="E97" s="324">
        <v>-9358</v>
      </c>
      <c r="F97" s="324">
        <v>-1449</v>
      </c>
      <c r="G97" s="324">
        <v>-13135</v>
      </c>
      <c r="H97" s="324">
        <v>3434</v>
      </c>
      <c r="I97" s="324">
        <v>5192</v>
      </c>
      <c r="J97" s="325">
        <v>-6004</v>
      </c>
      <c r="K97" s="326">
        <v>-775</v>
      </c>
      <c r="L97" s="327">
        <v>-2759</v>
      </c>
    </row>
  </sheetData>
  <mergeCells count="27">
    <mergeCell ref="K59:K60"/>
    <mergeCell ref="L59:L60"/>
    <mergeCell ref="B59:B60"/>
    <mergeCell ref="C59:C60"/>
    <mergeCell ref="D59:D60"/>
    <mergeCell ref="E59:E60"/>
    <mergeCell ref="F59:F60"/>
    <mergeCell ref="G59:G60"/>
    <mergeCell ref="H59:H60"/>
    <mergeCell ref="I59:I60"/>
    <mergeCell ref="J59:J60"/>
    <mergeCell ref="B41:B42"/>
    <mergeCell ref="C41:C42"/>
    <mergeCell ref="D41:D42"/>
    <mergeCell ref="E41:E42"/>
    <mergeCell ref="L3:L4"/>
    <mergeCell ref="G3:G4"/>
    <mergeCell ref="B3:B4"/>
    <mergeCell ref="C3:C4"/>
    <mergeCell ref="D3:D4"/>
    <mergeCell ref="E3:E4"/>
    <mergeCell ref="F3:F4"/>
    <mergeCell ref="F41:F42"/>
    <mergeCell ref="H3:H4"/>
    <mergeCell ref="I3:I4"/>
    <mergeCell ref="J3:J4"/>
    <mergeCell ref="K3:K4"/>
  </mergeCells>
  <phoneticPr fontId="2"/>
  <printOptions horizontalCentered="1"/>
  <pageMargins left="0.39370078740157483" right="0.43307086614173229" top="0.78740157480314965" bottom="0.39370078740157483" header="0.27559055118110237" footer="0.35433070866141736"/>
  <pageSetup paperSize="8"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5BA9-7DF7-4895-9B67-745105B0F043}">
  <sheetPr>
    <pageSetUpPr fitToPage="1"/>
  </sheetPr>
  <dimension ref="A1:S68"/>
  <sheetViews>
    <sheetView showGridLines="0" view="pageBreakPreview" zoomScale="55" zoomScaleNormal="70" zoomScaleSheetLayoutView="55" workbookViewId="0">
      <pane xSplit="11655"/>
      <selection pane="topRight" activeCell="B9" sqref="B9"/>
    </sheetView>
  </sheetViews>
  <sheetFormatPr defaultColWidth="9" defaultRowHeight="14.25"/>
  <cols>
    <col min="1" max="1" width="3.5" style="595" customWidth="1"/>
    <col min="2" max="2" width="100.5" style="595" customWidth="1"/>
    <col min="3" max="14" width="20.5" style="595" customWidth="1"/>
    <col min="15" max="15" width="20.625" style="595" customWidth="1"/>
    <col min="16" max="16" width="2.875" style="595" customWidth="1"/>
    <col min="17" max="17" width="100.5" style="595" customWidth="1"/>
    <col min="18" max="18" width="20.5" style="595" customWidth="1"/>
    <col min="19" max="19" width="20.5" style="3" customWidth="1"/>
    <col min="20" max="16384" width="9" style="595"/>
  </cols>
  <sheetData>
    <row r="1" spans="1:19" ht="22.5" customHeight="1">
      <c r="A1" s="1076" t="s">
        <v>688</v>
      </c>
      <c r="B1" s="593"/>
      <c r="C1" s="22"/>
      <c r="D1" s="22"/>
      <c r="E1" s="22"/>
      <c r="F1" s="22"/>
      <c r="G1" s="22"/>
      <c r="H1" s="22"/>
      <c r="I1" s="22"/>
      <c r="J1" s="860"/>
      <c r="K1" s="861"/>
      <c r="L1" s="861"/>
      <c r="M1" s="861"/>
      <c r="N1" s="861"/>
      <c r="O1" s="861" t="s">
        <v>563</v>
      </c>
      <c r="P1" s="954" t="s">
        <v>656</v>
      </c>
      <c r="Q1" s="593"/>
      <c r="R1" s="22"/>
      <c r="S1" s="22" t="s">
        <v>657</v>
      </c>
    </row>
    <row r="2" spans="1:19" ht="5.25" customHeight="1">
      <c r="B2" s="598"/>
      <c r="Q2" s="598"/>
    </row>
    <row r="3" spans="1:19" s="599" customFormat="1" ht="20.25" customHeight="1">
      <c r="B3" s="1312"/>
      <c r="C3" s="1303" t="s">
        <v>461</v>
      </c>
      <c r="D3" s="1303" t="s">
        <v>463</v>
      </c>
      <c r="E3" s="1303" t="s">
        <v>473</v>
      </c>
      <c r="F3" s="1303" t="s">
        <v>496</v>
      </c>
      <c r="G3" s="1303" t="s">
        <v>506</v>
      </c>
      <c r="H3" s="1303" t="s">
        <v>525</v>
      </c>
      <c r="I3" s="1303" t="s">
        <v>532</v>
      </c>
      <c r="J3" s="1303" t="s">
        <v>565</v>
      </c>
      <c r="K3" s="1299" t="s">
        <v>585</v>
      </c>
      <c r="L3" s="1299" t="s">
        <v>658</v>
      </c>
      <c r="M3" s="1299" t="s">
        <v>672</v>
      </c>
      <c r="N3" s="1301" t="s">
        <v>675</v>
      </c>
      <c r="O3" s="1327" t="s">
        <v>680</v>
      </c>
      <c r="Q3" s="1312"/>
      <c r="R3" s="1319" t="s">
        <v>701</v>
      </c>
      <c r="S3" s="1317" t="s">
        <v>703</v>
      </c>
    </row>
    <row r="4" spans="1:19" s="599" customFormat="1" ht="20.25" customHeight="1">
      <c r="B4" s="1313"/>
      <c r="C4" s="1332"/>
      <c r="D4" s="1308"/>
      <c r="E4" s="1308"/>
      <c r="F4" s="1308"/>
      <c r="G4" s="1308"/>
      <c r="H4" s="1308"/>
      <c r="I4" s="1308"/>
      <c r="J4" s="1308"/>
      <c r="K4" s="1300"/>
      <c r="L4" s="1300"/>
      <c r="M4" s="1300"/>
      <c r="N4" s="1329"/>
      <c r="O4" s="1328"/>
      <c r="Q4" s="1313"/>
      <c r="R4" s="1320"/>
      <c r="S4" s="1318"/>
    </row>
    <row r="5" spans="1:19" s="616" customFormat="1" ht="21.75" customHeight="1">
      <c r="B5" s="862" t="s">
        <v>134</v>
      </c>
      <c r="C5" s="158"/>
      <c r="D5" s="158"/>
      <c r="E5" s="158"/>
      <c r="F5" s="158"/>
      <c r="G5" s="158"/>
      <c r="H5" s="158"/>
      <c r="I5" s="158"/>
      <c r="J5" s="158"/>
      <c r="K5" s="955"/>
      <c r="L5" s="955"/>
      <c r="M5" s="955"/>
      <c r="N5" s="1104"/>
      <c r="O5" s="1112"/>
      <c r="P5" s="609"/>
      <c r="Q5" s="610" t="s">
        <v>134</v>
      </c>
      <c r="R5" s="1238"/>
      <c r="S5" s="1079"/>
    </row>
    <row r="6" spans="1:19" s="616" customFormat="1" ht="21.75" customHeight="1">
      <c r="B6" s="617" t="s">
        <v>135</v>
      </c>
      <c r="C6" s="957">
        <v>1915992</v>
      </c>
      <c r="D6" s="958">
        <v>1659233</v>
      </c>
      <c r="E6" s="958">
        <v>1714176</v>
      </c>
      <c r="F6" s="958">
        <v>1718165</v>
      </c>
      <c r="G6" s="958">
        <v>1566839</v>
      </c>
      <c r="H6" s="958">
        <v>1463536</v>
      </c>
      <c r="I6" s="958">
        <v>1716670</v>
      </c>
      <c r="J6" s="958">
        <v>1749319</v>
      </c>
      <c r="K6" s="957">
        <v>1651592</v>
      </c>
      <c r="L6" s="957">
        <v>1512727</v>
      </c>
      <c r="M6" s="957">
        <v>1998218</v>
      </c>
      <c r="N6" s="1105">
        <v>2368500</v>
      </c>
      <c r="O6" s="1113">
        <v>2299715</v>
      </c>
      <c r="P6" s="609"/>
      <c r="Q6" s="617" t="s">
        <v>135</v>
      </c>
      <c r="R6" s="1239">
        <v>1703816</v>
      </c>
      <c r="S6" s="1263">
        <v>1792863</v>
      </c>
    </row>
    <row r="7" spans="1:19" s="616" customFormat="1" ht="21.75" customHeight="1">
      <c r="B7" s="624" t="s">
        <v>136</v>
      </c>
      <c r="C7" s="959">
        <v>90657</v>
      </c>
      <c r="D7" s="960">
        <v>88517</v>
      </c>
      <c r="E7" s="960">
        <v>88928</v>
      </c>
      <c r="F7" s="960">
        <v>91535</v>
      </c>
      <c r="G7" s="960">
        <v>91233</v>
      </c>
      <c r="H7" s="960">
        <v>91813</v>
      </c>
      <c r="I7" s="960">
        <v>99788</v>
      </c>
      <c r="J7" s="960">
        <v>106870</v>
      </c>
      <c r="K7" s="959">
        <v>103233</v>
      </c>
      <c r="L7" s="959">
        <v>89758</v>
      </c>
      <c r="M7" s="959">
        <v>102534</v>
      </c>
      <c r="N7" s="1106">
        <v>111339</v>
      </c>
      <c r="O7" s="1114">
        <v>114933</v>
      </c>
      <c r="P7" s="609"/>
      <c r="Q7" s="624" t="s">
        <v>136</v>
      </c>
      <c r="R7" s="1240">
        <v>84299</v>
      </c>
      <c r="S7" s="1264">
        <v>88479</v>
      </c>
    </row>
    <row r="8" spans="1:19" s="616" customFormat="1" ht="21.75" customHeight="1">
      <c r="B8" s="863" t="s">
        <v>137</v>
      </c>
      <c r="C8" s="207">
        <v>2006649</v>
      </c>
      <c r="D8" s="207">
        <v>1747750</v>
      </c>
      <c r="E8" s="207">
        <v>1803104</v>
      </c>
      <c r="F8" s="207">
        <v>1809701</v>
      </c>
      <c r="G8" s="207">
        <v>1658072</v>
      </c>
      <c r="H8" s="207">
        <v>1555349</v>
      </c>
      <c r="I8" s="207">
        <v>1816459</v>
      </c>
      <c r="J8" s="207">
        <v>1856190</v>
      </c>
      <c r="K8" s="263">
        <v>1754825</v>
      </c>
      <c r="L8" s="263">
        <v>1602485</v>
      </c>
      <c r="M8" s="263">
        <v>2100752</v>
      </c>
      <c r="N8" s="264">
        <v>2479840</v>
      </c>
      <c r="O8" s="1115">
        <v>2414649</v>
      </c>
      <c r="P8" s="632"/>
      <c r="Q8" s="633" t="s">
        <v>137</v>
      </c>
      <c r="R8" s="1241">
        <v>1788115</v>
      </c>
      <c r="S8" s="1265">
        <v>1881342</v>
      </c>
    </row>
    <row r="9" spans="1:19" s="616" customFormat="1" ht="21.75" customHeight="1">
      <c r="B9" s="863" t="s">
        <v>138</v>
      </c>
      <c r="C9" s="207">
        <v>-1789582</v>
      </c>
      <c r="D9" s="207">
        <v>-1560504</v>
      </c>
      <c r="E9" s="207">
        <v>-1604882</v>
      </c>
      <c r="F9" s="207">
        <v>-1612013</v>
      </c>
      <c r="G9" s="207">
        <v>-1477333</v>
      </c>
      <c r="H9" s="207">
        <v>-1354664</v>
      </c>
      <c r="I9" s="207">
        <v>-1584078</v>
      </c>
      <c r="J9" s="207">
        <v>-1615233</v>
      </c>
      <c r="K9" s="263">
        <v>-1534330</v>
      </c>
      <c r="L9" s="263">
        <v>-1414365</v>
      </c>
      <c r="M9" s="263">
        <v>-1829433</v>
      </c>
      <c r="N9" s="264">
        <v>-2142272</v>
      </c>
      <c r="O9" s="1115">
        <v>-2088694</v>
      </c>
      <c r="P9" s="609"/>
      <c r="Q9" s="633" t="s">
        <v>138</v>
      </c>
      <c r="R9" s="1241">
        <v>-1545780</v>
      </c>
      <c r="S9" s="1265">
        <v>-1620715</v>
      </c>
    </row>
    <row r="10" spans="1:19" s="616" customFormat="1" ht="21.75" customHeight="1">
      <c r="B10" s="863" t="s">
        <v>139</v>
      </c>
      <c r="C10" s="207">
        <v>217066</v>
      </c>
      <c r="D10" s="207">
        <v>187245</v>
      </c>
      <c r="E10" s="207">
        <v>198221</v>
      </c>
      <c r="F10" s="207">
        <v>197688</v>
      </c>
      <c r="G10" s="207">
        <v>180739</v>
      </c>
      <c r="H10" s="207">
        <v>200685</v>
      </c>
      <c r="I10" s="207">
        <v>232380</v>
      </c>
      <c r="J10" s="207">
        <v>240956</v>
      </c>
      <c r="K10" s="263">
        <v>220494</v>
      </c>
      <c r="L10" s="263">
        <v>188120</v>
      </c>
      <c r="M10" s="263">
        <v>271319</v>
      </c>
      <c r="N10" s="264">
        <v>337567</v>
      </c>
      <c r="O10" s="1115">
        <v>325955</v>
      </c>
      <c r="P10" s="632"/>
      <c r="Q10" s="633" t="s">
        <v>139</v>
      </c>
      <c r="R10" s="1241">
        <v>242335</v>
      </c>
      <c r="S10" s="1265">
        <v>260627</v>
      </c>
    </row>
    <row r="11" spans="1:19" s="632" customFormat="1" ht="21.75" customHeight="1">
      <c r="B11" s="864" t="s">
        <v>140</v>
      </c>
      <c r="C11" s="208">
        <v>-153663</v>
      </c>
      <c r="D11" s="208">
        <v>-151091</v>
      </c>
      <c r="E11" s="208">
        <v>-151628</v>
      </c>
      <c r="F11" s="208">
        <v>-149739</v>
      </c>
      <c r="G11" s="208">
        <v>-154416</v>
      </c>
      <c r="H11" s="208">
        <v>-153038</v>
      </c>
      <c r="I11" s="208">
        <v>-162662</v>
      </c>
      <c r="J11" s="208">
        <v>-173433</v>
      </c>
      <c r="K11" s="266">
        <v>-173243</v>
      </c>
      <c r="L11" s="266">
        <v>-161080</v>
      </c>
      <c r="M11" s="266">
        <v>-180314</v>
      </c>
      <c r="N11" s="267">
        <v>-222771</v>
      </c>
      <c r="O11" s="1116">
        <v>-241464</v>
      </c>
      <c r="Q11" s="638" t="s">
        <v>140</v>
      </c>
      <c r="R11" s="1242">
        <v>-175790</v>
      </c>
      <c r="S11" s="1266">
        <v>-198733</v>
      </c>
    </row>
    <row r="12" spans="1:19" s="632" customFormat="1" ht="21.75" customHeight="1">
      <c r="B12" s="645" t="s">
        <v>486</v>
      </c>
      <c r="C12" s="158">
        <v>-5930</v>
      </c>
      <c r="D12" s="158">
        <v>-10660</v>
      </c>
      <c r="E12" s="158">
        <v>-22898</v>
      </c>
      <c r="F12" s="158">
        <v>-14398</v>
      </c>
      <c r="G12" s="158">
        <v>2919</v>
      </c>
      <c r="H12" s="158">
        <v>3971</v>
      </c>
      <c r="I12" s="158">
        <v>-9878</v>
      </c>
      <c r="J12" s="158">
        <v>2476</v>
      </c>
      <c r="K12" s="955">
        <v>7530</v>
      </c>
      <c r="L12" s="955">
        <v>-1137</v>
      </c>
      <c r="M12" s="955">
        <v>-13784</v>
      </c>
      <c r="N12" s="1104">
        <v>12770</v>
      </c>
      <c r="O12" s="1117">
        <v>3240</v>
      </c>
      <c r="Q12" s="645" t="s">
        <v>486</v>
      </c>
      <c r="R12" s="1243">
        <v>7472</v>
      </c>
      <c r="S12" s="1267">
        <v>7250</v>
      </c>
    </row>
    <row r="13" spans="1:19" s="632" customFormat="1" ht="21.75" customHeight="1">
      <c r="B13" s="865" t="s">
        <v>141</v>
      </c>
      <c r="C13" s="157">
        <v>1839</v>
      </c>
      <c r="D13" s="157">
        <v>2209</v>
      </c>
      <c r="E13" s="157">
        <v>6132</v>
      </c>
      <c r="F13" s="157">
        <v>1058</v>
      </c>
      <c r="G13" s="157">
        <v>1498</v>
      </c>
      <c r="H13" s="157">
        <v>4797</v>
      </c>
      <c r="I13" s="157">
        <v>-324</v>
      </c>
      <c r="J13" s="157">
        <v>1764</v>
      </c>
      <c r="K13" s="76">
        <v>10274</v>
      </c>
      <c r="L13" s="76">
        <v>2860</v>
      </c>
      <c r="M13" s="76">
        <v>6702</v>
      </c>
      <c r="N13" s="274">
        <v>2197</v>
      </c>
      <c r="O13" s="623">
        <v>2077</v>
      </c>
      <c r="Q13" s="653" t="s">
        <v>141</v>
      </c>
      <c r="R13" s="618">
        <v>1240</v>
      </c>
      <c r="S13" s="1268">
        <v>-64</v>
      </c>
    </row>
    <row r="14" spans="1:19" s="632" customFormat="1" ht="21.75" customHeight="1">
      <c r="B14" s="865" t="s">
        <v>142</v>
      </c>
      <c r="C14" s="157">
        <v>-3190</v>
      </c>
      <c r="D14" s="157">
        <v>-11549</v>
      </c>
      <c r="E14" s="157">
        <v>-19461</v>
      </c>
      <c r="F14" s="157">
        <v>-17446</v>
      </c>
      <c r="G14" s="157">
        <v>-24051</v>
      </c>
      <c r="H14" s="157">
        <v>-4618</v>
      </c>
      <c r="I14" s="157">
        <v>-4402</v>
      </c>
      <c r="J14" s="157">
        <v>-509</v>
      </c>
      <c r="K14" s="76">
        <v>-2833</v>
      </c>
      <c r="L14" s="76">
        <v>-5470</v>
      </c>
      <c r="M14" s="76">
        <v>-2637</v>
      </c>
      <c r="N14" s="274">
        <v>-14338</v>
      </c>
      <c r="O14" s="1118">
        <v>-4983</v>
      </c>
      <c r="Q14" s="653" t="s">
        <v>142</v>
      </c>
      <c r="R14" s="1244">
        <v>-388</v>
      </c>
      <c r="S14" s="1269">
        <v>-85</v>
      </c>
    </row>
    <row r="15" spans="1:19" s="632" customFormat="1" ht="21.75" customHeight="1">
      <c r="B15" s="866" t="s">
        <v>595</v>
      </c>
      <c r="C15" s="157">
        <v>957</v>
      </c>
      <c r="D15" s="157">
        <v>2138</v>
      </c>
      <c r="E15" s="157">
        <v>1666</v>
      </c>
      <c r="F15" s="157">
        <v>1758</v>
      </c>
      <c r="G15" s="157">
        <v>12909</v>
      </c>
      <c r="H15" s="157">
        <v>10358</v>
      </c>
      <c r="I15" s="157">
        <v>7517</v>
      </c>
      <c r="J15" s="157">
        <v>8039</v>
      </c>
      <c r="K15" s="76">
        <v>3415</v>
      </c>
      <c r="L15" s="76">
        <v>3923</v>
      </c>
      <c r="M15" s="76">
        <v>6060</v>
      </c>
      <c r="N15" s="274">
        <v>30776</v>
      </c>
      <c r="O15" s="623">
        <v>8073</v>
      </c>
      <c r="Q15" s="659" t="s">
        <v>659</v>
      </c>
      <c r="R15" s="618">
        <v>4948</v>
      </c>
      <c r="S15" s="1268">
        <v>7849</v>
      </c>
    </row>
    <row r="16" spans="1:19" s="632" customFormat="1" ht="21.75" customHeight="1">
      <c r="B16" s="865" t="s">
        <v>143</v>
      </c>
      <c r="C16" s="157">
        <v>-1728</v>
      </c>
      <c r="D16" s="157">
        <v>-3525</v>
      </c>
      <c r="E16" s="157">
        <v>-2684</v>
      </c>
      <c r="F16" s="157">
        <v>-2080</v>
      </c>
      <c r="G16" s="157">
        <v>-1349</v>
      </c>
      <c r="H16" s="157">
        <v>-8174</v>
      </c>
      <c r="I16" s="157">
        <v>-11847</v>
      </c>
      <c r="J16" s="157">
        <v>-3099</v>
      </c>
      <c r="K16" s="76">
        <v>-545</v>
      </c>
      <c r="L16" s="76">
        <v>-2128</v>
      </c>
      <c r="M16" s="76">
        <v>-18215</v>
      </c>
      <c r="N16" s="274">
        <v>-8604</v>
      </c>
      <c r="O16" s="623">
        <v>-3980</v>
      </c>
      <c r="Q16" s="653" t="s">
        <v>143</v>
      </c>
      <c r="R16" s="618">
        <v>-2733</v>
      </c>
      <c r="S16" s="1268">
        <v>-1019</v>
      </c>
    </row>
    <row r="17" spans="2:19" s="632" customFormat="1" ht="21.75" customHeight="1">
      <c r="B17" s="865" t="s">
        <v>144</v>
      </c>
      <c r="C17" s="157">
        <v>11705</v>
      </c>
      <c r="D17" s="157">
        <v>10702</v>
      </c>
      <c r="E17" s="157">
        <v>10429</v>
      </c>
      <c r="F17" s="157">
        <v>17193</v>
      </c>
      <c r="G17" s="157">
        <v>20646</v>
      </c>
      <c r="H17" s="157">
        <v>9566</v>
      </c>
      <c r="I17" s="157">
        <v>6763</v>
      </c>
      <c r="J17" s="157">
        <v>5113</v>
      </c>
      <c r="K17" s="76">
        <v>5800</v>
      </c>
      <c r="L17" s="76">
        <v>8005</v>
      </c>
      <c r="M17" s="76">
        <v>7357</v>
      </c>
      <c r="N17" s="274">
        <v>11040</v>
      </c>
      <c r="O17" s="623">
        <v>14379</v>
      </c>
      <c r="Q17" s="653" t="s">
        <v>144</v>
      </c>
      <c r="R17" s="618">
        <v>11701</v>
      </c>
      <c r="S17" s="1268">
        <v>8794</v>
      </c>
    </row>
    <row r="18" spans="2:19" s="632" customFormat="1" ht="21.75" customHeight="1">
      <c r="B18" s="867" t="s">
        <v>145</v>
      </c>
      <c r="C18" s="210">
        <v>-15513</v>
      </c>
      <c r="D18" s="210">
        <v>-10636</v>
      </c>
      <c r="E18" s="210">
        <v>-18980</v>
      </c>
      <c r="F18" s="210">
        <v>-14882</v>
      </c>
      <c r="G18" s="210">
        <v>-6733</v>
      </c>
      <c r="H18" s="210">
        <v>-7958</v>
      </c>
      <c r="I18" s="210">
        <v>-7584</v>
      </c>
      <c r="J18" s="210">
        <v>-8832</v>
      </c>
      <c r="K18" s="279">
        <v>-8580</v>
      </c>
      <c r="L18" s="279">
        <v>-8327</v>
      </c>
      <c r="M18" s="279">
        <v>-13052</v>
      </c>
      <c r="N18" s="280">
        <v>-8301</v>
      </c>
      <c r="O18" s="631">
        <v>-12327</v>
      </c>
      <c r="Q18" s="660" t="s">
        <v>145</v>
      </c>
      <c r="R18" s="625">
        <v>-7296</v>
      </c>
      <c r="S18" s="1270">
        <v>-8223</v>
      </c>
    </row>
    <row r="19" spans="2:19" s="616" customFormat="1" ht="21.75" customHeight="1">
      <c r="B19" s="868" t="s">
        <v>456</v>
      </c>
      <c r="C19" s="207">
        <v>57472</v>
      </c>
      <c r="D19" s="207">
        <v>25493</v>
      </c>
      <c r="E19" s="207">
        <v>23694</v>
      </c>
      <c r="F19" s="207">
        <v>33550</v>
      </c>
      <c r="G19" s="207">
        <v>29242</v>
      </c>
      <c r="H19" s="207">
        <v>51618</v>
      </c>
      <c r="I19" s="207">
        <v>59838</v>
      </c>
      <c r="J19" s="207" t="s">
        <v>1</v>
      </c>
      <c r="K19" s="263" t="s">
        <v>1</v>
      </c>
      <c r="L19" s="979" t="s">
        <v>1</v>
      </c>
      <c r="M19" s="979" t="s">
        <v>329</v>
      </c>
      <c r="N19" s="1107" t="s">
        <v>329</v>
      </c>
      <c r="O19" s="1119" t="s">
        <v>329</v>
      </c>
      <c r="P19" s="632"/>
      <c r="Q19" s="667" t="s">
        <v>456</v>
      </c>
      <c r="R19" s="1245" t="s">
        <v>1</v>
      </c>
      <c r="S19" s="1271"/>
    </row>
    <row r="20" spans="2:19" s="632" customFormat="1" ht="21.75" customHeight="1">
      <c r="B20" s="869" t="s">
        <v>146</v>
      </c>
      <c r="C20" s="209">
        <v>8875</v>
      </c>
      <c r="D20" s="209">
        <v>8022</v>
      </c>
      <c r="E20" s="209">
        <v>9213</v>
      </c>
      <c r="F20" s="209">
        <v>9395</v>
      </c>
      <c r="G20" s="209">
        <v>8242</v>
      </c>
      <c r="H20" s="209">
        <v>8068</v>
      </c>
      <c r="I20" s="209">
        <v>10321</v>
      </c>
      <c r="J20" s="209">
        <v>12395</v>
      </c>
      <c r="K20" s="269">
        <v>10794</v>
      </c>
      <c r="L20" s="269">
        <v>8506</v>
      </c>
      <c r="M20" s="269">
        <v>13317</v>
      </c>
      <c r="N20" s="127">
        <v>19534</v>
      </c>
      <c r="O20" s="1120">
        <v>18158</v>
      </c>
      <c r="Q20" s="668" t="s">
        <v>146</v>
      </c>
      <c r="R20" s="1246">
        <v>13721</v>
      </c>
      <c r="S20" s="1272">
        <v>17886</v>
      </c>
    </row>
    <row r="21" spans="2:19" s="632" customFormat="1" ht="21.75" customHeight="1">
      <c r="B21" s="865" t="s">
        <v>147</v>
      </c>
      <c r="C21" s="185">
        <v>5552</v>
      </c>
      <c r="D21" s="185">
        <v>4984</v>
      </c>
      <c r="E21" s="185">
        <v>5359</v>
      </c>
      <c r="F21" s="185">
        <v>4860</v>
      </c>
      <c r="G21" s="185">
        <v>3893</v>
      </c>
      <c r="H21" s="185">
        <v>3903</v>
      </c>
      <c r="I21" s="185">
        <v>5682</v>
      </c>
      <c r="J21" s="185">
        <v>7084</v>
      </c>
      <c r="K21" s="74">
        <v>6565</v>
      </c>
      <c r="L21" s="74">
        <v>5418</v>
      </c>
      <c r="M21" s="74">
        <v>7425</v>
      </c>
      <c r="N21" s="273">
        <v>12802</v>
      </c>
      <c r="O21" s="623">
        <v>11928</v>
      </c>
      <c r="Q21" s="653" t="s">
        <v>147</v>
      </c>
      <c r="R21" s="618">
        <v>9084</v>
      </c>
      <c r="S21" s="1268">
        <v>10591</v>
      </c>
    </row>
    <row r="22" spans="2:19" s="632" customFormat="1" ht="21.75" customHeight="1">
      <c r="B22" s="870" t="s">
        <v>148</v>
      </c>
      <c r="C22" s="185">
        <v>3283</v>
      </c>
      <c r="D22" s="185">
        <v>2761</v>
      </c>
      <c r="E22" s="185">
        <v>3810</v>
      </c>
      <c r="F22" s="185">
        <v>4456</v>
      </c>
      <c r="G22" s="185">
        <v>4349</v>
      </c>
      <c r="H22" s="185">
        <v>4165</v>
      </c>
      <c r="I22" s="185">
        <v>4639</v>
      </c>
      <c r="J22" s="185">
        <v>5167</v>
      </c>
      <c r="K22" s="74">
        <v>4228</v>
      </c>
      <c r="L22" s="74">
        <v>3034</v>
      </c>
      <c r="M22" s="74">
        <v>5063</v>
      </c>
      <c r="N22" s="273">
        <v>6732</v>
      </c>
      <c r="O22" s="623">
        <v>5545</v>
      </c>
      <c r="P22" s="609"/>
      <c r="Q22" s="673" t="s">
        <v>148</v>
      </c>
      <c r="R22" s="618">
        <v>4636</v>
      </c>
      <c r="S22" s="1268">
        <v>6463</v>
      </c>
    </row>
    <row r="23" spans="2:19" s="632" customFormat="1" ht="21.75" customHeight="1">
      <c r="B23" s="870" t="s">
        <v>149</v>
      </c>
      <c r="C23" s="157">
        <v>39</v>
      </c>
      <c r="D23" s="157">
        <v>276</v>
      </c>
      <c r="E23" s="157">
        <v>43</v>
      </c>
      <c r="F23" s="157">
        <v>78</v>
      </c>
      <c r="G23" s="157" t="s">
        <v>1</v>
      </c>
      <c r="H23" s="157" t="s">
        <v>329</v>
      </c>
      <c r="I23" s="157" t="s">
        <v>329</v>
      </c>
      <c r="J23" s="157">
        <v>143</v>
      </c>
      <c r="K23" s="76" t="s">
        <v>329</v>
      </c>
      <c r="L23" s="76">
        <v>53</v>
      </c>
      <c r="M23" s="76">
        <v>828</v>
      </c>
      <c r="N23" s="274" t="s">
        <v>676</v>
      </c>
      <c r="O23" s="1121">
        <v>684</v>
      </c>
      <c r="P23" s="609"/>
      <c r="Q23" s="673" t="s">
        <v>149</v>
      </c>
      <c r="R23" s="1247" t="s">
        <v>660</v>
      </c>
      <c r="S23" s="1273">
        <v>831</v>
      </c>
    </row>
    <row r="24" spans="2:19" s="632" customFormat="1" ht="21.75" customHeight="1">
      <c r="B24" s="869" t="s">
        <v>150</v>
      </c>
      <c r="C24" s="209">
        <v>-24186</v>
      </c>
      <c r="D24" s="209">
        <v>-21247</v>
      </c>
      <c r="E24" s="209">
        <v>-19855</v>
      </c>
      <c r="F24" s="209">
        <v>-18975</v>
      </c>
      <c r="G24" s="209">
        <v>-16379</v>
      </c>
      <c r="H24" s="209">
        <v>-14405</v>
      </c>
      <c r="I24" s="209">
        <v>-14874</v>
      </c>
      <c r="J24" s="209">
        <v>-15290</v>
      </c>
      <c r="K24" s="269">
        <v>-14956</v>
      </c>
      <c r="L24" s="269">
        <v>-11774</v>
      </c>
      <c r="M24" s="269">
        <v>-11210</v>
      </c>
      <c r="N24" s="127">
        <v>-19345</v>
      </c>
      <c r="O24" s="1122">
        <v>-24006</v>
      </c>
      <c r="P24" s="609"/>
      <c r="Q24" s="668" t="s">
        <v>150</v>
      </c>
      <c r="R24" s="1248">
        <v>-17205</v>
      </c>
      <c r="S24" s="1274">
        <v>-19288</v>
      </c>
    </row>
    <row r="25" spans="2:19" s="632" customFormat="1" ht="21.75" customHeight="1">
      <c r="B25" s="870" t="s">
        <v>151</v>
      </c>
      <c r="C25" s="157">
        <v>-23848</v>
      </c>
      <c r="D25" s="157">
        <v>-21247</v>
      </c>
      <c r="E25" s="157">
        <v>-19855</v>
      </c>
      <c r="F25" s="157">
        <v>-18975</v>
      </c>
      <c r="G25" s="157">
        <v>-16316</v>
      </c>
      <c r="H25" s="157">
        <v>-14382</v>
      </c>
      <c r="I25" s="157">
        <v>-14746</v>
      </c>
      <c r="J25" s="157">
        <v>-15290</v>
      </c>
      <c r="K25" s="76">
        <v>-14908</v>
      </c>
      <c r="L25" s="277">
        <v>-11774</v>
      </c>
      <c r="M25" s="277">
        <v>-11210</v>
      </c>
      <c r="N25" s="1108">
        <v>-18537</v>
      </c>
      <c r="O25" s="623">
        <v>-24006</v>
      </c>
      <c r="P25" s="609"/>
      <c r="Q25" s="673" t="s">
        <v>151</v>
      </c>
      <c r="R25" s="618">
        <v>-17176</v>
      </c>
      <c r="S25" s="1268">
        <v>-19288</v>
      </c>
    </row>
    <row r="26" spans="2:19" s="632" customFormat="1" ht="21.75" customHeight="1">
      <c r="B26" s="871" t="s">
        <v>152</v>
      </c>
      <c r="C26" s="210">
        <v>-338</v>
      </c>
      <c r="D26" s="210" t="s">
        <v>1</v>
      </c>
      <c r="E26" s="210" t="s">
        <v>1</v>
      </c>
      <c r="F26" s="210" t="s">
        <v>1</v>
      </c>
      <c r="G26" s="210">
        <v>-63</v>
      </c>
      <c r="H26" s="210">
        <v>-22</v>
      </c>
      <c r="I26" s="210">
        <v>-128</v>
      </c>
      <c r="J26" s="210" t="s">
        <v>1</v>
      </c>
      <c r="K26" s="279">
        <v>-47</v>
      </c>
      <c r="L26" s="980" t="s">
        <v>660</v>
      </c>
      <c r="M26" s="980" t="s">
        <v>329</v>
      </c>
      <c r="N26" s="1109">
        <v>-808</v>
      </c>
      <c r="O26" s="1118" t="s">
        <v>329</v>
      </c>
      <c r="P26" s="681"/>
      <c r="Q26" s="682" t="s">
        <v>152</v>
      </c>
      <c r="R26" s="1249">
        <v>-29</v>
      </c>
      <c r="S26" s="1273" t="s">
        <v>708</v>
      </c>
    </row>
    <row r="27" spans="2:19" s="616" customFormat="1" ht="21.75" customHeight="1">
      <c r="B27" s="868" t="s">
        <v>457</v>
      </c>
      <c r="C27" s="207">
        <v>16296</v>
      </c>
      <c r="D27" s="207">
        <v>15784</v>
      </c>
      <c r="E27" s="207">
        <v>30979</v>
      </c>
      <c r="F27" s="207">
        <v>28613</v>
      </c>
      <c r="G27" s="207">
        <v>23163</v>
      </c>
      <c r="H27" s="207">
        <v>12673</v>
      </c>
      <c r="I27" s="207">
        <v>25057</v>
      </c>
      <c r="J27" s="207">
        <v>27779</v>
      </c>
      <c r="K27" s="263">
        <v>24908</v>
      </c>
      <c r="L27" s="263">
        <v>14786</v>
      </c>
      <c r="M27" s="263">
        <v>37968</v>
      </c>
      <c r="N27" s="264">
        <v>27282</v>
      </c>
      <c r="O27" s="1115">
        <v>43615</v>
      </c>
      <c r="P27" s="681"/>
      <c r="Q27" s="667" t="s">
        <v>457</v>
      </c>
      <c r="R27" s="1241">
        <v>29161</v>
      </c>
      <c r="S27" s="1265">
        <v>30535</v>
      </c>
    </row>
    <row r="28" spans="2:19" s="616" customFormat="1" ht="21.75" customHeight="1">
      <c r="B28" s="868" t="s">
        <v>661</v>
      </c>
      <c r="C28" s="207">
        <v>58457</v>
      </c>
      <c r="D28" s="207">
        <v>28052</v>
      </c>
      <c r="E28" s="207">
        <v>44033</v>
      </c>
      <c r="F28" s="207">
        <v>52584</v>
      </c>
      <c r="G28" s="207">
        <v>44269</v>
      </c>
      <c r="H28" s="207">
        <v>57955</v>
      </c>
      <c r="I28" s="207">
        <v>80343</v>
      </c>
      <c r="J28" s="207">
        <v>94882</v>
      </c>
      <c r="K28" s="263">
        <v>75528</v>
      </c>
      <c r="L28" s="263">
        <v>37420</v>
      </c>
      <c r="M28" s="263">
        <v>117295</v>
      </c>
      <c r="N28" s="264">
        <v>155036</v>
      </c>
      <c r="O28" s="1115">
        <v>125498</v>
      </c>
      <c r="P28" s="632"/>
      <c r="Q28" s="667" t="s">
        <v>662</v>
      </c>
      <c r="R28" s="1241">
        <v>99694</v>
      </c>
      <c r="S28" s="1265">
        <v>98279</v>
      </c>
    </row>
    <row r="29" spans="2:19" s="616" customFormat="1" ht="21.75" customHeight="1">
      <c r="B29" s="869" t="s">
        <v>153</v>
      </c>
      <c r="C29" s="209">
        <v>-56735</v>
      </c>
      <c r="D29" s="209">
        <v>-11058</v>
      </c>
      <c r="E29" s="209">
        <v>-11949</v>
      </c>
      <c r="F29" s="209">
        <v>-14933</v>
      </c>
      <c r="G29" s="209">
        <v>-7782</v>
      </c>
      <c r="H29" s="209">
        <v>-13879</v>
      </c>
      <c r="I29" s="209">
        <v>-18648</v>
      </c>
      <c r="J29" s="209">
        <v>-19662</v>
      </c>
      <c r="K29" s="269">
        <v>-10954</v>
      </c>
      <c r="L29" s="269">
        <v>-8002</v>
      </c>
      <c r="M29" s="269">
        <v>-31824</v>
      </c>
      <c r="N29" s="127">
        <v>-39211</v>
      </c>
      <c r="O29" s="1120">
        <v>-22437</v>
      </c>
      <c r="P29" s="609"/>
      <c r="Q29" s="668" t="s">
        <v>153</v>
      </c>
      <c r="R29" s="1246">
        <v>-22274</v>
      </c>
      <c r="S29" s="1272">
        <v>-19436</v>
      </c>
    </row>
    <row r="30" spans="2:19" s="632" customFormat="1" ht="21.75" customHeight="1">
      <c r="B30" s="872" t="s">
        <v>154</v>
      </c>
      <c r="C30" s="207">
        <v>1722</v>
      </c>
      <c r="D30" s="207">
        <v>16993</v>
      </c>
      <c r="E30" s="207">
        <v>32083</v>
      </c>
      <c r="F30" s="207">
        <v>37650</v>
      </c>
      <c r="G30" s="207">
        <v>36486</v>
      </c>
      <c r="H30" s="207">
        <v>44075</v>
      </c>
      <c r="I30" s="207">
        <v>61694</v>
      </c>
      <c r="J30" s="207">
        <v>75219</v>
      </c>
      <c r="K30" s="263">
        <v>64573</v>
      </c>
      <c r="L30" s="263">
        <v>29417</v>
      </c>
      <c r="M30" s="263">
        <v>85471</v>
      </c>
      <c r="N30" s="264">
        <v>115824</v>
      </c>
      <c r="O30" s="1115">
        <v>103060</v>
      </c>
      <c r="Q30" s="684" t="s">
        <v>170</v>
      </c>
      <c r="R30" s="1241">
        <v>77419</v>
      </c>
      <c r="S30" s="1265">
        <v>78842</v>
      </c>
    </row>
    <row r="31" spans="2:19" s="632" customFormat="1" ht="21.75" customHeight="1">
      <c r="B31" s="873" t="s">
        <v>155</v>
      </c>
      <c r="C31" s="211"/>
      <c r="D31" s="211"/>
      <c r="E31" s="211"/>
      <c r="F31" s="211"/>
      <c r="G31" s="211"/>
      <c r="H31" s="211"/>
      <c r="I31" s="211"/>
      <c r="J31" s="211"/>
      <c r="K31" s="287"/>
      <c r="L31" s="287"/>
      <c r="M31" s="287"/>
      <c r="N31" s="150"/>
      <c r="O31" s="1117"/>
      <c r="Q31" s="685" t="s">
        <v>171</v>
      </c>
      <c r="R31" s="1243"/>
      <c r="S31" s="1267"/>
    </row>
    <row r="32" spans="2:19" s="632" customFormat="1" ht="21.75" customHeight="1">
      <c r="B32" s="874" t="s">
        <v>156</v>
      </c>
      <c r="C32" s="965">
        <v>-1040</v>
      </c>
      <c r="D32" s="965">
        <v>13448</v>
      </c>
      <c r="E32" s="965">
        <v>27250</v>
      </c>
      <c r="F32" s="965">
        <v>33075</v>
      </c>
      <c r="G32" s="965">
        <v>36526</v>
      </c>
      <c r="H32" s="965">
        <v>40760</v>
      </c>
      <c r="I32" s="965">
        <v>56842</v>
      </c>
      <c r="J32" s="965">
        <v>70419</v>
      </c>
      <c r="K32" s="966">
        <v>60821</v>
      </c>
      <c r="L32" s="966">
        <v>27001</v>
      </c>
      <c r="M32" s="966">
        <v>82332</v>
      </c>
      <c r="N32" s="1110">
        <v>111247</v>
      </c>
      <c r="O32" s="1123">
        <v>100765</v>
      </c>
      <c r="P32" s="616"/>
      <c r="Q32" s="691" t="s">
        <v>156</v>
      </c>
      <c r="R32" s="1250">
        <v>75215</v>
      </c>
      <c r="S32" s="1275">
        <v>76120</v>
      </c>
    </row>
    <row r="33" spans="1:19" s="616" customFormat="1" ht="21.75" customHeight="1" thickBot="1">
      <c r="B33" s="697" t="s">
        <v>157</v>
      </c>
      <c r="C33" s="214">
        <v>2762</v>
      </c>
      <c r="D33" s="214">
        <v>3544</v>
      </c>
      <c r="E33" s="214">
        <v>4833</v>
      </c>
      <c r="F33" s="214">
        <v>4575</v>
      </c>
      <c r="G33" s="214">
        <v>-39</v>
      </c>
      <c r="H33" s="214">
        <v>3314</v>
      </c>
      <c r="I33" s="214">
        <v>4852</v>
      </c>
      <c r="J33" s="214">
        <v>4799</v>
      </c>
      <c r="K33" s="312">
        <v>3752</v>
      </c>
      <c r="L33" s="312">
        <v>2416</v>
      </c>
      <c r="M33" s="312">
        <v>3138</v>
      </c>
      <c r="N33" s="313">
        <v>4577</v>
      </c>
      <c r="O33" s="1124">
        <v>2294</v>
      </c>
      <c r="P33" s="632"/>
      <c r="Q33" s="697" t="s">
        <v>157</v>
      </c>
      <c r="R33" s="1251">
        <v>2203</v>
      </c>
      <c r="S33" s="1276">
        <v>2722</v>
      </c>
    </row>
    <row r="34" spans="1:19" s="632" customFormat="1" ht="18.75" thickTop="1">
      <c r="B34" s="875" t="s">
        <v>596</v>
      </c>
      <c r="C34" s="207">
        <v>4321734</v>
      </c>
      <c r="D34" s="207">
        <v>3934456</v>
      </c>
      <c r="E34" s="207">
        <v>4046577</v>
      </c>
      <c r="F34" s="207">
        <v>4105295</v>
      </c>
      <c r="G34" s="207">
        <v>4006649</v>
      </c>
      <c r="H34" s="207">
        <v>3745549</v>
      </c>
      <c r="I34" s="207">
        <v>4209077</v>
      </c>
      <c r="J34" s="207" t="s">
        <v>1</v>
      </c>
      <c r="K34" s="263" t="s">
        <v>1</v>
      </c>
      <c r="L34" s="263" t="s">
        <v>1</v>
      </c>
      <c r="M34" s="263" t="s">
        <v>329</v>
      </c>
      <c r="N34" s="264" t="s">
        <v>329</v>
      </c>
      <c r="O34" s="1125" t="s">
        <v>329</v>
      </c>
      <c r="P34" s="595"/>
      <c r="Q34" s="702" t="s">
        <v>596</v>
      </c>
      <c r="R34" s="1252" t="s">
        <v>1</v>
      </c>
      <c r="S34" s="1080" t="s">
        <v>1</v>
      </c>
    </row>
    <row r="35" spans="1:19" s="632" customFormat="1" ht="11.25" customHeight="1">
      <c r="B35" s="876"/>
      <c r="C35" s="212"/>
      <c r="D35" s="212"/>
      <c r="E35" s="212"/>
      <c r="F35" s="212"/>
      <c r="G35" s="212"/>
      <c r="H35" s="212"/>
      <c r="I35" s="212"/>
      <c r="J35" s="212"/>
      <c r="K35" s="299"/>
      <c r="L35" s="299"/>
      <c r="M35" s="299"/>
      <c r="N35" s="30"/>
      <c r="O35" s="1126"/>
      <c r="P35" s="595"/>
      <c r="Q35" s="968"/>
      <c r="R35" s="1253"/>
      <c r="S35" s="1081"/>
    </row>
    <row r="36" spans="1:19" s="632" customFormat="1" ht="18">
      <c r="B36" s="876"/>
      <c r="C36" s="969"/>
      <c r="D36" s="969"/>
      <c r="E36" s="969"/>
      <c r="F36" s="969"/>
      <c r="G36" s="969"/>
      <c r="H36" s="969"/>
      <c r="I36" s="969"/>
      <c r="J36" s="969"/>
      <c r="K36" s="300"/>
      <c r="L36" s="300"/>
      <c r="M36" s="300"/>
      <c r="N36" s="301"/>
      <c r="O36" s="1127" t="s">
        <v>673</v>
      </c>
      <c r="P36" s="595"/>
      <c r="Q36" s="968"/>
      <c r="R36" s="1254" t="s">
        <v>71</v>
      </c>
      <c r="S36" s="970" t="s">
        <v>71</v>
      </c>
    </row>
    <row r="37" spans="1:19" s="616" customFormat="1" ht="21.75" customHeight="1">
      <c r="B37" s="875" t="s">
        <v>663</v>
      </c>
      <c r="C37" s="207">
        <v>658</v>
      </c>
      <c r="D37" s="207">
        <v>385</v>
      </c>
      <c r="E37" s="207">
        <v>680</v>
      </c>
      <c r="F37" s="207">
        <v>663</v>
      </c>
      <c r="G37" s="207">
        <v>416</v>
      </c>
      <c r="H37" s="568">
        <v>542</v>
      </c>
      <c r="I37" s="568">
        <v>908</v>
      </c>
      <c r="J37" s="568">
        <v>932</v>
      </c>
      <c r="K37" s="971">
        <v>684</v>
      </c>
      <c r="L37" s="263">
        <v>384</v>
      </c>
      <c r="M37" s="263">
        <v>1313</v>
      </c>
      <c r="N37" s="1111">
        <v>1451</v>
      </c>
      <c r="O37" s="1128">
        <v>1217</v>
      </c>
      <c r="P37" s="592"/>
      <c r="Q37" s="702" t="s">
        <v>663</v>
      </c>
      <c r="R37" s="1255">
        <v>922</v>
      </c>
      <c r="S37" s="1277">
        <v>903</v>
      </c>
    </row>
    <row r="38" spans="1:19" s="632" customFormat="1" ht="20.25" customHeight="1">
      <c r="B38" s="953"/>
      <c r="C38" s="30"/>
      <c r="D38" s="30"/>
      <c r="E38" s="30"/>
      <c r="F38" s="30"/>
      <c r="G38" s="30"/>
      <c r="H38" s="30"/>
      <c r="I38" s="595"/>
      <c r="J38" s="595"/>
      <c r="K38" s="595"/>
      <c r="L38" s="595"/>
      <c r="M38" s="595"/>
      <c r="N38" s="595"/>
      <c r="O38" s="709"/>
      <c r="P38" s="595"/>
      <c r="Q38" s="709"/>
      <c r="R38" s="709"/>
      <c r="S38" s="1077"/>
    </row>
    <row r="39" spans="1:19" ht="20.25" customHeight="1">
      <c r="A39" s="1309" t="s">
        <v>664</v>
      </c>
      <c r="B39" s="1310"/>
      <c r="C39" s="1310"/>
      <c r="D39" s="1310"/>
      <c r="E39" s="952"/>
      <c r="O39"/>
    </row>
    <row r="40" spans="1:19" ht="20.25" customHeight="1">
      <c r="A40" s="1323" t="s">
        <v>665</v>
      </c>
      <c r="B40" s="1324"/>
      <c r="C40" s="1324"/>
      <c r="D40" s="1324"/>
      <c r="E40" s="1324"/>
      <c r="F40" s="1324"/>
      <c r="G40" s="1324"/>
      <c r="O40"/>
    </row>
    <row r="41" spans="1:19" ht="40.35" customHeight="1">
      <c r="A41" s="1325" t="s">
        <v>666</v>
      </c>
      <c r="B41" s="1326"/>
      <c r="C41" s="1326"/>
      <c r="D41" s="1326"/>
      <c r="E41" s="1326"/>
      <c r="F41" s="1326"/>
      <c r="G41" s="1326"/>
      <c r="H41" s="32"/>
      <c r="O41"/>
    </row>
    <row r="42" spans="1:19" ht="15" customHeight="1">
      <c r="A42" s="1321" t="s">
        <v>667</v>
      </c>
      <c r="B42" s="1322"/>
      <c r="C42" s="1322"/>
      <c r="D42" s="1322"/>
      <c r="E42" s="1322"/>
      <c r="F42" s="1322"/>
      <c r="G42" s="1322"/>
      <c r="H42" s="877"/>
      <c r="O42"/>
    </row>
    <row r="43" spans="1:19" ht="15.75" customHeight="1">
      <c r="B43" s="878"/>
      <c r="C43" s="877"/>
      <c r="D43" s="877"/>
      <c r="F43" s="877"/>
      <c r="G43" s="877"/>
      <c r="H43" s="877"/>
      <c r="O43"/>
    </row>
    <row r="44" spans="1:19" ht="22.5" customHeight="1">
      <c r="A44" s="592" t="s">
        <v>464</v>
      </c>
      <c r="B44" s="593"/>
      <c r="D44" s="22"/>
      <c r="E44" s="22"/>
      <c r="F44" s="22"/>
      <c r="G44" s="22"/>
      <c r="I44" s="22"/>
      <c r="J44" s="879"/>
      <c r="K44" s="861"/>
      <c r="L44" s="861"/>
      <c r="M44" s="861" t="s">
        <v>563</v>
      </c>
      <c r="N44" s="861"/>
      <c r="O44" s="984" t="s">
        <v>657</v>
      </c>
      <c r="P44" s="1311" t="s">
        <v>668</v>
      </c>
      <c r="Q44" s="1311"/>
      <c r="R44" s="1311"/>
      <c r="S44" s="984" t="s">
        <v>657</v>
      </c>
    </row>
    <row r="45" spans="1:19" ht="5.25" customHeight="1">
      <c r="B45" s="598"/>
      <c r="O45"/>
    </row>
    <row r="46" spans="1:19" s="599" customFormat="1" ht="20.25" customHeight="1">
      <c r="B46" s="1312"/>
      <c r="C46" s="1303" t="s">
        <v>58</v>
      </c>
      <c r="D46" s="1303" t="s">
        <v>70</v>
      </c>
      <c r="E46" s="1303" t="s">
        <v>174</v>
      </c>
      <c r="F46" s="1303" t="s">
        <v>485</v>
      </c>
      <c r="G46" s="1303" t="s">
        <v>504</v>
      </c>
      <c r="H46" s="1303" t="s">
        <v>526</v>
      </c>
      <c r="I46" s="1303" t="s">
        <v>533</v>
      </c>
      <c r="J46" s="1303" t="s">
        <v>535</v>
      </c>
      <c r="K46" s="1303" t="s">
        <v>575</v>
      </c>
      <c r="L46" s="1299" t="s">
        <v>624</v>
      </c>
      <c r="M46" s="1299" t="s">
        <v>642</v>
      </c>
      <c r="N46" s="1330" t="s">
        <v>642</v>
      </c>
      <c r="O46" s="1315" t="s">
        <v>690</v>
      </c>
      <c r="P46" s="595"/>
      <c r="Q46" s="1312"/>
      <c r="R46" s="1319" t="s">
        <v>701</v>
      </c>
      <c r="S46" s="1317" t="s">
        <v>702</v>
      </c>
    </row>
    <row r="47" spans="1:19" s="599" customFormat="1" ht="20.25" customHeight="1">
      <c r="B47" s="1313"/>
      <c r="C47" s="1314"/>
      <c r="D47" s="1314"/>
      <c r="E47" s="1314"/>
      <c r="F47" s="1314"/>
      <c r="G47" s="1314"/>
      <c r="H47" s="1314"/>
      <c r="I47" s="1314"/>
      <c r="J47" s="1314"/>
      <c r="K47" s="1314"/>
      <c r="L47" s="1300"/>
      <c r="M47" s="1300"/>
      <c r="N47" s="1331"/>
      <c r="O47" s="1316"/>
      <c r="P47" s="595"/>
      <c r="Q47" s="1313"/>
      <c r="R47" s="1320"/>
      <c r="S47" s="1318"/>
    </row>
    <row r="48" spans="1:19" s="616" customFormat="1" ht="21.75" customHeight="1">
      <c r="B48" s="863" t="s">
        <v>154</v>
      </c>
      <c r="C48" s="207">
        <v>1722</v>
      </c>
      <c r="D48" s="207">
        <v>16993</v>
      </c>
      <c r="E48" s="207">
        <v>32083</v>
      </c>
      <c r="F48" s="207">
        <v>37650</v>
      </c>
      <c r="G48" s="207">
        <v>36486</v>
      </c>
      <c r="H48" s="207">
        <v>44075</v>
      </c>
      <c r="I48" s="207">
        <v>61694</v>
      </c>
      <c r="J48" s="207">
        <v>75219</v>
      </c>
      <c r="K48" s="207">
        <v>64573</v>
      </c>
      <c r="L48" s="263">
        <v>29417</v>
      </c>
      <c r="M48" s="263">
        <v>85471</v>
      </c>
      <c r="N48" s="961">
        <v>85471</v>
      </c>
      <c r="O48" s="961">
        <v>103060</v>
      </c>
      <c r="P48" s="595"/>
      <c r="Q48" s="868" t="s">
        <v>170</v>
      </c>
      <c r="R48" s="263">
        <v>77419</v>
      </c>
      <c r="S48" s="961">
        <v>78842</v>
      </c>
    </row>
    <row r="49" spans="2:19" s="632" customFormat="1" ht="21.75" customHeight="1">
      <c r="B49" s="869" t="s">
        <v>158</v>
      </c>
      <c r="C49" s="209"/>
      <c r="D49" s="209"/>
      <c r="E49" s="209"/>
      <c r="F49" s="209"/>
      <c r="G49" s="209"/>
      <c r="H49" s="209"/>
      <c r="I49" s="209"/>
      <c r="J49" s="209"/>
      <c r="K49" s="209"/>
      <c r="L49" s="269"/>
      <c r="M49" s="269"/>
      <c r="N49" s="962"/>
      <c r="O49" s="962"/>
      <c r="P49" s="595"/>
      <c r="Q49" s="869" t="s">
        <v>158</v>
      </c>
      <c r="R49" s="955"/>
      <c r="S49" s="962"/>
    </row>
    <row r="50" spans="2:19" s="632" customFormat="1" ht="21.75" customHeight="1">
      <c r="B50" s="880" t="s">
        <v>159</v>
      </c>
      <c r="C50" s="209"/>
      <c r="D50" s="209"/>
      <c r="E50" s="209"/>
      <c r="F50" s="209"/>
      <c r="G50" s="209"/>
      <c r="H50" s="209"/>
      <c r="I50" s="209"/>
      <c r="J50" s="209"/>
      <c r="K50" s="209"/>
      <c r="L50" s="269"/>
      <c r="M50" s="269"/>
      <c r="N50" s="962"/>
      <c r="O50" s="962"/>
      <c r="P50" s="595"/>
      <c r="Q50" s="972" t="s">
        <v>159</v>
      </c>
      <c r="R50" s="269"/>
      <c r="S50" s="962"/>
    </row>
    <row r="51" spans="2:19" s="632" customFormat="1" ht="21.75" customHeight="1">
      <c r="B51" s="881" t="s">
        <v>160</v>
      </c>
      <c r="C51" s="185">
        <v>-1010</v>
      </c>
      <c r="D51" s="185">
        <v>11172</v>
      </c>
      <c r="E51" s="185">
        <v>15065</v>
      </c>
      <c r="F51" s="185">
        <v>46787</v>
      </c>
      <c r="G51" s="185">
        <v>-1232</v>
      </c>
      <c r="H51" s="185">
        <v>9977</v>
      </c>
      <c r="I51" s="185">
        <v>-575</v>
      </c>
      <c r="J51" s="185">
        <v>-10751</v>
      </c>
      <c r="K51" s="185">
        <v>-21936</v>
      </c>
      <c r="L51" s="74">
        <v>13460</v>
      </c>
      <c r="M51" s="74">
        <v>18533</v>
      </c>
      <c r="N51" s="963">
        <v>18533</v>
      </c>
      <c r="O51" s="963">
        <v>17619</v>
      </c>
      <c r="P51" s="595"/>
      <c r="Q51" s="882" t="s">
        <v>669</v>
      </c>
      <c r="R51" s="74">
        <v>10096</v>
      </c>
      <c r="S51" s="963">
        <v>-1546</v>
      </c>
    </row>
    <row r="52" spans="2:19" s="632" customFormat="1" ht="21.75" customHeight="1">
      <c r="B52" s="882" t="s">
        <v>502</v>
      </c>
      <c r="C52" s="185">
        <v>-872</v>
      </c>
      <c r="D52" s="185">
        <v>-398</v>
      </c>
      <c r="E52" s="185">
        <v>-425</v>
      </c>
      <c r="F52" s="185">
        <v>-925</v>
      </c>
      <c r="G52" s="185">
        <v>-725</v>
      </c>
      <c r="H52" s="185">
        <v>478</v>
      </c>
      <c r="I52" s="185">
        <v>-275</v>
      </c>
      <c r="J52" s="185">
        <v>-365</v>
      </c>
      <c r="K52" s="185">
        <v>-435</v>
      </c>
      <c r="L52" s="74">
        <v>442</v>
      </c>
      <c r="M52" s="74">
        <v>-258</v>
      </c>
      <c r="N52" s="963">
        <v>-258</v>
      </c>
      <c r="O52" s="963">
        <v>152</v>
      </c>
      <c r="P52" s="595"/>
      <c r="Q52" s="882" t="s">
        <v>502</v>
      </c>
      <c r="R52" s="74">
        <v>-50</v>
      </c>
      <c r="S52" s="963">
        <v>-176</v>
      </c>
    </row>
    <row r="53" spans="2:19" s="632" customFormat="1" ht="21.75" customHeight="1">
      <c r="B53" s="882" t="s">
        <v>522</v>
      </c>
      <c r="C53" s="523" t="s">
        <v>1</v>
      </c>
      <c r="D53" s="523" t="s">
        <v>1</v>
      </c>
      <c r="E53" s="523" t="s">
        <v>1</v>
      </c>
      <c r="F53" s="523" t="s">
        <v>1</v>
      </c>
      <c r="G53" s="523">
        <v>-4868</v>
      </c>
      <c r="H53" s="523">
        <v>-3686</v>
      </c>
      <c r="I53" s="523">
        <v>4778</v>
      </c>
      <c r="J53" s="523">
        <v>4391</v>
      </c>
      <c r="K53" s="523">
        <v>-5731</v>
      </c>
      <c r="L53" s="522">
        <v>1982</v>
      </c>
      <c r="M53" s="522">
        <v>-10743</v>
      </c>
      <c r="N53" s="1082">
        <v>-10743</v>
      </c>
      <c r="O53" s="1082">
        <v>485</v>
      </c>
      <c r="P53" s="595"/>
      <c r="Q53" s="882" t="s">
        <v>522</v>
      </c>
      <c r="R53" s="522">
        <v>148</v>
      </c>
      <c r="S53" s="1082">
        <v>8294</v>
      </c>
    </row>
    <row r="54" spans="2:19" s="632" customFormat="1" ht="21.75" customHeight="1">
      <c r="B54" s="883" t="s">
        <v>161</v>
      </c>
      <c r="C54" s="207">
        <v>-1883</v>
      </c>
      <c r="D54" s="207">
        <v>10774</v>
      </c>
      <c r="E54" s="207">
        <v>14639</v>
      </c>
      <c r="F54" s="207">
        <v>45862</v>
      </c>
      <c r="G54" s="207">
        <v>-6826</v>
      </c>
      <c r="H54" s="207">
        <v>6768</v>
      </c>
      <c r="I54" s="207">
        <v>3927</v>
      </c>
      <c r="J54" s="207">
        <v>-6725</v>
      </c>
      <c r="K54" s="207">
        <v>-28103</v>
      </c>
      <c r="L54" s="263">
        <v>15885</v>
      </c>
      <c r="M54" s="263">
        <v>7530</v>
      </c>
      <c r="N54" s="961">
        <v>7530</v>
      </c>
      <c r="O54" s="961">
        <v>18257</v>
      </c>
      <c r="P54" s="595"/>
      <c r="Q54" s="973" t="s">
        <v>161</v>
      </c>
      <c r="R54" s="263">
        <v>10194</v>
      </c>
      <c r="S54" s="961">
        <v>6571</v>
      </c>
    </row>
    <row r="55" spans="2:19" s="632" customFormat="1" ht="21.75" customHeight="1">
      <c r="B55" s="884" t="s">
        <v>162</v>
      </c>
      <c r="C55" s="209"/>
      <c r="D55" s="209"/>
      <c r="E55" s="209"/>
      <c r="F55" s="209"/>
      <c r="G55" s="209"/>
      <c r="H55" s="209"/>
      <c r="I55" s="209"/>
      <c r="J55" s="209"/>
      <c r="K55" s="209"/>
      <c r="L55" s="269"/>
      <c r="M55" s="269"/>
      <c r="N55" s="962"/>
      <c r="O55" s="962"/>
      <c r="P55" s="595"/>
      <c r="Q55" s="974" t="s">
        <v>162</v>
      </c>
      <c r="R55" s="269"/>
      <c r="S55" s="962"/>
    </row>
    <row r="56" spans="2:19" s="632" customFormat="1" ht="21.75" customHeight="1">
      <c r="B56" s="885" t="s">
        <v>163</v>
      </c>
      <c r="C56" s="168">
        <v>-12505</v>
      </c>
      <c r="D56" s="168">
        <v>34509</v>
      </c>
      <c r="E56" s="168">
        <v>40578</v>
      </c>
      <c r="F56" s="168">
        <v>34811</v>
      </c>
      <c r="G56" s="168">
        <v>-44362</v>
      </c>
      <c r="H56" s="168">
        <v>-7958</v>
      </c>
      <c r="I56" s="168">
        <v>-12244</v>
      </c>
      <c r="J56" s="168">
        <v>-8975</v>
      </c>
      <c r="K56" s="168">
        <v>-24518</v>
      </c>
      <c r="L56" s="73">
        <v>17590</v>
      </c>
      <c r="M56" s="73">
        <v>34797</v>
      </c>
      <c r="N56" s="78">
        <v>34797</v>
      </c>
      <c r="O56" s="78">
        <v>39232</v>
      </c>
      <c r="P56" s="595"/>
      <c r="Q56" s="885" t="s">
        <v>163</v>
      </c>
      <c r="R56" s="73">
        <v>32328</v>
      </c>
      <c r="S56" s="78">
        <v>13905</v>
      </c>
    </row>
    <row r="57" spans="2:19" s="632" customFormat="1" ht="21.75" customHeight="1">
      <c r="B57" s="881" t="s">
        <v>164</v>
      </c>
      <c r="C57" s="157">
        <v>-945</v>
      </c>
      <c r="D57" s="157">
        <v>-528</v>
      </c>
      <c r="E57" s="157">
        <v>1184</v>
      </c>
      <c r="F57" s="157">
        <v>-3405</v>
      </c>
      <c r="G57" s="157">
        <v>-2709</v>
      </c>
      <c r="H57" s="157">
        <v>693</v>
      </c>
      <c r="I57" s="157">
        <v>1024</v>
      </c>
      <c r="J57" s="157">
        <v>-189</v>
      </c>
      <c r="K57" s="157">
        <v>-1092</v>
      </c>
      <c r="L57" s="76">
        <v>4815</v>
      </c>
      <c r="M57" s="76">
        <v>1677</v>
      </c>
      <c r="N57" s="77">
        <v>1677</v>
      </c>
      <c r="O57" s="77">
        <v>-627</v>
      </c>
      <c r="P57" s="595"/>
      <c r="Q57" s="881" t="s">
        <v>164</v>
      </c>
      <c r="R57" s="76">
        <v>266</v>
      </c>
      <c r="S57" s="77">
        <v>-2541</v>
      </c>
    </row>
    <row r="58" spans="2:19" s="632" customFormat="1" ht="21.75" customHeight="1">
      <c r="B58" s="882" t="s">
        <v>522</v>
      </c>
      <c r="C58" s="523" t="s">
        <v>1</v>
      </c>
      <c r="D58" s="523" t="s">
        <v>1</v>
      </c>
      <c r="E58" s="523" t="s">
        <v>1</v>
      </c>
      <c r="F58" s="523" t="s">
        <v>1</v>
      </c>
      <c r="G58" s="523">
        <v>-10993</v>
      </c>
      <c r="H58" s="523">
        <v>554</v>
      </c>
      <c r="I58" s="523">
        <v>-3075</v>
      </c>
      <c r="J58" s="523">
        <v>-4380</v>
      </c>
      <c r="K58" s="523">
        <v>-13220</v>
      </c>
      <c r="L58" s="522">
        <v>-4741</v>
      </c>
      <c r="M58" s="522">
        <v>19111</v>
      </c>
      <c r="N58" s="1082">
        <v>19111</v>
      </c>
      <c r="O58" s="183">
        <v>13359</v>
      </c>
      <c r="P58" s="595"/>
      <c r="Q58" s="882" t="s">
        <v>522</v>
      </c>
      <c r="R58" s="287">
        <v>12904</v>
      </c>
      <c r="S58" s="183">
        <v>-8952</v>
      </c>
    </row>
    <row r="59" spans="2:19" s="632" customFormat="1" ht="21.75" customHeight="1">
      <c r="B59" s="883" t="s">
        <v>165</v>
      </c>
      <c r="C59" s="207">
        <v>-13450</v>
      </c>
      <c r="D59" s="207">
        <v>33980</v>
      </c>
      <c r="E59" s="207">
        <v>41763</v>
      </c>
      <c r="F59" s="207">
        <v>31405</v>
      </c>
      <c r="G59" s="207">
        <v>-58065</v>
      </c>
      <c r="H59" s="207">
        <v>-6710</v>
      </c>
      <c r="I59" s="207">
        <v>-14295</v>
      </c>
      <c r="J59" s="207">
        <v>-13545</v>
      </c>
      <c r="K59" s="207">
        <v>-38831</v>
      </c>
      <c r="L59" s="263">
        <v>17664</v>
      </c>
      <c r="M59" s="263">
        <v>55587</v>
      </c>
      <c r="N59" s="961">
        <v>55587</v>
      </c>
      <c r="O59" s="961">
        <v>51964</v>
      </c>
      <c r="P59" s="595"/>
      <c r="Q59" s="973" t="s">
        <v>165</v>
      </c>
      <c r="R59" s="263">
        <v>45499</v>
      </c>
      <c r="S59" s="961">
        <v>2412</v>
      </c>
    </row>
    <row r="60" spans="2:19" s="632" customFormat="1" ht="21.75" customHeight="1">
      <c r="B60" s="886" t="s">
        <v>166</v>
      </c>
      <c r="C60" s="207">
        <v>-15334</v>
      </c>
      <c r="D60" s="207">
        <v>44754</v>
      </c>
      <c r="E60" s="207">
        <v>56403</v>
      </c>
      <c r="F60" s="207">
        <v>77268</v>
      </c>
      <c r="G60" s="207">
        <v>-64892</v>
      </c>
      <c r="H60" s="207">
        <v>57</v>
      </c>
      <c r="I60" s="207">
        <v>-10368</v>
      </c>
      <c r="J60" s="207">
        <v>-20270</v>
      </c>
      <c r="K60" s="207">
        <v>-66934</v>
      </c>
      <c r="L60" s="263">
        <v>33549</v>
      </c>
      <c r="M60" s="263">
        <v>63117</v>
      </c>
      <c r="N60" s="961">
        <v>63117</v>
      </c>
      <c r="O60" s="961">
        <v>70222</v>
      </c>
      <c r="P60" s="595"/>
      <c r="Q60" s="886" t="s">
        <v>166</v>
      </c>
      <c r="R60" s="263">
        <v>55694</v>
      </c>
      <c r="S60" s="961">
        <v>8984</v>
      </c>
    </row>
    <row r="61" spans="2:19" s="632" customFormat="1" ht="21.75" customHeight="1">
      <c r="B61" s="610" t="s">
        <v>167</v>
      </c>
      <c r="C61" s="158">
        <v>-13611</v>
      </c>
      <c r="D61" s="158">
        <v>61748</v>
      </c>
      <c r="E61" s="158">
        <v>88487</v>
      </c>
      <c r="F61" s="158">
        <v>114919</v>
      </c>
      <c r="G61" s="158">
        <v>-28405</v>
      </c>
      <c r="H61" s="158">
        <v>44133</v>
      </c>
      <c r="I61" s="158">
        <v>51326</v>
      </c>
      <c r="J61" s="158">
        <v>54948</v>
      </c>
      <c r="K61" s="158">
        <v>-2361</v>
      </c>
      <c r="L61" s="955">
        <v>62967</v>
      </c>
      <c r="M61" s="955">
        <v>148588</v>
      </c>
      <c r="N61" s="956">
        <v>148588</v>
      </c>
      <c r="O61" s="956">
        <v>173283</v>
      </c>
      <c r="P61" s="595"/>
      <c r="Q61" s="975" t="s">
        <v>670</v>
      </c>
      <c r="R61" s="955">
        <v>133113</v>
      </c>
      <c r="S61" s="956">
        <v>87826</v>
      </c>
    </row>
    <row r="62" spans="2:19" s="632" customFormat="1" ht="21.75" customHeight="1">
      <c r="B62" s="887" t="s">
        <v>168</v>
      </c>
      <c r="C62" s="211"/>
      <c r="D62" s="211"/>
      <c r="E62" s="211"/>
      <c r="F62" s="211"/>
      <c r="G62" s="211"/>
      <c r="H62" s="211"/>
      <c r="I62" s="211"/>
      <c r="J62" s="211"/>
      <c r="K62" s="211"/>
      <c r="L62" s="287"/>
      <c r="M62" s="287"/>
      <c r="N62" s="183"/>
      <c r="O62" s="183"/>
      <c r="P62" s="595"/>
      <c r="Q62" s="976" t="s">
        <v>671</v>
      </c>
      <c r="R62" s="287"/>
      <c r="S62" s="183"/>
    </row>
    <row r="63" spans="2:19" s="632" customFormat="1" ht="21.75" customHeight="1">
      <c r="B63" s="874" t="s">
        <v>156</v>
      </c>
      <c r="C63" s="965">
        <v>-16177</v>
      </c>
      <c r="D63" s="965">
        <v>56171</v>
      </c>
      <c r="E63" s="965">
        <v>82221</v>
      </c>
      <c r="F63" s="965">
        <v>107347</v>
      </c>
      <c r="G63" s="965">
        <v>-25379</v>
      </c>
      <c r="H63" s="965">
        <v>40289</v>
      </c>
      <c r="I63" s="965">
        <v>47430</v>
      </c>
      <c r="J63" s="965">
        <v>50938</v>
      </c>
      <c r="K63" s="965">
        <v>-4220</v>
      </c>
      <c r="L63" s="966">
        <v>59111</v>
      </c>
      <c r="M63" s="966">
        <v>142429</v>
      </c>
      <c r="N63" s="967">
        <v>142429</v>
      </c>
      <c r="O63" s="967">
        <v>168317</v>
      </c>
      <c r="P63" s="595"/>
      <c r="Q63" s="874" t="s">
        <v>156</v>
      </c>
      <c r="R63" s="966">
        <v>128542</v>
      </c>
      <c r="S63" s="967">
        <v>84672</v>
      </c>
    </row>
    <row r="64" spans="2:19" s="632" customFormat="1" ht="21.75" customHeight="1">
      <c r="B64" s="888" t="s">
        <v>157</v>
      </c>
      <c r="C64" s="213">
        <v>2565</v>
      </c>
      <c r="D64" s="213">
        <v>5576</v>
      </c>
      <c r="E64" s="213">
        <v>6265</v>
      </c>
      <c r="F64" s="213">
        <v>7571</v>
      </c>
      <c r="G64" s="213">
        <v>-3025</v>
      </c>
      <c r="H64" s="213">
        <v>3843</v>
      </c>
      <c r="I64" s="213">
        <v>3896</v>
      </c>
      <c r="J64" s="213">
        <v>4010</v>
      </c>
      <c r="K64" s="213">
        <v>1859</v>
      </c>
      <c r="L64" s="321">
        <v>3856</v>
      </c>
      <c r="M64" s="321">
        <v>6159</v>
      </c>
      <c r="N64" s="1083">
        <v>6159</v>
      </c>
      <c r="O64" s="1083">
        <v>4965</v>
      </c>
      <c r="P64" s="595"/>
      <c r="Q64" s="977" t="s">
        <v>157</v>
      </c>
      <c r="R64" s="321">
        <v>4571</v>
      </c>
      <c r="S64" s="1083">
        <v>3154</v>
      </c>
    </row>
    <row r="65" spans="1:19" s="632" customFormat="1" ht="21.75" customHeight="1">
      <c r="B65" s="889" t="s">
        <v>169</v>
      </c>
      <c r="C65" s="282">
        <v>-13611</v>
      </c>
      <c r="D65" s="284">
        <v>61748</v>
      </c>
      <c r="E65" s="284">
        <v>88487</v>
      </c>
      <c r="F65" s="284">
        <v>114919</v>
      </c>
      <c r="G65" s="284">
        <v>-28405</v>
      </c>
      <c r="H65" s="284">
        <v>44133</v>
      </c>
      <c r="I65" s="284">
        <v>51326</v>
      </c>
      <c r="J65" s="284">
        <v>54948</v>
      </c>
      <c r="K65" s="284">
        <v>-2361</v>
      </c>
      <c r="L65" s="282">
        <v>62967</v>
      </c>
      <c r="M65" s="282">
        <v>148588</v>
      </c>
      <c r="N65" s="1084">
        <v>148588</v>
      </c>
      <c r="O65" s="1084">
        <v>173283</v>
      </c>
      <c r="P65" s="595"/>
      <c r="Q65" s="978" t="s">
        <v>169</v>
      </c>
      <c r="R65" s="282">
        <v>133113</v>
      </c>
      <c r="S65" s="1084">
        <v>87826</v>
      </c>
    </row>
    <row r="66" spans="1:19" s="616" customFormat="1" ht="21.75" customHeight="1">
      <c r="B66" s="709"/>
      <c r="C66" s="127"/>
      <c r="D66" s="127"/>
      <c r="E66" s="127"/>
      <c r="F66" s="127"/>
      <c r="G66" s="127"/>
      <c r="H66" s="595"/>
      <c r="I66" s="595"/>
      <c r="Q66" s="595"/>
      <c r="S66" s="26"/>
    </row>
    <row r="67" spans="1:19" s="616" customFormat="1" ht="21.75" customHeight="1">
      <c r="A67" s="1309"/>
      <c r="B67" s="1310"/>
      <c r="C67" s="1310"/>
      <c r="D67" s="1310"/>
      <c r="E67" s="127"/>
      <c r="F67" s="127"/>
      <c r="G67" s="127"/>
      <c r="H67" s="127"/>
      <c r="I67" s="595"/>
      <c r="Q67" s="127"/>
      <c r="S67" s="26"/>
    </row>
    <row r="68" spans="1:19" s="616" customFormat="1" ht="21.75" customHeight="1">
      <c r="B68" s="709"/>
      <c r="C68" s="127"/>
      <c r="D68" s="127"/>
      <c r="E68" s="127"/>
      <c r="F68" s="127"/>
      <c r="G68" s="127"/>
      <c r="H68" s="127"/>
      <c r="I68" s="595"/>
      <c r="S68" s="26"/>
    </row>
  </sheetData>
  <mergeCells count="40">
    <mergeCell ref="N3:N4"/>
    <mergeCell ref="N46:N47"/>
    <mergeCell ref="L3:L4"/>
    <mergeCell ref="B3:B4"/>
    <mergeCell ref="C3:C4"/>
    <mergeCell ref="D3:D4"/>
    <mergeCell ref="E3:E4"/>
    <mergeCell ref="F3:F4"/>
    <mergeCell ref="S46:S47"/>
    <mergeCell ref="G3:G4"/>
    <mergeCell ref="R46:R47"/>
    <mergeCell ref="R3:R4"/>
    <mergeCell ref="A42:G42"/>
    <mergeCell ref="S3:S4"/>
    <mergeCell ref="A39:D39"/>
    <mergeCell ref="A40:G40"/>
    <mergeCell ref="A41:G41"/>
    <mergeCell ref="Q3:Q4"/>
    <mergeCell ref="M3:M4"/>
    <mergeCell ref="H3:H4"/>
    <mergeCell ref="I3:I4"/>
    <mergeCell ref="J3:J4"/>
    <mergeCell ref="K3:K4"/>
    <mergeCell ref="O3:O4"/>
    <mergeCell ref="A67:D67"/>
    <mergeCell ref="M46:M47"/>
    <mergeCell ref="P44:R44"/>
    <mergeCell ref="B46:B47"/>
    <mergeCell ref="C46:C47"/>
    <mergeCell ref="D46:D47"/>
    <mergeCell ref="E46:E47"/>
    <mergeCell ref="F46:F47"/>
    <mergeCell ref="G46:G47"/>
    <mergeCell ref="H46:H47"/>
    <mergeCell ref="I46:I47"/>
    <mergeCell ref="J46:J47"/>
    <mergeCell ref="K46:K47"/>
    <mergeCell ref="L46:L47"/>
    <mergeCell ref="Q46:Q47"/>
    <mergeCell ref="O46:O47"/>
  </mergeCells>
  <phoneticPr fontId="2"/>
  <printOptions horizontalCentered="1"/>
  <pageMargins left="0.39370078740157483" right="0.43307086614173229" top="0.78740157480314965" bottom="0.39370078740157483" header="0.27559055118110237" footer="0.35433070866141736"/>
  <pageSetup paperSize="8"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44"/>
  <sheetViews>
    <sheetView showGridLines="0" view="pageBreakPreview" zoomScale="40" zoomScaleNormal="55" zoomScaleSheetLayoutView="40" workbookViewId="0">
      <pane xSplit="2" topLeftCell="Y1" activePane="topRight" state="frozenSplit"/>
      <selection pane="topRight"/>
    </sheetView>
  </sheetViews>
  <sheetFormatPr defaultColWidth="9" defaultRowHeight="18"/>
  <cols>
    <col min="1" max="1" width="3.5" style="35" customWidth="1"/>
    <col min="2" max="2" width="49.5" style="465" customWidth="1"/>
    <col min="3" max="3" width="19.125" style="330" customWidth="1"/>
    <col min="4" max="6" width="19.125" style="62" customWidth="1"/>
    <col min="7" max="7" width="19.125" style="330" customWidth="1"/>
    <col min="8" max="10" width="19.125" style="62" customWidth="1"/>
    <col min="11" max="11" width="19.125" style="330" customWidth="1"/>
    <col min="12" max="14" width="19.125" style="62" customWidth="1"/>
    <col min="15" max="15" width="19.125" style="330" customWidth="1"/>
    <col min="16" max="32" width="19.125" style="62" customWidth="1"/>
    <col min="33" max="34" width="19" style="62" customWidth="1"/>
    <col min="35" max="42" width="19.125" style="62" customWidth="1"/>
    <col min="43" max="71" width="9" style="62"/>
    <col min="72" max="16384" width="9" style="35"/>
  </cols>
  <sheetData>
    <row r="1" spans="1:71" ht="38.25" customHeight="1">
      <c r="A1" s="328" t="s">
        <v>450</v>
      </c>
      <c r="B1" s="329"/>
      <c r="E1" s="331"/>
      <c r="I1" s="331"/>
      <c r="M1" s="331"/>
      <c r="Q1" s="331"/>
      <c r="S1" s="331"/>
      <c r="T1" s="22"/>
      <c r="V1" s="332"/>
      <c r="X1" s="332"/>
      <c r="AD1" s="332"/>
      <c r="AE1" s="332"/>
      <c r="AG1" s="332"/>
      <c r="AI1" s="333"/>
      <c r="AJ1" s="333"/>
      <c r="AK1" s="333"/>
      <c r="AL1" s="333"/>
      <c r="AP1" s="333" t="s">
        <v>221</v>
      </c>
    </row>
    <row r="2" spans="1:71" s="334" customFormat="1" ht="39" customHeight="1">
      <c r="B2" s="335"/>
      <c r="C2" s="1334" t="s">
        <v>308</v>
      </c>
      <c r="D2" s="1334"/>
      <c r="E2" s="1334"/>
      <c r="F2" s="1334"/>
      <c r="G2" s="1333" t="s">
        <v>309</v>
      </c>
      <c r="H2" s="1334"/>
      <c r="I2" s="1334"/>
      <c r="J2" s="1335"/>
      <c r="K2" s="1333" t="s">
        <v>310</v>
      </c>
      <c r="L2" s="1334"/>
      <c r="M2" s="1334"/>
      <c r="N2" s="1335"/>
      <c r="O2" s="1333" t="s">
        <v>311</v>
      </c>
      <c r="P2" s="1334"/>
      <c r="Q2" s="1334"/>
      <c r="R2" s="1335"/>
      <c r="S2" s="1333" t="s">
        <v>312</v>
      </c>
      <c r="T2" s="1334"/>
      <c r="U2" s="1334"/>
      <c r="V2" s="1335"/>
      <c r="W2" s="1333" t="s">
        <v>313</v>
      </c>
      <c r="X2" s="1334"/>
      <c r="Y2" s="1334"/>
      <c r="Z2" s="1335"/>
      <c r="AA2" s="1333" t="s">
        <v>314</v>
      </c>
      <c r="AB2" s="1334"/>
      <c r="AC2" s="1334"/>
      <c r="AD2" s="1335"/>
      <c r="AE2" s="1336" t="s">
        <v>315</v>
      </c>
      <c r="AF2" s="1336"/>
      <c r="AG2" s="1336"/>
      <c r="AH2" s="1337"/>
      <c r="AI2" s="1338" t="s">
        <v>316</v>
      </c>
      <c r="AJ2" s="1339"/>
      <c r="AK2" s="1339"/>
      <c r="AL2" s="1340"/>
      <c r="AM2" s="1338" t="s">
        <v>317</v>
      </c>
      <c r="AN2" s="1339"/>
      <c r="AO2" s="1339"/>
      <c r="AP2" s="1340"/>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row>
    <row r="3" spans="1:71" s="340" customFormat="1" ht="39" customHeight="1">
      <c r="B3" s="341"/>
      <c r="C3" s="337" t="s">
        <v>318</v>
      </c>
      <c r="D3" s="342" t="s">
        <v>319</v>
      </c>
      <c r="E3" s="342" t="s">
        <v>320</v>
      </c>
      <c r="F3" s="337" t="s">
        <v>321</v>
      </c>
      <c r="G3" s="336" t="s">
        <v>318</v>
      </c>
      <c r="H3" s="342" t="s">
        <v>319</v>
      </c>
      <c r="I3" s="342" t="s">
        <v>320</v>
      </c>
      <c r="J3" s="338" t="s">
        <v>321</v>
      </c>
      <c r="K3" s="336" t="s">
        <v>318</v>
      </c>
      <c r="L3" s="342" t="s">
        <v>319</v>
      </c>
      <c r="M3" s="342" t="s">
        <v>320</v>
      </c>
      <c r="N3" s="338" t="s">
        <v>321</v>
      </c>
      <c r="O3" s="336" t="s">
        <v>318</v>
      </c>
      <c r="P3" s="342" t="s">
        <v>319</v>
      </c>
      <c r="Q3" s="342" t="s">
        <v>320</v>
      </c>
      <c r="R3" s="338" t="s">
        <v>321</v>
      </c>
      <c r="S3" s="336" t="s">
        <v>318</v>
      </c>
      <c r="T3" s="342" t="s">
        <v>319</v>
      </c>
      <c r="U3" s="342" t="s">
        <v>320</v>
      </c>
      <c r="V3" s="338" t="s">
        <v>321</v>
      </c>
      <c r="W3" s="336" t="s">
        <v>318</v>
      </c>
      <c r="X3" s="342" t="s">
        <v>319</v>
      </c>
      <c r="Y3" s="342" t="s">
        <v>322</v>
      </c>
      <c r="Z3" s="338" t="s">
        <v>323</v>
      </c>
      <c r="AA3" s="336" t="s">
        <v>318</v>
      </c>
      <c r="AB3" s="342" t="s">
        <v>319</v>
      </c>
      <c r="AC3" s="342" t="s">
        <v>324</v>
      </c>
      <c r="AD3" s="338" t="s">
        <v>325</v>
      </c>
      <c r="AE3" s="336" t="s">
        <v>318</v>
      </c>
      <c r="AF3" s="342" t="s">
        <v>319</v>
      </c>
      <c r="AG3" s="342" t="s">
        <v>326</v>
      </c>
      <c r="AH3" s="338" t="s">
        <v>327</v>
      </c>
      <c r="AI3" s="343" t="s">
        <v>318</v>
      </c>
      <c r="AJ3" s="337" t="s">
        <v>328</v>
      </c>
      <c r="AK3" s="344" t="s">
        <v>326</v>
      </c>
      <c r="AL3" s="345" t="s">
        <v>327</v>
      </c>
      <c r="AM3" s="336" t="s">
        <v>318</v>
      </c>
      <c r="AN3" s="344" t="s">
        <v>328</v>
      </c>
      <c r="AO3" s="344" t="s">
        <v>326</v>
      </c>
      <c r="AP3" s="345" t="s">
        <v>327</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row>
    <row r="4" spans="1:71" s="63" customFormat="1" ht="39" customHeight="1">
      <c r="B4" s="347" t="s">
        <v>230</v>
      </c>
      <c r="C4" s="348">
        <v>1523136</v>
      </c>
      <c r="D4" s="349">
        <v>1498906</v>
      </c>
      <c r="E4" s="349">
        <v>1387973</v>
      </c>
      <c r="F4" s="348">
        <v>1451722</v>
      </c>
      <c r="G4" s="350">
        <v>1214045</v>
      </c>
      <c r="H4" s="349">
        <v>1040170</v>
      </c>
      <c r="I4" s="349">
        <v>1154347</v>
      </c>
      <c r="J4" s="351">
        <v>1267341</v>
      </c>
      <c r="K4" s="350">
        <v>1130731</v>
      </c>
      <c r="L4" s="349">
        <f>2354027-K4</f>
        <v>1223296</v>
      </c>
      <c r="M4" s="349">
        <v>1332649</v>
      </c>
      <c r="N4" s="351">
        <v>1285383</v>
      </c>
      <c r="O4" s="350">
        <v>1227634</v>
      </c>
      <c r="P4" s="349">
        <v>1301610</v>
      </c>
      <c r="Q4" s="349">
        <v>1325425</v>
      </c>
      <c r="R4" s="351">
        <v>1363484</v>
      </c>
      <c r="S4" s="350">
        <v>1377294</v>
      </c>
      <c r="T4" s="349">
        <v>1425162</v>
      </c>
      <c r="U4" s="349">
        <v>1438351</v>
      </c>
      <c r="V4" s="351">
        <v>1530221</v>
      </c>
      <c r="W4" s="350">
        <v>1407178</v>
      </c>
      <c r="X4" s="349">
        <v>1497931</v>
      </c>
      <c r="Y4" s="349">
        <v>1305129</v>
      </c>
      <c r="Z4" s="351">
        <v>955944</v>
      </c>
      <c r="AA4" s="350">
        <v>897121</v>
      </c>
      <c r="AB4" s="349">
        <v>989277</v>
      </c>
      <c r="AC4" s="349">
        <v>982619</v>
      </c>
      <c r="AD4" s="351">
        <v>975401</v>
      </c>
      <c r="AE4" s="350">
        <v>958289</v>
      </c>
      <c r="AF4" s="349">
        <v>1006889</v>
      </c>
      <c r="AG4" s="349">
        <v>993726</v>
      </c>
      <c r="AH4" s="351">
        <v>1055735</v>
      </c>
      <c r="AI4" s="352">
        <v>1109645</v>
      </c>
      <c r="AJ4" s="348">
        <v>1086059</v>
      </c>
      <c r="AK4" s="353">
        <v>1104873</v>
      </c>
      <c r="AL4" s="354">
        <v>1193660</v>
      </c>
      <c r="AM4" s="350">
        <v>1001595</v>
      </c>
      <c r="AN4" s="353">
        <v>950975</v>
      </c>
      <c r="AO4" s="353">
        <v>995574</v>
      </c>
      <c r="AP4" s="354">
        <v>1007763</v>
      </c>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1:71" s="18" customFormat="1" ht="39" customHeight="1">
      <c r="B5" s="347" t="s">
        <v>231</v>
      </c>
      <c r="C5" s="355">
        <v>-1464505</v>
      </c>
      <c r="D5" s="349">
        <v>-1435213</v>
      </c>
      <c r="E5" s="356">
        <v>-1325579</v>
      </c>
      <c r="F5" s="348">
        <v>-1387417</v>
      </c>
      <c r="G5" s="357">
        <v>-1155248</v>
      </c>
      <c r="H5" s="349">
        <v>-979250</v>
      </c>
      <c r="I5" s="356">
        <v>-1095042</v>
      </c>
      <c r="J5" s="351">
        <v>-1202116</v>
      </c>
      <c r="K5" s="357">
        <v>-1075086</v>
      </c>
      <c r="L5" s="356">
        <f>-2235356-K5</f>
        <v>-1160270</v>
      </c>
      <c r="M5" s="356">
        <v>-1270556</v>
      </c>
      <c r="N5" s="358">
        <v>-1223980</v>
      </c>
      <c r="O5" s="357">
        <v>-1168993</v>
      </c>
      <c r="P5" s="356">
        <v>-1237665</v>
      </c>
      <c r="Q5" s="356">
        <v>-1262800</v>
      </c>
      <c r="R5" s="358">
        <v>-1294228</v>
      </c>
      <c r="S5" s="357">
        <v>-1312108</v>
      </c>
      <c r="T5" s="356">
        <v>-1356029</v>
      </c>
      <c r="U5" s="356">
        <v>-1371554</v>
      </c>
      <c r="V5" s="358">
        <v>-1453605</v>
      </c>
      <c r="W5" s="357">
        <v>-1338711</v>
      </c>
      <c r="X5" s="356">
        <v>-1422736</v>
      </c>
      <c r="Y5" s="356">
        <v>-1244990</v>
      </c>
      <c r="Z5" s="358">
        <v>-924127</v>
      </c>
      <c r="AA5" s="357">
        <v>-859540</v>
      </c>
      <c r="AB5" s="356">
        <v>-941747</v>
      </c>
      <c r="AC5" s="356">
        <v>-938567</v>
      </c>
      <c r="AD5" s="358">
        <v>-926361</v>
      </c>
      <c r="AE5" s="357">
        <v>-913520</v>
      </c>
      <c r="AF5" s="356">
        <v>-957988</v>
      </c>
      <c r="AG5" s="356">
        <v>-944853</v>
      </c>
      <c r="AH5" s="358">
        <v>-1005553</v>
      </c>
      <c r="AI5" s="359">
        <v>-1058994</v>
      </c>
      <c r="AJ5" s="355">
        <v>-1034501</v>
      </c>
      <c r="AK5" s="360">
        <v>-1050380</v>
      </c>
      <c r="AL5" s="361">
        <v>-1118796</v>
      </c>
      <c r="AM5" s="357">
        <v>-954277</v>
      </c>
      <c r="AN5" s="360">
        <v>-903459</v>
      </c>
      <c r="AO5" s="360">
        <v>-949331</v>
      </c>
      <c r="AP5" s="361">
        <v>-956775</v>
      </c>
    </row>
    <row r="6" spans="1:71" s="63" customFormat="1" ht="39" customHeight="1">
      <c r="B6" s="347" t="s">
        <v>0</v>
      </c>
      <c r="C6" s="355">
        <v>58631</v>
      </c>
      <c r="D6" s="349">
        <v>63692</v>
      </c>
      <c r="E6" s="356">
        <v>62394</v>
      </c>
      <c r="F6" s="348">
        <v>64305</v>
      </c>
      <c r="G6" s="357">
        <v>58797</v>
      </c>
      <c r="H6" s="349">
        <v>60920</v>
      </c>
      <c r="I6" s="356">
        <v>59305</v>
      </c>
      <c r="J6" s="351">
        <v>65225</v>
      </c>
      <c r="K6" s="357">
        <f>K4+K5</f>
        <v>55645</v>
      </c>
      <c r="L6" s="356">
        <f>118670-K6</f>
        <v>63025</v>
      </c>
      <c r="M6" s="356">
        <v>62092</v>
      </c>
      <c r="N6" s="358">
        <v>61404</v>
      </c>
      <c r="O6" s="357">
        <v>58641</v>
      </c>
      <c r="P6" s="356">
        <v>63944</v>
      </c>
      <c r="Q6" s="356">
        <v>62624</v>
      </c>
      <c r="R6" s="358">
        <v>69257</v>
      </c>
      <c r="S6" s="357">
        <v>65186</v>
      </c>
      <c r="T6" s="356">
        <v>69132</v>
      </c>
      <c r="U6" s="356">
        <v>66797</v>
      </c>
      <c r="V6" s="358">
        <v>76617</v>
      </c>
      <c r="W6" s="357">
        <v>68466</v>
      </c>
      <c r="X6" s="356">
        <v>75194</v>
      </c>
      <c r="Y6" s="356">
        <v>60138</v>
      </c>
      <c r="Z6" s="358">
        <v>31820</v>
      </c>
      <c r="AA6" s="357">
        <v>37580</v>
      </c>
      <c r="AB6" s="356">
        <v>47529</v>
      </c>
      <c r="AC6" s="356">
        <v>44051</v>
      </c>
      <c r="AD6" s="358">
        <v>49043</v>
      </c>
      <c r="AE6" s="357">
        <v>44769</v>
      </c>
      <c r="AF6" s="356">
        <v>48900</v>
      </c>
      <c r="AG6" s="356">
        <v>48873</v>
      </c>
      <c r="AH6" s="358">
        <v>50183</v>
      </c>
      <c r="AI6" s="359">
        <v>50651</v>
      </c>
      <c r="AJ6" s="355">
        <v>51557</v>
      </c>
      <c r="AK6" s="360">
        <v>54494</v>
      </c>
      <c r="AL6" s="361">
        <v>74864</v>
      </c>
      <c r="AM6" s="357">
        <v>47317</v>
      </c>
      <c r="AN6" s="360">
        <v>47517</v>
      </c>
      <c r="AO6" s="360">
        <v>46243</v>
      </c>
      <c r="AP6" s="361">
        <v>50987</v>
      </c>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s="63" customFormat="1" ht="39" customHeight="1">
      <c r="B7" s="362" t="s">
        <v>232</v>
      </c>
      <c r="C7" s="363">
        <v>-47970</v>
      </c>
      <c r="D7" s="364">
        <v>-47747</v>
      </c>
      <c r="E7" s="365">
        <v>-43839</v>
      </c>
      <c r="F7" s="366">
        <v>-49518</v>
      </c>
      <c r="G7" s="367">
        <v>-43495</v>
      </c>
      <c r="H7" s="364">
        <v>-43288</v>
      </c>
      <c r="I7" s="365">
        <v>-42252</v>
      </c>
      <c r="J7" s="368">
        <v>-49690</v>
      </c>
      <c r="K7" s="367">
        <v>-39937</v>
      </c>
      <c r="L7" s="365">
        <f>-80771-K7</f>
        <v>-40834</v>
      </c>
      <c r="M7" s="365">
        <v>-40633</v>
      </c>
      <c r="N7" s="369">
        <v>-44560</v>
      </c>
      <c r="O7" s="367">
        <v>-40875</v>
      </c>
      <c r="P7" s="365">
        <v>-42389</v>
      </c>
      <c r="Q7" s="365">
        <v>-42282</v>
      </c>
      <c r="R7" s="369">
        <v>-50987</v>
      </c>
      <c r="S7" s="367">
        <v>-43311</v>
      </c>
      <c r="T7" s="365">
        <v>-45306</v>
      </c>
      <c r="U7" s="365">
        <v>-44323</v>
      </c>
      <c r="V7" s="369">
        <v>-52428</v>
      </c>
      <c r="W7" s="367">
        <v>-44916</v>
      </c>
      <c r="X7" s="365">
        <v>-48743</v>
      </c>
      <c r="Y7" s="365">
        <v>-45260</v>
      </c>
      <c r="Z7" s="369">
        <v>-44692</v>
      </c>
      <c r="AA7" s="367">
        <v>-40488</v>
      </c>
      <c r="AB7" s="365">
        <v>-39221</v>
      </c>
      <c r="AC7" s="365">
        <v>-38577</v>
      </c>
      <c r="AD7" s="369">
        <v>-43788</v>
      </c>
      <c r="AE7" s="367">
        <v>-38149</v>
      </c>
      <c r="AF7" s="365">
        <v>-38141</v>
      </c>
      <c r="AG7" s="365">
        <v>-38283</v>
      </c>
      <c r="AH7" s="369">
        <v>-40632</v>
      </c>
      <c r="AI7" s="370">
        <v>-39634</v>
      </c>
      <c r="AJ7" s="363">
        <v>-39850</v>
      </c>
      <c r="AK7" s="371">
        <v>-38613</v>
      </c>
      <c r="AL7" s="372">
        <v>-48947</v>
      </c>
      <c r="AM7" s="367">
        <v>-39514</v>
      </c>
      <c r="AN7" s="371">
        <v>-38508</v>
      </c>
      <c r="AO7" s="371">
        <v>-39344</v>
      </c>
      <c r="AP7" s="372">
        <v>-41393</v>
      </c>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s="63" customFormat="1" ht="39" customHeight="1">
      <c r="B8" s="347" t="s">
        <v>19</v>
      </c>
      <c r="C8" s="355">
        <v>10660</v>
      </c>
      <c r="D8" s="349">
        <v>15946</v>
      </c>
      <c r="E8" s="356">
        <v>18554</v>
      </c>
      <c r="F8" s="348">
        <v>14788</v>
      </c>
      <c r="G8" s="357">
        <v>15301</v>
      </c>
      <c r="H8" s="349">
        <v>17633</v>
      </c>
      <c r="I8" s="356">
        <v>17052</v>
      </c>
      <c r="J8" s="361">
        <v>15535</v>
      </c>
      <c r="K8" s="357">
        <f>K6+K7-1</f>
        <v>15707</v>
      </c>
      <c r="L8" s="356">
        <f>37899-K8</f>
        <v>22192</v>
      </c>
      <c r="M8" s="356">
        <v>21458</v>
      </c>
      <c r="N8" s="358">
        <v>16845</v>
      </c>
      <c r="O8" s="357">
        <v>17765</v>
      </c>
      <c r="P8" s="356">
        <v>21556</v>
      </c>
      <c r="Q8" s="356">
        <v>20342</v>
      </c>
      <c r="R8" s="358">
        <v>18269</v>
      </c>
      <c r="S8" s="357">
        <v>21874</v>
      </c>
      <c r="T8" s="356">
        <v>23827</v>
      </c>
      <c r="U8" s="356">
        <v>22473</v>
      </c>
      <c r="V8" s="358">
        <v>24189</v>
      </c>
      <c r="W8" s="357">
        <v>23550</v>
      </c>
      <c r="X8" s="356">
        <v>26451</v>
      </c>
      <c r="Y8" s="356">
        <v>14877</v>
      </c>
      <c r="Z8" s="358">
        <v>-12872</v>
      </c>
      <c r="AA8" s="357">
        <v>-2907</v>
      </c>
      <c r="AB8" s="356">
        <v>8308</v>
      </c>
      <c r="AC8" s="356">
        <v>5474</v>
      </c>
      <c r="AD8" s="358">
        <v>5253</v>
      </c>
      <c r="AE8" s="357">
        <v>6619</v>
      </c>
      <c r="AF8" s="356">
        <v>10759</v>
      </c>
      <c r="AG8" s="356">
        <v>10589</v>
      </c>
      <c r="AH8" s="358">
        <v>9552</v>
      </c>
      <c r="AI8" s="359">
        <v>11016</v>
      </c>
      <c r="AJ8" s="355">
        <v>11707</v>
      </c>
      <c r="AK8" s="360">
        <v>15882</v>
      </c>
      <c r="AL8" s="361">
        <v>25917</v>
      </c>
      <c r="AM8" s="357">
        <v>7803</v>
      </c>
      <c r="AN8" s="360">
        <v>9009</v>
      </c>
      <c r="AO8" s="360">
        <v>6898</v>
      </c>
      <c r="AP8" s="361">
        <v>9595</v>
      </c>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s="18" customFormat="1" ht="39" customHeight="1">
      <c r="B9" s="373" t="s">
        <v>233</v>
      </c>
      <c r="C9" s="374">
        <v>12671</v>
      </c>
      <c r="D9" s="349">
        <v>15474</v>
      </c>
      <c r="E9" s="375">
        <v>11574</v>
      </c>
      <c r="F9" s="348">
        <v>18550</v>
      </c>
      <c r="G9" s="376">
        <v>13728</v>
      </c>
      <c r="H9" s="349">
        <v>9951</v>
      </c>
      <c r="I9" s="375">
        <v>11822</v>
      </c>
      <c r="J9" s="377">
        <v>16147</v>
      </c>
      <c r="K9" s="376">
        <f>SUM(K10:K16)+1</f>
        <v>18715</v>
      </c>
      <c r="L9" s="375">
        <f>34485-K9</f>
        <v>15770</v>
      </c>
      <c r="M9" s="375">
        <v>11863</v>
      </c>
      <c r="N9" s="377">
        <v>13370</v>
      </c>
      <c r="O9" s="376">
        <v>17301</v>
      </c>
      <c r="P9" s="375">
        <v>15099</v>
      </c>
      <c r="Q9" s="375">
        <v>12479</v>
      </c>
      <c r="R9" s="377">
        <v>17151</v>
      </c>
      <c r="S9" s="376">
        <v>17719</v>
      </c>
      <c r="T9" s="375">
        <v>15327</v>
      </c>
      <c r="U9" s="375">
        <v>12481</v>
      </c>
      <c r="V9" s="377">
        <v>15568</v>
      </c>
      <c r="W9" s="376">
        <v>15321</v>
      </c>
      <c r="X9" s="375">
        <v>12747</v>
      </c>
      <c r="Y9" s="375">
        <v>6168</v>
      </c>
      <c r="Z9" s="377">
        <v>5117</v>
      </c>
      <c r="AA9" s="376">
        <v>8476</v>
      </c>
      <c r="AB9" s="375">
        <v>10305</v>
      </c>
      <c r="AC9" s="375">
        <v>9089</v>
      </c>
      <c r="AD9" s="377">
        <v>9375</v>
      </c>
      <c r="AE9" s="376">
        <v>14841</v>
      </c>
      <c r="AF9" s="375">
        <v>10127</v>
      </c>
      <c r="AG9" s="375">
        <v>8749</v>
      </c>
      <c r="AH9" s="377">
        <v>10256</v>
      </c>
      <c r="AI9" s="378">
        <v>9668</v>
      </c>
      <c r="AJ9" s="374">
        <v>11661</v>
      </c>
      <c r="AK9" s="379">
        <v>4618</v>
      </c>
      <c r="AL9" s="380">
        <v>11195</v>
      </c>
      <c r="AM9" s="376">
        <v>7324</v>
      </c>
      <c r="AN9" s="379">
        <v>6961</v>
      </c>
      <c r="AO9" s="379">
        <v>8756</v>
      </c>
      <c r="AP9" s="380">
        <v>16911</v>
      </c>
    </row>
    <row r="10" spans="1:71" ht="39" customHeight="1">
      <c r="B10" s="381" t="s">
        <v>234</v>
      </c>
      <c r="C10" s="382">
        <v>6772</v>
      </c>
      <c r="D10" s="383">
        <v>6080</v>
      </c>
      <c r="E10" s="384">
        <v>5112</v>
      </c>
      <c r="F10" s="385">
        <v>6608</v>
      </c>
      <c r="G10" s="386">
        <v>4228</v>
      </c>
      <c r="H10" s="383">
        <v>4953</v>
      </c>
      <c r="I10" s="384">
        <v>3586</v>
      </c>
      <c r="J10" s="387">
        <v>5664</v>
      </c>
      <c r="K10" s="386">
        <v>3308</v>
      </c>
      <c r="L10" s="384">
        <f>6305-K10</f>
        <v>2997</v>
      </c>
      <c r="M10" s="384">
        <v>3229</v>
      </c>
      <c r="N10" s="387">
        <v>3679</v>
      </c>
      <c r="O10" s="386">
        <v>3243</v>
      </c>
      <c r="P10" s="384">
        <v>4064</v>
      </c>
      <c r="Q10" s="384">
        <v>3478</v>
      </c>
      <c r="R10" s="387">
        <v>4210</v>
      </c>
      <c r="S10" s="386">
        <v>3856</v>
      </c>
      <c r="T10" s="384">
        <v>3447</v>
      </c>
      <c r="U10" s="384">
        <v>2933</v>
      </c>
      <c r="V10" s="387">
        <v>3479</v>
      </c>
      <c r="W10" s="386">
        <v>3035</v>
      </c>
      <c r="X10" s="384">
        <v>2695</v>
      </c>
      <c r="Y10" s="384">
        <v>2103</v>
      </c>
      <c r="Z10" s="387">
        <v>1764</v>
      </c>
      <c r="AA10" s="386">
        <v>1475</v>
      </c>
      <c r="AB10" s="384">
        <v>1171</v>
      </c>
      <c r="AC10" s="384">
        <v>843</v>
      </c>
      <c r="AD10" s="387">
        <v>1143</v>
      </c>
      <c r="AE10" s="386">
        <v>999</v>
      </c>
      <c r="AF10" s="384">
        <v>1010</v>
      </c>
      <c r="AG10" s="384">
        <v>1279</v>
      </c>
      <c r="AH10" s="387">
        <v>1020</v>
      </c>
      <c r="AI10" s="388">
        <v>1089</v>
      </c>
      <c r="AJ10" s="382">
        <v>1230</v>
      </c>
      <c r="AK10" s="389">
        <v>1288</v>
      </c>
      <c r="AL10" s="390">
        <v>2387</v>
      </c>
      <c r="AM10" s="386">
        <v>1230</v>
      </c>
      <c r="AN10" s="389">
        <v>1298</v>
      </c>
      <c r="AO10" s="389">
        <v>1201</v>
      </c>
      <c r="AP10" s="390">
        <v>1195</v>
      </c>
    </row>
    <row r="11" spans="1:71" s="63" customFormat="1" ht="39" customHeight="1">
      <c r="B11" s="391" t="s">
        <v>235</v>
      </c>
      <c r="C11" s="392">
        <v>1224</v>
      </c>
      <c r="D11" s="393">
        <v>823</v>
      </c>
      <c r="E11" s="394">
        <v>996</v>
      </c>
      <c r="F11" s="395">
        <v>1500</v>
      </c>
      <c r="G11" s="396">
        <v>1303</v>
      </c>
      <c r="H11" s="393">
        <v>176</v>
      </c>
      <c r="I11" s="394">
        <v>815</v>
      </c>
      <c r="J11" s="395">
        <v>1359</v>
      </c>
      <c r="K11" s="396">
        <v>3048</v>
      </c>
      <c r="L11" s="394">
        <f>4427-K11</f>
        <v>1379</v>
      </c>
      <c r="M11" s="394">
        <v>857</v>
      </c>
      <c r="N11" s="397">
        <v>1532</v>
      </c>
      <c r="O11" s="396">
        <v>2208</v>
      </c>
      <c r="P11" s="394">
        <v>1305</v>
      </c>
      <c r="Q11" s="394">
        <v>956</v>
      </c>
      <c r="R11" s="397">
        <v>1583</v>
      </c>
      <c r="S11" s="396">
        <v>1740</v>
      </c>
      <c r="T11" s="394">
        <v>707</v>
      </c>
      <c r="U11" s="394">
        <v>1393</v>
      </c>
      <c r="V11" s="397">
        <v>1164</v>
      </c>
      <c r="W11" s="396">
        <v>2250</v>
      </c>
      <c r="X11" s="394">
        <v>1971</v>
      </c>
      <c r="Y11" s="394">
        <v>986</v>
      </c>
      <c r="Z11" s="397">
        <v>3142</v>
      </c>
      <c r="AA11" s="396">
        <v>2031</v>
      </c>
      <c r="AB11" s="394">
        <v>1268</v>
      </c>
      <c r="AC11" s="394">
        <v>598</v>
      </c>
      <c r="AD11" s="397">
        <v>1143</v>
      </c>
      <c r="AE11" s="396">
        <v>1307</v>
      </c>
      <c r="AF11" s="394">
        <v>245</v>
      </c>
      <c r="AG11" s="394">
        <v>775</v>
      </c>
      <c r="AH11" s="397">
        <v>1754</v>
      </c>
      <c r="AI11" s="398">
        <v>1438</v>
      </c>
      <c r="AJ11" s="392">
        <v>291</v>
      </c>
      <c r="AK11" s="399">
        <v>860</v>
      </c>
      <c r="AL11" s="395">
        <v>2389</v>
      </c>
      <c r="AM11" s="396">
        <v>1312</v>
      </c>
      <c r="AN11" s="399">
        <v>355</v>
      </c>
      <c r="AO11" s="399">
        <v>534</v>
      </c>
      <c r="AP11" s="395">
        <v>386</v>
      </c>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s="63" customFormat="1" ht="39" customHeight="1">
      <c r="B12" s="391" t="s">
        <v>236</v>
      </c>
      <c r="C12" s="392">
        <v>617</v>
      </c>
      <c r="D12" s="393">
        <v>1249</v>
      </c>
      <c r="E12" s="394">
        <v>1914</v>
      </c>
      <c r="F12" s="395">
        <v>2149</v>
      </c>
      <c r="G12" s="396">
        <v>4167</v>
      </c>
      <c r="H12" s="393">
        <v>1916</v>
      </c>
      <c r="I12" s="394">
        <v>3458</v>
      </c>
      <c r="J12" s="395">
        <v>1200</v>
      </c>
      <c r="K12" s="396">
        <v>6138</v>
      </c>
      <c r="L12" s="394">
        <f>11911-K12</f>
        <v>5773</v>
      </c>
      <c r="M12" s="394">
        <v>4883</v>
      </c>
      <c r="N12" s="397">
        <v>2355</v>
      </c>
      <c r="O12" s="396">
        <v>6463</v>
      </c>
      <c r="P12" s="394">
        <v>5139</v>
      </c>
      <c r="Q12" s="394">
        <v>6113</v>
      </c>
      <c r="R12" s="397">
        <v>6037</v>
      </c>
      <c r="S12" s="396">
        <v>7793</v>
      </c>
      <c r="T12" s="394">
        <v>8793</v>
      </c>
      <c r="U12" s="394">
        <v>6940</v>
      </c>
      <c r="V12" s="397">
        <v>5385</v>
      </c>
      <c r="W12" s="396">
        <v>6678</v>
      </c>
      <c r="X12" s="394">
        <v>5149</v>
      </c>
      <c r="Y12" s="394" t="s">
        <v>1</v>
      </c>
      <c r="Z12" s="397" t="s">
        <v>1</v>
      </c>
      <c r="AA12" s="396">
        <v>528</v>
      </c>
      <c r="AB12" s="394">
        <v>1922</v>
      </c>
      <c r="AC12" s="394">
        <v>3992</v>
      </c>
      <c r="AD12" s="397">
        <v>2737</v>
      </c>
      <c r="AE12" s="396">
        <v>8272</v>
      </c>
      <c r="AF12" s="394">
        <v>2901</v>
      </c>
      <c r="AG12" s="394">
        <v>2961</v>
      </c>
      <c r="AH12" s="397">
        <v>5163</v>
      </c>
      <c r="AI12" s="398">
        <v>4103</v>
      </c>
      <c r="AJ12" s="392">
        <v>4015</v>
      </c>
      <c r="AK12" s="399">
        <v>1974</v>
      </c>
      <c r="AL12" s="395">
        <v>2474</v>
      </c>
      <c r="AM12" s="396">
        <v>1728</v>
      </c>
      <c r="AN12" s="399">
        <v>2533</v>
      </c>
      <c r="AO12" s="399">
        <v>758</v>
      </c>
      <c r="AP12" s="395">
        <v>10569</v>
      </c>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39" customHeight="1">
      <c r="B13" s="391" t="s">
        <v>237</v>
      </c>
      <c r="C13" s="396" t="s">
        <v>1</v>
      </c>
      <c r="D13" s="394" t="s">
        <v>1</v>
      </c>
      <c r="E13" s="394" t="s">
        <v>1</v>
      </c>
      <c r="F13" s="395">
        <v>6231</v>
      </c>
      <c r="G13" s="396">
        <v>863</v>
      </c>
      <c r="H13" s="394" t="s">
        <v>1</v>
      </c>
      <c r="I13" s="394" t="s">
        <v>1</v>
      </c>
      <c r="J13" s="395">
        <v>1519</v>
      </c>
      <c r="K13" s="396">
        <v>1682</v>
      </c>
      <c r="L13" s="394" t="s">
        <v>1</v>
      </c>
      <c r="M13" s="394" t="s">
        <v>1</v>
      </c>
      <c r="N13" s="397">
        <v>360</v>
      </c>
      <c r="O13" s="396">
        <v>1419</v>
      </c>
      <c r="P13" s="394" t="s">
        <v>1</v>
      </c>
      <c r="Q13" s="394" t="s">
        <v>1</v>
      </c>
      <c r="R13" s="397">
        <v>453</v>
      </c>
      <c r="S13" s="396">
        <v>16</v>
      </c>
      <c r="T13" s="394" t="s">
        <v>1</v>
      </c>
      <c r="U13" s="394" t="s">
        <v>1</v>
      </c>
      <c r="V13" s="397">
        <v>45</v>
      </c>
      <c r="W13" s="396" t="s">
        <v>1</v>
      </c>
      <c r="X13" s="394" t="s">
        <v>1</v>
      </c>
      <c r="Y13" s="394" t="s">
        <v>1</v>
      </c>
      <c r="Z13" s="397" t="s">
        <v>1</v>
      </c>
      <c r="AA13" s="396" t="s">
        <v>1</v>
      </c>
      <c r="AB13" s="394" t="s">
        <v>1</v>
      </c>
      <c r="AC13" s="394" t="s">
        <v>1</v>
      </c>
      <c r="AD13" s="400" t="s">
        <v>329</v>
      </c>
      <c r="AE13" s="396" t="s">
        <v>329</v>
      </c>
      <c r="AF13" s="394" t="s">
        <v>329</v>
      </c>
      <c r="AG13" s="394" t="s">
        <v>329</v>
      </c>
      <c r="AH13" s="397" t="s">
        <v>329</v>
      </c>
      <c r="AI13" s="398" t="s">
        <v>329</v>
      </c>
      <c r="AJ13" s="392" t="s">
        <v>1</v>
      </c>
      <c r="AK13" s="399" t="s">
        <v>1</v>
      </c>
      <c r="AL13" s="395" t="s">
        <v>1</v>
      </c>
      <c r="AM13" s="396" t="s">
        <v>1</v>
      </c>
      <c r="AN13" s="399" t="s">
        <v>1</v>
      </c>
      <c r="AO13" s="399" t="s">
        <v>1</v>
      </c>
      <c r="AP13" s="395" t="s">
        <v>1</v>
      </c>
    </row>
    <row r="14" spans="1:71" ht="39" customHeight="1">
      <c r="B14" s="391" t="s">
        <v>239</v>
      </c>
      <c r="C14" s="396" t="s">
        <v>1</v>
      </c>
      <c r="D14" s="394" t="s">
        <v>1</v>
      </c>
      <c r="E14" s="394" t="s">
        <v>1</v>
      </c>
      <c r="F14" s="397" t="s">
        <v>1</v>
      </c>
      <c r="G14" s="396" t="s">
        <v>1</v>
      </c>
      <c r="H14" s="394" t="s">
        <v>1</v>
      </c>
      <c r="I14" s="394" t="s">
        <v>1</v>
      </c>
      <c r="J14" s="395" t="s">
        <v>1</v>
      </c>
      <c r="K14" s="396" t="s">
        <v>1</v>
      </c>
      <c r="L14" s="394" t="s">
        <v>1</v>
      </c>
      <c r="M14" s="394" t="s">
        <v>1</v>
      </c>
      <c r="N14" s="397" t="s">
        <v>1</v>
      </c>
      <c r="O14" s="396" t="s">
        <v>1</v>
      </c>
      <c r="P14" s="394" t="s">
        <v>1</v>
      </c>
      <c r="Q14" s="394" t="s">
        <v>1</v>
      </c>
      <c r="R14" s="397" t="s">
        <v>1</v>
      </c>
      <c r="S14" s="396" t="s">
        <v>1</v>
      </c>
      <c r="T14" s="394" t="s">
        <v>1</v>
      </c>
      <c r="U14" s="394" t="s">
        <v>1</v>
      </c>
      <c r="V14" s="397" t="s">
        <v>1</v>
      </c>
      <c r="W14" s="392" t="s">
        <v>1</v>
      </c>
      <c r="X14" s="394" t="s">
        <v>1</v>
      </c>
      <c r="Y14" s="394" t="s">
        <v>1</v>
      </c>
      <c r="Z14" s="392" t="s">
        <v>1</v>
      </c>
      <c r="AA14" s="396" t="s">
        <v>1</v>
      </c>
      <c r="AB14" s="394">
        <v>3036</v>
      </c>
      <c r="AC14" s="394">
        <v>54</v>
      </c>
      <c r="AD14" s="397">
        <v>712</v>
      </c>
      <c r="AE14" s="396" t="s">
        <v>329</v>
      </c>
      <c r="AF14" s="394" t="s">
        <v>329</v>
      </c>
      <c r="AG14" s="394" t="s">
        <v>329</v>
      </c>
      <c r="AH14" s="397" t="s">
        <v>329</v>
      </c>
      <c r="AI14" s="398" t="s">
        <v>329</v>
      </c>
      <c r="AJ14" s="392" t="s">
        <v>1</v>
      </c>
      <c r="AK14" s="399" t="s">
        <v>1</v>
      </c>
      <c r="AL14" s="395" t="s">
        <v>1</v>
      </c>
      <c r="AM14" s="396" t="s">
        <v>1</v>
      </c>
      <c r="AN14" s="399" t="s">
        <v>1</v>
      </c>
      <c r="AO14" s="399" t="s">
        <v>1</v>
      </c>
      <c r="AP14" s="395" t="s">
        <v>1</v>
      </c>
    </row>
    <row r="15" spans="1:71" ht="39" customHeight="1">
      <c r="B15" s="401" t="s">
        <v>240</v>
      </c>
      <c r="C15" s="396" t="s">
        <v>1</v>
      </c>
      <c r="D15" s="394" t="s">
        <v>1</v>
      </c>
      <c r="E15" s="394" t="s">
        <v>1</v>
      </c>
      <c r="F15" s="397" t="s">
        <v>1</v>
      </c>
      <c r="G15" s="396" t="s">
        <v>1</v>
      </c>
      <c r="H15" s="394" t="s">
        <v>1</v>
      </c>
      <c r="I15" s="394" t="s">
        <v>1</v>
      </c>
      <c r="J15" s="395" t="s">
        <v>1</v>
      </c>
      <c r="K15" s="396" t="s">
        <v>1</v>
      </c>
      <c r="L15" s="394" t="s">
        <v>1</v>
      </c>
      <c r="M15" s="394" t="s">
        <v>1</v>
      </c>
      <c r="N15" s="397" t="s">
        <v>1</v>
      </c>
      <c r="O15" s="396" t="s">
        <v>1</v>
      </c>
      <c r="P15" s="394" t="s">
        <v>1</v>
      </c>
      <c r="Q15" s="394" t="s">
        <v>1</v>
      </c>
      <c r="R15" s="397" t="s">
        <v>1</v>
      </c>
      <c r="S15" s="396" t="s">
        <v>1</v>
      </c>
      <c r="T15" s="394" t="s">
        <v>1</v>
      </c>
      <c r="U15" s="394" t="s">
        <v>1</v>
      </c>
      <c r="V15" s="397" t="s">
        <v>1</v>
      </c>
      <c r="W15" s="392" t="s">
        <v>1</v>
      </c>
      <c r="X15" s="394" t="s">
        <v>1</v>
      </c>
      <c r="Y15" s="394" t="s">
        <v>1</v>
      </c>
      <c r="Z15" s="392" t="s">
        <v>1</v>
      </c>
      <c r="AA15" s="396" t="s">
        <v>1</v>
      </c>
      <c r="AB15" s="394" t="s">
        <v>1</v>
      </c>
      <c r="AC15" s="394" t="s">
        <v>1</v>
      </c>
      <c r="AD15" s="400" t="s">
        <v>329</v>
      </c>
      <c r="AE15" s="396" t="s">
        <v>329</v>
      </c>
      <c r="AF15" s="394" t="s">
        <v>329</v>
      </c>
      <c r="AG15" s="394" t="s">
        <v>329</v>
      </c>
      <c r="AH15" s="397" t="s">
        <v>329</v>
      </c>
      <c r="AI15" s="398" t="s">
        <v>329</v>
      </c>
      <c r="AJ15" s="392" t="s">
        <v>1</v>
      </c>
      <c r="AK15" s="399" t="s">
        <v>1</v>
      </c>
      <c r="AL15" s="395" t="s">
        <v>1</v>
      </c>
      <c r="AM15" s="396" t="s">
        <v>1</v>
      </c>
      <c r="AN15" s="399" t="s">
        <v>1</v>
      </c>
      <c r="AO15" s="399" t="s">
        <v>1</v>
      </c>
      <c r="AP15" s="395">
        <v>5408</v>
      </c>
    </row>
    <row r="16" spans="1:71" s="62" customFormat="1" ht="39" customHeight="1">
      <c r="B16" s="391" t="s">
        <v>241</v>
      </c>
      <c r="C16" s="392">
        <v>4057</v>
      </c>
      <c r="D16" s="383">
        <v>7322</v>
      </c>
      <c r="E16" s="394">
        <v>3551</v>
      </c>
      <c r="F16" s="395">
        <v>2062</v>
      </c>
      <c r="G16" s="396">
        <v>3165</v>
      </c>
      <c r="H16" s="393">
        <v>2907</v>
      </c>
      <c r="I16" s="394">
        <v>3962</v>
      </c>
      <c r="J16" s="395">
        <v>6405</v>
      </c>
      <c r="K16" s="396">
        <v>4538</v>
      </c>
      <c r="L16" s="394">
        <v>5621</v>
      </c>
      <c r="M16" s="394">
        <v>2892</v>
      </c>
      <c r="N16" s="397">
        <v>5445</v>
      </c>
      <c r="O16" s="396">
        <v>3966</v>
      </c>
      <c r="P16" s="394">
        <v>6010</v>
      </c>
      <c r="Q16" s="394">
        <v>1931</v>
      </c>
      <c r="R16" s="397">
        <v>3450</v>
      </c>
      <c r="S16" s="396">
        <v>4312</v>
      </c>
      <c r="T16" s="394">
        <v>2397</v>
      </c>
      <c r="U16" s="394">
        <v>1214</v>
      </c>
      <c r="V16" s="397">
        <v>5479</v>
      </c>
      <c r="W16" s="396">
        <v>3356</v>
      </c>
      <c r="X16" s="394">
        <v>2930</v>
      </c>
      <c r="Y16" s="394">
        <v>3077</v>
      </c>
      <c r="Z16" s="397">
        <v>211</v>
      </c>
      <c r="AA16" s="396">
        <v>4441</v>
      </c>
      <c r="AB16" s="394">
        <v>2907</v>
      </c>
      <c r="AC16" s="394">
        <v>3599</v>
      </c>
      <c r="AD16" s="397">
        <v>3644</v>
      </c>
      <c r="AE16" s="396">
        <v>4261</v>
      </c>
      <c r="AF16" s="394">
        <v>5969</v>
      </c>
      <c r="AG16" s="394">
        <v>3733</v>
      </c>
      <c r="AH16" s="397">
        <v>2322</v>
      </c>
      <c r="AI16" s="398">
        <v>3037</v>
      </c>
      <c r="AJ16" s="392">
        <v>6125</v>
      </c>
      <c r="AK16" s="399">
        <v>495</v>
      </c>
      <c r="AL16" s="395">
        <v>3946</v>
      </c>
      <c r="AM16" s="396">
        <v>3053</v>
      </c>
      <c r="AN16" s="399">
        <v>2775</v>
      </c>
      <c r="AO16" s="399">
        <v>6262</v>
      </c>
      <c r="AP16" s="395">
        <v>-647</v>
      </c>
    </row>
    <row r="17" spans="2:71" s="18" customFormat="1" ht="39" customHeight="1">
      <c r="B17" s="373" t="s">
        <v>242</v>
      </c>
      <c r="C17" s="374">
        <v>-17254</v>
      </c>
      <c r="D17" s="375">
        <v>-18423</v>
      </c>
      <c r="E17" s="375">
        <v>-17015</v>
      </c>
      <c r="F17" s="402">
        <v>-17065</v>
      </c>
      <c r="G17" s="376">
        <v>-15138</v>
      </c>
      <c r="H17" s="403">
        <v>-15713</v>
      </c>
      <c r="I17" s="375">
        <v>-13461</v>
      </c>
      <c r="J17" s="377">
        <v>-14770</v>
      </c>
      <c r="K17" s="376">
        <f>SUM(K18:K23)-1</f>
        <v>-13583</v>
      </c>
      <c r="L17" s="375">
        <f>-29761-K17</f>
        <v>-16178</v>
      </c>
      <c r="M17" s="375">
        <v>-12077</v>
      </c>
      <c r="N17" s="377">
        <v>-15309</v>
      </c>
      <c r="O17" s="376">
        <v>-13316</v>
      </c>
      <c r="P17" s="375">
        <v>-12011</v>
      </c>
      <c r="Q17" s="375">
        <v>-10702</v>
      </c>
      <c r="R17" s="377">
        <v>-14398</v>
      </c>
      <c r="S17" s="376">
        <v>-11223</v>
      </c>
      <c r="T17" s="375">
        <v>-14281</v>
      </c>
      <c r="U17" s="375">
        <v>-10622</v>
      </c>
      <c r="V17" s="377">
        <v>-15853</v>
      </c>
      <c r="W17" s="376">
        <v>-10352</v>
      </c>
      <c r="X17" s="375">
        <v>-12214</v>
      </c>
      <c r="Y17" s="375">
        <v>-12729</v>
      </c>
      <c r="Z17" s="377">
        <v>-22424</v>
      </c>
      <c r="AA17" s="376">
        <v>-10664</v>
      </c>
      <c r="AB17" s="375">
        <v>-11970</v>
      </c>
      <c r="AC17" s="375">
        <v>-9541</v>
      </c>
      <c r="AD17" s="377">
        <v>-7497</v>
      </c>
      <c r="AE17" s="376">
        <v>-10664</v>
      </c>
      <c r="AF17" s="375">
        <v>-9522</v>
      </c>
      <c r="AG17" s="375">
        <v>-7728</v>
      </c>
      <c r="AH17" s="377">
        <v>-8262</v>
      </c>
      <c r="AI17" s="378">
        <v>-9494</v>
      </c>
      <c r="AJ17" s="374">
        <v>-10782</v>
      </c>
      <c r="AK17" s="379">
        <v>-5802</v>
      </c>
      <c r="AL17" s="380">
        <v>-13358</v>
      </c>
      <c r="AM17" s="376">
        <v>-8250</v>
      </c>
      <c r="AN17" s="379">
        <v>-7065</v>
      </c>
      <c r="AO17" s="379">
        <v>-11684</v>
      </c>
      <c r="AP17" s="380">
        <v>-11780</v>
      </c>
    </row>
    <row r="18" spans="2:71" s="62" customFormat="1" ht="39" customHeight="1">
      <c r="B18" s="404" t="s">
        <v>243</v>
      </c>
      <c r="C18" s="382">
        <v>-14497</v>
      </c>
      <c r="D18" s="384">
        <v>-13459</v>
      </c>
      <c r="E18" s="384">
        <v>-13019</v>
      </c>
      <c r="F18" s="385">
        <v>-12615</v>
      </c>
      <c r="G18" s="386">
        <v>-11814</v>
      </c>
      <c r="H18" s="383">
        <v>-12076</v>
      </c>
      <c r="I18" s="384">
        <v>-10830</v>
      </c>
      <c r="J18" s="387">
        <v>-11113</v>
      </c>
      <c r="K18" s="386">
        <v>-9549</v>
      </c>
      <c r="L18" s="384">
        <f>-18514-K18</f>
        <v>-8965</v>
      </c>
      <c r="M18" s="384">
        <v>-10074</v>
      </c>
      <c r="N18" s="387">
        <v>-9983</v>
      </c>
      <c r="O18" s="386">
        <v>-9891</v>
      </c>
      <c r="P18" s="384">
        <v>-9711</v>
      </c>
      <c r="Q18" s="384">
        <v>-9085</v>
      </c>
      <c r="R18" s="387">
        <v>-9645</v>
      </c>
      <c r="S18" s="386">
        <v>-8882</v>
      </c>
      <c r="T18" s="384">
        <v>-8187</v>
      </c>
      <c r="U18" s="384">
        <v>-8342</v>
      </c>
      <c r="V18" s="387">
        <v>-7690</v>
      </c>
      <c r="W18" s="386">
        <v>-7331</v>
      </c>
      <c r="X18" s="384">
        <v>-7089</v>
      </c>
      <c r="Y18" s="384">
        <v>-7369</v>
      </c>
      <c r="Z18" s="387">
        <v>-7356</v>
      </c>
      <c r="AA18" s="386">
        <v>-6856</v>
      </c>
      <c r="AB18" s="384">
        <v>-6578</v>
      </c>
      <c r="AC18" s="384">
        <v>-6136</v>
      </c>
      <c r="AD18" s="387">
        <v>-6238</v>
      </c>
      <c r="AE18" s="386">
        <v>-6067</v>
      </c>
      <c r="AF18" s="384">
        <v>-6167</v>
      </c>
      <c r="AG18" s="384">
        <v>-5835</v>
      </c>
      <c r="AH18" s="387">
        <v>-5848</v>
      </c>
      <c r="AI18" s="388">
        <v>-5977</v>
      </c>
      <c r="AJ18" s="382">
        <v>-5738</v>
      </c>
      <c r="AK18" s="389">
        <v>-5913</v>
      </c>
      <c r="AL18" s="390">
        <v>-6584</v>
      </c>
      <c r="AM18" s="386">
        <v>-5413</v>
      </c>
      <c r="AN18" s="389">
        <v>-5402</v>
      </c>
      <c r="AO18" s="389">
        <v>-5117</v>
      </c>
      <c r="AP18" s="390">
        <v>-5089</v>
      </c>
    </row>
    <row r="19" spans="2:71" s="62" customFormat="1" ht="39" customHeight="1">
      <c r="B19" s="391" t="s">
        <v>244</v>
      </c>
      <c r="C19" s="392">
        <v>-275</v>
      </c>
      <c r="D19" s="394">
        <v>-498</v>
      </c>
      <c r="E19" s="394">
        <v>-619</v>
      </c>
      <c r="F19" s="395">
        <v>-693</v>
      </c>
      <c r="G19" s="396">
        <v>-784</v>
      </c>
      <c r="H19" s="393">
        <v>-477</v>
      </c>
      <c r="I19" s="394">
        <v>-759</v>
      </c>
      <c r="J19" s="395">
        <v>-900</v>
      </c>
      <c r="K19" s="396">
        <v>-809</v>
      </c>
      <c r="L19" s="394">
        <f>-1292-K19</f>
        <v>-483</v>
      </c>
      <c r="M19" s="394">
        <v>-199</v>
      </c>
      <c r="N19" s="397">
        <v>-81</v>
      </c>
      <c r="O19" s="396">
        <v>-32</v>
      </c>
      <c r="P19" s="394">
        <v>-26</v>
      </c>
      <c r="Q19" s="394">
        <v>-20</v>
      </c>
      <c r="R19" s="397">
        <v>-11</v>
      </c>
      <c r="S19" s="396">
        <v>-23</v>
      </c>
      <c r="T19" s="394">
        <v>-20</v>
      </c>
      <c r="U19" s="394">
        <v>-83</v>
      </c>
      <c r="V19" s="397">
        <v>-57</v>
      </c>
      <c r="W19" s="396">
        <v>-74</v>
      </c>
      <c r="X19" s="394">
        <v>-77</v>
      </c>
      <c r="Y19" s="394">
        <v>-72</v>
      </c>
      <c r="Z19" s="397">
        <v>-83</v>
      </c>
      <c r="AA19" s="396">
        <v>-100</v>
      </c>
      <c r="AB19" s="394">
        <v>-43</v>
      </c>
      <c r="AC19" s="394">
        <v>-20</v>
      </c>
      <c r="AD19" s="397">
        <v>-15</v>
      </c>
      <c r="AE19" s="396">
        <v>-9</v>
      </c>
      <c r="AF19" s="394">
        <v>-5</v>
      </c>
      <c r="AG19" s="394">
        <v>-1</v>
      </c>
      <c r="AH19" s="397">
        <v>-3</v>
      </c>
      <c r="AI19" s="398">
        <v>-1</v>
      </c>
      <c r="AJ19" s="392">
        <v>-1</v>
      </c>
      <c r="AK19" s="399">
        <v>-2</v>
      </c>
      <c r="AL19" s="395">
        <v>-1</v>
      </c>
      <c r="AM19" s="396">
        <v>-1</v>
      </c>
      <c r="AN19" s="399">
        <v>-1</v>
      </c>
      <c r="AO19" s="399">
        <v>-1</v>
      </c>
      <c r="AP19" s="395">
        <v>-1</v>
      </c>
    </row>
    <row r="20" spans="2:71" s="62" customFormat="1" ht="39" customHeight="1">
      <c r="B20" s="391" t="s">
        <v>330</v>
      </c>
      <c r="C20" s="396" t="s">
        <v>1</v>
      </c>
      <c r="D20" s="394" t="s">
        <v>1</v>
      </c>
      <c r="E20" s="394" t="s">
        <v>1</v>
      </c>
      <c r="F20" s="397" t="s">
        <v>1</v>
      </c>
      <c r="G20" s="396" t="s">
        <v>1</v>
      </c>
      <c r="H20" s="394" t="s">
        <v>1</v>
      </c>
      <c r="I20" s="394" t="s">
        <v>1</v>
      </c>
      <c r="J20" s="397" t="s">
        <v>1</v>
      </c>
      <c r="K20" s="396" t="s">
        <v>1</v>
      </c>
      <c r="L20" s="394" t="s">
        <v>1</v>
      </c>
      <c r="M20" s="394" t="s">
        <v>1</v>
      </c>
      <c r="N20" s="397" t="s">
        <v>1</v>
      </c>
      <c r="O20" s="396" t="s">
        <v>1</v>
      </c>
      <c r="P20" s="394" t="s">
        <v>1</v>
      </c>
      <c r="Q20" s="394" t="s">
        <v>1</v>
      </c>
      <c r="R20" s="397" t="s">
        <v>1</v>
      </c>
      <c r="S20" s="396" t="s">
        <v>1</v>
      </c>
      <c r="T20" s="394" t="s">
        <v>1</v>
      </c>
      <c r="U20" s="394" t="s">
        <v>1</v>
      </c>
      <c r="V20" s="397" t="s">
        <v>1</v>
      </c>
      <c r="W20" s="396" t="s">
        <v>1</v>
      </c>
      <c r="X20" s="394" t="s">
        <v>1</v>
      </c>
      <c r="Y20" s="394">
        <v>-479</v>
      </c>
      <c r="Z20" s="397">
        <v>-8893</v>
      </c>
      <c r="AA20" s="396" t="s">
        <v>1</v>
      </c>
      <c r="AB20" s="394" t="s">
        <v>1</v>
      </c>
      <c r="AC20" s="394" t="s">
        <v>1</v>
      </c>
      <c r="AD20" s="397" t="s">
        <v>329</v>
      </c>
      <c r="AE20" s="396" t="s">
        <v>329</v>
      </c>
      <c r="AF20" s="394" t="s">
        <v>1</v>
      </c>
      <c r="AG20" s="394" t="s">
        <v>329</v>
      </c>
      <c r="AH20" s="397" t="s">
        <v>329</v>
      </c>
      <c r="AI20" s="398" t="s">
        <v>329</v>
      </c>
      <c r="AJ20" s="392" t="s">
        <v>1</v>
      </c>
      <c r="AK20" s="399" t="s">
        <v>1</v>
      </c>
      <c r="AL20" s="395" t="s">
        <v>1</v>
      </c>
      <c r="AM20" s="396" t="s">
        <v>1</v>
      </c>
      <c r="AN20" s="399" t="s">
        <v>1</v>
      </c>
      <c r="AO20" s="399" t="s">
        <v>1</v>
      </c>
      <c r="AP20" s="395" t="s">
        <v>1</v>
      </c>
    </row>
    <row r="21" spans="2:71" s="62" customFormat="1" ht="39" customHeight="1">
      <c r="B21" s="391" t="s">
        <v>245</v>
      </c>
      <c r="C21" s="396" t="s">
        <v>1</v>
      </c>
      <c r="D21" s="394" t="s">
        <v>1</v>
      </c>
      <c r="E21" s="394" t="s">
        <v>1</v>
      </c>
      <c r="F21" s="397" t="s">
        <v>1</v>
      </c>
      <c r="G21" s="396" t="s">
        <v>1</v>
      </c>
      <c r="H21" s="394" t="s">
        <v>1</v>
      </c>
      <c r="I21" s="394" t="s">
        <v>1</v>
      </c>
      <c r="J21" s="397" t="s">
        <v>1</v>
      </c>
      <c r="K21" s="396" t="s">
        <v>1</v>
      </c>
      <c r="L21" s="394" t="s">
        <v>1</v>
      </c>
      <c r="M21" s="394" t="s">
        <v>1</v>
      </c>
      <c r="N21" s="397" t="s">
        <v>1</v>
      </c>
      <c r="O21" s="396" t="s">
        <v>1</v>
      </c>
      <c r="P21" s="394" t="s">
        <v>1</v>
      </c>
      <c r="Q21" s="394" t="s">
        <v>1</v>
      </c>
      <c r="R21" s="397" t="s">
        <v>1</v>
      </c>
      <c r="S21" s="396" t="s">
        <v>1</v>
      </c>
      <c r="T21" s="394" t="s">
        <v>1</v>
      </c>
      <c r="U21" s="394" t="s">
        <v>1</v>
      </c>
      <c r="V21" s="397">
        <v>-5664</v>
      </c>
      <c r="W21" s="396" t="s">
        <v>1</v>
      </c>
      <c r="X21" s="394" t="s">
        <v>1</v>
      </c>
      <c r="Y21" s="394">
        <v>-3013</v>
      </c>
      <c r="Z21" s="397">
        <v>-2230</v>
      </c>
      <c r="AA21" s="396" t="s">
        <v>1</v>
      </c>
      <c r="AB21" s="394" t="s">
        <v>1</v>
      </c>
      <c r="AC21" s="394" t="s">
        <v>1</v>
      </c>
      <c r="AD21" s="397" t="s">
        <v>329</v>
      </c>
      <c r="AE21" s="396" t="s">
        <v>1</v>
      </c>
      <c r="AF21" s="394" t="s">
        <v>1</v>
      </c>
      <c r="AG21" s="394" t="s">
        <v>1</v>
      </c>
      <c r="AH21" s="397" t="s">
        <v>1</v>
      </c>
      <c r="AI21" s="398">
        <v>-1609</v>
      </c>
      <c r="AJ21" s="392">
        <v>-3360</v>
      </c>
      <c r="AK21" s="399">
        <v>1891</v>
      </c>
      <c r="AL21" s="395">
        <v>2933</v>
      </c>
      <c r="AM21" s="396">
        <v>-1109</v>
      </c>
      <c r="AN21" s="399">
        <v>31</v>
      </c>
      <c r="AO21" s="399">
        <v>1078</v>
      </c>
      <c r="AP21" s="395" t="s">
        <v>1</v>
      </c>
    </row>
    <row r="22" spans="2:71" s="62" customFormat="1" ht="39" customHeight="1">
      <c r="B22" s="401" t="s">
        <v>247</v>
      </c>
      <c r="C22" s="396" t="s">
        <v>1</v>
      </c>
      <c r="D22" s="394" t="s">
        <v>1</v>
      </c>
      <c r="E22" s="405" t="s">
        <v>1</v>
      </c>
      <c r="F22" s="392" t="s">
        <v>1</v>
      </c>
      <c r="G22" s="396" t="s">
        <v>1</v>
      </c>
      <c r="H22" s="394" t="s">
        <v>1</v>
      </c>
      <c r="I22" s="405" t="s">
        <v>1</v>
      </c>
      <c r="J22" s="392" t="s">
        <v>1</v>
      </c>
      <c r="K22" s="396" t="s">
        <v>1</v>
      </c>
      <c r="L22" s="394" t="s">
        <v>1</v>
      </c>
      <c r="M22" s="405" t="s">
        <v>1</v>
      </c>
      <c r="N22" s="392" t="s">
        <v>1</v>
      </c>
      <c r="O22" s="396" t="s">
        <v>1</v>
      </c>
      <c r="P22" s="394" t="s">
        <v>1</v>
      </c>
      <c r="Q22" s="405" t="s">
        <v>1</v>
      </c>
      <c r="R22" s="392" t="s">
        <v>1</v>
      </c>
      <c r="S22" s="396" t="s">
        <v>1</v>
      </c>
      <c r="T22" s="394" t="s">
        <v>1</v>
      </c>
      <c r="U22" s="405" t="s">
        <v>1</v>
      </c>
      <c r="V22" s="392" t="s">
        <v>1</v>
      </c>
      <c r="W22" s="396" t="s">
        <v>1</v>
      </c>
      <c r="X22" s="394" t="s">
        <v>1</v>
      </c>
      <c r="Y22" s="405" t="s">
        <v>1</v>
      </c>
      <c r="Z22" s="392" t="s">
        <v>1</v>
      </c>
      <c r="AA22" s="396" t="s">
        <v>1</v>
      </c>
      <c r="AB22" s="394" t="s">
        <v>1</v>
      </c>
      <c r="AC22" s="405" t="s">
        <v>1</v>
      </c>
      <c r="AD22" s="392" t="s">
        <v>1</v>
      </c>
      <c r="AE22" s="396" t="s">
        <v>1</v>
      </c>
      <c r="AF22" s="394" t="s">
        <v>1</v>
      </c>
      <c r="AG22" s="405" t="s">
        <v>1</v>
      </c>
      <c r="AH22" s="392" t="s">
        <v>1</v>
      </c>
      <c r="AI22" s="396" t="s">
        <v>1</v>
      </c>
      <c r="AJ22" s="394" t="s">
        <v>1</v>
      </c>
      <c r="AK22" s="405" t="s">
        <v>1</v>
      </c>
      <c r="AL22" s="392" t="s">
        <v>1</v>
      </c>
      <c r="AM22" s="396" t="s">
        <v>1</v>
      </c>
      <c r="AN22" s="394" t="s">
        <v>1</v>
      </c>
      <c r="AO22" s="399">
        <v>-6438</v>
      </c>
      <c r="AP22" s="395">
        <v>-4130</v>
      </c>
    </row>
    <row r="23" spans="2:71" s="62" customFormat="1" ht="39" customHeight="1">
      <c r="B23" s="406" t="s">
        <v>241</v>
      </c>
      <c r="C23" s="382">
        <v>-2481</v>
      </c>
      <c r="D23" s="384">
        <v>-4465</v>
      </c>
      <c r="E23" s="384">
        <v>-3375</v>
      </c>
      <c r="F23" s="407">
        <v>-3760</v>
      </c>
      <c r="G23" s="386">
        <v>-2539</v>
      </c>
      <c r="H23" s="384">
        <v>-3160</v>
      </c>
      <c r="I23" s="384">
        <v>-1871</v>
      </c>
      <c r="J23" s="387">
        <v>-2758</v>
      </c>
      <c r="K23" s="386">
        <v>-3224</v>
      </c>
      <c r="L23" s="384">
        <f>-9954-K23</f>
        <v>-6730</v>
      </c>
      <c r="M23" s="384">
        <f>-11757-K23-L23</f>
        <v>-1803</v>
      </c>
      <c r="N23" s="387">
        <v>-5246</v>
      </c>
      <c r="O23" s="386">
        <v>-3392</v>
      </c>
      <c r="P23" s="384">
        <v>-2275</v>
      </c>
      <c r="Q23" s="384">
        <v>-1595</v>
      </c>
      <c r="R23" s="387">
        <v>-4743</v>
      </c>
      <c r="S23" s="386">
        <v>-2318</v>
      </c>
      <c r="T23" s="384">
        <v>-6073</v>
      </c>
      <c r="U23" s="384">
        <v>-2196</v>
      </c>
      <c r="V23" s="387">
        <v>-2443</v>
      </c>
      <c r="W23" s="386">
        <v>-2946</v>
      </c>
      <c r="X23" s="384">
        <v>-5048</v>
      </c>
      <c r="Y23" s="384">
        <v>-1795</v>
      </c>
      <c r="Z23" s="387">
        <v>-3862</v>
      </c>
      <c r="AA23" s="386">
        <v>-3708</v>
      </c>
      <c r="AB23" s="384">
        <v>-5348</v>
      </c>
      <c r="AC23" s="384">
        <v>-3383</v>
      </c>
      <c r="AD23" s="387">
        <v>-1245</v>
      </c>
      <c r="AE23" s="386">
        <v>-4586</v>
      </c>
      <c r="AF23" s="384">
        <v>-3348</v>
      </c>
      <c r="AG23" s="384">
        <v>-1891</v>
      </c>
      <c r="AH23" s="387">
        <v>-2415</v>
      </c>
      <c r="AI23" s="388">
        <v>-1905</v>
      </c>
      <c r="AJ23" s="382">
        <v>-1682</v>
      </c>
      <c r="AK23" s="389">
        <v>-1780</v>
      </c>
      <c r="AL23" s="390">
        <v>-9705</v>
      </c>
      <c r="AM23" s="386">
        <v>-1726</v>
      </c>
      <c r="AN23" s="389">
        <v>-1693</v>
      </c>
      <c r="AO23" s="389">
        <v>-1205</v>
      </c>
      <c r="AP23" s="390">
        <v>-2561</v>
      </c>
    </row>
    <row r="24" spans="2:71" s="18" customFormat="1" ht="39" customHeight="1">
      <c r="B24" s="347" t="s">
        <v>20</v>
      </c>
      <c r="C24" s="355">
        <v>6078</v>
      </c>
      <c r="D24" s="349">
        <v>12996</v>
      </c>
      <c r="E24" s="356">
        <v>13113</v>
      </c>
      <c r="F24" s="348">
        <v>16274</v>
      </c>
      <c r="G24" s="357">
        <v>13891</v>
      </c>
      <c r="H24" s="349">
        <v>11871</v>
      </c>
      <c r="I24" s="356">
        <v>15413</v>
      </c>
      <c r="J24" s="361">
        <v>16913</v>
      </c>
      <c r="K24" s="357">
        <f>K8+K9+K17</f>
        <v>20839</v>
      </c>
      <c r="L24" s="356">
        <f>42622-K24</f>
        <v>21783</v>
      </c>
      <c r="M24" s="356">
        <v>21244</v>
      </c>
      <c r="N24" s="358">
        <v>14907</v>
      </c>
      <c r="O24" s="357">
        <v>21750</v>
      </c>
      <c r="P24" s="356">
        <v>24644</v>
      </c>
      <c r="Q24" s="356">
        <v>22119</v>
      </c>
      <c r="R24" s="358">
        <v>21022</v>
      </c>
      <c r="S24" s="357">
        <v>28370</v>
      </c>
      <c r="T24" s="356">
        <v>24873</v>
      </c>
      <c r="U24" s="356">
        <v>24332</v>
      </c>
      <c r="V24" s="358">
        <v>23905</v>
      </c>
      <c r="W24" s="357">
        <v>28519</v>
      </c>
      <c r="X24" s="356">
        <v>26983</v>
      </c>
      <c r="Y24" s="356">
        <v>8315</v>
      </c>
      <c r="Z24" s="358">
        <v>-30181</v>
      </c>
      <c r="AA24" s="357">
        <v>-5095</v>
      </c>
      <c r="AB24" s="356">
        <v>6643</v>
      </c>
      <c r="AC24" s="356">
        <v>5022</v>
      </c>
      <c r="AD24" s="358">
        <v>7132</v>
      </c>
      <c r="AE24" s="357">
        <v>10796</v>
      </c>
      <c r="AF24" s="356">
        <v>11364</v>
      </c>
      <c r="AG24" s="356">
        <v>11610</v>
      </c>
      <c r="AH24" s="358">
        <v>11546</v>
      </c>
      <c r="AI24" s="359">
        <v>11190</v>
      </c>
      <c r="AJ24" s="355">
        <v>12586</v>
      </c>
      <c r="AK24" s="360">
        <v>14698</v>
      </c>
      <c r="AL24" s="361">
        <v>23754</v>
      </c>
      <c r="AM24" s="357">
        <v>6878</v>
      </c>
      <c r="AN24" s="360">
        <v>8903</v>
      </c>
      <c r="AO24" s="360">
        <v>3972</v>
      </c>
      <c r="AP24" s="361">
        <v>14725</v>
      </c>
    </row>
    <row r="25" spans="2:71" s="62" customFormat="1" ht="39" customHeight="1">
      <c r="B25" s="408" t="s">
        <v>331</v>
      </c>
      <c r="C25" s="409" t="s">
        <v>1</v>
      </c>
      <c r="D25" s="364" t="s">
        <v>1</v>
      </c>
      <c r="E25" s="364" t="s">
        <v>1</v>
      </c>
      <c r="F25" s="368" t="s">
        <v>1</v>
      </c>
      <c r="G25" s="409" t="s">
        <v>1</v>
      </c>
      <c r="H25" s="364" t="s">
        <v>1</v>
      </c>
      <c r="I25" s="364" t="s">
        <v>1</v>
      </c>
      <c r="J25" s="368" t="s">
        <v>1</v>
      </c>
      <c r="K25" s="409" t="s">
        <v>1</v>
      </c>
      <c r="L25" s="364" t="s">
        <v>1</v>
      </c>
      <c r="M25" s="364" t="s">
        <v>1</v>
      </c>
      <c r="N25" s="368" t="s">
        <v>1</v>
      </c>
      <c r="O25" s="409" t="s">
        <v>1</v>
      </c>
      <c r="P25" s="364" t="s">
        <v>1</v>
      </c>
      <c r="Q25" s="364" t="s">
        <v>1</v>
      </c>
      <c r="R25" s="368" t="s">
        <v>1</v>
      </c>
      <c r="S25" s="409" t="s">
        <v>1</v>
      </c>
      <c r="T25" s="364" t="s">
        <v>1</v>
      </c>
      <c r="U25" s="364" t="s">
        <v>1</v>
      </c>
      <c r="V25" s="368" t="s">
        <v>1</v>
      </c>
      <c r="W25" s="410">
        <v>862</v>
      </c>
      <c r="X25" s="411">
        <v>10021</v>
      </c>
      <c r="Y25" s="411">
        <v>1680</v>
      </c>
      <c r="Z25" s="412">
        <v>28562</v>
      </c>
      <c r="AA25" s="410">
        <v>3641</v>
      </c>
      <c r="AB25" s="411">
        <v>23677</v>
      </c>
      <c r="AC25" s="411">
        <v>5507</v>
      </c>
      <c r="AD25" s="413">
        <v>8360</v>
      </c>
      <c r="AE25" s="410">
        <v>2812</v>
      </c>
      <c r="AF25" s="411">
        <v>715</v>
      </c>
      <c r="AG25" s="411">
        <v>2949</v>
      </c>
      <c r="AH25" s="413">
        <v>12602</v>
      </c>
      <c r="AI25" s="414">
        <v>4566</v>
      </c>
      <c r="AJ25" s="415">
        <v>889</v>
      </c>
      <c r="AK25" s="416">
        <v>413</v>
      </c>
      <c r="AL25" s="417">
        <v>8371</v>
      </c>
      <c r="AM25" s="410">
        <v>1117</v>
      </c>
      <c r="AN25" s="416">
        <v>5753</v>
      </c>
      <c r="AO25" s="416">
        <v>2604</v>
      </c>
      <c r="AP25" s="417">
        <v>4265</v>
      </c>
    </row>
    <row r="26" spans="2:71" s="62" customFormat="1" ht="39" customHeight="1">
      <c r="B26" s="391" t="s">
        <v>332</v>
      </c>
      <c r="C26" s="418" t="s">
        <v>1</v>
      </c>
      <c r="D26" s="419" t="s">
        <v>1</v>
      </c>
      <c r="E26" s="419" t="s">
        <v>1</v>
      </c>
      <c r="F26" s="420" t="s">
        <v>1</v>
      </c>
      <c r="G26" s="418" t="s">
        <v>1</v>
      </c>
      <c r="H26" s="419" t="s">
        <v>1</v>
      </c>
      <c r="I26" s="419" t="s">
        <v>1</v>
      </c>
      <c r="J26" s="420" t="s">
        <v>1</v>
      </c>
      <c r="K26" s="418" t="s">
        <v>1</v>
      </c>
      <c r="L26" s="419" t="s">
        <v>1</v>
      </c>
      <c r="M26" s="419" t="s">
        <v>1</v>
      </c>
      <c r="N26" s="421" t="s">
        <v>1</v>
      </c>
      <c r="O26" s="418" t="s">
        <v>1</v>
      </c>
      <c r="P26" s="419" t="s">
        <v>1</v>
      </c>
      <c r="Q26" s="419" t="s">
        <v>1</v>
      </c>
      <c r="R26" s="421" t="s">
        <v>1</v>
      </c>
      <c r="S26" s="418" t="s">
        <v>1</v>
      </c>
      <c r="T26" s="419" t="s">
        <v>1</v>
      </c>
      <c r="U26" s="419" t="s">
        <v>1</v>
      </c>
      <c r="V26" s="421" t="s">
        <v>1</v>
      </c>
      <c r="W26" s="396">
        <v>-7117</v>
      </c>
      <c r="X26" s="394">
        <v>-6126</v>
      </c>
      <c r="Y26" s="394">
        <v>-12537</v>
      </c>
      <c r="Z26" s="422">
        <v>-11911</v>
      </c>
      <c r="AA26" s="396">
        <v>-590</v>
      </c>
      <c r="AB26" s="394">
        <v>-3929</v>
      </c>
      <c r="AC26" s="394">
        <v>-21773</v>
      </c>
      <c r="AD26" s="397">
        <v>-9701</v>
      </c>
      <c r="AE26" s="396">
        <v>-3315</v>
      </c>
      <c r="AF26" s="394">
        <v>-6518</v>
      </c>
      <c r="AG26" s="394">
        <v>-4732</v>
      </c>
      <c r="AH26" s="397">
        <v>-10517</v>
      </c>
      <c r="AI26" s="398">
        <v>-673</v>
      </c>
      <c r="AJ26" s="392">
        <v>-5042</v>
      </c>
      <c r="AK26" s="399">
        <v>-8016</v>
      </c>
      <c r="AL26" s="395">
        <v>-1283</v>
      </c>
      <c r="AM26" s="396">
        <v>-3674</v>
      </c>
      <c r="AN26" s="399">
        <v>-9469</v>
      </c>
      <c r="AO26" s="399">
        <v>7678</v>
      </c>
      <c r="AP26" s="395">
        <v>-11033</v>
      </c>
    </row>
    <row r="27" spans="2:71" s="62" customFormat="1" ht="39" customHeight="1">
      <c r="B27" s="423" t="s">
        <v>333</v>
      </c>
      <c r="C27" s="424">
        <v>-4580</v>
      </c>
      <c r="D27" s="375">
        <v>-28470</v>
      </c>
      <c r="E27" s="425">
        <v>-2739</v>
      </c>
      <c r="F27" s="374">
        <v>-54774</v>
      </c>
      <c r="G27" s="424">
        <v>-612</v>
      </c>
      <c r="H27" s="375">
        <v>-244715</v>
      </c>
      <c r="I27" s="425">
        <v>-10189</v>
      </c>
      <c r="J27" s="426">
        <v>-182651</v>
      </c>
      <c r="K27" s="424">
        <v>1843</v>
      </c>
      <c r="L27" s="425">
        <f>-2121-K27</f>
        <v>-3964</v>
      </c>
      <c r="M27" s="425">
        <v>-3307</v>
      </c>
      <c r="N27" s="426">
        <v>-3930</v>
      </c>
      <c r="O27" s="424">
        <v>2064</v>
      </c>
      <c r="P27" s="425">
        <v>-6802</v>
      </c>
      <c r="Q27" s="425">
        <v>1545</v>
      </c>
      <c r="R27" s="426">
        <v>1744</v>
      </c>
      <c r="S27" s="424">
        <v>6421</v>
      </c>
      <c r="T27" s="425">
        <v>-7449</v>
      </c>
      <c r="U27" s="425">
        <v>-1179</v>
      </c>
      <c r="V27" s="426">
        <v>-10928</v>
      </c>
      <c r="W27" s="424">
        <v>-6255</v>
      </c>
      <c r="X27" s="425">
        <v>3895</v>
      </c>
      <c r="Y27" s="425">
        <v>-10858</v>
      </c>
      <c r="Z27" s="426">
        <v>16652</v>
      </c>
      <c r="AA27" s="424">
        <v>3051</v>
      </c>
      <c r="AB27" s="425">
        <v>19748</v>
      </c>
      <c r="AC27" s="425">
        <f>AC25+AC26</f>
        <v>-16266</v>
      </c>
      <c r="AD27" s="426">
        <v>-1342</v>
      </c>
      <c r="AE27" s="424">
        <v>-503</v>
      </c>
      <c r="AF27" s="425">
        <v>-5803</v>
      </c>
      <c r="AG27" s="425">
        <v>-1783</v>
      </c>
      <c r="AH27" s="426">
        <v>2085</v>
      </c>
      <c r="AI27" s="427">
        <v>3893</v>
      </c>
      <c r="AJ27" s="428">
        <v>-4153</v>
      </c>
      <c r="AK27" s="429">
        <v>-7603</v>
      </c>
      <c r="AL27" s="430">
        <v>7088</v>
      </c>
      <c r="AM27" s="424">
        <v>-2557</v>
      </c>
      <c r="AN27" s="429">
        <v>-3716</v>
      </c>
      <c r="AO27" s="429">
        <v>10282</v>
      </c>
      <c r="AP27" s="430">
        <v>-6768</v>
      </c>
    </row>
    <row r="28" spans="2:71" s="18" customFormat="1" ht="39" customHeight="1">
      <c r="B28" s="347" t="s">
        <v>334</v>
      </c>
      <c r="C28" s="355">
        <v>1497</v>
      </c>
      <c r="D28" s="349">
        <v>-15472</v>
      </c>
      <c r="E28" s="356">
        <v>10374</v>
      </c>
      <c r="F28" s="348">
        <v>-38500</v>
      </c>
      <c r="G28" s="357">
        <v>13278</v>
      </c>
      <c r="H28" s="349">
        <v>-232842</v>
      </c>
      <c r="I28" s="356">
        <v>5224</v>
      </c>
      <c r="J28" s="361">
        <v>-165739</v>
      </c>
      <c r="K28" s="357">
        <f>SUM(K24:K27)</f>
        <v>22682</v>
      </c>
      <c r="L28" s="356">
        <f>40501-K28</f>
        <v>17819</v>
      </c>
      <c r="M28" s="356">
        <v>17937</v>
      </c>
      <c r="N28" s="358">
        <v>10976</v>
      </c>
      <c r="O28" s="357">
        <v>23815</v>
      </c>
      <c r="P28" s="356">
        <v>17840</v>
      </c>
      <c r="Q28" s="356">
        <v>23665</v>
      </c>
      <c r="R28" s="358">
        <v>22765</v>
      </c>
      <c r="S28" s="357">
        <v>34791</v>
      </c>
      <c r="T28" s="356">
        <v>17424</v>
      </c>
      <c r="U28" s="356">
        <v>23153</v>
      </c>
      <c r="V28" s="358">
        <v>12976</v>
      </c>
      <c r="W28" s="357">
        <v>22264</v>
      </c>
      <c r="X28" s="431">
        <v>30878</v>
      </c>
      <c r="Y28" s="431">
        <v>-2541</v>
      </c>
      <c r="Z28" s="432">
        <v>-13530</v>
      </c>
      <c r="AA28" s="357">
        <v>-2045</v>
      </c>
      <c r="AB28" s="356">
        <v>26391</v>
      </c>
      <c r="AC28" s="356">
        <v>-11243</v>
      </c>
      <c r="AD28" s="358">
        <v>5791</v>
      </c>
      <c r="AE28" s="357">
        <v>10293</v>
      </c>
      <c r="AF28" s="356">
        <v>5561</v>
      </c>
      <c r="AG28" s="356">
        <v>9828</v>
      </c>
      <c r="AH28" s="358">
        <v>13630</v>
      </c>
      <c r="AI28" s="359">
        <v>15083</v>
      </c>
      <c r="AJ28" s="355">
        <v>8433</v>
      </c>
      <c r="AK28" s="360">
        <v>7096</v>
      </c>
      <c r="AL28" s="361">
        <v>30842</v>
      </c>
      <c r="AM28" s="357">
        <v>4320</v>
      </c>
      <c r="AN28" s="360">
        <v>5188</v>
      </c>
      <c r="AO28" s="360">
        <v>14254</v>
      </c>
      <c r="AP28" s="361">
        <v>7957</v>
      </c>
    </row>
    <row r="29" spans="2:71" s="62" customFormat="1" ht="39" customHeight="1">
      <c r="B29" s="433" t="s">
        <v>250</v>
      </c>
      <c r="C29" s="434">
        <v>-2651</v>
      </c>
      <c r="D29" s="364">
        <v>-2836</v>
      </c>
      <c r="E29" s="435">
        <v>-3007</v>
      </c>
      <c r="F29" s="436">
        <v>-3788</v>
      </c>
      <c r="G29" s="437">
        <v>-2726</v>
      </c>
      <c r="H29" s="364">
        <v>-2827</v>
      </c>
      <c r="I29" s="435">
        <v>-1557</v>
      </c>
      <c r="J29" s="438">
        <v>-4221</v>
      </c>
      <c r="K29" s="437">
        <v>-3852</v>
      </c>
      <c r="L29" s="435">
        <f>-9786-K29</f>
        <v>-5934</v>
      </c>
      <c r="M29" s="435">
        <v>-4459</v>
      </c>
      <c r="N29" s="438">
        <v>-2239</v>
      </c>
      <c r="O29" s="437">
        <v>-4742</v>
      </c>
      <c r="P29" s="435">
        <v>-4068</v>
      </c>
      <c r="Q29" s="435">
        <v>-4677</v>
      </c>
      <c r="R29" s="438">
        <v>-5354</v>
      </c>
      <c r="S29" s="437">
        <v>-5273</v>
      </c>
      <c r="T29" s="435">
        <v>-4742</v>
      </c>
      <c r="U29" s="435">
        <v>-4382</v>
      </c>
      <c r="V29" s="438">
        <v>-5721</v>
      </c>
      <c r="W29" s="437">
        <v>-5375</v>
      </c>
      <c r="X29" s="435">
        <v>-7640</v>
      </c>
      <c r="Y29" s="435">
        <v>-5106</v>
      </c>
      <c r="Z29" s="438">
        <v>-1108</v>
      </c>
      <c r="AA29" s="437">
        <v>-1577</v>
      </c>
      <c r="AB29" s="435">
        <v>-2044</v>
      </c>
      <c r="AC29" s="435">
        <v>-1673</v>
      </c>
      <c r="AD29" s="438">
        <v>-3268</v>
      </c>
      <c r="AE29" s="437">
        <v>-2143</v>
      </c>
      <c r="AF29" s="435">
        <v>-2867</v>
      </c>
      <c r="AG29" s="435">
        <v>-2874</v>
      </c>
      <c r="AH29" s="438">
        <v>-3516</v>
      </c>
      <c r="AI29" s="439">
        <v>-3496</v>
      </c>
      <c r="AJ29" s="434">
        <v>-2868</v>
      </c>
      <c r="AK29" s="440">
        <v>-3523</v>
      </c>
      <c r="AL29" s="441">
        <v>-8595</v>
      </c>
      <c r="AM29" s="437">
        <v>-2923</v>
      </c>
      <c r="AN29" s="440">
        <v>-2761</v>
      </c>
      <c r="AO29" s="440">
        <v>-1084</v>
      </c>
      <c r="AP29" s="441">
        <v>-4673</v>
      </c>
    </row>
    <row r="30" spans="2:71" ht="39" customHeight="1">
      <c r="B30" s="442" t="s">
        <v>251</v>
      </c>
      <c r="C30" s="443">
        <v>676</v>
      </c>
      <c r="D30" s="444">
        <v>2199</v>
      </c>
      <c r="E30" s="445">
        <v>-973</v>
      </c>
      <c r="F30" s="407">
        <v>21156</v>
      </c>
      <c r="G30" s="446">
        <v>-481</v>
      </c>
      <c r="H30" s="444">
        <v>-13377</v>
      </c>
      <c r="I30" s="445">
        <v>-969</v>
      </c>
      <c r="J30" s="447">
        <v>-3460</v>
      </c>
      <c r="K30" s="446">
        <v>-94</v>
      </c>
      <c r="L30" s="445">
        <f>-3129-K30</f>
        <v>-3035</v>
      </c>
      <c r="M30" s="445">
        <v>-2053</v>
      </c>
      <c r="N30" s="447">
        <v>-658</v>
      </c>
      <c r="O30" s="446">
        <v>-198</v>
      </c>
      <c r="P30" s="445">
        <v>368</v>
      </c>
      <c r="Q30" s="445">
        <v>-1546</v>
      </c>
      <c r="R30" s="447">
        <v>-3595</v>
      </c>
      <c r="S30" s="446">
        <v>-1113</v>
      </c>
      <c r="T30" s="445">
        <v>-2785</v>
      </c>
      <c r="U30" s="445">
        <v>-674</v>
      </c>
      <c r="V30" s="447">
        <v>2510</v>
      </c>
      <c r="W30" s="446">
        <v>911</v>
      </c>
      <c r="X30" s="445">
        <v>-1217</v>
      </c>
      <c r="Y30" s="445">
        <v>-868</v>
      </c>
      <c r="Z30" s="447">
        <v>3664</v>
      </c>
      <c r="AA30" s="446">
        <v>1839</v>
      </c>
      <c r="AB30" s="445">
        <v>-2211</v>
      </c>
      <c r="AC30" s="445">
        <v>1405</v>
      </c>
      <c r="AD30" s="447">
        <v>-739</v>
      </c>
      <c r="AE30" s="446">
        <v>-1252</v>
      </c>
      <c r="AF30" s="445">
        <v>982</v>
      </c>
      <c r="AG30" s="445">
        <v>-346</v>
      </c>
      <c r="AH30" s="447">
        <v>-8487</v>
      </c>
      <c r="AI30" s="448">
        <v>-4154</v>
      </c>
      <c r="AJ30" s="443">
        <v>-870</v>
      </c>
      <c r="AK30" s="449">
        <v>-26805</v>
      </c>
      <c r="AL30" s="450">
        <v>-11992</v>
      </c>
      <c r="AM30" s="446">
        <v>943</v>
      </c>
      <c r="AN30" s="449">
        <v>618</v>
      </c>
      <c r="AO30" s="449">
        <v>-4485</v>
      </c>
      <c r="AP30" s="450">
        <v>912</v>
      </c>
    </row>
    <row r="31" spans="2:71" ht="39" customHeight="1">
      <c r="B31" s="451" t="s">
        <v>335</v>
      </c>
      <c r="C31" s="367" t="s">
        <v>336</v>
      </c>
      <c r="D31" s="365" t="s">
        <v>336</v>
      </c>
      <c r="E31" s="365" t="s">
        <v>336</v>
      </c>
      <c r="F31" s="369" t="s">
        <v>336</v>
      </c>
      <c r="G31" s="367" t="s">
        <v>336</v>
      </c>
      <c r="H31" s="365" t="s">
        <v>336</v>
      </c>
      <c r="I31" s="365" t="s">
        <v>336</v>
      </c>
      <c r="J31" s="369" t="s">
        <v>336</v>
      </c>
      <c r="K31" s="367" t="s">
        <v>336</v>
      </c>
      <c r="L31" s="365" t="s">
        <v>336</v>
      </c>
      <c r="M31" s="365" t="s">
        <v>336</v>
      </c>
      <c r="N31" s="369" t="s">
        <v>336</v>
      </c>
      <c r="O31" s="367" t="s">
        <v>336</v>
      </c>
      <c r="P31" s="365" t="s">
        <v>336</v>
      </c>
      <c r="Q31" s="365" t="s">
        <v>336</v>
      </c>
      <c r="R31" s="369" t="s">
        <v>336</v>
      </c>
      <c r="S31" s="367" t="s">
        <v>336</v>
      </c>
      <c r="T31" s="365" t="s">
        <v>336</v>
      </c>
      <c r="U31" s="365" t="s">
        <v>336</v>
      </c>
      <c r="V31" s="369" t="s">
        <v>336</v>
      </c>
      <c r="W31" s="367" t="s">
        <v>336</v>
      </c>
      <c r="X31" s="365" t="s">
        <v>336</v>
      </c>
      <c r="Y31" s="365" t="s">
        <v>336</v>
      </c>
      <c r="Z31" s="369" t="s">
        <v>336</v>
      </c>
      <c r="AA31" s="452" t="s">
        <v>253</v>
      </c>
      <c r="AB31" s="365" t="s">
        <v>336</v>
      </c>
      <c r="AC31" s="365" t="s">
        <v>336</v>
      </c>
      <c r="AD31" s="369" t="s">
        <v>336</v>
      </c>
      <c r="AE31" s="357">
        <v>6897</v>
      </c>
      <c r="AF31" s="356">
        <v>3676</v>
      </c>
      <c r="AG31" s="356">
        <v>6606</v>
      </c>
      <c r="AH31" s="358">
        <v>1629</v>
      </c>
      <c r="AI31" s="359">
        <v>7433</v>
      </c>
      <c r="AJ31" s="355">
        <v>4695</v>
      </c>
      <c r="AK31" s="360">
        <v>-23232</v>
      </c>
      <c r="AL31" s="361">
        <v>10254</v>
      </c>
      <c r="AM31" s="357">
        <v>2340</v>
      </c>
      <c r="AN31" s="360">
        <v>3044</v>
      </c>
      <c r="AO31" s="360">
        <v>8685</v>
      </c>
      <c r="AP31" s="361">
        <v>4196</v>
      </c>
    </row>
    <row r="32" spans="2:71" s="63" customFormat="1" ht="39" customHeight="1" thickBot="1">
      <c r="B32" s="442" t="s">
        <v>255</v>
      </c>
      <c r="C32" s="443">
        <v>-244</v>
      </c>
      <c r="D32" s="453">
        <v>-678</v>
      </c>
      <c r="E32" s="445">
        <v>-647</v>
      </c>
      <c r="F32" s="454">
        <v>-713</v>
      </c>
      <c r="G32" s="446">
        <v>-268</v>
      </c>
      <c r="H32" s="453">
        <v>-1826</v>
      </c>
      <c r="I32" s="445">
        <v>-583</v>
      </c>
      <c r="J32" s="447">
        <v>-101</v>
      </c>
      <c r="K32" s="446">
        <v>-294</v>
      </c>
      <c r="L32" s="445">
        <f>-1678-K32</f>
        <v>-1384</v>
      </c>
      <c r="M32" s="445">
        <v>-534</v>
      </c>
      <c r="N32" s="447">
        <v>-1171</v>
      </c>
      <c r="O32" s="446">
        <v>-160</v>
      </c>
      <c r="P32" s="445">
        <v>-1498</v>
      </c>
      <c r="Q32" s="445">
        <v>-1165</v>
      </c>
      <c r="R32" s="447">
        <v>-2683</v>
      </c>
      <c r="S32" s="446">
        <v>-1335</v>
      </c>
      <c r="T32" s="445">
        <v>-1522</v>
      </c>
      <c r="U32" s="445">
        <v>19</v>
      </c>
      <c r="V32" s="447">
        <v>-631</v>
      </c>
      <c r="W32" s="446">
        <v>-1499</v>
      </c>
      <c r="X32" s="445">
        <v>-2408</v>
      </c>
      <c r="Y32" s="445">
        <v>-117</v>
      </c>
      <c r="Z32" s="447">
        <v>2694</v>
      </c>
      <c r="AA32" s="446">
        <v>219</v>
      </c>
      <c r="AB32" s="445">
        <v>-562</v>
      </c>
      <c r="AC32" s="445">
        <v>-449</v>
      </c>
      <c r="AD32" s="447">
        <v>-1040</v>
      </c>
      <c r="AE32" s="446">
        <v>-342</v>
      </c>
      <c r="AF32" s="445">
        <v>-1112</v>
      </c>
      <c r="AG32" s="445">
        <v>-950</v>
      </c>
      <c r="AH32" s="447">
        <v>-422</v>
      </c>
      <c r="AI32" s="448">
        <v>-556</v>
      </c>
      <c r="AJ32" s="443">
        <v>-1290</v>
      </c>
      <c r="AK32" s="449">
        <v>-508</v>
      </c>
      <c r="AL32" s="450">
        <v>-445</v>
      </c>
      <c r="AM32" s="446">
        <v>-689</v>
      </c>
      <c r="AN32" s="449">
        <v>-1680</v>
      </c>
      <c r="AO32" s="449">
        <v>-661</v>
      </c>
      <c r="AP32" s="450">
        <v>-972</v>
      </c>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row>
    <row r="33" spans="2:43" s="18" customFormat="1" ht="39" customHeight="1" thickTop="1">
      <c r="B33" s="455" t="s">
        <v>337</v>
      </c>
      <c r="C33" s="456">
        <v>-721</v>
      </c>
      <c r="D33" s="457">
        <v>-16788</v>
      </c>
      <c r="E33" s="457">
        <v>5745</v>
      </c>
      <c r="F33" s="458">
        <v>-21845</v>
      </c>
      <c r="G33" s="456">
        <v>9802</v>
      </c>
      <c r="H33" s="457">
        <v>-250873</v>
      </c>
      <c r="I33" s="457">
        <v>2114</v>
      </c>
      <c r="J33" s="459">
        <v>-173518</v>
      </c>
      <c r="K33" s="456">
        <f>SUM(K28:K32)-1</f>
        <v>18441</v>
      </c>
      <c r="L33" s="457">
        <f>25908-K33</f>
        <v>7467</v>
      </c>
      <c r="M33" s="457">
        <v>10889</v>
      </c>
      <c r="N33" s="459">
        <v>6909</v>
      </c>
      <c r="O33" s="456">
        <v>18713</v>
      </c>
      <c r="P33" s="457">
        <v>12643</v>
      </c>
      <c r="Q33" s="457">
        <v>16276</v>
      </c>
      <c r="R33" s="459">
        <v>11134</v>
      </c>
      <c r="S33" s="456">
        <v>27068</v>
      </c>
      <c r="T33" s="457">
        <v>8376</v>
      </c>
      <c r="U33" s="457">
        <v>18116</v>
      </c>
      <c r="V33" s="459">
        <v>9133</v>
      </c>
      <c r="W33" s="456">
        <v>16301</v>
      </c>
      <c r="X33" s="457">
        <v>19611</v>
      </c>
      <c r="Y33" s="457">
        <v>-8634</v>
      </c>
      <c r="Z33" s="459">
        <v>-8277</v>
      </c>
      <c r="AA33" s="456">
        <v>-1564</v>
      </c>
      <c r="AB33" s="457">
        <v>21572</v>
      </c>
      <c r="AC33" s="457">
        <v>-11961</v>
      </c>
      <c r="AD33" s="459">
        <v>747</v>
      </c>
      <c r="AE33" s="456">
        <v>6554</v>
      </c>
      <c r="AF33" s="457">
        <v>2564</v>
      </c>
      <c r="AG33" s="457">
        <v>5656</v>
      </c>
      <c r="AH33" s="459">
        <v>1207</v>
      </c>
      <c r="AI33" s="460">
        <v>6876</v>
      </c>
      <c r="AJ33" s="458">
        <v>3405</v>
      </c>
      <c r="AK33" s="461">
        <v>-23739</v>
      </c>
      <c r="AL33" s="462">
        <v>9809</v>
      </c>
      <c r="AM33" s="456">
        <v>1650</v>
      </c>
      <c r="AN33" s="461">
        <v>1365</v>
      </c>
      <c r="AO33" s="461">
        <v>8023</v>
      </c>
      <c r="AP33" s="462">
        <v>3225</v>
      </c>
    </row>
    <row r="34" spans="2:43" s="62" customFormat="1" ht="39" customHeight="1">
      <c r="B34" s="463"/>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I34" s="464"/>
      <c r="AJ34" s="464"/>
      <c r="AK34" s="464"/>
      <c r="AM34" s="464"/>
      <c r="AN34" s="464"/>
      <c r="AO34" s="464"/>
    </row>
    <row r="35" spans="2:43" ht="20.25" customHeight="1">
      <c r="U35" s="466"/>
      <c r="V35" s="466"/>
      <c r="W35" s="466"/>
      <c r="X35" s="466"/>
      <c r="Y35" s="466"/>
      <c r="Z35" s="466"/>
      <c r="AA35" s="466"/>
      <c r="AB35" s="466"/>
      <c r="AC35" s="466"/>
      <c r="AD35" s="466"/>
      <c r="AE35" s="466"/>
      <c r="AF35" s="466"/>
      <c r="AG35" s="466"/>
      <c r="AH35" s="466"/>
      <c r="AI35" s="466"/>
      <c r="AJ35" s="466"/>
      <c r="AK35" s="466"/>
      <c r="AM35" s="466"/>
      <c r="AN35" s="466"/>
      <c r="AO35" s="466"/>
    </row>
    <row r="36" spans="2:43">
      <c r="B36" s="467"/>
      <c r="C36" s="468"/>
      <c r="D36" s="468"/>
      <c r="E36" s="468"/>
      <c r="F36" s="468"/>
      <c r="G36" s="468"/>
      <c r="H36" s="468"/>
      <c r="I36" s="468"/>
      <c r="J36" s="468"/>
      <c r="K36" s="468"/>
      <c r="L36" s="468"/>
      <c r="M36" s="468"/>
      <c r="N36" s="468"/>
      <c r="O36" s="468"/>
      <c r="P36" s="468"/>
      <c r="Q36" s="468"/>
      <c r="R36" s="468"/>
      <c r="S36" s="468"/>
      <c r="T36" s="468"/>
      <c r="U36" s="469"/>
      <c r="V36" s="469"/>
      <c r="W36" s="469"/>
      <c r="X36" s="470"/>
      <c r="Y36" s="470"/>
      <c r="Z36" s="470"/>
      <c r="AA36" s="469"/>
      <c r="AB36" s="469"/>
      <c r="AC36" s="469"/>
      <c r="AD36" s="469"/>
      <c r="AE36" s="469"/>
      <c r="AF36" s="469"/>
      <c r="AG36" s="470"/>
      <c r="AH36" s="470"/>
      <c r="AI36" s="469"/>
      <c r="AJ36" s="469"/>
      <c r="AK36" s="469"/>
      <c r="AL36" s="470"/>
      <c r="AM36" s="469"/>
      <c r="AN36" s="469"/>
      <c r="AO36" s="469"/>
      <c r="AP36" s="470"/>
      <c r="AQ36" s="470"/>
    </row>
    <row r="37" spans="2:43">
      <c r="B37" s="467"/>
      <c r="C37" s="468"/>
      <c r="D37" s="468"/>
      <c r="E37" s="468"/>
      <c r="F37" s="468"/>
      <c r="G37" s="468"/>
      <c r="H37" s="468"/>
      <c r="I37" s="468"/>
      <c r="J37" s="468"/>
      <c r="K37" s="468"/>
      <c r="L37" s="468"/>
      <c r="M37" s="468"/>
      <c r="N37" s="468"/>
      <c r="O37" s="468"/>
      <c r="P37" s="468"/>
      <c r="Q37" s="468"/>
      <c r="R37" s="468"/>
      <c r="S37" s="468"/>
      <c r="T37" s="468"/>
      <c r="U37" s="469"/>
      <c r="V37" s="469"/>
      <c r="W37" s="469"/>
      <c r="X37" s="470"/>
      <c r="Y37" s="470"/>
      <c r="Z37" s="470"/>
      <c r="AA37" s="469"/>
      <c r="AB37" s="469"/>
      <c r="AC37" s="469"/>
      <c r="AD37" s="469"/>
      <c r="AE37" s="469"/>
      <c r="AF37" s="469"/>
      <c r="AG37" s="470"/>
      <c r="AH37" s="470"/>
      <c r="AI37" s="469"/>
      <c r="AJ37" s="469"/>
      <c r="AK37" s="469"/>
      <c r="AL37" s="470"/>
      <c r="AM37" s="469"/>
      <c r="AN37" s="469"/>
      <c r="AO37" s="469"/>
      <c r="AP37" s="470"/>
      <c r="AQ37" s="470"/>
    </row>
    <row r="38" spans="2:43">
      <c r="B38" s="467"/>
      <c r="C38" s="468"/>
      <c r="D38" s="468"/>
      <c r="E38" s="468"/>
      <c r="F38" s="468"/>
      <c r="G38" s="468"/>
      <c r="H38" s="468"/>
      <c r="I38" s="468"/>
      <c r="J38" s="468"/>
      <c r="K38" s="468"/>
      <c r="L38" s="468"/>
      <c r="M38" s="468"/>
      <c r="N38" s="468"/>
      <c r="O38" s="468"/>
      <c r="P38" s="468"/>
      <c r="Q38" s="468"/>
      <c r="R38" s="468"/>
      <c r="S38" s="468"/>
      <c r="T38" s="468"/>
      <c r="U38" s="2"/>
      <c r="V38" s="1"/>
      <c r="W38" s="1"/>
      <c r="X38" s="471"/>
      <c r="Y38" s="471"/>
      <c r="Z38" s="471"/>
      <c r="AA38" s="1"/>
      <c r="AB38" s="1"/>
      <c r="AC38" s="1"/>
      <c r="AD38" s="1"/>
      <c r="AE38" s="1"/>
      <c r="AF38" s="1"/>
      <c r="AG38" s="472"/>
      <c r="AH38" s="472"/>
      <c r="AI38" s="1"/>
      <c r="AJ38" s="1"/>
      <c r="AK38" s="1"/>
      <c r="AL38" s="472"/>
      <c r="AM38" s="1"/>
      <c r="AN38" s="1"/>
      <c r="AO38" s="1"/>
      <c r="AP38" s="472"/>
      <c r="AQ38" s="472"/>
    </row>
    <row r="39" spans="2:43">
      <c r="B39" s="467"/>
      <c r="C39" s="468"/>
      <c r="D39" s="468"/>
      <c r="E39" s="468"/>
      <c r="F39" s="468"/>
      <c r="G39" s="468"/>
      <c r="H39" s="468"/>
      <c r="I39" s="468"/>
      <c r="J39" s="468"/>
      <c r="K39" s="468"/>
      <c r="L39" s="468"/>
      <c r="M39" s="468"/>
      <c r="N39" s="468"/>
      <c r="O39" s="468"/>
      <c r="P39" s="468"/>
      <c r="Q39" s="468"/>
      <c r="R39" s="468"/>
      <c r="S39" s="468"/>
      <c r="T39" s="468"/>
      <c r="U39" s="2"/>
      <c r="V39" s="1"/>
      <c r="W39" s="1"/>
      <c r="X39" s="471"/>
      <c r="Y39" s="471"/>
      <c r="Z39" s="471"/>
      <c r="AA39" s="1"/>
      <c r="AB39" s="1"/>
      <c r="AC39" s="1"/>
      <c r="AD39" s="1"/>
      <c r="AE39" s="1"/>
      <c r="AF39" s="1"/>
      <c r="AG39" s="472"/>
      <c r="AH39" s="472"/>
      <c r="AI39" s="1"/>
      <c r="AJ39" s="1"/>
      <c r="AK39" s="1"/>
      <c r="AL39" s="472"/>
      <c r="AM39" s="1"/>
      <c r="AN39" s="1"/>
      <c r="AO39" s="1"/>
      <c r="AP39" s="472"/>
      <c r="AQ39" s="472"/>
    </row>
    <row r="44" spans="2:43"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9370078740157483" right="0.43307086614173229" top="0.78740157480314965" bottom="0.39370078740157483" header="0.27559055118110237" footer="0.35433070866141736"/>
  <pageSetup paperSize="8" scale="2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354F-DBC2-40A2-A4A9-DB6EE2F1E240}">
  <dimension ref="A1:AH107"/>
  <sheetViews>
    <sheetView showGridLines="0" view="pageBreakPreview" zoomScale="55" zoomScaleNormal="70" zoomScaleSheetLayoutView="55" workbookViewId="0">
      <pane xSplit="2" topLeftCell="J1" activePane="topRight" state="frozen"/>
      <selection activeCell="A37" sqref="A37"/>
      <selection pane="topRight"/>
    </sheetView>
  </sheetViews>
  <sheetFormatPr defaultColWidth="8.875" defaultRowHeight="14.25"/>
  <cols>
    <col min="1" max="1" width="3.5" style="595" customWidth="1"/>
    <col min="2" max="2" width="66.875" style="595" customWidth="1"/>
    <col min="3" max="22" width="20.5" style="595" customWidth="1"/>
    <col min="23" max="25" width="21.5" style="595" customWidth="1"/>
    <col min="26" max="34" width="21" style="595" customWidth="1"/>
    <col min="35" max="16384" width="8.875" style="595"/>
  </cols>
  <sheetData>
    <row r="1" spans="1:33" ht="22.5" customHeight="1">
      <c r="A1" s="592" t="s">
        <v>451</v>
      </c>
      <c r="B1" s="593"/>
      <c r="C1" s="594"/>
      <c r="D1" s="594"/>
      <c r="E1" s="594"/>
      <c r="F1" s="594"/>
      <c r="G1" s="594"/>
      <c r="H1" s="594"/>
      <c r="I1" s="594"/>
      <c r="J1" s="594"/>
      <c r="K1" s="594"/>
      <c r="L1" s="594"/>
      <c r="M1" s="594"/>
      <c r="N1" s="594"/>
      <c r="O1" s="594"/>
      <c r="P1" s="594"/>
      <c r="Q1" s="594"/>
      <c r="V1" s="596" t="s">
        <v>586</v>
      </c>
      <c r="W1" s="594"/>
      <c r="X1" s="594"/>
      <c r="Y1" s="594"/>
      <c r="Z1" s="594"/>
      <c r="AA1" s="594"/>
      <c r="AC1" s="597"/>
      <c r="AD1" s="597"/>
      <c r="AE1" s="597"/>
      <c r="AF1" s="597"/>
      <c r="AG1" s="597"/>
    </row>
    <row r="2" spans="1:33" ht="5.25" customHeight="1">
      <c r="B2" s="598"/>
    </row>
    <row r="3" spans="1:33" s="599" customFormat="1" ht="20.25" customHeight="1">
      <c r="B3" s="1312"/>
      <c r="C3" s="600" t="s">
        <v>70</v>
      </c>
      <c r="D3" s="1343" t="s">
        <v>468</v>
      </c>
      <c r="E3" s="1343" t="s">
        <v>471</v>
      </c>
      <c r="F3" s="1343" t="s">
        <v>474</v>
      </c>
      <c r="G3" s="601" t="s">
        <v>174</v>
      </c>
      <c r="H3" s="1345" t="s">
        <v>469</v>
      </c>
      <c r="I3" s="1343" t="s">
        <v>470</v>
      </c>
      <c r="J3" s="1343" t="s">
        <v>475</v>
      </c>
      <c r="K3" s="600" t="s">
        <v>485</v>
      </c>
      <c r="L3" s="602" t="s">
        <v>485</v>
      </c>
      <c r="M3" s="603" t="s">
        <v>485</v>
      </c>
      <c r="N3" s="603" t="s">
        <v>485</v>
      </c>
      <c r="O3" s="603" t="s">
        <v>504</v>
      </c>
      <c r="P3" s="603" t="s">
        <v>504</v>
      </c>
      <c r="Q3" s="603" t="s">
        <v>504</v>
      </c>
      <c r="R3" s="603" t="s">
        <v>504</v>
      </c>
      <c r="S3" s="603" t="s">
        <v>521</v>
      </c>
      <c r="T3" s="603" t="s">
        <v>521</v>
      </c>
      <c r="U3" s="603" t="s">
        <v>521</v>
      </c>
      <c r="V3" s="604" t="s">
        <v>521</v>
      </c>
    </row>
    <row r="4" spans="1:33" s="599" customFormat="1" ht="20.25" customHeight="1">
      <c r="B4" s="1313"/>
      <c r="C4" s="605" t="s">
        <v>172</v>
      </c>
      <c r="D4" s="1344"/>
      <c r="E4" s="1344"/>
      <c r="F4" s="1344"/>
      <c r="G4" s="605" t="s">
        <v>172</v>
      </c>
      <c r="H4" s="1320"/>
      <c r="I4" s="1314"/>
      <c r="J4" s="1314"/>
      <c r="K4" s="605" t="s">
        <v>172</v>
      </c>
      <c r="L4" s="606" t="s">
        <v>487</v>
      </c>
      <c r="M4" s="607" t="s">
        <v>488</v>
      </c>
      <c r="N4" s="607" t="s">
        <v>497</v>
      </c>
      <c r="O4" s="607" t="s">
        <v>172</v>
      </c>
      <c r="P4" s="607" t="s">
        <v>487</v>
      </c>
      <c r="Q4" s="607" t="s">
        <v>488</v>
      </c>
      <c r="R4" s="607" t="s">
        <v>497</v>
      </c>
      <c r="S4" s="607" t="s">
        <v>172</v>
      </c>
      <c r="T4" s="607" t="s">
        <v>523</v>
      </c>
      <c r="U4" s="607" t="s">
        <v>524</v>
      </c>
      <c r="V4" s="608" t="s">
        <v>527</v>
      </c>
    </row>
    <row r="5" spans="1:33" s="616" customFormat="1" ht="21.75" customHeight="1">
      <c r="A5" s="609"/>
      <c r="B5" s="610" t="s">
        <v>134</v>
      </c>
      <c r="C5" s="611"/>
      <c r="D5" s="611"/>
      <c r="E5" s="611"/>
      <c r="F5" s="611"/>
      <c r="G5" s="611"/>
      <c r="H5" s="611"/>
      <c r="I5" s="612"/>
      <c r="J5" s="612"/>
      <c r="K5" s="611"/>
      <c r="L5" s="613"/>
      <c r="M5" s="612"/>
      <c r="N5" s="612"/>
      <c r="O5" s="612"/>
      <c r="P5" s="612"/>
      <c r="Q5" s="612"/>
      <c r="R5" s="614"/>
      <c r="S5" s="614"/>
      <c r="T5" s="614"/>
      <c r="U5" s="614"/>
      <c r="V5" s="615"/>
    </row>
    <row r="6" spans="1:33" s="616" customFormat="1" ht="21.75" customHeight="1">
      <c r="A6" s="609"/>
      <c r="B6" s="617" t="s">
        <v>135</v>
      </c>
      <c r="C6" s="618">
        <v>447145</v>
      </c>
      <c r="D6" s="618">
        <v>415321</v>
      </c>
      <c r="E6" s="618">
        <v>419214</v>
      </c>
      <c r="F6" s="618">
        <v>377553</v>
      </c>
      <c r="G6" s="619">
        <v>439194</v>
      </c>
      <c r="H6" s="619">
        <v>423355</v>
      </c>
      <c r="I6" s="620">
        <v>431707</v>
      </c>
      <c r="J6" s="620">
        <v>419920</v>
      </c>
      <c r="K6" s="619">
        <v>431664</v>
      </c>
      <c r="L6" s="621">
        <v>432939</v>
      </c>
      <c r="M6" s="622">
        <v>447914</v>
      </c>
      <c r="N6" s="620">
        <v>405648</v>
      </c>
      <c r="O6" s="620">
        <v>423701</v>
      </c>
      <c r="P6" s="620">
        <v>406050</v>
      </c>
      <c r="Q6" s="620">
        <v>370849</v>
      </c>
      <c r="R6" s="620">
        <v>366239</v>
      </c>
      <c r="S6" s="620">
        <v>353210</v>
      </c>
      <c r="T6" s="620">
        <v>337934</v>
      </c>
      <c r="U6" s="620">
        <v>364182</v>
      </c>
      <c r="V6" s="623">
        <v>408210</v>
      </c>
    </row>
    <row r="7" spans="1:33" s="616" customFormat="1" ht="21.75" customHeight="1">
      <c r="A7" s="609"/>
      <c r="B7" s="624" t="s">
        <v>136</v>
      </c>
      <c r="C7" s="625">
        <v>20570</v>
      </c>
      <c r="D7" s="618">
        <v>20476</v>
      </c>
      <c r="E7" s="626">
        <v>21740</v>
      </c>
      <c r="F7" s="626">
        <v>25731</v>
      </c>
      <c r="G7" s="627">
        <v>20496</v>
      </c>
      <c r="H7" s="627">
        <v>20963</v>
      </c>
      <c r="I7" s="628">
        <v>24863</v>
      </c>
      <c r="J7" s="628">
        <v>22606</v>
      </c>
      <c r="K7" s="627">
        <v>19733</v>
      </c>
      <c r="L7" s="629">
        <v>20845</v>
      </c>
      <c r="M7" s="628">
        <v>23224</v>
      </c>
      <c r="N7" s="628">
        <v>27733</v>
      </c>
      <c r="O7" s="630">
        <v>21236</v>
      </c>
      <c r="P7" s="628">
        <v>23150</v>
      </c>
      <c r="Q7" s="628">
        <v>22576</v>
      </c>
      <c r="R7" s="627">
        <v>24271</v>
      </c>
      <c r="S7" s="627">
        <v>21829</v>
      </c>
      <c r="T7" s="627">
        <v>21604</v>
      </c>
      <c r="U7" s="627">
        <v>22159</v>
      </c>
      <c r="V7" s="631">
        <v>26221</v>
      </c>
    </row>
    <row r="8" spans="1:33" s="616" customFormat="1" ht="21.75" customHeight="1">
      <c r="A8" s="632"/>
      <c r="B8" s="633" t="s">
        <v>137</v>
      </c>
      <c r="C8" s="634">
        <f>SUM(C6:C7)</f>
        <v>467715</v>
      </c>
      <c r="D8" s="634">
        <v>435797</v>
      </c>
      <c r="E8" s="635">
        <v>440955</v>
      </c>
      <c r="F8" s="635">
        <v>403283</v>
      </c>
      <c r="G8" s="635">
        <v>459690</v>
      </c>
      <c r="H8" s="635">
        <v>444318</v>
      </c>
      <c r="I8" s="636">
        <v>456570</v>
      </c>
      <c r="J8" s="636">
        <v>442526</v>
      </c>
      <c r="K8" s="635">
        <v>451397</v>
      </c>
      <c r="L8" s="636">
        <v>453784</v>
      </c>
      <c r="M8" s="636">
        <v>471139</v>
      </c>
      <c r="N8" s="636">
        <v>433381</v>
      </c>
      <c r="O8" s="636">
        <v>444937</v>
      </c>
      <c r="P8" s="636">
        <v>429201</v>
      </c>
      <c r="Q8" s="636">
        <v>393425</v>
      </c>
      <c r="R8" s="635">
        <v>390509</v>
      </c>
      <c r="S8" s="635">
        <v>375039</v>
      </c>
      <c r="T8" s="635">
        <v>359539</v>
      </c>
      <c r="U8" s="635">
        <v>386340</v>
      </c>
      <c r="V8" s="637">
        <v>434431</v>
      </c>
    </row>
    <row r="9" spans="1:33" s="616" customFormat="1" ht="21.75" customHeight="1">
      <c r="A9" s="609"/>
      <c r="B9" s="633" t="s">
        <v>138</v>
      </c>
      <c r="C9" s="634">
        <v>-419438</v>
      </c>
      <c r="D9" s="634">
        <v>-389004</v>
      </c>
      <c r="E9" s="635">
        <v>-394372</v>
      </c>
      <c r="F9" s="635">
        <v>-357690</v>
      </c>
      <c r="G9" s="635">
        <v>-409736</v>
      </c>
      <c r="H9" s="635">
        <v>-394805</v>
      </c>
      <c r="I9" s="636">
        <v>-403073</v>
      </c>
      <c r="J9" s="636">
        <v>-397268</v>
      </c>
      <c r="K9" s="635">
        <v>-404168</v>
      </c>
      <c r="L9" s="636">
        <v>-404820</v>
      </c>
      <c r="M9" s="636">
        <v>-418902</v>
      </c>
      <c r="N9" s="636">
        <v>-384123</v>
      </c>
      <c r="O9" s="636">
        <v>-399419</v>
      </c>
      <c r="P9" s="636">
        <v>-382997</v>
      </c>
      <c r="Q9" s="636">
        <v>-351993</v>
      </c>
      <c r="R9" s="636">
        <v>-342924</v>
      </c>
      <c r="S9" s="636">
        <v>-328216</v>
      </c>
      <c r="T9" s="636">
        <v>-314573</v>
      </c>
      <c r="U9" s="636">
        <v>-336052</v>
      </c>
      <c r="V9" s="637">
        <v>-375823</v>
      </c>
    </row>
    <row r="10" spans="1:33" s="616" customFormat="1" ht="21.75" customHeight="1">
      <c r="A10" s="632"/>
      <c r="B10" s="633" t="s">
        <v>139</v>
      </c>
      <c r="C10" s="634">
        <v>48276</v>
      </c>
      <c r="D10" s="634">
        <v>46794</v>
      </c>
      <c r="E10" s="635">
        <v>46583</v>
      </c>
      <c r="F10" s="635">
        <v>45592</v>
      </c>
      <c r="G10" s="635">
        <v>49954</v>
      </c>
      <c r="H10" s="635">
        <v>49512</v>
      </c>
      <c r="I10" s="636">
        <v>53497</v>
      </c>
      <c r="J10" s="636">
        <v>45258</v>
      </c>
      <c r="K10" s="635">
        <v>47229</v>
      </c>
      <c r="L10" s="636">
        <v>48964</v>
      </c>
      <c r="M10" s="636">
        <v>52236</v>
      </c>
      <c r="N10" s="636">
        <v>49259</v>
      </c>
      <c r="O10" s="636">
        <v>45517</v>
      </c>
      <c r="P10" s="636">
        <v>46205</v>
      </c>
      <c r="Q10" s="636">
        <v>41431</v>
      </c>
      <c r="R10" s="635">
        <v>47586</v>
      </c>
      <c r="S10" s="635">
        <v>46823</v>
      </c>
      <c r="T10" s="635">
        <v>44965</v>
      </c>
      <c r="U10" s="635">
        <v>50288</v>
      </c>
      <c r="V10" s="637">
        <v>58609</v>
      </c>
    </row>
    <row r="11" spans="1:33" s="632" customFormat="1" ht="21.75" customHeight="1">
      <c r="B11" s="638" t="s">
        <v>140</v>
      </c>
      <c r="C11" s="639">
        <v>-38489</v>
      </c>
      <c r="D11" s="639">
        <v>-36989</v>
      </c>
      <c r="E11" s="640">
        <v>-38573</v>
      </c>
      <c r="F11" s="640">
        <v>-37040</v>
      </c>
      <c r="G11" s="641">
        <v>-38017</v>
      </c>
      <c r="H11" s="641">
        <v>-38623</v>
      </c>
      <c r="I11" s="642">
        <v>-41020</v>
      </c>
      <c r="J11" s="642">
        <v>-33968</v>
      </c>
      <c r="K11" s="641">
        <v>-37995</v>
      </c>
      <c r="L11" s="642">
        <v>-38652</v>
      </c>
      <c r="M11" s="642">
        <v>-40233</v>
      </c>
      <c r="N11" s="642">
        <v>-32859</v>
      </c>
      <c r="O11" s="643">
        <v>-38707</v>
      </c>
      <c r="P11" s="642">
        <v>-38157</v>
      </c>
      <c r="Q11" s="642">
        <v>-38877</v>
      </c>
      <c r="R11" s="640">
        <v>-38675</v>
      </c>
      <c r="S11" s="640">
        <v>-37686</v>
      </c>
      <c r="T11" s="640">
        <v>-36908</v>
      </c>
      <c r="U11" s="640">
        <v>-37366</v>
      </c>
      <c r="V11" s="644">
        <v>-41078</v>
      </c>
    </row>
    <row r="12" spans="1:33" s="632" customFormat="1" ht="21.75" customHeight="1">
      <c r="B12" s="645" t="s">
        <v>486</v>
      </c>
      <c r="C12" s="646">
        <v>-767</v>
      </c>
      <c r="D12" s="646">
        <v>597</v>
      </c>
      <c r="E12" s="647">
        <v>-430</v>
      </c>
      <c r="F12" s="647">
        <v>-10060</v>
      </c>
      <c r="G12" s="648">
        <v>-752</v>
      </c>
      <c r="H12" s="648">
        <v>-753</v>
      </c>
      <c r="I12" s="649">
        <v>-2682</v>
      </c>
      <c r="J12" s="649">
        <v>-18711</v>
      </c>
      <c r="K12" s="648">
        <v>599</v>
      </c>
      <c r="L12" s="650">
        <v>-1276</v>
      </c>
      <c r="M12" s="649">
        <v>-838</v>
      </c>
      <c r="N12" s="649">
        <v>-12883</v>
      </c>
      <c r="O12" s="651">
        <v>1150</v>
      </c>
      <c r="P12" s="649">
        <v>504</v>
      </c>
      <c r="Q12" s="649">
        <v>8134</v>
      </c>
      <c r="R12" s="649">
        <v>-6869</v>
      </c>
      <c r="S12" s="649">
        <v>-557</v>
      </c>
      <c r="T12" s="649">
        <v>-423</v>
      </c>
      <c r="U12" s="649">
        <v>5234</v>
      </c>
      <c r="V12" s="652">
        <v>-283</v>
      </c>
    </row>
    <row r="13" spans="1:33" s="632" customFormat="1" ht="21.75" customHeight="1">
      <c r="B13" s="653" t="s">
        <v>141</v>
      </c>
      <c r="C13" s="654">
        <v>110</v>
      </c>
      <c r="D13" s="654">
        <v>823</v>
      </c>
      <c r="E13" s="654">
        <v>237</v>
      </c>
      <c r="F13" s="654">
        <v>1039</v>
      </c>
      <c r="G13" s="655">
        <v>-110</v>
      </c>
      <c r="H13" s="655">
        <v>38</v>
      </c>
      <c r="I13" s="656">
        <v>562</v>
      </c>
      <c r="J13" s="656">
        <v>5642</v>
      </c>
      <c r="K13" s="655">
        <v>295</v>
      </c>
      <c r="L13" s="657">
        <v>237</v>
      </c>
      <c r="M13" s="656">
        <v>-83</v>
      </c>
      <c r="N13" s="656">
        <v>609</v>
      </c>
      <c r="O13" s="656">
        <v>375</v>
      </c>
      <c r="P13" s="656">
        <v>210</v>
      </c>
      <c r="Q13" s="656">
        <v>655</v>
      </c>
      <c r="R13" s="656">
        <v>258</v>
      </c>
      <c r="S13" s="656">
        <v>5</v>
      </c>
      <c r="T13" s="656">
        <v>10</v>
      </c>
      <c r="U13" s="656">
        <v>4812</v>
      </c>
      <c r="V13" s="658">
        <v>-30</v>
      </c>
    </row>
    <row r="14" spans="1:33" s="632" customFormat="1" ht="21.75" customHeight="1">
      <c r="B14" s="653" t="s">
        <v>142</v>
      </c>
      <c r="C14" s="655">
        <v>-334</v>
      </c>
      <c r="D14" s="655">
        <v>-485</v>
      </c>
      <c r="E14" s="654">
        <v>-1388</v>
      </c>
      <c r="F14" s="654">
        <v>-9342</v>
      </c>
      <c r="G14" s="655">
        <v>-229</v>
      </c>
      <c r="H14" s="655">
        <v>-69</v>
      </c>
      <c r="I14" s="656">
        <v>-4899</v>
      </c>
      <c r="J14" s="656">
        <v>-14264</v>
      </c>
      <c r="K14" s="655">
        <v>-181</v>
      </c>
      <c r="L14" s="657">
        <v>-176</v>
      </c>
      <c r="M14" s="656">
        <v>-60</v>
      </c>
      <c r="N14" s="656">
        <v>-17029</v>
      </c>
      <c r="O14" s="656">
        <v>-919</v>
      </c>
      <c r="P14" s="656">
        <v>-1000</v>
      </c>
      <c r="Q14" s="656">
        <v>-7372</v>
      </c>
      <c r="R14" s="656">
        <v>-14760</v>
      </c>
      <c r="S14" s="656">
        <v>-370</v>
      </c>
      <c r="T14" s="656">
        <v>-2438</v>
      </c>
      <c r="U14" s="656">
        <v>-94</v>
      </c>
      <c r="V14" s="658">
        <v>-1716</v>
      </c>
    </row>
    <row r="15" spans="1:33" s="632" customFormat="1" ht="21.75" customHeight="1">
      <c r="B15" s="659" t="s">
        <v>595</v>
      </c>
      <c r="C15" s="655">
        <v>67</v>
      </c>
      <c r="D15" s="655">
        <v>26</v>
      </c>
      <c r="E15" s="654">
        <v>5</v>
      </c>
      <c r="F15" s="654">
        <v>2040</v>
      </c>
      <c r="G15" s="655">
        <v>66</v>
      </c>
      <c r="H15" s="655">
        <v>450</v>
      </c>
      <c r="I15" s="656">
        <v>627</v>
      </c>
      <c r="J15" s="656">
        <v>523</v>
      </c>
      <c r="K15" s="655">
        <v>142</v>
      </c>
      <c r="L15" s="657">
        <v>395</v>
      </c>
      <c r="M15" s="656">
        <v>227</v>
      </c>
      <c r="N15" s="656">
        <v>994</v>
      </c>
      <c r="O15" s="656">
        <v>370</v>
      </c>
      <c r="P15" s="656">
        <v>886</v>
      </c>
      <c r="Q15" s="656">
        <v>10612</v>
      </c>
      <c r="R15" s="656">
        <v>1041</v>
      </c>
      <c r="S15" s="656">
        <v>93</v>
      </c>
      <c r="T15" s="656">
        <v>1200</v>
      </c>
      <c r="U15" s="656">
        <v>238</v>
      </c>
      <c r="V15" s="658">
        <v>8827</v>
      </c>
    </row>
    <row r="16" spans="1:33" s="632" customFormat="1" ht="21.75" customHeight="1">
      <c r="B16" s="653" t="s">
        <v>143</v>
      </c>
      <c r="C16" s="655">
        <v>-175</v>
      </c>
      <c r="D16" s="655">
        <v>-205</v>
      </c>
      <c r="E16" s="654">
        <v>-277</v>
      </c>
      <c r="F16" s="654">
        <v>-2868</v>
      </c>
      <c r="G16" s="655">
        <v>-167</v>
      </c>
      <c r="H16" s="655">
        <v>-68</v>
      </c>
      <c r="I16" s="656">
        <v>235</v>
      </c>
      <c r="J16" s="656">
        <v>-2684</v>
      </c>
      <c r="K16" s="655">
        <v>-87</v>
      </c>
      <c r="L16" s="657">
        <v>-575</v>
      </c>
      <c r="M16" s="656">
        <v>17</v>
      </c>
      <c r="N16" s="656">
        <v>-1435</v>
      </c>
      <c r="O16" s="656">
        <v>-86</v>
      </c>
      <c r="P16" s="656">
        <v>-559</v>
      </c>
      <c r="Q16" s="656">
        <v>171</v>
      </c>
      <c r="R16" s="656">
        <v>-875</v>
      </c>
      <c r="S16" s="656">
        <v>-273</v>
      </c>
      <c r="T16" s="656">
        <v>-165</v>
      </c>
      <c r="U16" s="656">
        <v>187</v>
      </c>
      <c r="V16" s="658">
        <v>-7923</v>
      </c>
    </row>
    <row r="17" spans="1:22" s="632" customFormat="1" ht="21.75" customHeight="1">
      <c r="B17" s="653" t="s">
        <v>144</v>
      </c>
      <c r="C17" s="655">
        <v>2939</v>
      </c>
      <c r="D17" s="655">
        <v>2585</v>
      </c>
      <c r="E17" s="654">
        <v>2259</v>
      </c>
      <c r="F17" s="654">
        <v>2919</v>
      </c>
      <c r="G17" s="655">
        <v>3054</v>
      </c>
      <c r="H17" s="655">
        <v>1533</v>
      </c>
      <c r="I17" s="656">
        <v>2153</v>
      </c>
      <c r="J17" s="656">
        <v>3689</v>
      </c>
      <c r="K17" s="655">
        <v>2280</v>
      </c>
      <c r="L17" s="657">
        <v>3833</v>
      </c>
      <c r="M17" s="656">
        <v>3636</v>
      </c>
      <c r="N17" s="656">
        <v>7444</v>
      </c>
      <c r="O17" s="656">
        <v>3041</v>
      </c>
      <c r="P17" s="656">
        <v>2751</v>
      </c>
      <c r="Q17" s="656">
        <v>6174</v>
      </c>
      <c r="R17" s="656">
        <v>8680</v>
      </c>
      <c r="S17" s="656">
        <v>2169</v>
      </c>
      <c r="T17" s="656">
        <v>2159</v>
      </c>
      <c r="U17" s="656">
        <v>2791</v>
      </c>
      <c r="V17" s="658">
        <v>2447</v>
      </c>
    </row>
    <row r="18" spans="1:22" s="632" customFormat="1" ht="21.75" customHeight="1">
      <c r="B18" s="660" t="s">
        <v>145</v>
      </c>
      <c r="C18" s="661">
        <v>-3375</v>
      </c>
      <c r="D18" s="661">
        <v>-2147</v>
      </c>
      <c r="E18" s="662">
        <v>-1266</v>
      </c>
      <c r="F18" s="662">
        <v>-3848</v>
      </c>
      <c r="G18" s="661">
        <v>-3365</v>
      </c>
      <c r="H18" s="661">
        <v>-2637</v>
      </c>
      <c r="I18" s="663">
        <v>-1362</v>
      </c>
      <c r="J18" s="663">
        <v>-11616</v>
      </c>
      <c r="K18" s="661">
        <v>-1848</v>
      </c>
      <c r="L18" s="664">
        <v>-4993</v>
      </c>
      <c r="M18" s="663">
        <v>-4574</v>
      </c>
      <c r="N18" s="663">
        <v>-3467</v>
      </c>
      <c r="O18" s="665">
        <v>-1629</v>
      </c>
      <c r="P18" s="663">
        <v>-1786</v>
      </c>
      <c r="Q18" s="663">
        <v>-2106</v>
      </c>
      <c r="R18" s="663">
        <v>-1212</v>
      </c>
      <c r="S18" s="663">
        <v>-2182</v>
      </c>
      <c r="T18" s="663">
        <v>-1188</v>
      </c>
      <c r="U18" s="663">
        <v>-2700</v>
      </c>
      <c r="V18" s="666">
        <v>-1888</v>
      </c>
    </row>
    <row r="19" spans="1:22" s="616" customFormat="1" ht="21.75" customHeight="1">
      <c r="A19" s="632"/>
      <c r="B19" s="667" t="s">
        <v>456</v>
      </c>
      <c r="C19" s="635">
        <v>9019</v>
      </c>
      <c r="D19" s="635">
        <v>10401</v>
      </c>
      <c r="E19" s="635">
        <v>7580</v>
      </c>
      <c r="F19" s="635">
        <v>-1507</v>
      </c>
      <c r="G19" s="635">
        <v>11184</v>
      </c>
      <c r="H19" s="635">
        <v>10136</v>
      </c>
      <c r="I19" s="636">
        <v>9796</v>
      </c>
      <c r="J19" s="636">
        <v>-7422</v>
      </c>
      <c r="K19" s="635">
        <v>9833</v>
      </c>
      <c r="L19" s="636">
        <v>9035</v>
      </c>
      <c r="M19" s="636">
        <v>11165</v>
      </c>
      <c r="N19" s="636">
        <v>3517</v>
      </c>
      <c r="O19" s="636">
        <v>7960</v>
      </c>
      <c r="P19" s="636">
        <v>8552</v>
      </c>
      <c r="Q19" s="636">
        <v>10688</v>
      </c>
      <c r="R19" s="635">
        <v>2042</v>
      </c>
      <c r="S19" s="635">
        <v>8579</v>
      </c>
      <c r="T19" s="635">
        <v>7634</v>
      </c>
      <c r="U19" s="635">
        <v>18157</v>
      </c>
      <c r="V19" s="637">
        <v>17248</v>
      </c>
    </row>
    <row r="20" spans="1:22" s="632" customFormat="1" ht="21.75" customHeight="1">
      <c r="B20" s="668" t="s">
        <v>146</v>
      </c>
      <c r="C20" s="669">
        <v>2561</v>
      </c>
      <c r="D20" s="669">
        <v>1800</v>
      </c>
      <c r="E20" s="647">
        <v>2051</v>
      </c>
      <c r="F20" s="647">
        <v>1610</v>
      </c>
      <c r="G20" s="669">
        <v>2674</v>
      </c>
      <c r="H20" s="669">
        <v>1797</v>
      </c>
      <c r="I20" s="649">
        <v>2323</v>
      </c>
      <c r="J20" s="649">
        <v>2419</v>
      </c>
      <c r="K20" s="669">
        <v>2816</v>
      </c>
      <c r="L20" s="650">
        <v>1837</v>
      </c>
      <c r="M20" s="649">
        <v>2697</v>
      </c>
      <c r="N20" s="649">
        <v>2045</v>
      </c>
      <c r="O20" s="670">
        <v>3014</v>
      </c>
      <c r="P20" s="649">
        <v>1569</v>
      </c>
      <c r="Q20" s="649">
        <v>2107</v>
      </c>
      <c r="R20" s="671">
        <v>1552</v>
      </c>
      <c r="S20" s="671">
        <v>2366</v>
      </c>
      <c r="T20" s="671">
        <v>1743</v>
      </c>
      <c r="U20" s="671">
        <v>1880</v>
      </c>
      <c r="V20" s="672">
        <v>2079</v>
      </c>
    </row>
    <row r="21" spans="1:22" s="632" customFormat="1" ht="21.75" customHeight="1">
      <c r="B21" s="653" t="s">
        <v>147</v>
      </c>
      <c r="C21" s="655">
        <v>1248</v>
      </c>
      <c r="D21" s="655">
        <v>1236</v>
      </c>
      <c r="E21" s="654">
        <v>1410</v>
      </c>
      <c r="F21" s="654">
        <v>1090</v>
      </c>
      <c r="G21" s="655">
        <v>1385</v>
      </c>
      <c r="H21" s="655">
        <v>1318</v>
      </c>
      <c r="I21" s="656">
        <v>1366</v>
      </c>
      <c r="J21" s="656">
        <v>1290</v>
      </c>
      <c r="K21" s="655">
        <v>1397</v>
      </c>
      <c r="L21" s="657">
        <v>1210</v>
      </c>
      <c r="M21" s="656">
        <v>1400</v>
      </c>
      <c r="N21" s="656">
        <v>853</v>
      </c>
      <c r="O21" s="656">
        <v>1196</v>
      </c>
      <c r="P21" s="656">
        <v>938</v>
      </c>
      <c r="Q21" s="656">
        <v>1059</v>
      </c>
      <c r="R21" s="656">
        <v>700</v>
      </c>
      <c r="S21" s="656">
        <v>988</v>
      </c>
      <c r="T21" s="656">
        <v>902</v>
      </c>
      <c r="U21" s="656">
        <v>869</v>
      </c>
      <c r="V21" s="658">
        <v>1144</v>
      </c>
    </row>
    <row r="22" spans="1:22" s="632" customFormat="1" ht="21.75" customHeight="1">
      <c r="A22" s="609"/>
      <c r="B22" s="673" t="s">
        <v>148</v>
      </c>
      <c r="C22" s="655">
        <v>1312</v>
      </c>
      <c r="D22" s="655">
        <v>387</v>
      </c>
      <c r="E22" s="654">
        <v>597</v>
      </c>
      <c r="F22" s="654">
        <v>465</v>
      </c>
      <c r="G22" s="655">
        <v>1279</v>
      </c>
      <c r="H22" s="655">
        <v>482</v>
      </c>
      <c r="I22" s="656">
        <v>911</v>
      </c>
      <c r="J22" s="656">
        <v>1138</v>
      </c>
      <c r="K22" s="655">
        <v>1419</v>
      </c>
      <c r="L22" s="657">
        <v>585</v>
      </c>
      <c r="M22" s="656">
        <v>1237</v>
      </c>
      <c r="N22" s="656">
        <v>1215</v>
      </c>
      <c r="O22" s="656">
        <v>1793</v>
      </c>
      <c r="P22" s="656">
        <v>656</v>
      </c>
      <c r="Q22" s="656">
        <v>1048</v>
      </c>
      <c r="R22" s="656">
        <v>852</v>
      </c>
      <c r="S22" s="656">
        <v>1378</v>
      </c>
      <c r="T22" s="656">
        <v>841</v>
      </c>
      <c r="U22" s="656">
        <v>1011</v>
      </c>
      <c r="V22" s="658">
        <v>935</v>
      </c>
    </row>
    <row r="23" spans="1:22" s="632" customFormat="1" ht="21.75" customHeight="1">
      <c r="A23" s="609"/>
      <c r="B23" s="673" t="s">
        <v>149</v>
      </c>
      <c r="C23" s="655" t="s">
        <v>1</v>
      </c>
      <c r="D23" s="655">
        <v>177</v>
      </c>
      <c r="E23" s="654">
        <v>45</v>
      </c>
      <c r="F23" s="654">
        <v>54</v>
      </c>
      <c r="G23" s="655">
        <v>10</v>
      </c>
      <c r="H23" s="655">
        <v>-3</v>
      </c>
      <c r="I23" s="656">
        <v>46</v>
      </c>
      <c r="J23" s="656">
        <v>-10</v>
      </c>
      <c r="K23" s="655" t="str">
        <f>B37</f>
        <v>※2　2017年度以前の金額は、従前開示しておりました「関係会社売却益」を表示しております。</v>
      </c>
      <c r="L23" s="657">
        <v>41</v>
      </c>
      <c r="M23" s="656">
        <v>60</v>
      </c>
      <c r="N23" s="656">
        <v>-23</v>
      </c>
      <c r="O23" s="656">
        <v>24</v>
      </c>
      <c r="P23" s="656">
        <v>-24</v>
      </c>
      <c r="Q23" s="656" t="s">
        <v>1</v>
      </c>
      <c r="R23" s="620" t="s">
        <v>1</v>
      </c>
      <c r="S23" s="620" t="s">
        <v>1</v>
      </c>
      <c r="T23" s="620" t="s">
        <v>1</v>
      </c>
      <c r="U23" s="620" t="s">
        <v>1</v>
      </c>
      <c r="V23" s="623" t="s">
        <v>1</v>
      </c>
    </row>
    <row r="24" spans="1:22" s="632" customFormat="1" ht="21.75" customHeight="1">
      <c r="A24" s="609"/>
      <c r="B24" s="668" t="s">
        <v>150</v>
      </c>
      <c r="C24" s="674">
        <v>-5570</v>
      </c>
      <c r="D24" s="674">
        <v>-5379</v>
      </c>
      <c r="E24" s="675">
        <v>-5258</v>
      </c>
      <c r="F24" s="675">
        <v>-5040</v>
      </c>
      <c r="G24" s="674">
        <v>-5151</v>
      </c>
      <c r="H24" s="674">
        <v>-5043</v>
      </c>
      <c r="I24" s="676">
        <v>-4945</v>
      </c>
      <c r="J24" s="676">
        <v>-4716</v>
      </c>
      <c r="K24" s="674">
        <v>-5070</v>
      </c>
      <c r="L24" s="677">
        <v>-5173</v>
      </c>
      <c r="M24" s="676">
        <v>-4941</v>
      </c>
      <c r="N24" s="676">
        <v>-3791</v>
      </c>
      <c r="O24" s="678">
        <v>-4421</v>
      </c>
      <c r="P24" s="676">
        <v>-4160</v>
      </c>
      <c r="Q24" s="676">
        <v>-4181</v>
      </c>
      <c r="R24" s="679">
        <v>-3617</v>
      </c>
      <c r="S24" s="679">
        <v>-3931</v>
      </c>
      <c r="T24" s="679">
        <v>-3562</v>
      </c>
      <c r="U24" s="679">
        <v>-3302</v>
      </c>
      <c r="V24" s="680">
        <v>-3610</v>
      </c>
    </row>
    <row r="25" spans="1:22" s="632" customFormat="1" ht="21.75" customHeight="1">
      <c r="A25" s="609"/>
      <c r="B25" s="673" t="s">
        <v>151</v>
      </c>
      <c r="C25" s="655">
        <v>-5543</v>
      </c>
      <c r="D25" s="655">
        <v>-5406</v>
      </c>
      <c r="E25" s="654">
        <v>-5258</v>
      </c>
      <c r="F25" s="654">
        <v>-5040</v>
      </c>
      <c r="G25" s="655">
        <v>-5151</v>
      </c>
      <c r="H25" s="655">
        <v>-5043</v>
      </c>
      <c r="I25" s="656">
        <v>-4945</v>
      </c>
      <c r="J25" s="656">
        <v>-4716</v>
      </c>
      <c r="K25" s="655">
        <v>-5065</v>
      </c>
      <c r="L25" s="657">
        <v>-5178</v>
      </c>
      <c r="M25" s="656">
        <v>-4941</v>
      </c>
      <c r="N25" s="656">
        <v>-3791</v>
      </c>
      <c r="O25" s="656">
        <v>-4421</v>
      </c>
      <c r="P25" s="656">
        <v>-4156</v>
      </c>
      <c r="Q25" s="656">
        <v>-4173</v>
      </c>
      <c r="R25" s="656">
        <v>-3566</v>
      </c>
      <c r="S25" s="656">
        <v>-3877</v>
      </c>
      <c r="T25" s="656">
        <v>-3589</v>
      </c>
      <c r="U25" s="656">
        <v>-3304</v>
      </c>
      <c r="V25" s="658">
        <v>-3612</v>
      </c>
    </row>
    <row r="26" spans="1:22" s="632" customFormat="1" ht="21.75" customHeight="1">
      <c r="A26" s="681"/>
      <c r="B26" s="682" t="s">
        <v>152</v>
      </c>
      <c r="C26" s="661">
        <v>-26</v>
      </c>
      <c r="D26" s="661">
        <v>26</v>
      </c>
      <c r="E26" s="683" t="s">
        <v>1</v>
      </c>
      <c r="F26" s="683" t="s">
        <v>1</v>
      </c>
      <c r="G26" s="661" t="s">
        <v>1</v>
      </c>
      <c r="H26" s="661" t="s">
        <v>1</v>
      </c>
      <c r="I26" s="665" t="s">
        <v>1</v>
      </c>
      <c r="J26" s="665" t="s">
        <v>1</v>
      </c>
      <c r="K26" s="661">
        <v>-5</v>
      </c>
      <c r="L26" s="664">
        <v>5</v>
      </c>
      <c r="M26" s="663" t="s">
        <v>1</v>
      </c>
      <c r="N26" s="665" t="s">
        <v>1</v>
      </c>
      <c r="O26" s="665" t="s">
        <v>1</v>
      </c>
      <c r="P26" s="663">
        <v>-3</v>
      </c>
      <c r="Q26" s="663">
        <v>-9</v>
      </c>
      <c r="R26" s="663">
        <v>-51</v>
      </c>
      <c r="S26" s="663">
        <v>-54</v>
      </c>
      <c r="T26" s="663">
        <v>28</v>
      </c>
      <c r="U26" s="663">
        <v>2</v>
      </c>
      <c r="V26" s="666">
        <v>2</v>
      </c>
    </row>
    <row r="27" spans="1:22" s="616" customFormat="1" ht="21.75" customHeight="1">
      <c r="A27" s="681"/>
      <c r="B27" s="667" t="s">
        <v>457</v>
      </c>
      <c r="C27" s="635">
        <v>3776</v>
      </c>
      <c r="D27" s="635">
        <v>2778</v>
      </c>
      <c r="E27" s="635">
        <v>870</v>
      </c>
      <c r="F27" s="635">
        <v>8360</v>
      </c>
      <c r="G27" s="635">
        <v>5258</v>
      </c>
      <c r="H27" s="635">
        <v>5445</v>
      </c>
      <c r="I27" s="636">
        <v>4319</v>
      </c>
      <c r="J27" s="636">
        <v>15957</v>
      </c>
      <c r="K27" s="635">
        <v>7284</v>
      </c>
      <c r="L27" s="636">
        <v>7753</v>
      </c>
      <c r="M27" s="636">
        <v>7484</v>
      </c>
      <c r="N27" s="636">
        <v>6092</v>
      </c>
      <c r="O27" s="636">
        <v>8511</v>
      </c>
      <c r="P27" s="636">
        <v>6702</v>
      </c>
      <c r="Q27" s="636">
        <v>4061</v>
      </c>
      <c r="R27" s="636">
        <v>3889</v>
      </c>
      <c r="S27" s="636">
        <v>2570</v>
      </c>
      <c r="T27" s="636">
        <v>4116</v>
      </c>
      <c r="U27" s="636">
        <v>3499</v>
      </c>
      <c r="V27" s="637">
        <v>2488</v>
      </c>
    </row>
    <row r="28" spans="1:22" s="616" customFormat="1" ht="21.75" customHeight="1">
      <c r="A28" s="632"/>
      <c r="B28" s="667" t="s">
        <v>458</v>
      </c>
      <c r="C28" s="635">
        <v>9787</v>
      </c>
      <c r="D28" s="635">
        <v>9599</v>
      </c>
      <c r="E28" s="635">
        <v>5244</v>
      </c>
      <c r="F28" s="635">
        <v>3422</v>
      </c>
      <c r="G28" s="635">
        <v>13966</v>
      </c>
      <c r="H28" s="635">
        <v>12335</v>
      </c>
      <c r="I28" s="636">
        <v>11492</v>
      </c>
      <c r="J28" s="636">
        <v>6240</v>
      </c>
      <c r="K28" s="635">
        <v>14864</v>
      </c>
      <c r="L28" s="636">
        <v>13451</v>
      </c>
      <c r="M28" s="636">
        <v>16407</v>
      </c>
      <c r="N28" s="636">
        <v>7862</v>
      </c>
      <c r="O28" s="636">
        <v>15065</v>
      </c>
      <c r="P28" s="636">
        <v>12663</v>
      </c>
      <c r="Q28" s="636">
        <v>12674</v>
      </c>
      <c r="R28" s="636">
        <v>3867</v>
      </c>
      <c r="S28" s="636">
        <v>9584</v>
      </c>
      <c r="T28" s="636">
        <v>9932</v>
      </c>
      <c r="U28" s="636">
        <v>20234</v>
      </c>
      <c r="V28" s="637">
        <v>18205</v>
      </c>
    </row>
    <row r="29" spans="1:22" s="616" customFormat="1" ht="21.75" customHeight="1">
      <c r="A29" s="609"/>
      <c r="B29" s="668" t="s">
        <v>153</v>
      </c>
      <c r="C29" s="669">
        <v>-1746</v>
      </c>
      <c r="D29" s="669">
        <v>-2632</v>
      </c>
      <c r="E29" s="635">
        <v>-4749</v>
      </c>
      <c r="F29" s="635">
        <v>-1931</v>
      </c>
      <c r="G29" s="669">
        <v>-4712</v>
      </c>
      <c r="H29" s="669">
        <v>-4710</v>
      </c>
      <c r="I29" s="636">
        <v>-3681</v>
      </c>
      <c r="J29" s="636">
        <v>1154</v>
      </c>
      <c r="K29" s="669">
        <v>-4746</v>
      </c>
      <c r="L29" s="636">
        <v>-3640</v>
      </c>
      <c r="M29" s="636">
        <v>-5289</v>
      </c>
      <c r="N29" s="636">
        <v>-1258</v>
      </c>
      <c r="O29" s="670">
        <v>-3184</v>
      </c>
      <c r="P29" s="636">
        <v>-1592</v>
      </c>
      <c r="Q29" s="636">
        <v>-2026</v>
      </c>
      <c r="R29" s="636">
        <v>-980</v>
      </c>
      <c r="S29" s="636">
        <v>-348</v>
      </c>
      <c r="T29" s="636">
        <v>-2406</v>
      </c>
      <c r="U29" s="636">
        <v>-4757</v>
      </c>
      <c r="V29" s="637">
        <v>-6368</v>
      </c>
    </row>
    <row r="30" spans="1:22" s="632" customFormat="1" ht="21.75" customHeight="1">
      <c r="B30" s="684" t="s">
        <v>170</v>
      </c>
      <c r="C30" s="635">
        <v>8040</v>
      </c>
      <c r="D30" s="635">
        <v>6967</v>
      </c>
      <c r="E30" s="635">
        <v>496</v>
      </c>
      <c r="F30" s="635">
        <v>1490</v>
      </c>
      <c r="G30" s="635">
        <v>9254</v>
      </c>
      <c r="H30" s="635">
        <v>7625</v>
      </c>
      <c r="I30" s="636">
        <v>7811</v>
      </c>
      <c r="J30" s="636">
        <v>7393</v>
      </c>
      <c r="K30" s="635">
        <v>10117</v>
      </c>
      <c r="L30" s="636">
        <v>9811</v>
      </c>
      <c r="M30" s="636">
        <v>11118</v>
      </c>
      <c r="N30" s="636">
        <v>6604</v>
      </c>
      <c r="O30" s="636">
        <v>11880</v>
      </c>
      <c r="P30" s="636">
        <v>11071</v>
      </c>
      <c r="Q30" s="636">
        <v>10649</v>
      </c>
      <c r="R30" s="636">
        <v>2886</v>
      </c>
      <c r="S30" s="636">
        <v>9236</v>
      </c>
      <c r="T30" s="636">
        <v>7525</v>
      </c>
      <c r="U30" s="636">
        <v>15477</v>
      </c>
      <c r="V30" s="637">
        <v>11837</v>
      </c>
    </row>
    <row r="31" spans="1:22" s="632" customFormat="1" ht="21.75" customHeight="1">
      <c r="B31" s="685" t="s">
        <v>171</v>
      </c>
      <c r="C31" s="646"/>
      <c r="D31" s="646"/>
      <c r="E31" s="686"/>
      <c r="F31" s="686"/>
      <c r="G31" s="648"/>
      <c r="H31" s="648"/>
      <c r="I31" s="687"/>
      <c r="J31" s="687"/>
      <c r="K31" s="648"/>
      <c r="L31" s="688"/>
      <c r="M31" s="687"/>
      <c r="N31" s="687"/>
      <c r="O31" s="651"/>
      <c r="P31" s="687"/>
      <c r="Q31" s="687"/>
      <c r="R31" s="689"/>
      <c r="S31" s="689"/>
      <c r="T31" s="689"/>
      <c r="U31" s="689"/>
      <c r="V31" s="690"/>
    </row>
    <row r="32" spans="1:22" s="632" customFormat="1" ht="21.75" customHeight="1">
      <c r="A32" s="616"/>
      <c r="B32" s="691" t="s">
        <v>156</v>
      </c>
      <c r="C32" s="692">
        <v>6977</v>
      </c>
      <c r="D32" s="692">
        <v>5413</v>
      </c>
      <c r="E32" s="692">
        <v>36</v>
      </c>
      <c r="F32" s="692">
        <v>1022</v>
      </c>
      <c r="G32" s="693">
        <v>7944</v>
      </c>
      <c r="H32" s="693">
        <v>6050</v>
      </c>
      <c r="I32" s="694">
        <v>6861</v>
      </c>
      <c r="J32" s="694">
        <v>6395</v>
      </c>
      <c r="K32" s="693">
        <v>8891</v>
      </c>
      <c r="L32" s="695">
        <v>7845</v>
      </c>
      <c r="M32" s="694">
        <v>10470</v>
      </c>
      <c r="N32" s="694">
        <v>5869</v>
      </c>
      <c r="O32" s="694">
        <v>10598</v>
      </c>
      <c r="P32" s="694">
        <v>10014</v>
      </c>
      <c r="Q32" s="694">
        <v>11596</v>
      </c>
      <c r="R32" s="693">
        <v>4318</v>
      </c>
      <c r="S32" s="693">
        <v>8420</v>
      </c>
      <c r="T32" s="693">
        <v>6939</v>
      </c>
      <c r="U32" s="693">
        <v>14723</v>
      </c>
      <c r="V32" s="696">
        <v>10678</v>
      </c>
    </row>
    <row r="33" spans="1:34" s="616" customFormat="1" ht="21.75" customHeight="1" thickBot="1">
      <c r="A33" s="632"/>
      <c r="B33" s="697" t="s">
        <v>157</v>
      </c>
      <c r="C33" s="698">
        <v>1063</v>
      </c>
      <c r="D33" s="698">
        <v>1554</v>
      </c>
      <c r="E33" s="699">
        <v>459</v>
      </c>
      <c r="F33" s="699">
        <v>468</v>
      </c>
      <c r="G33" s="699">
        <v>1309</v>
      </c>
      <c r="H33" s="699">
        <v>1576</v>
      </c>
      <c r="I33" s="663">
        <v>950</v>
      </c>
      <c r="J33" s="663">
        <v>998</v>
      </c>
      <c r="K33" s="699">
        <v>1226</v>
      </c>
      <c r="L33" s="664">
        <v>1965</v>
      </c>
      <c r="M33" s="663">
        <v>649</v>
      </c>
      <c r="N33" s="663">
        <v>735</v>
      </c>
      <c r="O33" s="700">
        <v>1282</v>
      </c>
      <c r="P33" s="663">
        <v>1057</v>
      </c>
      <c r="Q33" s="663">
        <v>-947</v>
      </c>
      <c r="R33" s="699">
        <v>-1431</v>
      </c>
      <c r="S33" s="699">
        <v>816</v>
      </c>
      <c r="T33" s="699">
        <v>586</v>
      </c>
      <c r="U33" s="699">
        <v>753</v>
      </c>
      <c r="V33" s="701">
        <v>1159</v>
      </c>
    </row>
    <row r="34" spans="1:34" s="632" customFormat="1" ht="18.75" thickTop="1">
      <c r="A34" s="595"/>
      <c r="B34" s="702" t="s">
        <v>596</v>
      </c>
      <c r="C34" s="703">
        <v>1010607</v>
      </c>
      <c r="D34" s="703">
        <v>949220</v>
      </c>
      <c r="E34" s="704">
        <v>992693</v>
      </c>
      <c r="F34" s="704">
        <v>981936</v>
      </c>
      <c r="G34" s="705">
        <v>1007422</v>
      </c>
      <c r="H34" s="705">
        <v>994736</v>
      </c>
      <c r="I34" s="706">
        <v>1060070</v>
      </c>
      <c r="J34" s="706">
        <v>984349</v>
      </c>
      <c r="K34" s="705">
        <v>946862</v>
      </c>
      <c r="L34" s="706">
        <v>997974</v>
      </c>
      <c r="M34" s="706">
        <v>1068728</v>
      </c>
      <c r="N34" s="706">
        <v>1091731</v>
      </c>
      <c r="O34" s="707">
        <v>1030091</v>
      </c>
      <c r="P34" s="706">
        <v>985816</v>
      </c>
      <c r="Q34" s="706">
        <v>1008540</v>
      </c>
      <c r="R34" s="704">
        <v>982202</v>
      </c>
      <c r="S34" s="704">
        <v>896291</v>
      </c>
      <c r="T34" s="704">
        <v>880383</v>
      </c>
      <c r="U34" s="704">
        <v>972622</v>
      </c>
      <c r="V34" s="708">
        <v>996253</v>
      </c>
    </row>
    <row r="35" spans="1:34" s="632" customFormat="1" ht="16.5">
      <c r="A35" s="595"/>
      <c r="B35" s="709"/>
      <c r="C35" s="710"/>
      <c r="D35" s="710"/>
      <c r="E35" s="710"/>
      <c r="F35" s="710"/>
      <c r="G35" s="710"/>
      <c r="H35" s="710"/>
      <c r="I35" s="710"/>
      <c r="J35" s="710"/>
      <c r="K35" s="710"/>
      <c r="L35" s="710"/>
      <c r="M35" s="710"/>
      <c r="N35" s="710"/>
      <c r="O35" s="710"/>
      <c r="P35" s="710"/>
      <c r="Q35" s="710"/>
      <c r="R35" s="710"/>
      <c r="S35" s="710"/>
      <c r="T35" s="710"/>
      <c r="U35" s="710"/>
      <c r="V35" s="710"/>
      <c r="AH35" s="599"/>
    </row>
    <row r="36" spans="1:34" s="616" customFormat="1" ht="21.75" customHeight="1">
      <c r="A36" s="711"/>
      <c r="B36" s="712" t="s">
        <v>598</v>
      </c>
      <c r="C36" s="713"/>
      <c r="D36" s="713"/>
      <c r="E36" s="713"/>
      <c r="F36" s="713"/>
      <c r="G36" s="713"/>
      <c r="H36" s="713"/>
      <c r="I36" s="713"/>
      <c r="J36" s="713"/>
      <c r="K36" s="714"/>
      <c r="L36" s="714"/>
      <c r="M36" s="714"/>
      <c r="N36" s="714"/>
      <c r="O36" s="714"/>
      <c r="P36" s="714"/>
      <c r="Q36" s="714"/>
      <c r="R36" s="714"/>
      <c r="S36" s="714"/>
      <c r="T36" s="714"/>
      <c r="U36" s="714"/>
      <c r="V36" s="714"/>
      <c r="AH36" s="599"/>
    </row>
    <row r="37" spans="1:34" s="616" customFormat="1" ht="21.75" customHeight="1">
      <c r="A37" s="595"/>
      <c r="B37" s="712" t="s">
        <v>619</v>
      </c>
      <c r="C37" s="715"/>
      <c r="D37" s="715"/>
      <c r="E37" s="715"/>
      <c r="F37" s="715"/>
      <c r="G37" s="715"/>
      <c r="H37" s="715"/>
      <c r="I37" s="715"/>
      <c r="J37" s="715"/>
      <c r="K37" s="716"/>
      <c r="L37" s="716"/>
      <c r="M37" s="716"/>
      <c r="N37" s="716"/>
      <c r="O37" s="716"/>
      <c r="P37" s="716"/>
      <c r="Q37" s="716"/>
      <c r="R37" s="716"/>
      <c r="S37" s="716"/>
      <c r="T37" s="716"/>
      <c r="U37" s="716"/>
      <c r="V37" s="716"/>
      <c r="AH37" s="599"/>
    </row>
    <row r="38" spans="1:34" s="616" customFormat="1" ht="21.75" customHeight="1">
      <c r="A38" s="595"/>
      <c r="B38" s="717" t="s">
        <v>620</v>
      </c>
      <c r="C38" s="715"/>
      <c r="D38" s="715"/>
      <c r="E38" s="715"/>
      <c r="F38" s="715"/>
      <c r="G38" s="715"/>
      <c r="H38" s="715"/>
      <c r="I38" s="715"/>
      <c r="J38" s="715"/>
      <c r="K38" s="716"/>
      <c r="L38" s="716"/>
      <c r="M38" s="716"/>
      <c r="N38" s="716"/>
      <c r="O38" s="716"/>
      <c r="P38" s="716"/>
      <c r="Q38" s="716"/>
      <c r="R38" s="716"/>
      <c r="S38" s="716"/>
      <c r="T38" s="716"/>
      <c r="U38" s="716"/>
      <c r="V38" s="716"/>
      <c r="AH38" s="599"/>
    </row>
    <row r="39" spans="1:34" ht="15">
      <c r="AH39" s="599"/>
    </row>
    <row r="40" spans="1:34" ht="15">
      <c r="AH40" s="599"/>
    </row>
    <row r="41" spans="1:34" ht="15">
      <c r="P41" s="596"/>
      <c r="Q41" s="596"/>
      <c r="R41" s="596"/>
      <c r="S41" s="596"/>
      <c r="T41" s="596"/>
      <c r="U41" s="596"/>
      <c r="V41" s="596" t="s">
        <v>586</v>
      </c>
      <c r="AH41" s="599"/>
    </row>
    <row r="42" spans="1:34" ht="18" customHeight="1">
      <c r="B42" s="1341"/>
      <c r="C42" s="718" t="s">
        <v>531</v>
      </c>
      <c r="D42" s="540" t="s">
        <v>531</v>
      </c>
      <c r="E42" s="540" t="s">
        <v>531</v>
      </c>
      <c r="F42" s="540" t="s">
        <v>531</v>
      </c>
      <c r="G42" s="603" t="s">
        <v>535</v>
      </c>
      <c r="H42" s="600" t="s">
        <v>535</v>
      </c>
      <c r="I42" s="603" t="s">
        <v>535</v>
      </c>
      <c r="J42" s="600" t="s">
        <v>535</v>
      </c>
      <c r="K42" s="603" t="s">
        <v>575</v>
      </c>
      <c r="L42" s="600" t="s">
        <v>575</v>
      </c>
      <c r="M42" s="602" t="s">
        <v>575</v>
      </c>
      <c r="N42" s="603" t="s">
        <v>587</v>
      </c>
      <c r="O42" s="591" t="s">
        <v>594</v>
      </c>
      <c r="P42" s="602" t="s">
        <v>594</v>
      </c>
      <c r="Q42" s="603" t="s">
        <v>594</v>
      </c>
      <c r="R42" s="603" t="s">
        <v>594</v>
      </c>
      <c r="S42" s="830" t="s">
        <v>631</v>
      </c>
      <c r="T42" s="855" t="s">
        <v>631</v>
      </c>
      <c r="U42" s="890" t="s">
        <v>631</v>
      </c>
      <c r="V42" s="989" t="s">
        <v>631</v>
      </c>
      <c r="AH42" s="599"/>
    </row>
    <row r="43" spans="1:34" ht="18">
      <c r="B43" s="1342"/>
      <c r="C43" s="719" t="s">
        <v>172</v>
      </c>
      <c r="D43" s="541" t="s">
        <v>523</v>
      </c>
      <c r="E43" s="541" t="s">
        <v>524</v>
      </c>
      <c r="F43" s="541" t="s">
        <v>534</v>
      </c>
      <c r="G43" s="607" t="s">
        <v>172</v>
      </c>
      <c r="H43" s="720" t="s">
        <v>630</v>
      </c>
      <c r="I43" s="721" t="s">
        <v>564</v>
      </c>
      <c r="J43" s="722" t="s">
        <v>325</v>
      </c>
      <c r="K43" s="721" t="s">
        <v>576</v>
      </c>
      <c r="L43" s="722" t="s">
        <v>583</v>
      </c>
      <c r="M43" s="723" t="s">
        <v>584</v>
      </c>
      <c r="N43" s="721" t="s">
        <v>534</v>
      </c>
      <c r="O43" s="815" t="s">
        <v>576</v>
      </c>
      <c r="P43" s="723" t="s">
        <v>583</v>
      </c>
      <c r="Q43" s="721" t="s">
        <v>584</v>
      </c>
      <c r="R43" s="721" t="s">
        <v>325</v>
      </c>
      <c r="S43" s="831" t="s">
        <v>632</v>
      </c>
      <c r="T43" s="815" t="s">
        <v>583</v>
      </c>
      <c r="U43" s="891" t="s">
        <v>584</v>
      </c>
      <c r="V43" s="908" t="s">
        <v>325</v>
      </c>
      <c r="AH43" s="599"/>
    </row>
    <row r="44" spans="1:34" ht="21.75" customHeight="1">
      <c r="B44" s="610" t="s">
        <v>134</v>
      </c>
      <c r="C44" s="612"/>
      <c r="D44" s="612"/>
      <c r="E44" s="612"/>
      <c r="F44" s="612"/>
      <c r="G44" s="612"/>
      <c r="H44" s="612"/>
      <c r="I44" s="612"/>
      <c r="J44" s="611"/>
      <c r="K44" s="612"/>
      <c r="L44" s="611"/>
      <c r="M44" s="613"/>
      <c r="N44" s="724"/>
      <c r="O44" s="816"/>
      <c r="P44" s="613"/>
      <c r="Q44" s="612"/>
      <c r="R44" s="612"/>
      <c r="S44" s="832"/>
      <c r="T44" s="230"/>
      <c r="U44" s="892"/>
      <c r="V44" s="909"/>
      <c r="AH44" s="599"/>
    </row>
    <row r="45" spans="1:34" ht="21.75" customHeight="1">
      <c r="B45" s="617" t="s">
        <v>135</v>
      </c>
      <c r="C45" s="725">
        <v>413076</v>
      </c>
      <c r="D45" s="725">
        <v>426825</v>
      </c>
      <c r="E45" s="725">
        <v>443639</v>
      </c>
      <c r="F45" s="725">
        <v>433130</v>
      </c>
      <c r="G45" s="725">
        <v>442558</v>
      </c>
      <c r="H45" s="725">
        <v>446710</v>
      </c>
      <c r="I45" s="725">
        <v>441464</v>
      </c>
      <c r="J45" s="726">
        <v>418587</v>
      </c>
      <c r="K45" s="725">
        <v>413366</v>
      </c>
      <c r="L45" s="726">
        <v>431272</v>
      </c>
      <c r="M45" s="727">
        <v>399010</v>
      </c>
      <c r="N45" s="726">
        <v>407944</v>
      </c>
      <c r="O45" s="817">
        <v>330069</v>
      </c>
      <c r="P45" s="727">
        <v>374503</v>
      </c>
      <c r="Q45" s="725">
        <v>391438</v>
      </c>
      <c r="R45" s="725">
        <v>416717</v>
      </c>
      <c r="S45" s="833">
        <v>468880</v>
      </c>
      <c r="T45" s="817">
        <f>952381-S45</f>
        <v>483501</v>
      </c>
      <c r="U45" s="893">
        <v>522741</v>
      </c>
      <c r="V45" s="910">
        <v>523096</v>
      </c>
      <c r="AH45" s="599"/>
    </row>
    <row r="46" spans="1:34" ht="21.75" customHeight="1">
      <c r="B46" s="624" t="s">
        <v>136</v>
      </c>
      <c r="C46" s="728">
        <v>19368</v>
      </c>
      <c r="D46" s="728">
        <v>24774</v>
      </c>
      <c r="E46" s="728">
        <v>25923</v>
      </c>
      <c r="F46" s="728">
        <v>29723</v>
      </c>
      <c r="G46" s="728">
        <v>25351</v>
      </c>
      <c r="H46" s="728">
        <v>27164</v>
      </c>
      <c r="I46" s="728">
        <v>27383</v>
      </c>
      <c r="J46" s="729">
        <v>26972</v>
      </c>
      <c r="K46" s="728">
        <v>24060</v>
      </c>
      <c r="L46" s="729">
        <v>25134</v>
      </c>
      <c r="M46" s="730">
        <v>25755</v>
      </c>
      <c r="N46" s="729">
        <v>28284</v>
      </c>
      <c r="O46" s="818">
        <v>19210</v>
      </c>
      <c r="P46" s="730">
        <v>20839</v>
      </c>
      <c r="Q46" s="728">
        <v>23594</v>
      </c>
      <c r="R46" s="728">
        <v>26115</v>
      </c>
      <c r="S46" s="834">
        <v>23962</v>
      </c>
      <c r="T46" s="818">
        <f>48312-S46</f>
        <v>24350</v>
      </c>
      <c r="U46" s="894">
        <v>25145</v>
      </c>
      <c r="V46" s="911">
        <v>29077</v>
      </c>
      <c r="AH46" s="599"/>
    </row>
    <row r="47" spans="1:34" ht="21.75" customHeight="1">
      <c r="B47" s="633" t="s">
        <v>137</v>
      </c>
      <c r="C47" s="731">
        <v>432445</v>
      </c>
      <c r="D47" s="731">
        <v>451599</v>
      </c>
      <c r="E47" s="731">
        <v>469562</v>
      </c>
      <c r="F47" s="731">
        <v>462853</v>
      </c>
      <c r="G47" s="731">
        <v>467910</v>
      </c>
      <c r="H47" s="731">
        <v>473873</v>
      </c>
      <c r="I47" s="731">
        <v>468847</v>
      </c>
      <c r="J47" s="732">
        <v>445560</v>
      </c>
      <c r="K47" s="731">
        <v>437426</v>
      </c>
      <c r="L47" s="732">
        <v>456406</v>
      </c>
      <c r="M47" s="733">
        <v>424766</v>
      </c>
      <c r="N47" s="732">
        <v>436227</v>
      </c>
      <c r="O47" s="819">
        <v>349280</v>
      </c>
      <c r="P47" s="733">
        <v>395342</v>
      </c>
      <c r="Q47" s="731">
        <v>415031</v>
      </c>
      <c r="R47" s="731">
        <v>442832</v>
      </c>
      <c r="S47" s="835">
        <v>492842</v>
      </c>
      <c r="T47" s="819">
        <f>1000694-S47</f>
        <v>507852</v>
      </c>
      <c r="U47" s="895">
        <v>547885</v>
      </c>
      <c r="V47" s="912">
        <v>552173</v>
      </c>
      <c r="AH47" s="599"/>
    </row>
    <row r="48" spans="1:34" ht="21.75" customHeight="1">
      <c r="B48" s="633" t="s">
        <v>138</v>
      </c>
      <c r="C48" s="731">
        <v>-380815</v>
      </c>
      <c r="D48" s="731">
        <v>-391768</v>
      </c>
      <c r="E48" s="731">
        <v>-412152</v>
      </c>
      <c r="F48" s="731">
        <v>-399343</v>
      </c>
      <c r="G48" s="731">
        <v>-408041</v>
      </c>
      <c r="H48" s="731">
        <v>-412848</v>
      </c>
      <c r="I48" s="731">
        <v>-407970</v>
      </c>
      <c r="J48" s="732">
        <v>-386374</v>
      </c>
      <c r="K48" s="731">
        <v>-382539</v>
      </c>
      <c r="L48" s="732">
        <v>-401556</v>
      </c>
      <c r="M48" s="733">
        <v>-375060</v>
      </c>
      <c r="N48" s="732">
        <v>-375175</v>
      </c>
      <c r="O48" s="819">
        <v>-310324</v>
      </c>
      <c r="P48" s="733">
        <v>-349846</v>
      </c>
      <c r="Q48" s="731">
        <v>-367010</v>
      </c>
      <c r="R48" s="731">
        <v>-387185</v>
      </c>
      <c r="S48" s="835">
        <v>-436396</v>
      </c>
      <c r="T48" s="819">
        <f>-882977-S48</f>
        <v>-446581</v>
      </c>
      <c r="U48" s="895">
        <v>-474947</v>
      </c>
      <c r="V48" s="912">
        <v>-471509</v>
      </c>
      <c r="AH48" s="599"/>
    </row>
    <row r="49" spans="2:34" ht="21.75" customHeight="1">
      <c r="B49" s="633" t="s">
        <v>139</v>
      </c>
      <c r="C49" s="731">
        <v>51629</v>
      </c>
      <c r="D49" s="731">
        <v>59831</v>
      </c>
      <c r="E49" s="731">
        <v>57410</v>
      </c>
      <c r="F49" s="731">
        <v>63510</v>
      </c>
      <c r="G49" s="731">
        <v>59868</v>
      </c>
      <c r="H49" s="731">
        <v>61025</v>
      </c>
      <c r="I49" s="731">
        <v>60878</v>
      </c>
      <c r="J49" s="732">
        <v>59185</v>
      </c>
      <c r="K49" s="731">
        <v>54887</v>
      </c>
      <c r="L49" s="732">
        <v>54850</v>
      </c>
      <c r="M49" s="733">
        <v>49706</v>
      </c>
      <c r="N49" s="732">
        <v>61051</v>
      </c>
      <c r="O49" s="819">
        <v>38955</v>
      </c>
      <c r="P49" s="733">
        <v>45497</v>
      </c>
      <c r="Q49" s="731">
        <v>48021</v>
      </c>
      <c r="R49" s="731">
        <v>55647</v>
      </c>
      <c r="S49" s="835">
        <v>56446</v>
      </c>
      <c r="T49" s="819">
        <f>117716-S49</f>
        <v>61270</v>
      </c>
      <c r="U49" s="895">
        <v>72939</v>
      </c>
      <c r="V49" s="912">
        <v>80664</v>
      </c>
      <c r="AH49" s="599"/>
    </row>
    <row r="50" spans="2:34" ht="21.75" customHeight="1">
      <c r="B50" s="638" t="s">
        <v>140</v>
      </c>
      <c r="C50" s="734">
        <v>-38454</v>
      </c>
      <c r="D50" s="734">
        <v>-40062</v>
      </c>
      <c r="E50" s="734">
        <v>-40727</v>
      </c>
      <c r="F50" s="734">
        <v>-43419</v>
      </c>
      <c r="G50" s="734">
        <v>-42726</v>
      </c>
      <c r="H50" s="734">
        <v>-42918</v>
      </c>
      <c r="I50" s="734">
        <v>-42480</v>
      </c>
      <c r="J50" s="735">
        <v>-45309</v>
      </c>
      <c r="K50" s="734">
        <v>-42821</v>
      </c>
      <c r="L50" s="735">
        <v>-42799</v>
      </c>
      <c r="M50" s="736">
        <v>-44295</v>
      </c>
      <c r="N50" s="735">
        <v>-43328</v>
      </c>
      <c r="O50" s="820">
        <v>-38818</v>
      </c>
      <c r="P50" s="736">
        <v>-40132</v>
      </c>
      <c r="Q50" s="734">
        <v>-40545</v>
      </c>
      <c r="R50" s="734">
        <v>-41585</v>
      </c>
      <c r="S50" s="836">
        <v>-41785</v>
      </c>
      <c r="T50" s="820">
        <f>-83807-S50</f>
        <v>-42022</v>
      </c>
      <c r="U50" s="896">
        <v>-46252</v>
      </c>
      <c r="V50" s="913">
        <v>-50255</v>
      </c>
      <c r="AH50" s="599"/>
    </row>
    <row r="51" spans="2:34" ht="21.75" customHeight="1">
      <c r="B51" s="645" t="s">
        <v>486</v>
      </c>
      <c r="C51" s="737">
        <v>947</v>
      </c>
      <c r="D51" s="737">
        <v>-3985</v>
      </c>
      <c r="E51" s="737">
        <v>501</v>
      </c>
      <c r="F51" s="737">
        <v>-7341</v>
      </c>
      <c r="G51" s="737">
        <v>4924</v>
      </c>
      <c r="H51" s="737">
        <v>765</v>
      </c>
      <c r="I51" s="737">
        <v>-1458</v>
      </c>
      <c r="J51" s="738">
        <v>-1755</v>
      </c>
      <c r="K51" s="737">
        <v>-132</v>
      </c>
      <c r="L51" s="738">
        <v>139</v>
      </c>
      <c r="M51" s="739">
        <v>1332</v>
      </c>
      <c r="N51" s="738">
        <v>6191</v>
      </c>
      <c r="O51" s="821">
        <v>1670</v>
      </c>
      <c r="P51" s="739">
        <v>2144</v>
      </c>
      <c r="Q51" s="737">
        <v>2131</v>
      </c>
      <c r="R51" s="737">
        <v>-7082</v>
      </c>
      <c r="S51" s="837">
        <v>1028</v>
      </c>
      <c r="T51" s="821">
        <f>1834-S51</f>
        <v>806</v>
      </c>
      <c r="U51" s="897">
        <v>-4440</v>
      </c>
      <c r="V51" s="914">
        <v>-11178</v>
      </c>
      <c r="AH51" s="599"/>
    </row>
    <row r="52" spans="2:34" ht="21.75" customHeight="1">
      <c r="B52" s="653" t="s">
        <v>141</v>
      </c>
      <c r="C52" s="740">
        <v>1</v>
      </c>
      <c r="D52" s="740">
        <v>-3</v>
      </c>
      <c r="E52" s="740">
        <v>-141</v>
      </c>
      <c r="F52" s="740">
        <v>-181</v>
      </c>
      <c r="G52" s="740">
        <v>370</v>
      </c>
      <c r="H52" s="740">
        <v>486</v>
      </c>
      <c r="I52" s="740">
        <v>99</v>
      </c>
      <c r="J52" s="741">
        <v>809</v>
      </c>
      <c r="K52" s="740">
        <v>-37</v>
      </c>
      <c r="L52" s="741">
        <v>429</v>
      </c>
      <c r="M52" s="742">
        <v>2309</v>
      </c>
      <c r="N52" s="741">
        <v>7573</v>
      </c>
      <c r="O52" s="814">
        <v>34</v>
      </c>
      <c r="P52" s="742">
        <v>2021</v>
      </c>
      <c r="Q52" s="740">
        <v>841</v>
      </c>
      <c r="R52" s="740">
        <v>-36</v>
      </c>
      <c r="S52" s="838">
        <v>26</v>
      </c>
      <c r="T52" s="814">
        <f>51-S52</f>
        <v>25</v>
      </c>
      <c r="U52" s="898">
        <v>10</v>
      </c>
      <c r="V52" s="915">
        <v>6641</v>
      </c>
      <c r="AH52" s="599"/>
    </row>
    <row r="53" spans="2:34" ht="21.75" customHeight="1">
      <c r="B53" s="653" t="s">
        <v>142</v>
      </c>
      <c r="C53" s="740">
        <v>-21</v>
      </c>
      <c r="D53" s="740">
        <v>0</v>
      </c>
      <c r="E53" s="740">
        <v>-174</v>
      </c>
      <c r="F53" s="740">
        <v>-4207</v>
      </c>
      <c r="G53" s="740">
        <v>-65</v>
      </c>
      <c r="H53" s="740">
        <v>0</v>
      </c>
      <c r="I53" s="740">
        <v>-442</v>
      </c>
      <c r="J53" s="741">
        <v>-2</v>
      </c>
      <c r="K53" s="740">
        <v>0</v>
      </c>
      <c r="L53" s="741">
        <v>-492</v>
      </c>
      <c r="M53" s="742">
        <v>0</v>
      </c>
      <c r="N53" s="741">
        <v>-2341</v>
      </c>
      <c r="O53" s="814" t="s">
        <v>1</v>
      </c>
      <c r="P53" s="742" t="s">
        <v>1</v>
      </c>
      <c r="Q53" s="740">
        <v>-19</v>
      </c>
      <c r="R53" s="740">
        <v>-5451</v>
      </c>
      <c r="S53" s="839" t="s">
        <v>1</v>
      </c>
      <c r="T53" s="856">
        <v>-165</v>
      </c>
      <c r="U53" s="899">
        <v>-1198</v>
      </c>
      <c r="V53" s="916">
        <v>-1274</v>
      </c>
      <c r="AH53" s="599"/>
    </row>
    <row r="54" spans="2:34" ht="21.75" customHeight="1">
      <c r="B54" s="659" t="s">
        <v>595</v>
      </c>
      <c r="C54" s="725">
        <v>1100</v>
      </c>
      <c r="D54" s="725">
        <v>528</v>
      </c>
      <c r="E54" s="725">
        <v>2289</v>
      </c>
      <c r="F54" s="725">
        <v>3600</v>
      </c>
      <c r="G54" s="725">
        <v>6101</v>
      </c>
      <c r="H54" s="725">
        <v>1905</v>
      </c>
      <c r="I54" s="725">
        <v>13</v>
      </c>
      <c r="J54" s="726">
        <v>20</v>
      </c>
      <c r="K54" s="725">
        <v>30</v>
      </c>
      <c r="L54" s="726">
        <v>799</v>
      </c>
      <c r="M54" s="727">
        <v>116</v>
      </c>
      <c r="N54" s="726">
        <v>2470</v>
      </c>
      <c r="O54" s="817">
        <v>2180</v>
      </c>
      <c r="P54" s="727">
        <v>-27</v>
      </c>
      <c r="Q54" s="725">
        <v>1698</v>
      </c>
      <c r="R54" s="725">
        <v>72</v>
      </c>
      <c r="S54" s="833">
        <v>75</v>
      </c>
      <c r="T54" s="817">
        <f>2336-S54</f>
        <v>2261</v>
      </c>
      <c r="U54" s="893">
        <v>99</v>
      </c>
      <c r="V54" s="910">
        <v>3625</v>
      </c>
      <c r="AH54" s="599"/>
    </row>
    <row r="55" spans="2:34" ht="21.75" customHeight="1">
      <c r="B55" s="653" t="s">
        <v>143</v>
      </c>
      <c r="C55" s="725">
        <v>-192</v>
      </c>
      <c r="D55" s="725">
        <v>-4123</v>
      </c>
      <c r="E55" s="725">
        <v>-321</v>
      </c>
      <c r="F55" s="725">
        <v>-7211</v>
      </c>
      <c r="G55" s="725">
        <v>-891</v>
      </c>
      <c r="H55" s="725">
        <v>-1510</v>
      </c>
      <c r="I55" s="725">
        <v>-386</v>
      </c>
      <c r="J55" s="726">
        <v>-312</v>
      </c>
      <c r="K55" s="725">
        <v>-1</v>
      </c>
      <c r="L55" s="726">
        <v>-206</v>
      </c>
      <c r="M55" s="727">
        <v>1</v>
      </c>
      <c r="N55" s="726">
        <v>-339</v>
      </c>
      <c r="O55" s="817">
        <v>-4</v>
      </c>
      <c r="P55" s="727">
        <v>-60</v>
      </c>
      <c r="Q55" s="725">
        <v>-194</v>
      </c>
      <c r="R55" s="725">
        <v>-1870</v>
      </c>
      <c r="S55" s="833">
        <v>-113</v>
      </c>
      <c r="T55" s="817">
        <f>-715-S55</f>
        <v>-602</v>
      </c>
      <c r="U55" s="893">
        <v>-2902</v>
      </c>
      <c r="V55" s="910">
        <v>-14598</v>
      </c>
      <c r="AH55" s="599"/>
    </row>
    <row r="56" spans="2:34" ht="21.75" customHeight="1">
      <c r="B56" s="653" t="s">
        <v>144</v>
      </c>
      <c r="C56" s="725">
        <v>2097</v>
      </c>
      <c r="D56" s="725">
        <v>1349</v>
      </c>
      <c r="E56" s="725">
        <v>1179</v>
      </c>
      <c r="F56" s="725">
        <v>2138</v>
      </c>
      <c r="G56" s="725">
        <v>1394</v>
      </c>
      <c r="H56" s="725">
        <v>1422</v>
      </c>
      <c r="I56" s="725">
        <v>1112</v>
      </c>
      <c r="J56" s="726">
        <v>1185</v>
      </c>
      <c r="K56" s="725">
        <v>1368</v>
      </c>
      <c r="L56" s="726">
        <v>1303</v>
      </c>
      <c r="M56" s="727">
        <v>1548</v>
      </c>
      <c r="N56" s="726">
        <v>1581</v>
      </c>
      <c r="O56" s="817">
        <v>1348</v>
      </c>
      <c r="P56" s="727">
        <v>1796</v>
      </c>
      <c r="Q56" s="725">
        <v>1481</v>
      </c>
      <c r="R56" s="725">
        <v>3380</v>
      </c>
      <c r="S56" s="833">
        <v>2113</v>
      </c>
      <c r="T56" s="817">
        <f>3326-S56</f>
        <v>1213</v>
      </c>
      <c r="U56" s="893">
        <v>2420</v>
      </c>
      <c r="V56" s="910">
        <v>1611</v>
      </c>
      <c r="AH56" s="599"/>
    </row>
    <row r="57" spans="2:34" ht="21.75" customHeight="1">
      <c r="B57" s="660" t="s">
        <v>145</v>
      </c>
      <c r="C57" s="725">
        <v>-2037</v>
      </c>
      <c r="D57" s="725">
        <v>-1735</v>
      </c>
      <c r="E57" s="725">
        <v>-2333</v>
      </c>
      <c r="F57" s="725">
        <v>-1479</v>
      </c>
      <c r="G57" s="725">
        <v>-1984</v>
      </c>
      <c r="H57" s="725">
        <v>-1538</v>
      </c>
      <c r="I57" s="725">
        <v>-1854</v>
      </c>
      <c r="J57" s="726">
        <v>-3456</v>
      </c>
      <c r="K57" s="725">
        <v>-1491</v>
      </c>
      <c r="L57" s="726">
        <v>-1694</v>
      </c>
      <c r="M57" s="727">
        <v>-2642</v>
      </c>
      <c r="N57" s="726">
        <v>-2753</v>
      </c>
      <c r="O57" s="817">
        <v>-1888</v>
      </c>
      <c r="P57" s="727">
        <v>-1587</v>
      </c>
      <c r="Q57" s="725">
        <v>-1673</v>
      </c>
      <c r="R57" s="725">
        <v>-3179</v>
      </c>
      <c r="S57" s="834">
        <v>-1073</v>
      </c>
      <c r="T57" s="818">
        <f>-2999-S57</f>
        <v>-1926</v>
      </c>
      <c r="U57" s="894">
        <v>-2870</v>
      </c>
      <c r="V57" s="911">
        <v>-7183</v>
      </c>
    </row>
    <row r="58" spans="2:34" ht="21.75" customHeight="1">
      <c r="B58" s="667" t="s">
        <v>456</v>
      </c>
      <c r="C58" s="731">
        <v>14122</v>
      </c>
      <c r="D58" s="731">
        <v>15783</v>
      </c>
      <c r="E58" s="731">
        <v>17184</v>
      </c>
      <c r="F58" s="731">
        <v>12749</v>
      </c>
      <c r="G58" s="992" t="s">
        <v>689</v>
      </c>
      <c r="H58" s="731" t="s">
        <v>329</v>
      </c>
      <c r="I58" s="731" t="s">
        <v>329</v>
      </c>
      <c r="J58" s="732" t="s">
        <v>329</v>
      </c>
      <c r="K58" s="731" t="s">
        <v>1</v>
      </c>
      <c r="L58" s="732" t="s">
        <v>1</v>
      </c>
      <c r="M58" s="733" t="s">
        <v>1</v>
      </c>
      <c r="N58" s="732" t="s">
        <v>1</v>
      </c>
      <c r="O58" s="819" t="s">
        <v>1</v>
      </c>
      <c r="P58" s="733" t="s">
        <v>1</v>
      </c>
      <c r="Q58" s="731" t="s">
        <v>329</v>
      </c>
      <c r="R58" s="731" t="s">
        <v>1</v>
      </c>
      <c r="S58" s="840" t="s">
        <v>640</v>
      </c>
      <c r="T58" s="857" t="s">
        <v>640</v>
      </c>
      <c r="U58" s="900" t="s">
        <v>641</v>
      </c>
      <c r="V58" s="917" t="s">
        <v>654</v>
      </c>
    </row>
    <row r="59" spans="2:34" ht="21.75" customHeight="1">
      <c r="B59" s="668" t="s">
        <v>146</v>
      </c>
      <c r="C59" s="737">
        <v>2821</v>
      </c>
      <c r="D59" s="737">
        <v>1661</v>
      </c>
      <c r="E59" s="737">
        <v>3339</v>
      </c>
      <c r="F59" s="737">
        <v>2500</v>
      </c>
      <c r="G59" s="737">
        <v>3738</v>
      </c>
      <c r="H59" s="737">
        <v>2716</v>
      </c>
      <c r="I59" s="737">
        <v>2901</v>
      </c>
      <c r="J59" s="738">
        <v>3040</v>
      </c>
      <c r="K59" s="737">
        <v>3396</v>
      </c>
      <c r="L59" s="738">
        <v>2305</v>
      </c>
      <c r="M59" s="739">
        <v>2924</v>
      </c>
      <c r="N59" s="738">
        <v>2169</v>
      </c>
      <c r="O59" s="821">
        <v>2352</v>
      </c>
      <c r="P59" s="739">
        <v>2089</v>
      </c>
      <c r="Q59" s="737">
        <v>2140</v>
      </c>
      <c r="R59" s="737">
        <v>1925</v>
      </c>
      <c r="S59" s="841">
        <v>2681</v>
      </c>
      <c r="T59" s="858">
        <f>5365-S59</f>
        <v>2684</v>
      </c>
      <c r="U59" s="901">
        <v>4439</v>
      </c>
      <c r="V59" s="918">
        <v>3513</v>
      </c>
    </row>
    <row r="60" spans="2:34" ht="21.75" customHeight="1">
      <c r="B60" s="653" t="s">
        <v>147</v>
      </c>
      <c r="C60" s="725">
        <v>1280</v>
      </c>
      <c r="D60" s="725">
        <v>1105</v>
      </c>
      <c r="E60" s="725">
        <v>1634</v>
      </c>
      <c r="F60" s="725">
        <v>1663</v>
      </c>
      <c r="G60" s="725">
        <v>1741</v>
      </c>
      <c r="H60" s="725">
        <v>1864</v>
      </c>
      <c r="I60" s="725">
        <v>1522</v>
      </c>
      <c r="J60" s="726">
        <v>1957</v>
      </c>
      <c r="K60" s="725">
        <v>1762</v>
      </c>
      <c r="L60" s="726">
        <v>1925</v>
      </c>
      <c r="M60" s="727">
        <v>1363</v>
      </c>
      <c r="N60" s="726">
        <v>1515</v>
      </c>
      <c r="O60" s="817">
        <v>1232</v>
      </c>
      <c r="P60" s="727">
        <v>1731</v>
      </c>
      <c r="Q60" s="725">
        <v>1270</v>
      </c>
      <c r="R60" s="725">
        <v>1185</v>
      </c>
      <c r="S60" s="833">
        <v>1420</v>
      </c>
      <c r="T60" s="817">
        <f>3228-S60</f>
        <v>1808</v>
      </c>
      <c r="U60" s="893">
        <v>2060</v>
      </c>
      <c r="V60" s="910">
        <v>2137</v>
      </c>
    </row>
    <row r="61" spans="2:34" ht="21.75" customHeight="1">
      <c r="B61" s="673" t="s">
        <v>148</v>
      </c>
      <c r="C61" s="725">
        <v>1540</v>
      </c>
      <c r="D61" s="725">
        <v>514</v>
      </c>
      <c r="E61" s="725">
        <v>1687</v>
      </c>
      <c r="F61" s="725">
        <v>898</v>
      </c>
      <c r="G61" s="725">
        <v>1874</v>
      </c>
      <c r="H61" s="725">
        <v>757</v>
      </c>
      <c r="I61" s="725">
        <v>1494</v>
      </c>
      <c r="J61" s="726">
        <v>1042</v>
      </c>
      <c r="K61" s="725">
        <v>1634</v>
      </c>
      <c r="L61" s="726">
        <v>380</v>
      </c>
      <c r="M61" s="727">
        <v>1560</v>
      </c>
      <c r="N61" s="726">
        <v>654</v>
      </c>
      <c r="O61" s="817">
        <v>1120</v>
      </c>
      <c r="P61" s="727">
        <v>357</v>
      </c>
      <c r="Q61" s="725">
        <v>871</v>
      </c>
      <c r="R61" s="725">
        <v>686</v>
      </c>
      <c r="S61" s="833">
        <v>1213</v>
      </c>
      <c r="T61" s="817">
        <f>1936-S61</f>
        <v>723</v>
      </c>
      <c r="U61" s="893">
        <v>2141</v>
      </c>
      <c r="V61" s="910">
        <v>986</v>
      </c>
    </row>
    <row r="62" spans="2:34" ht="21.75" customHeight="1">
      <c r="B62" s="673" t="s">
        <v>149</v>
      </c>
      <c r="C62" s="743" t="s">
        <v>329</v>
      </c>
      <c r="D62" s="743">
        <v>43</v>
      </c>
      <c r="E62" s="743">
        <v>17</v>
      </c>
      <c r="F62" s="743">
        <v>-60</v>
      </c>
      <c r="G62" s="725">
        <v>122</v>
      </c>
      <c r="H62" s="725">
        <v>95</v>
      </c>
      <c r="I62" s="725">
        <v>-115</v>
      </c>
      <c r="J62" s="726">
        <v>41</v>
      </c>
      <c r="K62" s="725" t="s">
        <v>1</v>
      </c>
      <c r="L62" s="726" t="s">
        <v>1</v>
      </c>
      <c r="M62" s="727" t="s">
        <v>1</v>
      </c>
      <c r="N62" s="726" t="s">
        <v>1</v>
      </c>
      <c r="O62" s="817" t="s">
        <v>1</v>
      </c>
      <c r="P62" s="727" t="s">
        <v>1</v>
      </c>
      <c r="Q62" s="725" t="s">
        <v>1</v>
      </c>
      <c r="R62" s="725">
        <v>53</v>
      </c>
      <c r="S62" s="833">
        <v>47</v>
      </c>
      <c r="T62" s="817">
        <f>200-S62</f>
        <v>153</v>
      </c>
      <c r="U62" s="893">
        <v>238</v>
      </c>
      <c r="V62" s="910">
        <v>390</v>
      </c>
    </row>
    <row r="63" spans="2:34" ht="21.75" customHeight="1">
      <c r="B63" s="668" t="s">
        <v>150</v>
      </c>
      <c r="C63" s="744">
        <v>-3780</v>
      </c>
      <c r="D63" s="744">
        <v>-3591</v>
      </c>
      <c r="E63" s="744">
        <v>-3761</v>
      </c>
      <c r="F63" s="744">
        <v>-3742</v>
      </c>
      <c r="G63" s="745">
        <v>-4176</v>
      </c>
      <c r="H63" s="745">
        <v>-3607</v>
      </c>
      <c r="I63" s="745">
        <v>-3974</v>
      </c>
      <c r="J63" s="746">
        <v>-3533</v>
      </c>
      <c r="K63" s="745">
        <v>-3993</v>
      </c>
      <c r="L63" s="746">
        <v>-3788</v>
      </c>
      <c r="M63" s="747">
        <v>-3459</v>
      </c>
      <c r="N63" s="746">
        <v>-3716</v>
      </c>
      <c r="O63" s="822">
        <v>-3252</v>
      </c>
      <c r="P63" s="747">
        <v>-3078</v>
      </c>
      <c r="Q63" s="745">
        <v>-2939</v>
      </c>
      <c r="R63" s="745">
        <v>-2505</v>
      </c>
      <c r="S63" s="842">
        <v>-2679</v>
      </c>
      <c r="T63" s="822">
        <f>-5538-S63</f>
        <v>-2859</v>
      </c>
      <c r="U63" s="902">
        <v>-2723</v>
      </c>
      <c r="V63" s="919">
        <v>-2949</v>
      </c>
    </row>
    <row r="64" spans="2:34" ht="21.75" customHeight="1">
      <c r="B64" s="673" t="s">
        <v>151</v>
      </c>
      <c r="C64" s="725">
        <v>-3780</v>
      </c>
      <c r="D64" s="725">
        <v>-3591</v>
      </c>
      <c r="E64" s="725">
        <v>-3761</v>
      </c>
      <c r="F64" s="725">
        <v>-3614</v>
      </c>
      <c r="G64" s="725">
        <v>-4176</v>
      </c>
      <c r="H64" s="725">
        <v>-3607</v>
      </c>
      <c r="I64" s="725">
        <v>-3974</v>
      </c>
      <c r="J64" s="726">
        <v>-3533</v>
      </c>
      <c r="K64" s="725">
        <v>-3887</v>
      </c>
      <c r="L64" s="726">
        <v>-3796</v>
      </c>
      <c r="M64" s="727">
        <v>-3507</v>
      </c>
      <c r="N64" s="726">
        <v>-3718</v>
      </c>
      <c r="O64" s="817">
        <v>-3213</v>
      </c>
      <c r="P64" s="727">
        <v>-3015</v>
      </c>
      <c r="Q64" s="725">
        <v>-2856</v>
      </c>
      <c r="R64" s="725">
        <v>-2690</v>
      </c>
      <c r="S64" s="833">
        <v>-2679</v>
      </c>
      <c r="T64" s="817">
        <f>-5538-S64</f>
        <v>-2859</v>
      </c>
      <c r="U64" s="893">
        <v>-2723</v>
      </c>
      <c r="V64" s="910">
        <v>-2949</v>
      </c>
    </row>
    <row r="65" spans="2:34" ht="21.75" customHeight="1">
      <c r="B65" s="682" t="s">
        <v>152</v>
      </c>
      <c r="C65" s="748">
        <v>-0.1</v>
      </c>
      <c r="D65" s="748" t="s">
        <v>329</v>
      </c>
      <c r="E65" s="748" t="s">
        <v>329</v>
      </c>
      <c r="F65" s="748">
        <v>-128</v>
      </c>
      <c r="G65" s="748" t="s">
        <v>329</v>
      </c>
      <c r="H65" s="748" t="s">
        <v>329</v>
      </c>
      <c r="I65" s="748" t="s">
        <v>1</v>
      </c>
      <c r="J65" s="749" t="s">
        <v>329</v>
      </c>
      <c r="K65" s="748">
        <v>-106</v>
      </c>
      <c r="L65" s="749">
        <v>9</v>
      </c>
      <c r="M65" s="750">
        <v>48</v>
      </c>
      <c r="N65" s="749">
        <v>2</v>
      </c>
      <c r="O65" s="823">
        <v>-39</v>
      </c>
      <c r="P65" s="750">
        <v>-63</v>
      </c>
      <c r="Q65" s="748">
        <v>-83</v>
      </c>
      <c r="R65" s="748">
        <f>-SUM(O65:Q65)</f>
        <v>185</v>
      </c>
      <c r="S65" s="843" t="s">
        <v>635</v>
      </c>
      <c r="T65" s="859" t="s">
        <v>637</v>
      </c>
      <c r="U65" s="903" t="s">
        <v>641</v>
      </c>
      <c r="V65" s="920" t="s">
        <v>654</v>
      </c>
    </row>
    <row r="66" spans="2:34" ht="21.75" customHeight="1">
      <c r="B66" s="667" t="s">
        <v>457</v>
      </c>
      <c r="C66" s="751">
        <v>5896</v>
      </c>
      <c r="D66" s="751">
        <v>5002</v>
      </c>
      <c r="E66" s="751">
        <v>6161</v>
      </c>
      <c r="F66" s="751">
        <v>7998</v>
      </c>
      <c r="G66" s="751">
        <v>5639</v>
      </c>
      <c r="H66" s="751">
        <v>6251</v>
      </c>
      <c r="I66" s="751">
        <v>6859</v>
      </c>
      <c r="J66" s="752">
        <v>9030</v>
      </c>
      <c r="K66" s="751">
        <v>6796</v>
      </c>
      <c r="L66" s="752">
        <v>6419</v>
      </c>
      <c r="M66" s="753">
        <v>5331</v>
      </c>
      <c r="N66" s="752">
        <v>6362</v>
      </c>
      <c r="O66" s="824">
        <v>1667</v>
      </c>
      <c r="P66" s="753">
        <v>2903</v>
      </c>
      <c r="Q66" s="751">
        <v>3285</v>
      </c>
      <c r="R66" s="751">
        <v>6931</v>
      </c>
      <c r="S66" s="844">
        <v>7522</v>
      </c>
      <c r="T66" s="824">
        <f>16884-S66</f>
        <v>9362</v>
      </c>
      <c r="U66" s="904">
        <v>8559</v>
      </c>
      <c r="V66" s="921">
        <v>12525</v>
      </c>
    </row>
    <row r="67" spans="2:34" ht="21.75" customHeight="1">
      <c r="B67" s="667" t="s">
        <v>458</v>
      </c>
      <c r="C67" s="751">
        <v>19058</v>
      </c>
      <c r="D67" s="751">
        <v>18857</v>
      </c>
      <c r="E67" s="751">
        <v>22923</v>
      </c>
      <c r="F67" s="751">
        <v>19505</v>
      </c>
      <c r="G67" s="751">
        <v>27269</v>
      </c>
      <c r="H67" s="751">
        <v>24231</v>
      </c>
      <c r="I67" s="751">
        <v>22725</v>
      </c>
      <c r="J67" s="752">
        <v>20657</v>
      </c>
      <c r="K67" s="751">
        <v>18133</v>
      </c>
      <c r="L67" s="752">
        <v>17126</v>
      </c>
      <c r="M67" s="753">
        <v>11539</v>
      </c>
      <c r="N67" s="752">
        <v>28730</v>
      </c>
      <c r="O67" s="824">
        <v>2574</v>
      </c>
      <c r="P67" s="753">
        <v>9423</v>
      </c>
      <c r="Q67" s="751">
        <v>12095</v>
      </c>
      <c r="R67" s="751">
        <v>13328</v>
      </c>
      <c r="S67" s="844">
        <v>23213</v>
      </c>
      <c r="T67" s="824">
        <f>52455-S67</f>
        <v>29242</v>
      </c>
      <c r="U67" s="904">
        <v>32520</v>
      </c>
      <c r="V67" s="921">
        <v>32320</v>
      </c>
    </row>
    <row r="68" spans="2:34" ht="21.75" customHeight="1">
      <c r="B68" s="668" t="s">
        <v>153</v>
      </c>
      <c r="C68" s="731">
        <v>-3169</v>
      </c>
      <c r="D68" s="731">
        <v>-4474</v>
      </c>
      <c r="E68" s="731">
        <v>-4569</v>
      </c>
      <c r="F68" s="731">
        <v>-6436</v>
      </c>
      <c r="G68" s="731">
        <v>-5856</v>
      </c>
      <c r="H68" s="731">
        <v>-5645</v>
      </c>
      <c r="I68" s="731">
        <v>-5101</v>
      </c>
      <c r="J68" s="732">
        <v>-3060</v>
      </c>
      <c r="K68" s="731">
        <v>-2775</v>
      </c>
      <c r="L68" s="732">
        <v>-841</v>
      </c>
      <c r="M68" s="733">
        <v>-2376</v>
      </c>
      <c r="N68" s="732">
        <v>-4962</v>
      </c>
      <c r="O68" s="819">
        <v>155</v>
      </c>
      <c r="P68" s="733">
        <v>-1698</v>
      </c>
      <c r="Q68" s="731">
        <v>-3800</v>
      </c>
      <c r="R68" s="731">
        <v>-2659</v>
      </c>
      <c r="S68" s="835">
        <v>-5204</v>
      </c>
      <c r="T68" s="819">
        <f>-10990-S68</f>
        <v>-5786</v>
      </c>
      <c r="U68" s="895">
        <v>-8897</v>
      </c>
      <c r="V68" s="912">
        <v>-11937</v>
      </c>
    </row>
    <row r="69" spans="2:34" ht="21.75" customHeight="1">
      <c r="B69" s="684" t="s">
        <v>170</v>
      </c>
      <c r="C69" s="751">
        <v>15889</v>
      </c>
      <c r="D69" s="751">
        <v>14383</v>
      </c>
      <c r="E69" s="751">
        <v>18353</v>
      </c>
      <c r="F69" s="751">
        <v>13069</v>
      </c>
      <c r="G69" s="751">
        <v>21412</v>
      </c>
      <c r="H69" s="751">
        <v>18587</v>
      </c>
      <c r="I69" s="751">
        <v>17624</v>
      </c>
      <c r="J69" s="752">
        <v>17596</v>
      </c>
      <c r="K69" s="751">
        <v>15357</v>
      </c>
      <c r="L69" s="752">
        <v>16286</v>
      </c>
      <c r="M69" s="753">
        <v>9162</v>
      </c>
      <c r="N69" s="752">
        <v>23768</v>
      </c>
      <c r="O69" s="824">
        <v>2730</v>
      </c>
      <c r="P69" s="753">
        <v>7724</v>
      </c>
      <c r="Q69" s="751">
        <v>8295</v>
      </c>
      <c r="R69" s="751">
        <v>10668</v>
      </c>
      <c r="S69" s="844">
        <v>18008</v>
      </c>
      <c r="T69" s="824">
        <f>41464-S69</f>
        <v>23456</v>
      </c>
      <c r="U69" s="904">
        <v>23623</v>
      </c>
      <c r="V69" s="921">
        <v>20384</v>
      </c>
    </row>
    <row r="70" spans="2:34" ht="21.75" customHeight="1">
      <c r="B70" s="685" t="s">
        <v>171</v>
      </c>
      <c r="C70" s="754"/>
      <c r="D70" s="754"/>
      <c r="E70" s="754"/>
      <c r="F70" s="754"/>
      <c r="G70" s="754"/>
      <c r="H70" s="754"/>
      <c r="I70" s="754"/>
      <c r="J70" s="755"/>
      <c r="K70" s="754"/>
      <c r="L70" s="755"/>
      <c r="M70" s="756"/>
      <c r="N70" s="755"/>
      <c r="O70" s="825"/>
      <c r="P70" s="756"/>
      <c r="Q70" s="754"/>
      <c r="R70" s="754"/>
      <c r="S70" s="845"/>
      <c r="T70" s="825"/>
      <c r="U70" s="905"/>
      <c r="V70" s="922"/>
    </row>
    <row r="71" spans="2:34" ht="21.75" customHeight="1">
      <c r="B71" s="691" t="s">
        <v>156</v>
      </c>
      <c r="C71" s="745">
        <v>14615</v>
      </c>
      <c r="D71" s="745">
        <v>12626</v>
      </c>
      <c r="E71" s="745">
        <v>17528</v>
      </c>
      <c r="F71" s="745">
        <v>12073</v>
      </c>
      <c r="G71" s="745">
        <v>19759</v>
      </c>
      <c r="H71" s="745">
        <v>17388</v>
      </c>
      <c r="I71" s="745">
        <v>16564</v>
      </c>
      <c r="J71" s="746">
        <v>16708</v>
      </c>
      <c r="K71" s="745">
        <v>14258</v>
      </c>
      <c r="L71" s="746">
        <v>15259</v>
      </c>
      <c r="M71" s="747">
        <v>7970</v>
      </c>
      <c r="N71" s="746">
        <v>23334</v>
      </c>
      <c r="O71" s="822">
        <v>2383</v>
      </c>
      <c r="P71" s="747">
        <v>6764</v>
      </c>
      <c r="Q71" s="745">
        <v>7571</v>
      </c>
      <c r="R71" s="745">
        <v>10283</v>
      </c>
      <c r="S71" s="842">
        <v>16924</v>
      </c>
      <c r="T71" s="822">
        <f>39449-S71</f>
        <v>22525</v>
      </c>
      <c r="U71" s="902">
        <v>22574</v>
      </c>
      <c r="V71" s="919">
        <v>20309</v>
      </c>
    </row>
    <row r="72" spans="2:34" ht="21.75" customHeight="1" thickBot="1">
      <c r="B72" s="697" t="s">
        <v>157</v>
      </c>
      <c r="C72" s="757">
        <v>1273</v>
      </c>
      <c r="D72" s="757">
        <v>1757</v>
      </c>
      <c r="E72" s="757">
        <v>826</v>
      </c>
      <c r="F72" s="757">
        <v>996</v>
      </c>
      <c r="G72" s="757">
        <v>1652</v>
      </c>
      <c r="H72" s="757">
        <v>1199</v>
      </c>
      <c r="I72" s="757">
        <v>1060</v>
      </c>
      <c r="J72" s="758">
        <v>888</v>
      </c>
      <c r="K72" s="757">
        <v>1098</v>
      </c>
      <c r="L72" s="758">
        <v>1027</v>
      </c>
      <c r="M72" s="759">
        <v>1193</v>
      </c>
      <c r="N72" s="758">
        <v>434</v>
      </c>
      <c r="O72" s="826">
        <v>347</v>
      </c>
      <c r="P72" s="759">
        <v>959</v>
      </c>
      <c r="Q72" s="757">
        <v>724</v>
      </c>
      <c r="R72" s="757">
        <v>386</v>
      </c>
      <c r="S72" s="846">
        <v>1084</v>
      </c>
      <c r="T72" s="826">
        <f>2015-S72</f>
        <v>931</v>
      </c>
      <c r="U72" s="906">
        <v>1049</v>
      </c>
      <c r="V72" s="923">
        <v>74</v>
      </c>
    </row>
    <row r="73" spans="2:34" ht="21.75" customHeight="1" thickTop="1">
      <c r="B73" s="702" t="s">
        <v>596</v>
      </c>
      <c r="C73" s="731">
        <v>1000697</v>
      </c>
      <c r="D73" s="731">
        <v>1043618</v>
      </c>
      <c r="E73" s="731">
        <v>1095039</v>
      </c>
      <c r="F73" s="731">
        <v>1069723</v>
      </c>
      <c r="G73" s="731" t="s">
        <v>1</v>
      </c>
      <c r="H73" s="731" t="s">
        <v>1</v>
      </c>
      <c r="I73" s="731" t="s">
        <v>1</v>
      </c>
      <c r="J73" s="732" t="s">
        <v>1</v>
      </c>
      <c r="K73" s="731" t="s">
        <v>1</v>
      </c>
      <c r="L73" s="732" t="s">
        <v>1</v>
      </c>
      <c r="M73" s="733" t="s">
        <v>1</v>
      </c>
      <c r="N73" s="732" t="s">
        <v>1</v>
      </c>
      <c r="O73" s="827" t="s">
        <v>1</v>
      </c>
      <c r="P73" s="760" t="s">
        <v>1</v>
      </c>
      <c r="Q73" s="761" t="s">
        <v>1</v>
      </c>
      <c r="R73" s="761" t="s">
        <v>1</v>
      </c>
      <c r="S73" s="847" t="s">
        <v>1</v>
      </c>
      <c r="T73" s="827" t="s">
        <v>1</v>
      </c>
      <c r="U73" s="907" t="s">
        <v>641</v>
      </c>
      <c r="V73" s="924" t="s">
        <v>1</v>
      </c>
    </row>
    <row r="74" spans="2:34">
      <c r="O74" s="3"/>
      <c r="S74" s="3"/>
    </row>
    <row r="75" spans="2:34">
      <c r="L75" s="3"/>
      <c r="S75" s="3"/>
    </row>
    <row r="76" spans="2:34" ht="18" customHeight="1">
      <c r="B76" s="1341"/>
      <c r="C76" s="990" t="s">
        <v>674</v>
      </c>
      <c r="D76" s="855" t="s">
        <v>674</v>
      </c>
      <c r="E76" s="855" t="s">
        <v>677</v>
      </c>
      <c r="F76" s="890" t="s">
        <v>677</v>
      </c>
      <c r="G76" s="855" t="s">
        <v>681</v>
      </c>
      <c r="H76" s="602" t="s">
        <v>680</v>
      </c>
      <c r="I76" s="1129" t="s">
        <v>680</v>
      </c>
      <c r="J76" s="1129" t="s">
        <v>680</v>
      </c>
      <c r="K76" s="990" t="s">
        <v>691</v>
      </c>
      <c r="L76" s="990" t="s">
        <v>693</v>
      </c>
      <c r="M76" s="989" t="s">
        <v>693</v>
      </c>
      <c r="N76" s="996"/>
      <c r="O76" s="997"/>
      <c r="P76" s="996"/>
      <c r="Q76" s="996"/>
      <c r="R76" s="996"/>
      <c r="S76" s="997"/>
      <c r="T76" s="997"/>
      <c r="U76" s="997"/>
      <c r="V76" s="997"/>
      <c r="AH76" s="599"/>
    </row>
    <row r="77" spans="2:34" ht="18">
      <c r="B77" s="1342"/>
      <c r="C77" s="831" t="s">
        <v>632</v>
      </c>
      <c r="D77" s="815" t="s">
        <v>583</v>
      </c>
      <c r="E77" s="815" t="s">
        <v>564</v>
      </c>
      <c r="F77" s="891" t="s">
        <v>678</v>
      </c>
      <c r="G77" s="815" t="s">
        <v>682</v>
      </c>
      <c r="H77" s="1087" t="s">
        <v>630</v>
      </c>
      <c r="I77" s="1130" t="s">
        <v>564</v>
      </c>
      <c r="J77" s="1131" t="s">
        <v>534</v>
      </c>
      <c r="K77" s="831" t="s">
        <v>682</v>
      </c>
      <c r="L77" s="1257" t="s">
        <v>630</v>
      </c>
      <c r="M77" s="908" t="s">
        <v>584</v>
      </c>
      <c r="N77" s="998"/>
      <c r="O77" s="999"/>
      <c r="P77" s="998"/>
      <c r="Q77" s="998"/>
      <c r="R77" s="998"/>
      <c r="S77" s="999"/>
      <c r="T77" s="999"/>
      <c r="U77" s="999"/>
      <c r="V77" s="999"/>
      <c r="AH77" s="599"/>
    </row>
    <row r="78" spans="2:34" ht="21.75" customHeight="1">
      <c r="B78" s="610" t="s">
        <v>134</v>
      </c>
      <c r="C78" s="612"/>
      <c r="D78" s="611"/>
      <c r="E78" s="611"/>
      <c r="F78" s="613"/>
      <c r="G78" s="611"/>
      <c r="H78" s="892"/>
      <c r="I78" s="612"/>
      <c r="J78" s="612"/>
      <c r="K78" s="612"/>
      <c r="L78" s="832"/>
      <c r="M78" s="909"/>
      <c r="N78" s="1000"/>
      <c r="O78" s="1001"/>
      <c r="P78" s="1000"/>
      <c r="Q78" s="1000"/>
      <c r="R78" s="1000"/>
      <c r="S78" s="1001"/>
      <c r="T78" s="1001"/>
      <c r="U78" s="1001"/>
      <c r="V78" s="1001"/>
      <c r="AH78" s="599"/>
    </row>
    <row r="79" spans="2:34" ht="21.75" customHeight="1">
      <c r="B79" s="617" t="s">
        <v>135</v>
      </c>
      <c r="C79" s="833">
        <v>593348</v>
      </c>
      <c r="D79" s="817">
        <v>626533</v>
      </c>
      <c r="E79" s="817">
        <v>624927</v>
      </c>
      <c r="F79" s="893">
        <v>523690</v>
      </c>
      <c r="G79" s="817">
        <v>529646</v>
      </c>
      <c r="H79" s="893">
        <v>602696</v>
      </c>
      <c r="I79" s="833">
        <v>571474</v>
      </c>
      <c r="J79" s="833">
        <v>595899</v>
      </c>
      <c r="K79" s="833">
        <v>593985</v>
      </c>
      <c r="L79" s="833">
        <v>583112</v>
      </c>
      <c r="M79" s="910">
        <v>615766</v>
      </c>
      <c r="N79" s="1002"/>
      <c r="O79" s="1003"/>
      <c r="P79" s="1002"/>
      <c r="Q79" s="1002"/>
      <c r="R79" s="1002"/>
      <c r="S79" s="1003"/>
      <c r="T79" s="1003"/>
      <c r="U79" s="1003"/>
      <c r="V79" s="1003"/>
      <c r="AH79" s="599"/>
    </row>
    <row r="80" spans="2:34" ht="21.75" customHeight="1">
      <c r="B80" s="624" t="s">
        <v>136</v>
      </c>
      <c r="C80" s="834">
        <v>25162</v>
      </c>
      <c r="D80" s="818">
        <v>28277</v>
      </c>
      <c r="E80" s="818">
        <v>27074</v>
      </c>
      <c r="F80" s="894">
        <v>30825</v>
      </c>
      <c r="G80" s="818">
        <v>26363</v>
      </c>
      <c r="H80" s="894">
        <v>28561</v>
      </c>
      <c r="I80" s="834">
        <v>29375</v>
      </c>
      <c r="J80" s="834">
        <v>30634</v>
      </c>
      <c r="K80" s="834">
        <v>29817</v>
      </c>
      <c r="L80" s="834">
        <v>28310</v>
      </c>
      <c r="M80" s="911">
        <v>30352</v>
      </c>
      <c r="N80" s="1002"/>
      <c r="O80" s="1003"/>
      <c r="P80" s="1002"/>
      <c r="Q80" s="1002"/>
      <c r="R80" s="1002"/>
      <c r="S80" s="1003"/>
      <c r="T80" s="1003"/>
      <c r="U80" s="1003"/>
      <c r="V80" s="1003"/>
      <c r="AH80" s="599"/>
    </row>
    <row r="81" spans="2:34" ht="21.75" customHeight="1">
      <c r="B81" s="633" t="s">
        <v>137</v>
      </c>
      <c r="C81" s="835">
        <v>618511</v>
      </c>
      <c r="D81" s="819">
        <v>654811</v>
      </c>
      <c r="E81" s="819">
        <v>652001</v>
      </c>
      <c r="F81" s="895">
        <v>554516</v>
      </c>
      <c r="G81" s="819">
        <v>556010</v>
      </c>
      <c r="H81" s="895">
        <v>631258</v>
      </c>
      <c r="I81" s="835">
        <v>600847</v>
      </c>
      <c r="J81" s="1132">
        <v>626534</v>
      </c>
      <c r="K81" s="835">
        <v>623802</v>
      </c>
      <c r="L81" s="835">
        <v>611423</v>
      </c>
      <c r="M81" s="912">
        <v>646117</v>
      </c>
      <c r="N81" s="1004"/>
      <c r="O81" s="901"/>
      <c r="P81" s="1004"/>
      <c r="Q81" s="1004"/>
      <c r="R81" s="1004"/>
      <c r="S81" s="901"/>
      <c r="T81" s="901"/>
      <c r="U81" s="901"/>
      <c r="V81" s="901"/>
      <c r="AH81" s="599"/>
    </row>
    <row r="82" spans="2:34" ht="21.75" customHeight="1">
      <c r="B82" s="633" t="s">
        <v>138</v>
      </c>
      <c r="C82" s="835">
        <v>-521622</v>
      </c>
      <c r="D82" s="819">
        <v>-569456</v>
      </c>
      <c r="E82" s="819">
        <v>-570829</v>
      </c>
      <c r="F82" s="895">
        <v>-480363</v>
      </c>
      <c r="G82" s="819">
        <v>-483333</v>
      </c>
      <c r="H82" s="895">
        <v>-546539</v>
      </c>
      <c r="I82" s="835">
        <v>-515908</v>
      </c>
      <c r="J82" s="1132">
        <v>-542914</v>
      </c>
      <c r="K82" s="835">
        <v>-538911</v>
      </c>
      <c r="L82" s="835">
        <v>-530688</v>
      </c>
      <c r="M82" s="912">
        <v>-551116</v>
      </c>
      <c r="N82" s="1004"/>
      <c r="O82" s="1235"/>
      <c r="P82" s="1004"/>
      <c r="Q82" s="1004"/>
      <c r="R82" s="1004"/>
      <c r="S82" s="901"/>
      <c r="T82" s="901"/>
      <c r="U82" s="901"/>
      <c r="V82" s="901"/>
      <c r="AH82" s="599"/>
    </row>
    <row r="83" spans="2:34" ht="21.75" customHeight="1">
      <c r="B83" s="633" t="s">
        <v>139</v>
      </c>
      <c r="C83" s="835">
        <v>96888</v>
      </c>
      <c r="D83" s="819">
        <v>85354</v>
      </c>
      <c r="E83" s="819">
        <v>81171</v>
      </c>
      <c r="F83" s="895">
        <v>74152</v>
      </c>
      <c r="G83" s="819">
        <v>72676</v>
      </c>
      <c r="H83" s="895">
        <v>84718</v>
      </c>
      <c r="I83" s="835">
        <v>84941</v>
      </c>
      <c r="J83" s="1132">
        <v>83620</v>
      </c>
      <c r="K83" s="835">
        <v>84891</v>
      </c>
      <c r="L83" s="835">
        <v>80734</v>
      </c>
      <c r="M83" s="912">
        <v>95002</v>
      </c>
      <c r="N83" s="1004"/>
      <c r="O83" s="901"/>
      <c r="P83" s="1004"/>
      <c r="Q83" s="1004"/>
      <c r="R83" s="1004"/>
      <c r="S83" s="901"/>
      <c r="T83" s="901"/>
      <c r="U83" s="901"/>
      <c r="V83" s="901"/>
      <c r="AH83" s="599"/>
    </row>
    <row r="84" spans="2:34" ht="21.75" customHeight="1">
      <c r="B84" s="638" t="s">
        <v>140</v>
      </c>
      <c r="C84" s="836">
        <v>-51459</v>
      </c>
      <c r="D84" s="820">
        <v>-54106</v>
      </c>
      <c r="E84" s="820">
        <v>-56401</v>
      </c>
      <c r="F84" s="896">
        <v>-60789</v>
      </c>
      <c r="G84" s="820">
        <v>-55470</v>
      </c>
      <c r="H84" s="896">
        <v>-59752</v>
      </c>
      <c r="I84" s="1132">
        <v>-60568</v>
      </c>
      <c r="J84" s="1132">
        <v>-65674</v>
      </c>
      <c r="K84" s="836">
        <v>-64974</v>
      </c>
      <c r="L84" s="836">
        <v>-64332</v>
      </c>
      <c r="M84" s="913">
        <v>-69427</v>
      </c>
      <c r="N84" s="1002"/>
      <c r="O84" s="1236"/>
      <c r="P84" s="1002"/>
      <c r="Q84" s="1002"/>
      <c r="R84" s="1002"/>
      <c r="S84" s="1003"/>
      <c r="T84" s="1003"/>
      <c r="U84" s="1003"/>
      <c r="V84" s="1003"/>
      <c r="AH84" s="599"/>
    </row>
    <row r="85" spans="2:34" ht="21.75" customHeight="1">
      <c r="B85" s="645" t="s">
        <v>486</v>
      </c>
      <c r="C85" s="837">
        <v>3225</v>
      </c>
      <c r="D85" s="821">
        <v>592</v>
      </c>
      <c r="E85" s="821">
        <v>3373</v>
      </c>
      <c r="F85" s="897">
        <v>5562</v>
      </c>
      <c r="G85" s="821">
        <v>4771</v>
      </c>
      <c r="H85" s="897">
        <v>2183</v>
      </c>
      <c r="I85" s="841">
        <v>518</v>
      </c>
      <c r="J85" s="1133">
        <v>-4232</v>
      </c>
      <c r="K85" s="837">
        <v>3984</v>
      </c>
      <c r="L85" s="837">
        <v>1149</v>
      </c>
      <c r="M85" s="914">
        <v>2117</v>
      </c>
      <c r="N85" s="1004"/>
      <c r="O85" s="901"/>
      <c r="P85" s="1004"/>
      <c r="Q85" s="1004"/>
      <c r="R85" s="1004"/>
      <c r="S85" s="901"/>
      <c r="T85" s="901"/>
      <c r="U85" s="901"/>
      <c r="V85" s="901"/>
      <c r="AH85" s="599"/>
    </row>
    <row r="86" spans="2:34" ht="21.75" customHeight="1">
      <c r="B86" s="653" t="s">
        <v>141</v>
      </c>
      <c r="C86" s="838">
        <v>142</v>
      </c>
      <c r="D86" s="814">
        <v>142</v>
      </c>
      <c r="E86" s="814">
        <v>231</v>
      </c>
      <c r="F86" s="898">
        <v>1680</v>
      </c>
      <c r="G86" s="814">
        <v>1145</v>
      </c>
      <c r="H86" s="898">
        <v>9</v>
      </c>
      <c r="I86" s="838">
        <v>86</v>
      </c>
      <c r="J86" s="833">
        <v>837</v>
      </c>
      <c r="K86" s="838">
        <v>-21</v>
      </c>
      <c r="L86" s="838">
        <v>-45</v>
      </c>
      <c r="M86" s="915">
        <v>2</v>
      </c>
      <c r="N86" s="1005"/>
      <c r="O86" s="1237"/>
      <c r="P86" s="1005"/>
      <c r="Q86" s="1005"/>
      <c r="R86" s="1005"/>
      <c r="S86" s="1006"/>
      <c r="T86" s="1006"/>
      <c r="U86" s="1006"/>
      <c r="V86" s="1006"/>
      <c r="AH86" s="599"/>
    </row>
    <row r="87" spans="2:34" ht="21.75" customHeight="1">
      <c r="B87" s="653" t="s">
        <v>142</v>
      </c>
      <c r="C87" s="981">
        <v>-207</v>
      </c>
      <c r="D87" s="991">
        <v>-27</v>
      </c>
      <c r="E87" s="991">
        <v>-2124</v>
      </c>
      <c r="F87" s="899">
        <v>-11979</v>
      </c>
      <c r="G87" s="991">
        <v>-305</v>
      </c>
      <c r="H87" s="898">
        <v>-60</v>
      </c>
      <c r="I87" s="838">
        <v>-23</v>
      </c>
      <c r="J87" s="833">
        <v>-4595</v>
      </c>
      <c r="K87" s="1141" t="s">
        <v>1</v>
      </c>
      <c r="L87" s="838">
        <v>-84</v>
      </c>
      <c r="M87" s="915">
        <v>-1</v>
      </c>
      <c r="N87" s="1005"/>
      <c r="O87" s="1237"/>
      <c r="P87" s="1005"/>
      <c r="Q87" s="1005"/>
      <c r="R87" s="1005"/>
      <c r="S87" s="1007"/>
      <c r="T87" s="1008"/>
      <c r="U87" s="1009"/>
      <c r="V87" s="1009"/>
      <c r="AH87" s="599"/>
    </row>
    <row r="88" spans="2:34" ht="21.75" customHeight="1">
      <c r="B88" s="659" t="s">
        <v>595</v>
      </c>
      <c r="C88" s="833">
        <v>4640</v>
      </c>
      <c r="D88" s="817">
        <v>170</v>
      </c>
      <c r="E88" s="817">
        <v>9325</v>
      </c>
      <c r="F88" s="893">
        <v>16640</v>
      </c>
      <c r="G88" s="817">
        <v>223</v>
      </c>
      <c r="H88" s="893">
        <v>4148</v>
      </c>
      <c r="I88" s="833">
        <v>577</v>
      </c>
      <c r="J88" s="833">
        <v>3125</v>
      </c>
      <c r="K88" s="833">
        <v>4652</v>
      </c>
      <c r="L88" s="833">
        <v>2534</v>
      </c>
      <c r="M88" s="910">
        <v>663</v>
      </c>
      <c r="N88" s="1002"/>
      <c r="O88" s="1003"/>
      <c r="P88" s="1002"/>
      <c r="Q88" s="1002"/>
      <c r="R88" s="1002"/>
      <c r="S88" s="1003"/>
      <c r="T88" s="1003"/>
      <c r="U88" s="1003"/>
      <c r="V88" s="1003"/>
      <c r="AH88" s="599"/>
    </row>
    <row r="89" spans="2:34" ht="21.75" customHeight="1">
      <c r="B89" s="653" t="s">
        <v>143</v>
      </c>
      <c r="C89" s="833">
        <v>-29</v>
      </c>
      <c r="D89" s="817">
        <v>-699</v>
      </c>
      <c r="E89" s="817">
        <v>-7605</v>
      </c>
      <c r="F89" s="893">
        <v>-270</v>
      </c>
      <c r="G89" s="817">
        <v>-2</v>
      </c>
      <c r="H89" s="893">
        <v>-2744</v>
      </c>
      <c r="I89" s="833">
        <v>13</v>
      </c>
      <c r="J89" s="833">
        <v>-1247</v>
      </c>
      <c r="K89" s="833">
        <v>-619</v>
      </c>
      <c r="L89" s="833">
        <v>-400</v>
      </c>
      <c r="M89" s="910">
        <v>0</v>
      </c>
      <c r="N89" s="1002"/>
      <c r="O89" s="1236"/>
      <c r="P89" s="1002"/>
      <c r="Q89" s="1002"/>
      <c r="R89" s="1002"/>
      <c r="S89" s="1003"/>
      <c r="T89" s="1003"/>
      <c r="U89" s="1003"/>
      <c r="V89" s="1003"/>
      <c r="AH89" s="599"/>
    </row>
    <row r="90" spans="2:34" ht="21.75" customHeight="1">
      <c r="B90" s="653" t="s">
        <v>144</v>
      </c>
      <c r="C90" s="833">
        <v>2247</v>
      </c>
      <c r="D90" s="817">
        <v>2417</v>
      </c>
      <c r="E90" s="817">
        <v>3419</v>
      </c>
      <c r="F90" s="893">
        <v>2956</v>
      </c>
      <c r="G90" s="817">
        <v>6140</v>
      </c>
      <c r="H90" s="893">
        <v>3301</v>
      </c>
      <c r="I90" s="833">
        <v>2260</v>
      </c>
      <c r="J90" s="833">
        <v>2678</v>
      </c>
      <c r="K90" s="833">
        <v>2641</v>
      </c>
      <c r="L90" s="833">
        <v>2835</v>
      </c>
      <c r="M90" s="910">
        <v>3318</v>
      </c>
      <c r="N90" s="1002"/>
      <c r="O90" s="1003"/>
      <c r="P90" s="1002"/>
      <c r="Q90" s="1002"/>
      <c r="R90" s="1002"/>
      <c r="S90" s="1003"/>
      <c r="T90" s="1003"/>
      <c r="U90" s="1003"/>
      <c r="V90" s="1003"/>
      <c r="AH90" s="599"/>
    </row>
    <row r="91" spans="2:34" ht="21.75" customHeight="1">
      <c r="B91" s="660" t="s">
        <v>145</v>
      </c>
      <c r="C91" s="834">
        <v>-3567</v>
      </c>
      <c r="D91" s="818">
        <v>-1410</v>
      </c>
      <c r="E91" s="818">
        <v>127</v>
      </c>
      <c r="F91" s="894">
        <v>-3465</v>
      </c>
      <c r="G91" s="818">
        <v>-2429</v>
      </c>
      <c r="H91" s="893">
        <v>-2470</v>
      </c>
      <c r="I91" s="833">
        <v>-2397</v>
      </c>
      <c r="J91" s="834">
        <v>-5031</v>
      </c>
      <c r="K91" s="834">
        <v>-2667</v>
      </c>
      <c r="L91" s="833">
        <v>-3692</v>
      </c>
      <c r="M91" s="910">
        <v>-1864</v>
      </c>
      <c r="N91" s="1002"/>
      <c r="O91" s="1236"/>
      <c r="P91" s="1002"/>
      <c r="Q91" s="1002"/>
      <c r="R91" s="1002"/>
      <c r="S91" s="1003"/>
      <c r="T91" s="1003"/>
      <c r="U91" s="1003"/>
      <c r="V91" s="1003"/>
    </row>
    <row r="92" spans="2:34" ht="21.75" customHeight="1">
      <c r="B92" s="667" t="s">
        <v>456</v>
      </c>
      <c r="C92" s="992" t="s">
        <v>1</v>
      </c>
      <c r="D92" s="992" t="s">
        <v>1</v>
      </c>
      <c r="E92" s="992" t="s">
        <v>1</v>
      </c>
      <c r="F92" s="992" t="s">
        <v>1</v>
      </c>
      <c r="G92" s="993" t="s">
        <v>1</v>
      </c>
      <c r="H92" s="1088" t="s">
        <v>1</v>
      </c>
      <c r="I92" s="1134" t="s">
        <v>329</v>
      </c>
      <c r="J92" s="1135" t="s">
        <v>704</v>
      </c>
      <c r="K92" s="1134" t="s">
        <v>704</v>
      </c>
      <c r="L92" s="1134" t="s">
        <v>704</v>
      </c>
      <c r="M92" s="1256" t="s">
        <v>329</v>
      </c>
      <c r="N92" s="1004"/>
      <c r="O92" s="901"/>
      <c r="P92" s="1004"/>
      <c r="Q92" s="1004"/>
      <c r="R92" s="1004"/>
      <c r="S92" s="1006"/>
      <c r="T92" s="1006"/>
      <c r="U92" s="1006"/>
      <c r="V92" s="1006"/>
    </row>
    <row r="93" spans="2:34" ht="21.75" customHeight="1">
      <c r="B93" s="668" t="s">
        <v>146</v>
      </c>
      <c r="C93" s="841">
        <v>4779</v>
      </c>
      <c r="D93" s="858">
        <v>4345</v>
      </c>
      <c r="E93" s="858">
        <v>4520</v>
      </c>
      <c r="F93" s="901">
        <v>6838</v>
      </c>
      <c r="G93" s="858">
        <v>4833</v>
      </c>
      <c r="H93" s="897">
        <v>3723</v>
      </c>
      <c r="I93" s="837">
        <v>5165</v>
      </c>
      <c r="J93" s="1133">
        <v>4437</v>
      </c>
      <c r="K93" s="841">
        <v>5538</v>
      </c>
      <c r="L93" s="837">
        <v>3430</v>
      </c>
      <c r="M93" s="914">
        <v>8918</v>
      </c>
      <c r="N93" s="1004"/>
      <c r="O93" s="901"/>
      <c r="P93" s="1004"/>
      <c r="Q93" s="1004"/>
      <c r="R93" s="1004"/>
      <c r="S93" s="901"/>
      <c r="T93" s="901"/>
      <c r="U93" s="901"/>
      <c r="V93" s="901"/>
    </row>
    <row r="94" spans="2:34" ht="21.75" customHeight="1">
      <c r="B94" s="653" t="s">
        <v>147</v>
      </c>
      <c r="C94" s="833">
        <v>2556</v>
      </c>
      <c r="D94" s="817">
        <v>3345</v>
      </c>
      <c r="E94" s="817">
        <v>3335</v>
      </c>
      <c r="F94" s="893">
        <v>3563</v>
      </c>
      <c r="G94" s="817">
        <v>3094</v>
      </c>
      <c r="H94" s="893">
        <v>3191</v>
      </c>
      <c r="I94" s="833">
        <v>2799</v>
      </c>
      <c r="J94" s="833">
        <v>2844</v>
      </c>
      <c r="K94" s="833">
        <v>3598</v>
      </c>
      <c r="L94" s="833">
        <v>3327</v>
      </c>
      <c r="M94" s="910">
        <v>3666</v>
      </c>
      <c r="N94" s="1002"/>
      <c r="O94" s="1003"/>
      <c r="P94" s="1002"/>
      <c r="Q94" s="1002"/>
      <c r="R94" s="1002"/>
      <c r="S94" s="1003"/>
      <c r="T94" s="1003"/>
      <c r="U94" s="1003"/>
      <c r="V94" s="1003"/>
    </row>
    <row r="95" spans="2:34" ht="21.75" customHeight="1">
      <c r="B95" s="673" t="s">
        <v>148</v>
      </c>
      <c r="C95" s="833">
        <v>1609</v>
      </c>
      <c r="D95" s="817">
        <v>663</v>
      </c>
      <c r="E95" s="817">
        <v>1184</v>
      </c>
      <c r="F95" s="893">
        <v>3275</v>
      </c>
      <c r="G95" s="817">
        <v>1336</v>
      </c>
      <c r="H95" s="893">
        <v>589</v>
      </c>
      <c r="I95" s="833">
        <v>2711</v>
      </c>
      <c r="J95" s="833">
        <v>909</v>
      </c>
      <c r="K95" s="833">
        <v>1591</v>
      </c>
      <c r="L95" s="833">
        <v>452</v>
      </c>
      <c r="M95" s="910">
        <v>4420</v>
      </c>
      <c r="N95" s="1002"/>
      <c r="O95" s="1003"/>
      <c r="P95" s="1002"/>
      <c r="Q95" s="1002"/>
      <c r="R95" s="1002"/>
      <c r="S95" s="1003"/>
      <c r="T95" s="1003"/>
      <c r="U95" s="1003"/>
      <c r="V95" s="1003"/>
    </row>
    <row r="96" spans="2:34" ht="21.75" customHeight="1">
      <c r="B96" s="673" t="s">
        <v>149</v>
      </c>
      <c r="C96" s="833">
        <v>613</v>
      </c>
      <c r="D96" s="817">
        <v>336</v>
      </c>
      <c r="E96" s="994" t="s">
        <v>660</v>
      </c>
      <c r="F96" s="1085" t="s">
        <v>679</v>
      </c>
      <c r="G96" s="994">
        <v>403</v>
      </c>
      <c r="H96" s="893">
        <v>-57</v>
      </c>
      <c r="I96" s="833">
        <v>-346</v>
      </c>
      <c r="J96" s="833">
        <v>684</v>
      </c>
      <c r="K96" s="1142">
        <v>347</v>
      </c>
      <c r="L96" s="1258" t="s">
        <v>700</v>
      </c>
      <c r="M96" s="1261">
        <v>484</v>
      </c>
      <c r="N96" s="1002"/>
      <c r="O96" s="1003"/>
      <c r="P96" s="1002"/>
      <c r="Q96" s="1002"/>
      <c r="R96" s="1002"/>
      <c r="S96" s="1003"/>
      <c r="T96" s="1003"/>
      <c r="U96" s="1003"/>
      <c r="V96" s="1003"/>
    </row>
    <row r="97" spans="2:22" ht="21.75" customHeight="1">
      <c r="B97" s="668" t="s">
        <v>150</v>
      </c>
      <c r="C97" s="842">
        <v>-3543</v>
      </c>
      <c r="D97" s="822">
        <v>-4394</v>
      </c>
      <c r="E97" s="822">
        <v>-5991</v>
      </c>
      <c r="F97" s="902">
        <v>-6308</v>
      </c>
      <c r="G97" s="822">
        <v>-5517</v>
      </c>
      <c r="H97" s="902">
        <v>-5927</v>
      </c>
      <c r="I97" s="842">
        <v>-5761</v>
      </c>
      <c r="J97" s="833">
        <v>-6801</v>
      </c>
      <c r="K97" s="842">
        <v>-6239</v>
      </c>
      <c r="L97" s="842">
        <v>-6394</v>
      </c>
      <c r="M97" s="919">
        <v>-6655</v>
      </c>
      <c r="N97" s="1004"/>
      <c r="O97" s="1235"/>
      <c r="P97" s="1004"/>
      <c r="Q97" s="1004"/>
      <c r="R97" s="1004"/>
      <c r="S97" s="901"/>
      <c r="T97" s="901"/>
      <c r="U97" s="901"/>
      <c r="V97" s="901"/>
    </row>
    <row r="98" spans="2:22" ht="21.75" customHeight="1">
      <c r="B98" s="673" t="s">
        <v>151</v>
      </c>
      <c r="C98" s="833">
        <v>-3543</v>
      </c>
      <c r="D98" s="817">
        <v>-4394</v>
      </c>
      <c r="E98" s="817">
        <v>-4880</v>
      </c>
      <c r="F98" s="893">
        <v>-5718</v>
      </c>
      <c r="G98" s="817">
        <v>-5517</v>
      </c>
      <c r="H98" s="893">
        <v>-5927</v>
      </c>
      <c r="I98" s="833">
        <v>-5732</v>
      </c>
      <c r="J98" s="833">
        <v>-6830</v>
      </c>
      <c r="K98" s="833">
        <v>-6239</v>
      </c>
      <c r="L98" s="833">
        <v>-6290</v>
      </c>
      <c r="M98" s="910">
        <v>-6759</v>
      </c>
      <c r="N98" s="1002"/>
      <c r="O98" s="1236"/>
      <c r="P98" s="1002"/>
      <c r="Q98" s="1002"/>
      <c r="R98" s="1002"/>
      <c r="S98" s="1003"/>
      <c r="T98" s="1003"/>
      <c r="U98" s="1003"/>
      <c r="V98" s="1003"/>
    </row>
    <row r="99" spans="2:22" ht="21.75" customHeight="1">
      <c r="B99" s="682" t="s">
        <v>152</v>
      </c>
      <c r="C99" s="843" t="s">
        <v>1</v>
      </c>
      <c r="D99" s="843" t="s">
        <v>1</v>
      </c>
      <c r="E99" s="859" t="s">
        <v>1</v>
      </c>
      <c r="F99" s="1086">
        <v>-590</v>
      </c>
      <c r="G99" s="859" t="s">
        <v>1</v>
      </c>
      <c r="H99" s="1089" t="s">
        <v>1</v>
      </c>
      <c r="I99" s="1136">
        <v>-29</v>
      </c>
      <c r="J99" s="1137">
        <v>29</v>
      </c>
      <c r="K99" s="1234">
        <v>347</v>
      </c>
      <c r="L99" s="1136">
        <v>-450</v>
      </c>
      <c r="M99" s="1262">
        <v>103</v>
      </c>
      <c r="N99" s="1002"/>
      <c r="O99" s="1236"/>
      <c r="P99" s="1002"/>
      <c r="Q99" s="1002"/>
      <c r="R99" s="1002"/>
      <c r="S99" s="1010"/>
      <c r="T99" s="1010"/>
      <c r="U99" s="1010"/>
      <c r="V99" s="1010"/>
    </row>
    <row r="100" spans="2:22" ht="21.75" customHeight="1">
      <c r="B100" s="667" t="s">
        <v>457</v>
      </c>
      <c r="C100" s="751">
        <v>10647</v>
      </c>
      <c r="D100" s="752">
        <v>14216</v>
      </c>
      <c r="E100" s="752">
        <v>12232</v>
      </c>
      <c r="F100" s="753">
        <v>-9814</v>
      </c>
      <c r="G100" s="752">
        <v>8575</v>
      </c>
      <c r="H100" s="904">
        <v>9694</v>
      </c>
      <c r="I100" s="752">
        <v>10892</v>
      </c>
      <c r="J100" s="1138">
        <v>14454</v>
      </c>
      <c r="K100" s="751">
        <v>8622</v>
      </c>
      <c r="L100" s="844">
        <v>12613</v>
      </c>
      <c r="M100" s="921">
        <v>9300</v>
      </c>
      <c r="N100" s="1011"/>
      <c r="O100" s="1012"/>
      <c r="P100" s="1011"/>
      <c r="Q100" s="1011"/>
      <c r="R100" s="1011"/>
      <c r="S100" s="1012"/>
      <c r="T100" s="1012"/>
      <c r="U100" s="1012"/>
      <c r="V100" s="1012"/>
    </row>
    <row r="101" spans="2:22" ht="21.75" customHeight="1">
      <c r="B101" s="667" t="s">
        <v>458</v>
      </c>
      <c r="C101" s="751">
        <v>60538</v>
      </c>
      <c r="D101" s="752">
        <v>46009</v>
      </c>
      <c r="E101" s="752">
        <v>38905</v>
      </c>
      <c r="F101" s="753">
        <v>9640</v>
      </c>
      <c r="G101" s="752">
        <v>29868</v>
      </c>
      <c r="H101" s="904">
        <v>34640</v>
      </c>
      <c r="I101" s="752">
        <v>35186</v>
      </c>
      <c r="J101" s="1138">
        <v>25804</v>
      </c>
      <c r="K101" s="751">
        <v>31822</v>
      </c>
      <c r="L101" s="844">
        <v>27200</v>
      </c>
      <c r="M101" s="921">
        <v>39257</v>
      </c>
      <c r="N101" s="1011"/>
      <c r="O101" s="1012"/>
      <c r="P101" s="1011"/>
      <c r="Q101" s="1011"/>
      <c r="R101" s="1011"/>
      <c r="S101" s="1012"/>
      <c r="T101" s="1012"/>
      <c r="U101" s="1012"/>
      <c r="V101" s="1012"/>
    </row>
    <row r="102" spans="2:22" ht="21.75" customHeight="1">
      <c r="B102" s="668" t="s">
        <v>153</v>
      </c>
      <c r="C102" s="835">
        <v>-14508</v>
      </c>
      <c r="D102" s="819">
        <v>-10427</v>
      </c>
      <c r="E102" s="819">
        <v>-7696</v>
      </c>
      <c r="F102" s="895">
        <v>-6578</v>
      </c>
      <c r="G102" s="819">
        <v>-7123</v>
      </c>
      <c r="H102" s="895">
        <v>-7945</v>
      </c>
      <c r="I102" s="819">
        <v>-7206</v>
      </c>
      <c r="J102" s="1138">
        <v>-163</v>
      </c>
      <c r="K102" s="835">
        <v>-7931</v>
      </c>
      <c r="L102" s="835">
        <v>-4813</v>
      </c>
      <c r="M102" s="912">
        <v>-6692</v>
      </c>
      <c r="N102" s="1004"/>
      <c r="O102" s="1235"/>
      <c r="P102" s="1004"/>
      <c r="Q102" s="1004"/>
      <c r="R102" s="1004"/>
      <c r="S102" s="901"/>
      <c r="T102" s="901"/>
      <c r="U102" s="901"/>
      <c r="V102" s="901"/>
    </row>
    <row r="103" spans="2:22" ht="21.75" customHeight="1">
      <c r="B103" s="684" t="s">
        <v>170</v>
      </c>
      <c r="C103" s="751">
        <v>46030</v>
      </c>
      <c r="D103" s="752">
        <v>35581</v>
      </c>
      <c r="E103" s="752">
        <v>31209</v>
      </c>
      <c r="F103" s="753">
        <v>3061</v>
      </c>
      <c r="G103" s="752">
        <v>22745</v>
      </c>
      <c r="H103" s="904">
        <v>26694</v>
      </c>
      <c r="I103" s="752">
        <v>27980</v>
      </c>
      <c r="J103" s="1138">
        <v>25641</v>
      </c>
      <c r="K103" s="751">
        <v>23890</v>
      </c>
      <c r="L103" s="844">
        <v>22387</v>
      </c>
      <c r="M103" s="921">
        <v>32565</v>
      </c>
      <c r="N103" s="1011"/>
      <c r="O103" s="1012"/>
      <c r="P103" s="1011"/>
      <c r="Q103" s="1011"/>
      <c r="R103" s="1011"/>
      <c r="S103" s="1012"/>
      <c r="T103" s="1012"/>
      <c r="U103" s="1012"/>
      <c r="V103" s="1012"/>
    </row>
    <row r="104" spans="2:22" ht="21.75" customHeight="1">
      <c r="B104" s="685" t="s">
        <v>171</v>
      </c>
      <c r="C104" s="754"/>
      <c r="D104" s="755"/>
      <c r="E104" s="755"/>
      <c r="F104" s="756"/>
      <c r="G104" s="755"/>
      <c r="H104" s="905"/>
      <c r="I104" s="755"/>
      <c r="J104" s="756"/>
      <c r="K104" s="754"/>
      <c r="L104" s="845"/>
      <c r="M104" s="922"/>
      <c r="N104" s="1013"/>
      <c r="O104" s="1014"/>
      <c r="P104" s="1013"/>
      <c r="Q104" s="1013"/>
      <c r="R104" s="1013"/>
      <c r="S104" s="1014"/>
      <c r="T104" s="1014"/>
      <c r="U104" s="1014"/>
      <c r="V104" s="1014"/>
    </row>
    <row r="105" spans="2:22" ht="21.75" customHeight="1">
      <c r="B105" s="691" t="s">
        <v>156</v>
      </c>
      <c r="C105" s="842">
        <v>45150</v>
      </c>
      <c r="D105" s="822">
        <v>33725</v>
      </c>
      <c r="E105" s="822">
        <v>29855</v>
      </c>
      <c r="F105" s="902">
        <v>2515</v>
      </c>
      <c r="G105" s="822">
        <v>22140</v>
      </c>
      <c r="H105" s="902">
        <v>25793</v>
      </c>
      <c r="I105" s="822">
        <v>27282</v>
      </c>
      <c r="J105" s="902">
        <v>25550</v>
      </c>
      <c r="K105" s="842">
        <v>23044</v>
      </c>
      <c r="L105" s="842">
        <v>21267</v>
      </c>
      <c r="M105" s="919">
        <v>31809</v>
      </c>
      <c r="N105" s="1004"/>
      <c r="O105" s="901"/>
      <c r="P105" s="1004"/>
      <c r="Q105" s="1004"/>
      <c r="R105" s="1004"/>
      <c r="S105" s="901"/>
      <c r="T105" s="901"/>
      <c r="U105" s="901"/>
      <c r="V105" s="901"/>
    </row>
    <row r="106" spans="2:22" ht="21.75" customHeight="1" thickBot="1">
      <c r="B106" s="697" t="s">
        <v>157</v>
      </c>
      <c r="C106" s="846">
        <v>879</v>
      </c>
      <c r="D106" s="826">
        <v>1855</v>
      </c>
      <c r="E106" s="826">
        <v>1354</v>
      </c>
      <c r="F106" s="906">
        <v>488</v>
      </c>
      <c r="G106" s="826">
        <v>605</v>
      </c>
      <c r="H106" s="906">
        <v>900</v>
      </c>
      <c r="I106" s="826">
        <v>698</v>
      </c>
      <c r="J106" s="906">
        <v>91</v>
      </c>
      <c r="K106" s="846">
        <v>845</v>
      </c>
      <c r="L106" s="846">
        <v>1121</v>
      </c>
      <c r="M106" s="923">
        <v>756</v>
      </c>
      <c r="N106" s="1002"/>
      <c r="O106" s="1003"/>
      <c r="P106" s="1002"/>
      <c r="Q106" s="1002"/>
      <c r="R106" s="1002"/>
      <c r="S106" s="1003"/>
      <c r="T106" s="1003"/>
      <c r="U106" s="1003"/>
      <c r="V106" s="1003"/>
    </row>
    <row r="107" spans="2:22" ht="21.75" customHeight="1" thickTop="1">
      <c r="B107" s="702" t="s">
        <v>596</v>
      </c>
      <c r="C107" s="992" t="s">
        <v>1</v>
      </c>
      <c r="D107" s="992" t="s">
        <v>1</v>
      </c>
      <c r="E107" s="992" t="s">
        <v>1</v>
      </c>
      <c r="F107" s="992" t="s">
        <v>1</v>
      </c>
      <c r="G107" s="995" t="s">
        <v>1</v>
      </c>
      <c r="H107" s="1090" t="s">
        <v>1</v>
      </c>
      <c r="I107" s="1139" t="s">
        <v>329</v>
      </c>
      <c r="J107" s="1140" t="s">
        <v>329</v>
      </c>
      <c r="K107" s="1143" t="s">
        <v>692</v>
      </c>
      <c r="L107" s="1259" t="s">
        <v>1</v>
      </c>
      <c r="M107" s="1144" t="s">
        <v>1</v>
      </c>
      <c r="N107" s="1004"/>
      <c r="O107" s="901"/>
      <c r="P107" s="1004"/>
      <c r="Q107" s="1004"/>
      <c r="R107" s="1004"/>
      <c r="S107" s="901"/>
      <c r="T107" s="901"/>
      <c r="U107" s="901"/>
      <c r="V107" s="901"/>
    </row>
  </sheetData>
  <mergeCells count="9">
    <mergeCell ref="B76:B77"/>
    <mergeCell ref="J3:J4"/>
    <mergeCell ref="B42:B43"/>
    <mergeCell ref="B3:B4"/>
    <mergeCell ref="D3:D4"/>
    <mergeCell ref="E3:E4"/>
    <mergeCell ref="F3:F4"/>
    <mergeCell ref="H3:H4"/>
    <mergeCell ref="I3:I4"/>
  </mergeCells>
  <phoneticPr fontId="2"/>
  <printOptions horizontalCentered="1"/>
  <pageMargins left="0" right="0" top="0.78740157480314965" bottom="0" header="0" footer="0"/>
  <pageSetup paperSize="8" scale="31"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9"/>
  <sheetViews>
    <sheetView showGridLines="0" view="pageBreakPreview" zoomScale="55" zoomScaleNormal="70" zoomScaleSheetLayoutView="55" workbookViewId="0">
      <pane xSplit="2" topLeftCell="C1" activePane="topRight" state="frozenSplit"/>
      <selection pane="topRight"/>
    </sheetView>
  </sheetViews>
  <sheetFormatPr defaultColWidth="9" defaultRowHeight="14.25" customHeight="1"/>
  <cols>
    <col min="1" max="1" width="3.5" style="35" customWidth="1"/>
    <col min="2" max="2" width="40.5" style="19" customWidth="1"/>
    <col min="3" max="3" width="20.5" style="19" customWidth="1"/>
    <col min="4" max="7" width="20.5" style="62" customWidth="1"/>
    <col min="8" max="12" width="20.5" style="35" customWidth="1"/>
    <col min="13" max="16384" width="9" style="35"/>
  </cols>
  <sheetData>
    <row r="1" spans="1:12" ht="24.75" customHeight="1">
      <c r="A1" s="37" t="s">
        <v>338</v>
      </c>
      <c r="B1" s="37"/>
      <c r="C1" s="37"/>
      <c r="I1" s="262"/>
      <c r="J1" s="262"/>
      <c r="K1" s="262"/>
      <c r="L1" s="262"/>
    </row>
    <row r="2" spans="1:12" ht="24.75" customHeight="1">
      <c r="A2" s="37"/>
      <c r="B2" s="120"/>
      <c r="C2" s="120"/>
      <c r="I2" s="262"/>
      <c r="J2" s="262"/>
      <c r="K2" s="262"/>
      <c r="L2" s="262" t="s">
        <v>221</v>
      </c>
    </row>
    <row r="3" spans="1:12" ht="6.75" customHeight="1">
      <c r="B3" s="23"/>
      <c r="C3" s="23"/>
      <c r="G3" s="331"/>
    </row>
    <row r="4" spans="1:12" s="128" customFormat="1" ht="40.35" customHeight="1">
      <c r="B4" s="53"/>
      <c r="C4" s="70" t="s">
        <v>339</v>
      </c>
      <c r="D4" s="70" t="s">
        <v>223</v>
      </c>
      <c r="E4" s="70" t="s">
        <v>340</v>
      </c>
      <c r="F4" s="70" t="s">
        <v>341</v>
      </c>
      <c r="G4" s="70" t="s">
        <v>342</v>
      </c>
      <c r="H4" s="70" t="s">
        <v>343</v>
      </c>
      <c r="I4" s="473" t="s">
        <v>258</v>
      </c>
      <c r="J4" s="70" t="s">
        <v>259</v>
      </c>
      <c r="K4" s="186" t="s">
        <v>59</v>
      </c>
      <c r="L4" s="161" t="s">
        <v>70</v>
      </c>
    </row>
    <row r="5" spans="1:12" s="21" customFormat="1" ht="21" customHeight="1">
      <c r="B5" s="474" t="s">
        <v>344</v>
      </c>
      <c r="C5" s="475"/>
      <c r="D5" s="71"/>
      <c r="E5" s="71"/>
      <c r="F5" s="71"/>
      <c r="G5" s="71"/>
      <c r="H5" s="71"/>
      <c r="I5" s="476"/>
      <c r="J5" s="71"/>
      <c r="K5" s="187"/>
      <c r="L5" s="148"/>
    </row>
    <row r="6" spans="1:12" s="20" customFormat="1" ht="19.5" customHeight="1">
      <c r="B6" s="308" t="s">
        <v>345</v>
      </c>
      <c r="C6" s="79">
        <v>435671</v>
      </c>
      <c r="D6" s="79">
        <v>426082</v>
      </c>
      <c r="E6" s="79">
        <v>521937</v>
      </c>
      <c r="F6" s="79">
        <v>471570</v>
      </c>
      <c r="G6" s="79">
        <v>380195</v>
      </c>
      <c r="H6" s="79">
        <v>421629</v>
      </c>
      <c r="I6" s="477">
        <v>455728</v>
      </c>
      <c r="J6" s="79">
        <v>415694</v>
      </c>
      <c r="K6" s="188">
        <v>442706</v>
      </c>
      <c r="L6" s="231">
        <v>433584</v>
      </c>
    </row>
    <row r="7" spans="1:12" s="20" customFormat="1" ht="19.5" customHeight="1">
      <c r="B7" s="249" t="s">
        <v>346</v>
      </c>
      <c r="C7" s="80">
        <v>708982</v>
      </c>
      <c r="D7" s="80">
        <v>618086</v>
      </c>
      <c r="E7" s="80">
        <v>613513</v>
      </c>
      <c r="F7" s="80">
        <v>672658</v>
      </c>
      <c r="G7" s="80">
        <v>691492</v>
      </c>
      <c r="H7" s="80">
        <v>522397</v>
      </c>
      <c r="I7" s="478">
        <v>462233</v>
      </c>
      <c r="J7" s="80">
        <v>478880</v>
      </c>
      <c r="K7" s="189">
        <v>490708</v>
      </c>
      <c r="L7" s="232">
        <v>456455</v>
      </c>
    </row>
    <row r="8" spans="1:12" s="20" customFormat="1" ht="19.5" customHeight="1">
      <c r="B8" s="249" t="s">
        <v>347</v>
      </c>
      <c r="C8" s="80">
        <v>17705</v>
      </c>
      <c r="D8" s="80">
        <v>7150</v>
      </c>
      <c r="E8" s="80">
        <v>6471</v>
      </c>
      <c r="F8" s="80">
        <v>7251</v>
      </c>
      <c r="G8" s="80">
        <v>9180</v>
      </c>
      <c r="H8" s="80">
        <v>2123</v>
      </c>
      <c r="I8" s="478">
        <v>6131</v>
      </c>
      <c r="J8" s="80">
        <v>5437</v>
      </c>
      <c r="K8" s="189">
        <v>1297</v>
      </c>
      <c r="L8" s="232">
        <v>100</v>
      </c>
    </row>
    <row r="9" spans="1:12" s="21" customFormat="1" ht="18" customHeight="1">
      <c r="B9" s="249" t="s">
        <v>348</v>
      </c>
      <c r="C9" s="80">
        <v>239499</v>
      </c>
      <c r="D9" s="80">
        <v>194694</v>
      </c>
      <c r="E9" s="80">
        <v>214163</v>
      </c>
      <c r="F9" s="80">
        <v>315885</v>
      </c>
      <c r="G9" s="80">
        <v>422158</v>
      </c>
      <c r="H9" s="80">
        <v>382899</v>
      </c>
      <c r="I9" s="478">
        <v>248629</v>
      </c>
      <c r="J9" s="80">
        <v>243210</v>
      </c>
      <c r="K9" s="189">
        <v>270645</v>
      </c>
      <c r="L9" s="232">
        <v>292105</v>
      </c>
    </row>
    <row r="10" spans="1:12" s="20" customFormat="1" ht="19.5" customHeight="1">
      <c r="B10" s="249" t="s">
        <v>349</v>
      </c>
      <c r="C10" s="80">
        <v>188002</v>
      </c>
      <c r="D10" s="80">
        <v>41000</v>
      </c>
      <c r="E10" s="80">
        <v>44237</v>
      </c>
      <c r="F10" s="80">
        <v>23182</v>
      </c>
      <c r="G10" s="80">
        <v>11609</v>
      </c>
      <c r="H10" s="80">
        <v>9375</v>
      </c>
      <c r="I10" s="478">
        <v>7943</v>
      </c>
      <c r="J10" s="80">
        <v>8518</v>
      </c>
      <c r="K10" s="189">
        <v>5667</v>
      </c>
      <c r="L10" s="232">
        <v>2222</v>
      </c>
    </row>
    <row r="11" spans="1:12" s="20" customFormat="1" ht="19.5" customHeight="1">
      <c r="B11" s="249" t="s">
        <v>350</v>
      </c>
      <c r="C11" s="80">
        <v>13346</v>
      </c>
      <c r="D11" s="80">
        <v>7482</v>
      </c>
      <c r="E11" s="80">
        <v>8886</v>
      </c>
      <c r="F11" s="80">
        <v>8591</v>
      </c>
      <c r="G11" s="80">
        <v>19179</v>
      </c>
      <c r="H11" s="80">
        <v>15821</v>
      </c>
      <c r="I11" s="478">
        <v>13484</v>
      </c>
      <c r="J11" s="80">
        <v>15402</v>
      </c>
      <c r="K11" s="189">
        <v>4577</v>
      </c>
      <c r="L11" s="232">
        <v>4132</v>
      </c>
    </row>
    <row r="12" spans="1:12" s="20" customFormat="1" ht="18" customHeight="1">
      <c r="B12" s="249" t="s">
        <v>351</v>
      </c>
      <c r="C12" s="80">
        <v>171637</v>
      </c>
      <c r="D12" s="80">
        <v>139590</v>
      </c>
      <c r="E12" s="80">
        <v>116416</v>
      </c>
      <c r="F12" s="80">
        <v>130636</v>
      </c>
      <c r="G12" s="80">
        <v>156000</v>
      </c>
      <c r="H12" s="80">
        <v>129237</v>
      </c>
      <c r="I12" s="478">
        <v>100216</v>
      </c>
      <c r="J12" s="80">
        <v>106832</v>
      </c>
      <c r="K12" s="189">
        <v>88132</v>
      </c>
      <c r="L12" s="232">
        <v>79120</v>
      </c>
    </row>
    <row r="13" spans="1:12" s="20" customFormat="1" ht="18" customHeight="1">
      <c r="B13" s="479" t="s">
        <v>352</v>
      </c>
      <c r="C13" s="81">
        <v>-39926</v>
      </c>
      <c r="D13" s="81">
        <v>-10957</v>
      </c>
      <c r="E13" s="81">
        <v>-15172</v>
      </c>
      <c r="F13" s="81">
        <v>-14695</v>
      </c>
      <c r="G13" s="81">
        <v>-13869</v>
      </c>
      <c r="H13" s="81">
        <v>-10312</v>
      </c>
      <c r="I13" s="480">
        <v>-9089</v>
      </c>
      <c r="J13" s="81">
        <v>-7347</v>
      </c>
      <c r="K13" s="190">
        <v>-5583</v>
      </c>
      <c r="L13" s="233">
        <v>-3449</v>
      </c>
    </row>
    <row r="14" spans="1:12" s="26" customFormat="1" ht="21" customHeight="1">
      <c r="B14" s="481" t="s">
        <v>353</v>
      </c>
      <c r="C14" s="82">
        <v>1734918</v>
      </c>
      <c r="D14" s="82">
        <v>1423129</v>
      </c>
      <c r="E14" s="82">
        <v>1510454</v>
      </c>
      <c r="F14" s="82">
        <v>1615081</v>
      </c>
      <c r="G14" s="82">
        <v>1675946</v>
      </c>
      <c r="H14" s="82">
        <v>1473172</v>
      </c>
      <c r="I14" s="482">
        <v>1285277</v>
      </c>
      <c r="J14" s="82">
        <v>1266629</v>
      </c>
      <c r="K14" s="191">
        <v>1298151</v>
      </c>
      <c r="L14" s="234">
        <v>1264271</v>
      </c>
    </row>
    <row r="15" spans="1:12" s="26" customFormat="1" ht="21" customHeight="1">
      <c r="B15" s="474" t="s">
        <v>354</v>
      </c>
      <c r="C15" s="83">
        <v>493163</v>
      </c>
      <c r="D15" s="83">
        <v>246652</v>
      </c>
      <c r="E15" s="83">
        <v>246665</v>
      </c>
      <c r="F15" s="83">
        <v>229966</v>
      </c>
      <c r="G15" s="83">
        <v>232018</v>
      </c>
      <c r="H15" s="83">
        <v>209720</v>
      </c>
      <c r="I15" s="122">
        <v>222665</v>
      </c>
      <c r="J15" s="83">
        <v>215774</v>
      </c>
      <c r="K15" s="192">
        <v>233260</v>
      </c>
      <c r="L15" s="235">
        <v>228332</v>
      </c>
    </row>
    <row r="16" spans="1:12" s="21" customFormat="1" ht="21" customHeight="1">
      <c r="B16" s="474" t="s">
        <v>355</v>
      </c>
      <c r="C16" s="83">
        <v>66228</v>
      </c>
      <c r="D16" s="83">
        <v>103850</v>
      </c>
      <c r="E16" s="83">
        <v>100131</v>
      </c>
      <c r="F16" s="83">
        <v>99127</v>
      </c>
      <c r="G16" s="83">
        <v>133343</v>
      </c>
      <c r="H16" s="83">
        <v>114855</v>
      </c>
      <c r="I16" s="122">
        <v>114445</v>
      </c>
      <c r="J16" s="83">
        <v>132595</v>
      </c>
      <c r="K16" s="192">
        <v>124497</v>
      </c>
      <c r="L16" s="235">
        <v>126114</v>
      </c>
    </row>
    <row r="17" spans="2:15" s="20" customFormat="1" ht="18.75" customHeight="1">
      <c r="B17" s="483" t="s">
        <v>356</v>
      </c>
      <c r="C17" s="74">
        <v>41375</v>
      </c>
      <c r="D17" s="74">
        <v>79989</v>
      </c>
      <c r="E17" s="74">
        <v>76897</v>
      </c>
      <c r="F17" s="74">
        <v>69925</v>
      </c>
      <c r="G17" s="74">
        <v>65466</v>
      </c>
      <c r="H17" s="74">
        <v>60685</v>
      </c>
      <c r="I17" s="273">
        <v>54305</v>
      </c>
      <c r="J17" s="74">
        <v>51474</v>
      </c>
      <c r="K17" s="185">
        <v>44612</v>
      </c>
      <c r="L17" s="147">
        <v>39865</v>
      </c>
    </row>
    <row r="18" spans="2:15" s="20" customFormat="1" ht="18.75" customHeight="1">
      <c r="B18" s="483" t="s">
        <v>351</v>
      </c>
      <c r="C18" s="74">
        <v>24852</v>
      </c>
      <c r="D18" s="74">
        <v>23860</v>
      </c>
      <c r="E18" s="74">
        <v>23233</v>
      </c>
      <c r="F18" s="74">
        <v>29202</v>
      </c>
      <c r="G18" s="74">
        <v>67876</v>
      </c>
      <c r="H18" s="74">
        <v>54170</v>
      </c>
      <c r="I18" s="273">
        <v>60139</v>
      </c>
      <c r="J18" s="74">
        <v>81120</v>
      </c>
      <c r="K18" s="185">
        <v>79884</v>
      </c>
      <c r="L18" s="147">
        <v>86248</v>
      </c>
    </row>
    <row r="19" spans="2:15" s="20" customFormat="1" ht="18.75" customHeight="1">
      <c r="B19" s="474" t="s">
        <v>357</v>
      </c>
      <c r="C19" s="83">
        <v>781335</v>
      </c>
      <c r="D19" s="83">
        <v>673924</v>
      </c>
      <c r="E19" s="83">
        <v>663403</v>
      </c>
      <c r="F19" s="83">
        <v>671857</v>
      </c>
      <c r="G19" s="83">
        <v>625514</v>
      </c>
      <c r="H19" s="83">
        <v>513798</v>
      </c>
      <c r="I19" s="122">
        <v>538093</v>
      </c>
      <c r="J19" s="83">
        <v>501678</v>
      </c>
      <c r="K19" s="192">
        <v>464419</v>
      </c>
      <c r="L19" s="484">
        <v>467500</v>
      </c>
      <c r="N19" s="122"/>
    </row>
    <row r="20" spans="2:15" s="20" customFormat="1" ht="18.75" customHeight="1">
      <c r="B20" s="485" t="s">
        <v>358</v>
      </c>
      <c r="C20" s="84">
        <v>410531</v>
      </c>
      <c r="D20" s="84">
        <v>409307</v>
      </c>
      <c r="E20" s="84">
        <v>488291</v>
      </c>
      <c r="F20" s="84">
        <v>518615</v>
      </c>
      <c r="G20" s="84">
        <v>480993</v>
      </c>
      <c r="H20" s="84">
        <v>351466</v>
      </c>
      <c r="I20" s="271">
        <v>327869</v>
      </c>
      <c r="J20" s="84">
        <v>333050</v>
      </c>
      <c r="K20" s="184">
        <v>313897</v>
      </c>
      <c r="L20" s="236">
        <v>338744</v>
      </c>
      <c r="N20" s="123"/>
    </row>
    <row r="21" spans="2:15" s="20" customFormat="1" ht="18.75" customHeight="1">
      <c r="B21" s="483" t="s">
        <v>359</v>
      </c>
      <c r="C21" s="74">
        <v>182093</v>
      </c>
      <c r="D21" s="74">
        <v>102142</v>
      </c>
      <c r="E21" s="74">
        <v>38867</v>
      </c>
      <c r="F21" s="74">
        <v>39304</v>
      </c>
      <c r="G21" s="74">
        <v>36961</v>
      </c>
      <c r="H21" s="74">
        <v>27908</v>
      </c>
      <c r="I21" s="273">
        <v>25113</v>
      </c>
      <c r="J21" s="74">
        <v>13370</v>
      </c>
      <c r="K21" s="185">
        <v>22415</v>
      </c>
      <c r="L21" s="236">
        <v>31311</v>
      </c>
      <c r="N21" s="123"/>
    </row>
    <row r="22" spans="2:15" s="20" customFormat="1" ht="18.75" customHeight="1">
      <c r="B22" s="483" t="s">
        <v>360</v>
      </c>
      <c r="C22" s="74" t="s">
        <v>1</v>
      </c>
      <c r="D22" s="74">
        <v>286934</v>
      </c>
      <c r="E22" s="74">
        <v>176527</v>
      </c>
      <c r="F22" s="74">
        <v>162305</v>
      </c>
      <c r="G22" s="74">
        <v>109440</v>
      </c>
      <c r="H22" s="74">
        <v>92378</v>
      </c>
      <c r="I22" s="273">
        <v>88358</v>
      </c>
      <c r="J22" s="74">
        <v>79971</v>
      </c>
      <c r="K22" s="185">
        <v>68164</v>
      </c>
      <c r="L22" s="147">
        <v>59670</v>
      </c>
      <c r="N22" s="123"/>
    </row>
    <row r="23" spans="2:15" s="20" customFormat="1" ht="18.75" customHeight="1">
      <c r="B23" s="483" t="s">
        <v>350</v>
      </c>
      <c r="C23" s="74">
        <v>97507</v>
      </c>
      <c r="D23" s="74">
        <v>58051</v>
      </c>
      <c r="E23" s="74">
        <v>23880</v>
      </c>
      <c r="F23" s="74">
        <v>19754</v>
      </c>
      <c r="G23" s="74">
        <v>31053</v>
      </c>
      <c r="H23" s="74">
        <v>64137</v>
      </c>
      <c r="I23" s="273">
        <v>61432</v>
      </c>
      <c r="J23" s="74">
        <v>52881</v>
      </c>
      <c r="K23" s="185">
        <v>22442</v>
      </c>
      <c r="L23" s="147">
        <v>13710</v>
      </c>
      <c r="N23" s="123"/>
    </row>
    <row r="24" spans="2:15" s="20" customFormat="1" ht="18.75" customHeight="1">
      <c r="B24" s="483" t="s">
        <v>361</v>
      </c>
      <c r="C24" s="74" t="s">
        <v>1</v>
      </c>
      <c r="D24" s="74" t="s">
        <v>1</v>
      </c>
      <c r="E24" s="74" t="s">
        <v>1</v>
      </c>
      <c r="F24" s="74" t="s">
        <v>1</v>
      </c>
      <c r="G24" s="74" t="s">
        <v>1</v>
      </c>
      <c r="H24" s="74" t="s">
        <v>1</v>
      </c>
      <c r="I24" s="273">
        <v>53261</v>
      </c>
      <c r="J24" s="74">
        <v>33993</v>
      </c>
      <c r="K24" s="185">
        <v>31934</v>
      </c>
      <c r="L24" s="147">
        <v>26608</v>
      </c>
      <c r="N24" s="123"/>
    </row>
    <row r="25" spans="2:15" s="20" customFormat="1" ht="18.75" customHeight="1">
      <c r="B25" s="483" t="s">
        <v>351</v>
      </c>
      <c r="C25" s="74">
        <v>234988</v>
      </c>
      <c r="D25" s="74">
        <v>54820</v>
      </c>
      <c r="E25" s="74">
        <v>58793</v>
      </c>
      <c r="F25" s="74">
        <v>49916</v>
      </c>
      <c r="G25" s="74">
        <v>44400</v>
      </c>
      <c r="H25" s="74">
        <v>39435</v>
      </c>
      <c r="I25" s="273">
        <v>39264</v>
      </c>
      <c r="J25" s="74">
        <v>48168</v>
      </c>
      <c r="K25" s="185">
        <v>52788</v>
      </c>
      <c r="L25" s="147">
        <v>43830</v>
      </c>
      <c r="N25" s="123"/>
    </row>
    <row r="26" spans="2:15" s="20" customFormat="1" ht="18.75" customHeight="1">
      <c r="B26" s="486" t="s">
        <v>352</v>
      </c>
      <c r="C26" s="85">
        <v>-143786</v>
      </c>
      <c r="D26" s="85">
        <v>-237332</v>
      </c>
      <c r="E26" s="85">
        <v>-122956</v>
      </c>
      <c r="F26" s="85">
        <v>-118039</v>
      </c>
      <c r="G26" s="85">
        <v>-77335</v>
      </c>
      <c r="H26" s="85">
        <v>-61526</v>
      </c>
      <c r="I26" s="487">
        <v>-57207</v>
      </c>
      <c r="J26" s="85">
        <v>-59758</v>
      </c>
      <c r="K26" s="193">
        <v>-47223</v>
      </c>
      <c r="L26" s="147">
        <v>-46375</v>
      </c>
      <c r="N26" s="123"/>
    </row>
    <row r="27" spans="2:15" s="26" customFormat="1" ht="21" customHeight="1">
      <c r="B27" s="488" t="s">
        <v>362</v>
      </c>
      <c r="C27" s="82">
        <v>1340726</v>
      </c>
      <c r="D27" s="82">
        <v>1024427</v>
      </c>
      <c r="E27" s="82">
        <v>1010200</v>
      </c>
      <c r="F27" s="82">
        <v>1000951</v>
      </c>
      <c r="G27" s="82">
        <v>990875</v>
      </c>
      <c r="H27" s="82">
        <v>838375</v>
      </c>
      <c r="I27" s="482">
        <v>875204</v>
      </c>
      <c r="J27" s="82">
        <v>850049</v>
      </c>
      <c r="K27" s="191">
        <v>822177</v>
      </c>
      <c r="L27" s="234">
        <v>821947</v>
      </c>
      <c r="N27" s="122"/>
    </row>
    <row r="28" spans="2:15" s="20" customFormat="1" ht="18.75" customHeight="1">
      <c r="B28" s="489" t="s">
        <v>363</v>
      </c>
      <c r="C28" s="86">
        <v>1377</v>
      </c>
      <c r="D28" s="86">
        <v>921</v>
      </c>
      <c r="E28" s="86">
        <v>1024</v>
      </c>
      <c r="F28" s="86">
        <v>3475</v>
      </c>
      <c r="G28" s="86">
        <v>2529</v>
      </c>
      <c r="H28" s="86">
        <v>1410</v>
      </c>
      <c r="I28" s="121">
        <v>436</v>
      </c>
      <c r="J28" s="86">
        <v>281</v>
      </c>
      <c r="K28" s="194">
        <v>266</v>
      </c>
      <c r="L28" s="238">
        <v>190</v>
      </c>
      <c r="N28" s="121"/>
    </row>
    <row r="29" spans="2:15" s="26" customFormat="1" ht="21" customHeight="1" thickBot="1">
      <c r="B29" s="490" t="s">
        <v>364</v>
      </c>
      <c r="C29" s="87">
        <v>3077022</v>
      </c>
      <c r="D29" s="87">
        <v>2448478</v>
      </c>
      <c r="E29" s="87">
        <v>2521679</v>
      </c>
      <c r="F29" s="87">
        <v>2619507</v>
      </c>
      <c r="G29" s="87">
        <v>2669352</v>
      </c>
      <c r="H29" s="87">
        <v>2312958</v>
      </c>
      <c r="I29" s="491">
        <v>2160918</v>
      </c>
      <c r="J29" s="87">
        <v>2116960</v>
      </c>
      <c r="K29" s="195">
        <v>2120596</v>
      </c>
      <c r="L29" s="237">
        <v>2086410</v>
      </c>
      <c r="N29" s="122"/>
    </row>
    <row r="30" spans="2:15" s="20" customFormat="1" ht="21" customHeight="1" thickTop="1">
      <c r="B30" s="474" t="s">
        <v>365</v>
      </c>
      <c r="C30" s="86"/>
      <c r="D30" s="86"/>
      <c r="E30" s="86"/>
      <c r="F30" s="86"/>
      <c r="G30" s="86"/>
      <c r="H30" s="86"/>
      <c r="I30" s="121"/>
      <c r="J30" s="86"/>
      <c r="K30" s="194"/>
      <c r="L30" s="238"/>
    </row>
    <row r="31" spans="2:15" s="20" customFormat="1" ht="18.75" customHeight="1">
      <c r="B31" s="308" t="s">
        <v>366</v>
      </c>
      <c r="C31" s="79">
        <v>479264</v>
      </c>
      <c r="D31" s="79">
        <v>472513</v>
      </c>
      <c r="E31" s="79">
        <v>451438</v>
      </c>
      <c r="F31" s="79">
        <v>531508</v>
      </c>
      <c r="G31" s="79">
        <v>578995</v>
      </c>
      <c r="H31" s="79">
        <v>418811</v>
      </c>
      <c r="I31" s="477">
        <v>377468</v>
      </c>
      <c r="J31" s="79">
        <v>414984</v>
      </c>
      <c r="K31" s="188">
        <v>461799</v>
      </c>
      <c r="L31" s="231">
        <v>436696</v>
      </c>
    </row>
    <row r="32" spans="2:15" s="20" customFormat="1" ht="18.75" customHeight="1">
      <c r="B32" s="249" t="s">
        <v>367</v>
      </c>
      <c r="C32" s="80">
        <v>1320861</v>
      </c>
      <c r="D32" s="80">
        <v>933100</v>
      </c>
      <c r="E32" s="80">
        <v>775555</v>
      </c>
      <c r="F32" s="80">
        <v>501055</v>
      </c>
      <c r="G32" s="80">
        <v>497208</v>
      </c>
      <c r="H32" s="80">
        <v>351841</v>
      </c>
      <c r="I32" s="478">
        <v>256652</v>
      </c>
      <c r="J32" s="80">
        <v>247656</v>
      </c>
      <c r="K32" s="189">
        <v>282524</v>
      </c>
      <c r="L32" s="232">
        <v>242267</v>
      </c>
      <c r="O32" s="121"/>
    </row>
    <row r="33" spans="2:15" s="21" customFormat="1" ht="19.5" customHeight="1">
      <c r="B33" s="249" t="s">
        <v>368</v>
      </c>
      <c r="C33" s="80">
        <v>141200</v>
      </c>
      <c r="D33" s="80">
        <v>139200</v>
      </c>
      <c r="E33" s="80">
        <v>29200</v>
      </c>
      <c r="F33" s="80">
        <v>10000</v>
      </c>
      <c r="G33" s="80">
        <v>25000</v>
      </c>
      <c r="H33" s="80">
        <v>35000</v>
      </c>
      <c r="I33" s="478">
        <v>10000</v>
      </c>
      <c r="J33" s="80">
        <v>2000</v>
      </c>
      <c r="K33" s="189">
        <v>2000</v>
      </c>
      <c r="L33" s="232">
        <v>2000</v>
      </c>
      <c r="O33" s="121"/>
    </row>
    <row r="34" spans="2:15" s="20" customFormat="1" ht="19.5" customHeight="1">
      <c r="B34" s="249" t="s">
        <v>369</v>
      </c>
      <c r="C34" s="80">
        <v>38858</v>
      </c>
      <c r="D34" s="80">
        <v>43050</v>
      </c>
      <c r="E34" s="80">
        <v>9358</v>
      </c>
      <c r="F34" s="80">
        <v>896</v>
      </c>
      <c r="G34" s="80">
        <v>75100</v>
      </c>
      <c r="H34" s="80">
        <v>42136</v>
      </c>
      <c r="I34" s="478">
        <v>40120</v>
      </c>
      <c r="J34" s="80">
        <v>60000</v>
      </c>
      <c r="K34" s="189">
        <v>35000</v>
      </c>
      <c r="L34" s="232">
        <v>30000</v>
      </c>
      <c r="O34" s="121"/>
    </row>
    <row r="35" spans="2:15" s="20" customFormat="1" ht="18.75" customHeight="1">
      <c r="B35" s="249" t="s">
        <v>370</v>
      </c>
      <c r="C35" s="80">
        <v>7788</v>
      </c>
      <c r="D35" s="80">
        <v>7644</v>
      </c>
      <c r="E35" s="80">
        <v>7774</v>
      </c>
      <c r="F35" s="80">
        <v>8811</v>
      </c>
      <c r="G35" s="80">
        <v>8246</v>
      </c>
      <c r="H35" s="80">
        <v>7230</v>
      </c>
      <c r="I35" s="478">
        <v>5949</v>
      </c>
      <c r="J35" s="80">
        <v>6591</v>
      </c>
      <c r="K35" s="189">
        <v>8850</v>
      </c>
      <c r="L35" s="232">
        <v>5407</v>
      </c>
      <c r="O35" s="121"/>
    </row>
    <row r="36" spans="2:15" s="20" customFormat="1" ht="18.75" customHeight="1">
      <c r="B36" s="249" t="s">
        <v>371</v>
      </c>
      <c r="C36" s="80">
        <v>257</v>
      </c>
      <c r="D36" s="80">
        <v>422</v>
      </c>
      <c r="E36" s="80">
        <v>41</v>
      </c>
      <c r="F36" s="80">
        <v>34</v>
      </c>
      <c r="G36" s="80">
        <v>53</v>
      </c>
      <c r="H36" s="80">
        <v>597</v>
      </c>
      <c r="I36" s="478">
        <v>44</v>
      </c>
      <c r="J36" s="80">
        <v>146</v>
      </c>
      <c r="K36" s="189">
        <v>87</v>
      </c>
      <c r="L36" s="232">
        <v>245</v>
      </c>
      <c r="O36" s="121"/>
    </row>
    <row r="37" spans="2:15" s="20" customFormat="1" ht="18.75" customHeight="1">
      <c r="B37" s="249" t="s">
        <v>372</v>
      </c>
      <c r="C37" s="80">
        <v>3108</v>
      </c>
      <c r="D37" s="80">
        <v>4234</v>
      </c>
      <c r="E37" s="80">
        <v>5148</v>
      </c>
      <c r="F37" s="80">
        <v>7412</v>
      </c>
      <c r="G37" s="80">
        <v>7686</v>
      </c>
      <c r="H37" s="80">
        <v>5503</v>
      </c>
      <c r="I37" s="478">
        <v>5497</v>
      </c>
      <c r="J37" s="80">
        <v>5845</v>
      </c>
      <c r="K37" s="189">
        <v>6254</v>
      </c>
      <c r="L37" s="232">
        <v>6154</v>
      </c>
      <c r="O37" s="121"/>
    </row>
    <row r="38" spans="2:15" s="20" customFormat="1" ht="18.75" customHeight="1">
      <c r="B38" s="479" t="s">
        <v>241</v>
      </c>
      <c r="C38" s="81">
        <v>220979</v>
      </c>
      <c r="D38" s="81">
        <v>154515</v>
      </c>
      <c r="E38" s="81">
        <v>138198</v>
      </c>
      <c r="F38" s="81">
        <v>159778</v>
      </c>
      <c r="G38" s="81">
        <v>191161</v>
      </c>
      <c r="H38" s="81">
        <v>178734</v>
      </c>
      <c r="I38" s="480">
        <v>145801</v>
      </c>
      <c r="J38" s="81">
        <v>153321</v>
      </c>
      <c r="K38" s="190">
        <v>150906</v>
      </c>
      <c r="L38" s="233">
        <v>136238</v>
      </c>
      <c r="O38" s="121"/>
    </row>
    <row r="39" spans="2:15" s="26" customFormat="1" ht="21" customHeight="1">
      <c r="B39" s="481" t="s">
        <v>373</v>
      </c>
      <c r="C39" s="82">
        <v>2212318</v>
      </c>
      <c r="D39" s="82">
        <v>1754681</v>
      </c>
      <c r="E39" s="82">
        <v>1416716</v>
      </c>
      <c r="F39" s="82">
        <v>1219497</v>
      </c>
      <c r="G39" s="82">
        <v>1383451</v>
      </c>
      <c r="H39" s="82">
        <v>1039857</v>
      </c>
      <c r="I39" s="482">
        <v>841533</v>
      </c>
      <c r="J39" s="82">
        <v>890544</v>
      </c>
      <c r="K39" s="191">
        <v>947422</v>
      </c>
      <c r="L39" s="234">
        <v>859010</v>
      </c>
      <c r="O39" s="121"/>
    </row>
    <row r="40" spans="2:15" s="26" customFormat="1" ht="21" customHeight="1">
      <c r="B40" s="492" t="s">
        <v>374</v>
      </c>
      <c r="C40" s="88"/>
      <c r="D40" s="88"/>
      <c r="E40" s="88"/>
      <c r="F40" s="88"/>
      <c r="G40" s="88"/>
      <c r="H40" s="88"/>
      <c r="I40" s="493"/>
      <c r="J40" s="88"/>
      <c r="K40" s="196"/>
      <c r="L40" s="239"/>
      <c r="O40" s="122"/>
    </row>
    <row r="41" spans="2:15" s="26" customFormat="1" ht="21" customHeight="1">
      <c r="B41" s="308" t="s">
        <v>375</v>
      </c>
      <c r="C41" s="79">
        <v>61167</v>
      </c>
      <c r="D41" s="79">
        <v>16048</v>
      </c>
      <c r="E41" s="79">
        <v>99036</v>
      </c>
      <c r="F41" s="79">
        <v>245540</v>
      </c>
      <c r="G41" s="79">
        <v>141496</v>
      </c>
      <c r="H41" s="79">
        <v>155120</v>
      </c>
      <c r="I41" s="477">
        <v>123647</v>
      </c>
      <c r="J41" s="79">
        <v>82719</v>
      </c>
      <c r="K41" s="188">
        <v>80000</v>
      </c>
      <c r="L41" s="231">
        <v>60000</v>
      </c>
      <c r="O41" s="122"/>
    </row>
    <row r="42" spans="2:15" s="26" customFormat="1" ht="21" customHeight="1">
      <c r="B42" s="249" t="s">
        <v>376</v>
      </c>
      <c r="C42" s="80">
        <v>430640</v>
      </c>
      <c r="D42" s="80">
        <v>296927</v>
      </c>
      <c r="E42" s="80">
        <v>473109</v>
      </c>
      <c r="F42" s="80">
        <v>560187</v>
      </c>
      <c r="G42" s="80">
        <v>560281</v>
      </c>
      <c r="H42" s="80">
        <v>702861</v>
      </c>
      <c r="I42" s="478">
        <v>763098</v>
      </c>
      <c r="J42" s="80">
        <v>723926</v>
      </c>
      <c r="K42" s="189">
        <v>691018</v>
      </c>
      <c r="L42" s="232">
        <v>715478</v>
      </c>
      <c r="O42" s="121"/>
    </row>
    <row r="43" spans="2:15" s="26" customFormat="1" ht="21" customHeight="1">
      <c r="B43" s="249" t="s">
        <v>371</v>
      </c>
      <c r="C43" s="80">
        <v>10463</v>
      </c>
      <c r="D43" s="80">
        <v>7544</v>
      </c>
      <c r="E43" s="80">
        <v>13553</v>
      </c>
      <c r="F43" s="80">
        <v>13078</v>
      </c>
      <c r="G43" s="80">
        <v>16685</v>
      </c>
      <c r="H43" s="80">
        <v>15528</v>
      </c>
      <c r="I43" s="478">
        <v>14743</v>
      </c>
      <c r="J43" s="80">
        <v>19009</v>
      </c>
      <c r="K43" s="189">
        <v>20596</v>
      </c>
      <c r="L43" s="232">
        <v>19509</v>
      </c>
      <c r="O43" s="121"/>
    </row>
    <row r="44" spans="2:15" s="26" customFormat="1" ht="21" customHeight="1">
      <c r="B44" s="249" t="s">
        <v>377</v>
      </c>
      <c r="C44" s="130" t="s">
        <v>1</v>
      </c>
      <c r="D44" s="130" t="s">
        <v>1</v>
      </c>
      <c r="E44" s="80">
        <v>445</v>
      </c>
      <c r="F44" s="80">
        <v>1238</v>
      </c>
      <c r="G44" s="80">
        <v>1193</v>
      </c>
      <c r="H44" s="80">
        <v>1045</v>
      </c>
      <c r="I44" s="478">
        <v>944</v>
      </c>
      <c r="J44" s="80">
        <v>774</v>
      </c>
      <c r="K44" s="189">
        <v>696</v>
      </c>
      <c r="L44" s="147" t="s">
        <v>1</v>
      </c>
      <c r="O44" s="121"/>
    </row>
    <row r="45" spans="2:15" s="26" customFormat="1" ht="21" customHeight="1">
      <c r="B45" s="249" t="s">
        <v>378</v>
      </c>
      <c r="C45" s="80">
        <v>7928</v>
      </c>
      <c r="D45" s="80">
        <v>29046</v>
      </c>
      <c r="E45" s="80">
        <v>25558</v>
      </c>
      <c r="F45" s="80">
        <v>22526</v>
      </c>
      <c r="G45" s="80">
        <v>19410</v>
      </c>
      <c r="H45" s="80">
        <v>16174</v>
      </c>
      <c r="I45" s="478">
        <v>13280</v>
      </c>
      <c r="J45" s="80">
        <v>13136</v>
      </c>
      <c r="K45" s="189">
        <v>14232</v>
      </c>
      <c r="L45" s="232">
        <v>14998</v>
      </c>
      <c r="O45" s="121"/>
    </row>
    <row r="46" spans="2:15" s="26" customFormat="1" ht="21" customHeight="1">
      <c r="B46" s="249" t="s">
        <v>379</v>
      </c>
      <c r="C46" s="130" t="s">
        <v>1</v>
      </c>
      <c r="D46" s="130" t="s">
        <v>1</v>
      </c>
      <c r="E46" s="130" t="s">
        <v>1</v>
      </c>
      <c r="F46" s="80">
        <v>1394</v>
      </c>
      <c r="G46" s="80">
        <v>958</v>
      </c>
      <c r="H46" s="80">
        <v>872</v>
      </c>
      <c r="I46" s="478">
        <v>931</v>
      </c>
      <c r="J46" s="80">
        <v>833</v>
      </c>
      <c r="K46" s="189">
        <v>648</v>
      </c>
      <c r="L46" s="232">
        <v>630</v>
      </c>
      <c r="O46" s="121"/>
    </row>
    <row r="47" spans="2:15" s="26" customFormat="1" ht="21" customHeight="1">
      <c r="B47" s="479" t="s">
        <v>351</v>
      </c>
      <c r="C47" s="81">
        <v>26259</v>
      </c>
      <c r="D47" s="81">
        <v>30639</v>
      </c>
      <c r="E47" s="81">
        <v>29185</v>
      </c>
      <c r="F47" s="81">
        <v>24409</v>
      </c>
      <c r="G47" s="81">
        <v>25548</v>
      </c>
      <c r="H47" s="81">
        <v>25994</v>
      </c>
      <c r="I47" s="480">
        <v>25336</v>
      </c>
      <c r="J47" s="81">
        <v>30505</v>
      </c>
      <c r="K47" s="190">
        <v>35509</v>
      </c>
      <c r="L47" s="233">
        <v>34244</v>
      </c>
      <c r="O47" s="121"/>
    </row>
    <row r="48" spans="2:15" s="26" customFormat="1" ht="21" customHeight="1">
      <c r="B48" s="481" t="s">
        <v>380</v>
      </c>
      <c r="C48" s="82">
        <v>536459</v>
      </c>
      <c r="D48" s="82">
        <v>380206</v>
      </c>
      <c r="E48" s="82">
        <v>640887</v>
      </c>
      <c r="F48" s="82">
        <v>868374</v>
      </c>
      <c r="G48" s="82">
        <v>765572</v>
      </c>
      <c r="H48" s="82">
        <v>917597</v>
      </c>
      <c r="I48" s="482">
        <v>941981</v>
      </c>
      <c r="J48" s="82">
        <v>870905</v>
      </c>
      <c r="K48" s="191">
        <v>842702</v>
      </c>
      <c r="L48" s="234">
        <v>844862</v>
      </c>
      <c r="O48" s="121"/>
    </row>
    <row r="49" spans="2:15" s="26" customFormat="1" ht="21" customHeight="1" thickBot="1">
      <c r="B49" s="490" t="s">
        <v>381</v>
      </c>
      <c r="C49" s="87">
        <v>2748778</v>
      </c>
      <c r="D49" s="87">
        <v>2134887</v>
      </c>
      <c r="E49" s="87">
        <v>2057603</v>
      </c>
      <c r="F49" s="87">
        <v>2087872</v>
      </c>
      <c r="G49" s="87">
        <v>2149024</v>
      </c>
      <c r="H49" s="87">
        <v>1957454</v>
      </c>
      <c r="I49" s="491">
        <v>1783514</v>
      </c>
      <c r="J49" s="87">
        <v>1761449</v>
      </c>
      <c r="K49" s="195">
        <v>1790125</v>
      </c>
      <c r="L49" s="237">
        <v>1703872</v>
      </c>
      <c r="O49" s="122"/>
    </row>
    <row r="50" spans="2:15" s="29" customFormat="1" ht="21" customHeight="1" thickTop="1">
      <c r="B50" s="474" t="s">
        <v>382</v>
      </c>
      <c r="C50" s="88">
        <v>392391</v>
      </c>
      <c r="D50" s="88">
        <v>331674</v>
      </c>
      <c r="E50" s="88">
        <v>389677</v>
      </c>
      <c r="F50" s="88">
        <v>428464</v>
      </c>
      <c r="G50" s="88">
        <v>451619</v>
      </c>
      <c r="H50" s="88">
        <v>454491</v>
      </c>
      <c r="I50" s="493">
        <v>458819</v>
      </c>
      <c r="J50" s="88">
        <v>471688</v>
      </c>
      <c r="K50" s="196">
        <v>464026</v>
      </c>
      <c r="L50" s="239">
        <v>470808</v>
      </c>
      <c r="O50" s="122"/>
    </row>
    <row r="51" spans="2:15" s="20" customFormat="1" ht="18.75" customHeight="1">
      <c r="B51" s="308" t="s">
        <v>383</v>
      </c>
      <c r="C51" s="84">
        <v>150606</v>
      </c>
      <c r="D51" s="84">
        <v>336122</v>
      </c>
      <c r="E51" s="84">
        <v>130549</v>
      </c>
      <c r="F51" s="84">
        <v>122790</v>
      </c>
      <c r="G51" s="84">
        <v>160339</v>
      </c>
      <c r="H51" s="84">
        <v>160339</v>
      </c>
      <c r="I51" s="271">
        <v>160339</v>
      </c>
      <c r="J51" s="84">
        <v>160339</v>
      </c>
      <c r="K51" s="184">
        <v>160339</v>
      </c>
      <c r="L51" s="236">
        <v>160339</v>
      </c>
      <c r="O51" s="122"/>
    </row>
    <row r="52" spans="2:15" s="20" customFormat="1" ht="18.75" customHeight="1">
      <c r="B52" s="249" t="s">
        <v>384</v>
      </c>
      <c r="C52" s="74">
        <v>346619</v>
      </c>
      <c r="D52" s="74">
        <v>487686</v>
      </c>
      <c r="E52" s="74">
        <v>166754</v>
      </c>
      <c r="F52" s="74">
        <v>158593</v>
      </c>
      <c r="G52" s="74">
        <v>152160</v>
      </c>
      <c r="H52" s="74">
        <v>152160</v>
      </c>
      <c r="I52" s="273">
        <v>152160</v>
      </c>
      <c r="J52" s="74">
        <v>152160</v>
      </c>
      <c r="K52" s="185">
        <v>152160</v>
      </c>
      <c r="L52" s="147">
        <v>152160</v>
      </c>
      <c r="O52" s="123"/>
    </row>
    <row r="53" spans="2:15" s="21" customFormat="1" ht="18.75" customHeight="1">
      <c r="B53" s="249" t="s">
        <v>385</v>
      </c>
      <c r="C53" s="74">
        <v>-104802</v>
      </c>
      <c r="D53" s="74">
        <v>-492048</v>
      </c>
      <c r="E53" s="74">
        <v>92487</v>
      </c>
      <c r="F53" s="74">
        <v>147206</v>
      </c>
      <c r="G53" s="74">
        <v>139264</v>
      </c>
      <c r="H53" s="74">
        <v>142157</v>
      </c>
      <c r="I53" s="273">
        <v>146489</v>
      </c>
      <c r="J53" s="74">
        <v>159358</v>
      </c>
      <c r="K53" s="185">
        <v>151706</v>
      </c>
      <c r="L53" s="147">
        <v>158488</v>
      </c>
      <c r="O53" s="123"/>
    </row>
    <row r="54" spans="2:15" s="20" customFormat="1" ht="18.75" customHeight="1">
      <c r="B54" s="249" t="s">
        <v>386</v>
      </c>
      <c r="C54" s="130">
        <v>-32</v>
      </c>
      <c r="D54" s="130">
        <v>-86</v>
      </c>
      <c r="E54" s="74">
        <v>-113</v>
      </c>
      <c r="F54" s="74">
        <v>-126</v>
      </c>
      <c r="G54" s="74">
        <v>-145</v>
      </c>
      <c r="H54" s="74">
        <v>-166</v>
      </c>
      <c r="I54" s="273">
        <v>-169</v>
      </c>
      <c r="J54" s="74">
        <v>-170</v>
      </c>
      <c r="K54" s="185">
        <v>-179</v>
      </c>
      <c r="L54" s="147">
        <v>-179</v>
      </c>
      <c r="O54" s="123"/>
    </row>
    <row r="55" spans="2:15" s="20" customFormat="1" ht="18.75" customHeight="1">
      <c r="B55" s="474" t="s">
        <v>387</v>
      </c>
      <c r="C55" s="494">
        <v>-76156</v>
      </c>
      <c r="D55" s="494">
        <v>-51433</v>
      </c>
      <c r="E55" s="83">
        <v>37273</v>
      </c>
      <c r="F55" s="83">
        <v>60122</v>
      </c>
      <c r="G55" s="83">
        <v>24412</v>
      </c>
      <c r="H55" s="83">
        <v>-135500</v>
      </c>
      <c r="I55" s="122">
        <v>-106402</v>
      </c>
      <c r="J55" s="83">
        <v>-141659</v>
      </c>
      <c r="K55" s="192">
        <v>-158121</v>
      </c>
      <c r="L55" s="235">
        <v>-117272</v>
      </c>
      <c r="O55" s="123"/>
    </row>
    <row r="56" spans="2:15" s="20" customFormat="1" ht="18.75" customHeight="1">
      <c r="B56" s="308" t="s">
        <v>261</v>
      </c>
      <c r="C56" s="84">
        <v>16692</v>
      </c>
      <c r="D56" s="84">
        <v>32629</v>
      </c>
      <c r="E56" s="84">
        <v>90547</v>
      </c>
      <c r="F56" s="84">
        <v>94316</v>
      </c>
      <c r="G56" s="84">
        <v>60280</v>
      </c>
      <c r="H56" s="84">
        <v>6236</v>
      </c>
      <c r="I56" s="271">
        <v>14845</v>
      </c>
      <c r="J56" s="84">
        <v>12310</v>
      </c>
      <c r="K56" s="184">
        <v>7626</v>
      </c>
      <c r="L56" s="236">
        <v>13710</v>
      </c>
      <c r="O56" s="122"/>
    </row>
    <row r="57" spans="2:15" s="20" customFormat="1" ht="18.75" customHeight="1">
      <c r="B57" s="249" t="s">
        <v>262</v>
      </c>
      <c r="C57" s="74" t="s">
        <v>1</v>
      </c>
      <c r="D57" s="74" t="s">
        <v>1</v>
      </c>
      <c r="E57" s="74" t="s">
        <v>1</v>
      </c>
      <c r="F57" s="74">
        <v>623</v>
      </c>
      <c r="G57" s="74">
        <v>1345</v>
      </c>
      <c r="H57" s="74">
        <v>1510</v>
      </c>
      <c r="I57" s="273">
        <v>2357</v>
      </c>
      <c r="J57" s="74">
        <v>3022</v>
      </c>
      <c r="K57" s="185">
        <v>935</v>
      </c>
      <c r="L57" s="147">
        <v>-104</v>
      </c>
      <c r="O57" s="123"/>
    </row>
    <row r="58" spans="2:15" s="20" customFormat="1" ht="18.75" customHeight="1">
      <c r="B58" s="249" t="s">
        <v>388</v>
      </c>
      <c r="C58" s="74">
        <v>-5469</v>
      </c>
      <c r="D58" s="74">
        <v>-4869</v>
      </c>
      <c r="E58" s="74">
        <v>-2619</v>
      </c>
      <c r="F58" s="74">
        <v>-1935</v>
      </c>
      <c r="G58" s="74">
        <v>-2530</v>
      </c>
      <c r="H58" s="74">
        <v>-1907</v>
      </c>
      <c r="I58" s="273">
        <v>-2055</v>
      </c>
      <c r="J58" s="74">
        <v>-2302</v>
      </c>
      <c r="K58" s="185">
        <v>-2120</v>
      </c>
      <c r="L58" s="147">
        <v>3</v>
      </c>
      <c r="O58" s="123"/>
    </row>
    <row r="59" spans="2:15" s="20" customFormat="1" ht="18.75" customHeight="1">
      <c r="B59" s="249" t="s">
        <v>264</v>
      </c>
      <c r="C59" s="74">
        <v>-87379</v>
      </c>
      <c r="D59" s="74">
        <v>-79193</v>
      </c>
      <c r="E59" s="74">
        <v>-50655</v>
      </c>
      <c r="F59" s="74">
        <v>-32882</v>
      </c>
      <c r="G59" s="74">
        <v>-34684</v>
      </c>
      <c r="H59" s="74">
        <v>-141340</v>
      </c>
      <c r="I59" s="273">
        <v>-121550</v>
      </c>
      <c r="J59" s="74">
        <v>-153984</v>
      </c>
      <c r="K59" s="185">
        <v>-163686</v>
      </c>
      <c r="L59" s="147">
        <v>-129496</v>
      </c>
      <c r="O59" s="123"/>
    </row>
    <row r="60" spans="2:15" s="20" customFormat="1" ht="18.75" customHeight="1">
      <c r="B60" s="249" t="s">
        <v>265</v>
      </c>
      <c r="C60" s="74" t="s">
        <v>1</v>
      </c>
      <c r="D60" s="74" t="s">
        <v>1</v>
      </c>
      <c r="E60" s="74" t="s">
        <v>1</v>
      </c>
      <c r="F60" s="74" t="s">
        <v>1</v>
      </c>
      <c r="G60" s="74" t="s">
        <v>1</v>
      </c>
      <c r="H60" s="74" t="s">
        <v>1</v>
      </c>
      <c r="I60" s="74" t="s">
        <v>1</v>
      </c>
      <c r="J60" s="74">
        <v>-706</v>
      </c>
      <c r="K60" s="185">
        <v>-875</v>
      </c>
      <c r="L60" s="147">
        <v>-1385</v>
      </c>
      <c r="O60" s="123"/>
    </row>
    <row r="61" spans="2:15" s="20" customFormat="1" ht="18.75" customHeight="1">
      <c r="B61" s="474" t="s">
        <v>389</v>
      </c>
      <c r="C61" s="83">
        <v>12009</v>
      </c>
      <c r="D61" s="83">
        <v>33349</v>
      </c>
      <c r="E61" s="83">
        <v>37125</v>
      </c>
      <c r="F61" s="83">
        <v>43048</v>
      </c>
      <c r="G61" s="83">
        <v>44296</v>
      </c>
      <c r="H61" s="83">
        <v>36512</v>
      </c>
      <c r="I61" s="122">
        <v>24987</v>
      </c>
      <c r="J61" s="83">
        <v>25481</v>
      </c>
      <c r="K61" s="192">
        <v>24565</v>
      </c>
      <c r="L61" s="235">
        <v>29000</v>
      </c>
      <c r="O61" s="123"/>
    </row>
    <row r="62" spans="2:15" s="26" customFormat="1" ht="21" customHeight="1">
      <c r="B62" s="474" t="s">
        <v>390</v>
      </c>
      <c r="C62" s="83">
        <v>328244</v>
      </c>
      <c r="D62" s="83">
        <v>313590</v>
      </c>
      <c r="E62" s="83">
        <v>464076</v>
      </c>
      <c r="F62" s="83">
        <v>531635</v>
      </c>
      <c r="G62" s="83">
        <v>520327</v>
      </c>
      <c r="H62" s="83">
        <v>355503</v>
      </c>
      <c r="I62" s="122">
        <v>377404</v>
      </c>
      <c r="J62" s="83">
        <v>355510</v>
      </c>
      <c r="K62" s="192">
        <v>330471</v>
      </c>
      <c r="L62" s="235">
        <v>382537</v>
      </c>
      <c r="O62" s="122"/>
    </row>
    <row r="63" spans="2:15" s="26" customFormat="1" ht="20.25" customHeight="1" thickBot="1">
      <c r="B63" s="490" t="s">
        <v>391</v>
      </c>
      <c r="C63" s="87">
        <v>3077022</v>
      </c>
      <c r="D63" s="87">
        <v>2448478</v>
      </c>
      <c r="E63" s="87">
        <v>2521679</v>
      </c>
      <c r="F63" s="87">
        <v>2619507</v>
      </c>
      <c r="G63" s="87">
        <v>2669352</v>
      </c>
      <c r="H63" s="87">
        <v>2312958</v>
      </c>
      <c r="I63" s="491">
        <v>2160918</v>
      </c>
      <c r="J63" s="87">
        <v>2116960</v>
      </c>
      <c r="K63" s="195">
        <v>2120596</v>
      </c>
      <c r="L63" s="237">
        <v>2086410</v>
      </c>
      <c r="O63" s="122"/>
    </row>
    <row r="64" spans="2:15" ht="15" customHeight="1" thickTop="1">
      <c r="B64" s="36"/>
      <c r="C64" s="36"/>
      <c r="O64" s="122"/>
    </row>
    <row r="65" spans="2:15" ht="14.25" customHeight="1">
      <c r="B65" s="587" t="s">
        <v>618</v>
      </c>
      <c r="C65" s="495"/>
      <c r="O65" s="62"/>
    </row>
    <row r="66" spans="2:15" ht="14.25" customHeight="1">
      <c r="O66" s="62"/>
    </row>
    <row r="67" spans="2:15" ht="14.25" customHeight="1">
      <c r="O67" s="62"/>
    </row>
    <row r="68" spans="2:15" ht="14.25" customHeight="1">
      <c r="O68" s="62"/>
    </row>
    <row r="69" spans="2:15" ht="14.25" customHeight="1">
      <c r="O69" s="62"/>
    </row>
  </sheetData>
  <phoneticPr fontId="2"/>
  <printOptions horizontalCentered="1"/>
  <pageMargins left="0.39370078740157483" right="0.43307086614173229" top="0.78740157480314965" bottom="0.39370078740157483" header="0.27559055118110237" footer="0.35433070866141736"/>
  <pageSetup paperSize="8" scale="64"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T62"/>
  <sheetViews>
    <sheetView showGridLines="0" view="pageBreakPreview" zoomScale="55" zoomScaleNormal="70" zoomScaleSheetLayoutView="55" workbookViewId="0">
      <pane xSplit="2" topLeftCell="C1" activePane="topRight" state="frozen"/>
      <selection pane="topRight"/>
    </sheetView>
  </sheetViews>
  <sheetFormatPr defaultColWidth="9" defaultRowHeight="14.25" customHeight="1"/>
  <cols>
    <col min="1" max="1" width="3.5" style="35" customWidth="1"/>
    <col min="2" max="2" width="47.5" style="19" bestFit="1" customWidth="1"/>
    <col min="3" max="10" width="20.5" style="35" customWidth="1"/>
    <col min="11" max="15" width="20.125" style="35" customWidth="1"/>
    <col min="16" max="16" width="20.125" style="1145" customWidth="1"/>
    <col min="17" max="18" width="20.125" style="35" customWidth="1"/>
    <col min="19" max="16384" width="9" style="35"/>
  </cols>
  <sheetData>
    <row r="1" spans="1:18" ht="24.75" customHeight="1">
      <c r="A1" s="37" t="s">
        <v>452</v>
      </c>
      <c r="B1" s="37"/>
      <c r="C1" s="22"/>
      <c r="D1" s="22"/>
      <c r="E1" s="22"/>
      <c r="N1" s="62"/>
      <c r="O1" s="62"/>
      <c r="Q1" s="62"/>
      <c r="R1" s="62"/>
    </row>
    <row r="2" spans="1:18" ht="24.75" customHeight="1">
      <c r="A2" s="37"/>
      <c r="B2" s="120"/>
      <c r="C2" s="22"/>
      <c r="D2" s="22"/>
      <c r="F2" s="22"/>
      <c r="G2" s="22"/>
      <c r="H2" s="22"/>
      <c r="I2" s="22"/>
      <c r="J2" s="22"/>
      <c r="K2" s="22"/>
      <c r="N2" s="569"/>
      <c r="O2" s="569"/>
      <c r="P2" s="861"/>
      <c r="Q2" s="569" t="s">
        <v>563</v>
      </c>
      <c r="R2" s="569"/>
    </row>
    <row r="3" spans="1:18" ht="6.75" customHeight="1">
      <c r="B3" s="23"/>
      <c r="Q3" s="1020"/>
    </row>
    <row r="4" spans="1:18" s="128" customFormat="1" ht="40.35" customHeight="1">
      <c r="B4" s="53"/>
      <c r="C4" s="70" t="s">
        <v>459</v>
      </c>
      <c r="D4" s="186" t="s">
        <v>59</v>
      </c>
      <c r="E4" s="70" t="s">
        <v>70</v>
      </c>
      <c r="F4" s="186" t="s">
        <v>174</v>
      </c>
      <c r="G4" s="186" t="s">
        <v>485</v>
      </c>
      <c r="H4" s="186" t="s">
        <v>504</v>
      </c>
      <c r="I4" s="186" t="s">
        <v>521</v>
      </c>
      <c r="J4" s="186" t="s">
        <v>531</v>
      </c>
      <c r="K4" s="70" t="s">
        <v>535</v>
      </c>
      <c r="L4" s="70" t="s">
        <v>575</v>
      </c>
      <c r="M4" s="70" t="s">
        <v>624</v>
      </c>
      <c r="N4" s="186" t="s">
        <v>631</v>
      </c>
      <c r="O4" s="1093" t="s">
        <v>674</v>
      </c>
      <c r="P4" s="1093" t="s">
        <v>680</v>
      </c>
      <c r="Q4" s="1225" t="s">
        <v>703</v>
      </c>
      <c r="R4" s="1015"/>
    </row>
    <row r="5" spans="1:18" s="21" customFormat="1" ht="21" customHeight="1">
      <c r="B5" s="218" t="s">
        <v>91</v>
      </c>
      <c r="C5" s="71"/>
      <c r="D5" s="187"/>
      <c r="E5" s="71"/>
      <c r="F5" s="187"/>
      <c r="G5" s="187"/>
      <c r="H5" s="187"/>
      <c r="I5" s="187"/>
      <c r="J5" s="187"/>
      <c r="K5" s="71"/>
      <c r="L5" s="71"/>
      <c r="M5" s="71"/>
      <c r="N5" s="187"/>
      <c r="O5" s="71"/>
      <c r="P5" s="71"/>
      <c r="Q5" s="1278"/>
      <c r="R5" s="1016"/>
    </row>
    <row r="6" spans="1:18" s="20" customFormat="1" ht="19.5" customHeight="1">
      <c r="B6" s="219" t="s">
        <v>92</v>
      </c>
      <c r="C6" s="84">
        <v>411632</v>
      </c>
      <c r="D6" s="184">
        <v>425595</v>
      </c>
      <c r="E6" s="84">
        <v>424371</v>
      </c>
      <c r="F6" s="184">
        <v>420658</v>
      </c>
      <c r="G6" s="184">
        <v>403748</v>
      </c>
      <c r="H6" s="184">
        <v>344414</v>
      </c>
      <c r="I6" s="184">
        <v>308632</v>
      </c>
      <c r="J6" s="184">
        <v>305241</v>
      </c>
      <c r="K6" s="84">
        <v>285687</v>
      </c>
      <c r="L6" s="84">
        <v>272651</v>
      </c>
      <c r="M6" s="84">
        <v>287597</v>
      </c>
      <c r="N6" s="184">
        <v>271651</v>
      </c>
      <c r="O6" s="84">
        <v>269274</v>
      </c>
      <c r="P6" s="84">
        <v>196275</v>
      </c>
      <c r="Q6" s="1279">
        <v>191792</v>
      </c>
      <c r="R6" s="123"/>
    </row>
    <row r="7" spans="1:18" s="20" customFormat="1" ht="19.5" customHeight="1">
      <c r="B7" s="220" t="s">
        <v>93</v>
      </c>
      <c r="C7" s="84">
        <v>7043</v>
      </c>
      <c r="D7" s="184">
        <v>16114</v>
      </c>
      <c r="E7" s="84">
        <v>9313</v>
      </c>
      <c r="F7" s="184">
        <v>4362</v>
      </c>
      <c r="G7" s="184">
        <v>5464</v>
      </c>
      <c r="H7" s="184">
        <v>6657</v>
      </c>
      <c r="I7" s="184">
        <v>5728</v>
      </c>
      <c r="J7" s="184">
        <v>2788</v>
      </c>
      <c r="K7" s="84">
        <v>2922</v>
      </c>
      <c r="L7" s="84">
        <v>7433</v>
      </c>
      <c r="M7" s="84">
        <v>10059</v>
      </c>
      <c r="N7" s="184">
        <v>10782</v>
      </c>
      <c r="O7" s="84">
        <v>4725</v>
      </c>
      <c r="P7" s="84">
        <v>13139</v>
      </c>
      <c r="Q7" s="1279">
        <v>8996</v>
      </c>
      <c r="R7" s="123"/>
    </row>
    <row r="8" spans="1:18" s="20" customFormat="1" ht="19.5" customHeight="1">
      <c r="B8" s="220" t="s">
        <v>94</v>
      </c>
      <c r="C8" s="74">
        <v>515633</v>
      </c>
      <c r="D8" s="185">
        <v>544525</v>
      </c>
      <c r="E8" s="74">
        <v>508690</v>
      </c>
      <c r="F8" s="185">
        <v>524826</v>
      </c>
      <c r="G8" s="185">
        <v>559291</v>
      </c>
      <c r="H8" s="185">
        <v>496156</v>
      </c>
      <c r="I8" s="185">
        <v>563458</v>
      </c>
      <c r="J8" s="185">
        <v>549789</v>
      </c>
      <c r="K8" s="74">
        <v>690678</v>
      </c>
      <c r="L8" s="74">
        <v>638207</v>
      </c>
      <c r="M8" s="74">
        <v>636186</v>
      </c>
      <c r="N8" s="185">
        <v>791466</v>
      </c>
      <c r="O8" s="74">
        <v>892680</v>
      </c>
      <c r="P8" s="74">
        <v>826972</v>
      </c>
      <c r="Q8" s="963">
        <v>896293</v>
      </c>
      <c r="R8" s="123"/>
    </row>
    <row r="9" spans="1:18" s="20" customFormat="1" ht="19.5" customHeight="1">
      <c r="B9" s="220" t="s">
        <v>95</v>
      </c>
      <c r="C9" s="74">
        <v>1346</v>
      </c>
      <c r="D9" s="185">
        <v>697</v>
      </c>
      <c r="E9" s="74" t="s">
        <v>79</v>
      </c>
      <c r="F9" s="185" t="s">
        <v>479</v>
      </c>
      <c r="G9" s="185" t="s">
        <v>1</v>
      </c>
      <c r="H9" s="185" t="s">
        <v>510</v>
      </c>
      <c r="I9" s="185" t="s">
        <v>329</v>
      </c>
      <c r="J9" s="185" t="s">
        <v>329</v>
      </c>
      <c r="K9" s="74" t="s">
        <v>329</v>
      </c>
      <c r="L9" s="74" t="s">
        <v>329</v>
      </c>
      <c r="M9" s="74" t="s">
        <v>329</v>
      </c>
      <c r="N9" s="1091" t="s">
        <v>654</v>
      </c>
      <c r="O9" s="1094" t="s">
        <v>1</v>
      </c>
      <c r="P9" s="1094" t="s">
        <v>707</v>
      </c>
      <c r="Q9" s="1280" t="s">
        <v>707</v>
      </c>
      <c r="R9" s="1017"/>
    </row>
    <row r="10" spans="1:18" s="21" customFormat="1" ht="18" customHeight="1">
      <c r="B10" s="220" t="s">
        <v>96</v>
      </c>
      <c r="C10" s="74">
        <v>3796</v>
      </c>
      <c r="D10" s="185">
        <v>3676</v>
      </c>
      <c r="E10" s="74">
        <v>4100</v>
      </c>
      <c r="F10" s="185">
        <v>5185</v>
      </c>
      <c r="G10" s="185">
        <v>6977</v>
      </c>
      <c r="H10" s="185">
        <v>6593</v>
      </c>
      <c r="I10" s="185">
        <v>3919</v>
      </c>
      <c r="J10" s="185">
        <v>2703</v>
      </c>
      <c r="K10" s="74">
        <v>2060</v>
      </c>
      <c r="L10" s="74">
        <v>5055</v>
      </c>
      <c r="M10" s="74">
        <v>4734</v>
      </c>
      <c r="N10" s="185">
        <v>10743</v>
      </c>
      <c r="O10" s="74">
        <v>13060</v>
      </c>
      <c r="P10" s="74">
        <v>5444</v>
      </c>
      <c r="Q10" s="963">
        <v>7179</v>
      </c>
      <c r="R10" s="123"/>
    </row>
    <row r="11" spans="1:18" s="20" customFormat="1" ht="19.5" customHeight="1">
      <c r="B11" s="220" t="s">
        <v>97</v>
      </c>
      <c r="C11" s="74">
        <v>265794</v>
      </c>
      <c r="D11" s="185">
        <v>284038</v>
      </c>
      <c r="E11" s="74">
        <v>297389</v>
      </c>
      <c r="F11" s="185">
        <v>301979</v>
      </c>
      <c r="G11" s="185">
        <v>270274</v>
      </c>
      <c r="H11" s="185">
        <v>237111</v>
      </c>
      <c r="I11" s="185">
        <v>271327</v>
      </c>
      <c r="J11" s="185">
        <v>396020</v>
      </c>
      <c r="K11" s="74">
        <v>220621</v>
      </c>
      <c r="L11" s="74">
        <v>213385</v>
      </c>
      <c r="M11" s="74">
        <v>187891</v>
      </c>
      <c r="N11" s="185">
        <v>232788</v>
      </c>
      <c r="O11" s="74">
        <v>318517</v>
      </c>
      <c r="P11" s="74">
        <v>288302</v>
      </c>
      <c r="Q11" s="963">
        <v>326682</v>
      </c>
      <c r="R11" s="123"/>
    </row>
    <row r="12" spans="1:18" s="20" customFormat="1" ht="19.5" customHeight="1">
      <c r="B12" s="220" t="s">
        <v>98</v>
      </c>
      <c r="C12" s="74">
        <v>2646</v>
      </c>
      <c r="D12" s="185">
        <v>2725</v>
      </c>
      <c r="E12" s="74">
        <v>4778</v>
      </c>
      <c r="F12" s="185">
        <v>4907</v>
      </c>
      <c r="G12" s="185">
        <v>3712</v>
      </c>
      <c r="H12" s="185">
        <v>6068</v>
      </c>
      <c r="I12" s="185">
        <v>3647</v>
      </c>
      <c r="J12" s="185">
        <v>5094</v>
      </c>
      <c r="K12" s="74">
        <v>6714</v>
      </c>
      <c r="L12" s="74">
        <v>3956</v>
      </c>
      <c r="M12" s="74">
        <v>3116</v>
      </c>
      <c r="N12" s="185">
        <v>1051</v>
      </c>
      <c r="O12" s="74">
        <v>4460</v>
      </c>
      <c r="P12" s="74">
        <v>11403</v>
      </c>
      <c r="Q12" s="963">
        <v>4979</v>
      </c>
      <c r="R12" s="123"/>
    </row>
    <row r="13" spans="1:18" s="20" customFormat="1" ht="18" customHeight="1">
      <c r="B13" s="220" t="s">
        <v>99</v>
      </c>
      <c r="C13" s="74">
        <v>69277</v>
      </c>
      <c r="D13" s="185">
        <v>57124</v>
      </c>
      <c r="E13" s="74">
        <v>41231</v>
      </c>
      <c r="F13" s="185">
        <v>46759</v>
      </c>
      <c r="G13" s="185">
        <v>63122</v>
      </c>
      <c r="H13" s="185">
        <v>49017</v>
      </c>
      <c r="I13" s="185">
        <v>72417</v>
      </c>
      <c r="J13" s="185">
        <v>106234</v>
      </c>
      <c r="K13" s="74">
        <v>58965</v>
      </c>
      <c r="L13" s="74">
        <v>64455</v>
      </c>
      <c r="M13" s="74">
        <v>64924</v>
      </c>
      <c r="N13" s="185">
        <v>68382</v>
      </c>
      <c r="O13" s="74">
        <v>66020</v>
      </c>
      <c r="P13" s="74">
        <v>104736</v>
      </c>
      <c r="Q13" s="963">
        <v>145046</v>
      </c>
      <c r="R13" s="123"/>
    </row>
    <row r="14" spans="1:18" s="20" customFormat="1" ht="18" customHeight="1">
      <c r="B14" s="221" t="s">
        <v>100</v>
      </c>
      <c r="C14" s="85">
        <v>8894</v>
      </c>
      <c r="D14" s="193">
        <v>4098</v>
      </c>
      <c r="E14" s="85">
        <v>1303</v>
      </c>
      <c r="F14" s="193">
        <v>13143</v>
      </c>
      <c r="G14" s="193">
        <v>10905</v>
      </c>
      <c r="H14" s="193">
        <v>326</v>
      </c>
      <c r="I14" s="185">
        <v>616</v>
      </c>
      <c r="J14" s="185">
        <v>8425</v>
      </c>
      <c r="K14" s="74" t="s">
        <v>1</v>
      </c>
      <c r="L14" s="74">
        <v>12318</v>
      </c>
      <c r="M14" s="74">
        <v>892</v>
      </c>
      <c r="N14" s="185">
        <v>7352</v>
      </c>
      <c r="O14" s="74">
        <v>13055</v>
      </c>
      <c r="P14" s="74">
        <v>16248</v>
      </c>
      <c r="Q14" s="963">
        <v>160</v>
      </c>
      <c r="R14" s="123"/>
    </row>
    <row r="15" spans="1:18" s="26" customFormat="1" ht="21" customHeight="1">
      <c r="B15" s="222" t="s">
        <v>101</v>
      </c>
      <c r="C15" s="82">
        <v>1286066</v>
      </c>
      <c r="D15" s="191">
        <v>1338596</v>
      </c>
      <c r="E15" s="82">
        <v>1291178</v>
      </c>
      <c r="F15" s="191">
        <v>1321824</v>
      </c>
      <c r="G15" s="191">
        <v>1323497</v>
      </c>
      <c r="H15" s="191">
        <v>1146344</v>
      </c>
      <c r="I15" s="191">
        <v>1229747</v>
      </c>
      <c r="J15" s="191">
        <v>1376297</v>
      </c>
      <c r="K15" s="82">
        <v>1267650</v>
      </c>
      <c r="L15" s="82">
        <v>1217464</v>
      </c>
      <c r="M15" s="82">
        <v>1195403</v>
      </c>
      <c r="N15" s="191">
        <v>1394220</v>
      </c>
      <c r="O15" s="82">
        <v>1581794</v>
      </c>
      <c r="P15" s="82">
        <v>1462521</v>
      </c>
      <c r="Q15" s="1281">
        <v>1581129</v>
      </c>
      <c r="R15" s="122"/>
    </row>
    <row r="16" spans="1:18" s="26" customFormat="1" ht="21" customHeight="1">
      <c r="B16" s="218" t="s">
        <v>102</v>
      </c>
      <c r="C16" s="83"/>
      <c r="D16" s="192"/>
      <c r="E16" s="83"/>
      <c r="F16" s="192"/>
      <c r="G16" s="192"/>
      <c r="H16" s="192"/>
      <c r="I16" s="192"/>
      <c r="J16" s="192"/>
      <c r="K16" s="83"/>
      <c r="L16" s="83"/>
      <c r="M16" s="83"/>
      <c r="N16" s="192"/>
      <c r="O16" s="83"/>
      <c r="P16" s="83"/>
      <c r="Q16" s="1226"/>
      <c r="R16" s="122"/>
    </row>
    <row r="17" spans="2:20" s="21" customFormat="1" ht="21" customHeight="1">
      <c r="B17" s="485" t="s">
        <v>577</v>
      </c>
      <c r="C17" s="84">
        <v>206863</v>
      </c>
      <c r="D17" s="184">
        <v>219581</v>
      </c>
      <c r="E17" s="84">
        <v>231840</v>
      </c>
      <c r="F17" s="184">
        <v>213934</v>
      </c>
      <c r="G17" s="184">
        <v>217912</v>
      </c>
      <c r="H17" s="184">
        <v>186957</v>
      </c>
      <c r="I17" s="184">
        <v>172201</v>
      </c>
      <c r="J17" s="184">
        <v>172135</v>
      </c>
      <c r="K17" s="84">
        <v>192902</v>
      </c>
      <c r="L17" s="84">
        <v>157995</v>
      </c>
      <c r="M17" s="84">
        <v>191292</v>
      </c>
      <c r="N17" s="184">
        <v>201516</v>
      </c>
      <c r="O17" s="84">
        <v>219743</v>
      </c>
      <c r="P17" s="84">
        <v>234340</v>
      </c>
      <c r="Q17" s="1279">
        <v>254795</v>
      </c>
      <c r="R17" s="123"/>
    </row>
    <row r="18" spans="2:20" s="21" customFormat="1" ht="21" customHeight="1">
      <c r="B18" s="483" t="s">
        <v>578</v>
      </c>
      <c r="C18" s="84" t="s">
        <v>329</v>
      </c>
      <c r="D18" s="184" t="s">
        <v>329</v>
      </c>
      <c r="E18" s="84" t="s">
        <v>329</v>
      </c>
      <c r="F18" s="184" t="s">
        <v>329</v>
      </c>
      <c r="G18" s="184" t="s">
        <v>329</v>
      </c>
      <c r="H18" s="184" t="s">
        <v>329</v>
      </c>
      <c r="I18" s="184" t="s">
        <v>329</v>
      </c>
      <c r="J18" s="184" t="s">
        <v>329</v>
      </c>
      <c r="K18" s="84" t="s">
        <v>329</v>
      </c>
      <c r="L18" s="84">
        <v>74136</v>
      </c>
      <c r="M18" s="84">
        <v>72821</v>
      </c>
      <c r="N18" s="184">
        <v>69661</v>
      </c>
      <c r="O18" s="84">
        <v>68036</v>
      </c>
      <c r="P18" s="84">
        <v>97547</v>
      </c>
      <c r="Q18" s="1279">
        <v>93433</v>
      </c>
      <c r="R18" s="123"/>
    </row>
    <row r="19" spans="2:20" s="20" customFormat="1" ht="18.75" customHeight="1">
      <c r="B19" s="224" t="s">
        <v>103</v>
      </c>
      <c r="C19" s="74">
        <v>45400</v>
      </c>
      <c r="D19" s="185">
        <v>46390</v>
      </c>
      <c r="E19" s="74">
        <v>45725</v>
      </c>
      <c r="F19" s="185">
        <v>46264</v>
      </c>
      <c r="G19" s="185">
        <v>50164</v>
      </c>
      <c r="H19" s="185">
        <v>53055</v>
      </c>
      <c r="I19" s="185">
        <v>57594</v>
      </c>
      <c r="J19" s="185">
        <v>65842</v>
      </c>
      <c r="K19" s="74">
        <v>66198</v>
      </c>
      <c r="L19" s="74">
        <v>66496</v>
      </c>
      <c r="M19" s="74">
        <v>67201</v>
      </c>
      <c r="N19" s="185">
        <v>82522</v>
      </c>
      <c r="O19" s="74">
        <v>90679</v>
      </c>
      <c r="P19" s="74">
        <v>132597</v>
      </c>
      <c r="Q19" s="963">
        <v>144597</v>
      </c>
      <c r="R19" s="123"/>
    </row>
    <row r="20" spans="2:20" s="20" customFormat="1" ht="18.75" customHeight="1">
      <c r="B20" s="224" t="s">
        <v>104</v>
      </c>
      <c r="C20" s="74">
        <v>71111</v>
      </c>
      <c r="D20" s="185">
        <v>71922</v>
      </c>
      <c r="E20" s="74">
        <v>63207</v>
      </c>
      <c r="F20" s="185">
        <v>60958</v>
      </c>
      <c r="G20" s="185">
        <v>53882</v>
      </c>
      <c r="H20" s="185">
        <v>38829</v>
      </c>
      <c r="I20" s="185">
        <v>34148</v>
      </c>
      <c r="J20" s="185">
        <v>44057</v>
      </c>
      <c r="K20" s="74">
        <v>49145</v>
      </c>
      <c r="L20" s="74">
        <v>43366</v>
      </c>
      <c r="M20" s="74">
        <v>61498</v>
      </c>
      <c r="N20" s="185">
        <v>85031</v>
      </c>
      <c r="O20" s="74">
        <v>94786</v>
      </c>
      <c r="P20" s="74">
        <v>92170</v>
      </c>
      <c r="Q20" s="963">
        <v>103412</v>
      </c>
      <c r="R20" s="123"/>
    </row>
    <row r="21" spans="2:20" s="20" customFormat="1" ht="18.75" customHeight="1">
      <c r="B21" s="223" t="s">
        <v>105</v>
      </c>
      <c r="C21" s="84">
        <v>50435</v>
      </c>
      <c r="D21" s="184">
        <v>46359</v>
      </c>
      <c r="E21" s="84">
        <v>40055</v>
      </c>
      <c r="F21" s="184">
        <v>25334</v>
      </c>
      <c r="G21" s="184">
        <v>19459</v>
      </c>
      <c r="H21" s="184">
        <v>18369</v>
      </c>
      <c r="I21" s="184">
        <v>21100</v>
      </c>
      <c r="J21" s="184">
        <v>24486</v>
      </c>
      <c r="K21" s="84">
        <v>20875</v>
      </c>
      <c r="L21" s="84">
        <v>18602</v>
      </c>
      <c r="M21" s="84">
        <v>11603</v>
      </c>
      <c r="N21" s="184">
        <v>13261</v>
      </c>
      <c r="O21" s="84">
        <v>13540</v>
      </c>
      <c r="P21" s="84">
        <v>9982</v>
      </c>
      <c r="Q21" s="1279">
        <v>9462</v>
      </c>
      <c r="R21" s="123"/>
    </row>
    <row r="22" spans="2:20" s="20" customFormat="1" ht="18.75" customHeight="1">
      <c r="B22" s="224" t="s">
        <v>106</v>
      </c>
      <c r="C22" s="74">
        <v>261834</v>
      </c>
      <c r="D22" s="185">
        <v>257379</v>
      </c>
      <c r="E22" s="84">
        <v>279815</v>
      </c>
      <c r="F22" s="184">
        <v>336761</v>
      </c>
      <c r="G22" s="184">
        <v>394055</v>
      </c>
      <c r="H22" s="184">
        <v>377597</v>
      </c>
      <c r="I22" s="184">
        <v>386740</v>
      </c>
      <c r="J22" s="184">
        <v>407284</v>
      </c>
      <c r="K22" s="84">
        <v>424152</v>
      </c>
      <c r="L22" s="84">
        <v>413740</v>
      </c>
      <c r="M22" s="84">
        <v>433029</v>
      </c>
      <c r="N22" s="184">
        <v>490320</v>
      </c>
      <c r="O22" s="84">
        <v>574204</v>
      </c>
      <c r="P22" s="84">
        <v>616145</v>
      </c>
      <c r="Q22" s="1279">
        <v>629655</v>
      </c>
      <c r="R22" s="123"/>
    </row>
    <row r="23" spans="2:20" s="20" customFormat="1" ht="18.75" customHeight="1">
      <c r="B23" s="224" t="s">
        <v>94</v>
      </c>
      <c r="C23" s="74">
        <v>55940</v>
      </c>
      <c r="D23" s="185">
        <v>65498</v>
      </c>
      <c r="E23" s="74">
        <v>62963</v>
      </c>
      <c r="F23" s="185">
        <v>60310</v>
      </c>
      <c r="G23" s="185">
        <v>45017</v>
      </c>
      <c r="H23" s="185">
        <v>44558</v>
      </c>
      <c r="I23" s="185">
        <v>45485</v>
      </c>
      <c r="J23" s="185">
        <v>63824</v>
      </c>
      <c r="K23" s="74">
        <v>84145</v>
      </c>
      <c r="L23" s="74">
        <v>78352</v>
      </c>
      <c r="M23" s="74">
        <v>89747</v>
      </c>
      <c r="N23" s="185">
        <v>118273</v>
      </c>
      <c r="O23" s="74">
        <v>96173</v>
      </c>
      <c r="P23" s="74">
        <v>87955</v>
      </c>
      <c r="Q23" s="963">
        <v>102201</v>
      </c>
      <c r="R23" s="123"/>
    </row>
    <row r="24" spans="2:20" s="20" customFormat="1" ht="18.75" customHeight="1">
      <c r="B24" s="224" t="s">
        <v>95</v>
      </c>
      <c r="C24" s="74">
        <v>128301</v>
      </c>
      <c r="D24" s="185">
        <v>113222</v>
      </c>
      <c r="E24" s="74">
        <v>114596</v>
      </c>
      <c r="F24" s="185">
        <v>133625</v>
      </c>
      <c r="G24" s="185">
        <v>174791</v>
      </c>
      <c r="H24" s="185">
        <v>173618</v>
      </c>
      <c r="I24" s="185">
        <v>172944</v>
      </c>
      <c r="J24" s="185">
        <v>182949</v>
      </c>
      <c r="K24" s="74">
        <v>173066</v>
      </c>
      <c r="L24" s="74">
        <v>140975</v>
      </c>
      <c r="M24" s="74">
        <v>157817</v>
      </c>
      <c r="N24" s="185">
        <v>183310</v>
      </c>
      <c r="O24" s="74">
        <v>170498</v>
      </c>
      <c r="P24" s="74">
        <v>130905</v>
      </c>
      <c r="Q24" s="963">
        <v>142771</v>
      </c>
      <c r="R24" s="123"/>
    </row>
    <row r="25" spans="2:20" s="20" customFormat="1" ht="18.75" customHeight="1">
      <c r="B25" s="224" t="s">
        <v>96</v>
      </c>
      <c r="C25" s="74">
        <v>805</v>
      </c>
      <c r="D25" s="185">
        <v>115</v>
      </c>
      <c r="E25" s="74">
        <v>229</v>
      </c>
      <c r="F25" s="185">
        <v>209</v>
      </c>
      <c r="G25" s="185">
        <v>1865</v>
      </c>
      <c r="H25" s="185">
        <v>163</v>
      </c>
      <c r="I25" s="185">
        <v>36</v>
      </c>
      <c r="J25" s="185">
        <v>49</v>
      </c>
      <c r="K25" s="74">
        <v>46</v>
      </c>
      <c r="L25" s="74">
        <v>173</v>
      </c>
      <c r="M25" s="74">
        <v>3</v>
      </c>
      <c r="N25" s="185">
        <v>1943</v>
      </c>
      <c r="O25" s="74">
        <v>1703</v>
      </c>
      <c r="P25" s="74">
        <v>1223</v>
      </c>
      <c r="Q25" s="963">
        <v>624</v>
      </c>
      <c r="R25" s="123"/>
    </row>
    <row r="26" spans="2:20" s="20" customFormat="1" ht="18.75" customHeight="1">
      <c r="B26" s="224" t="s">
        <v>107</v>
      </c>
      <c r="C26" s="74">
        <v>11323</v>
      </c>
      <c r="D26" s="185">
        <v>16293</v>
      </c>
      <c r="E26" s="74">
        <v>10976</v>
      </c>
      <c r="F26" s="185">
        <v>9683</v>
      </c>
      <c r="G26" s="185">
        <v>7483</v>
      </c>
      <c r="H26" s="185">
        <v>9668</v>
      </c>
      <c r="I26" s="185">
        <v>9815</v>
      </c>
      <c r="J26" s="185">
        <v>8794</v>
      </c>
      <c r="K26" s="74">
        <v>12683</v>
      </c>
      <c r="L26" s="74">
        <v>11680</v>
      </c>
      <c r="M26" s="74">
        <v>11804</v>
      </c>
      <c r="N26" s="185">
        <v>13012</v>
      </c>
      <c r="O26" s="74">
        <v>13322</v>
      </c>
      <c r="P26" s="74">
        <v>10003</v>
      </c>
      <c r="Q26" s="963">
        <v>5607</v>
      </c>
      <c r="R26" s="123"/>
    </row>
    <row r="27" spans="2:20" s="20" customFormat="1" ht="18.75" customHeight="1">
      <c r="B27" s="225" t="s">
        <v>108</v>
      </c>
      <c r="C27" s="85">
        <v>52063</v>
      </c>
      <c r="D27" s="193">
        <v>15332</v>
      </c>
      <c r="E27" s="74">
        <v>9461</v>
      </c>
      <c r="F27" s="185">
        <v>11329</v>
      </c>
      <c r="G27" s="185">
        <v>9227</v>
      </c>
      <c r="H27" s="185">
        <v>7507</v>
      </c>
      <c r="I27" s="185">
        <v>8650</v>
      </c>
      <c r="J27" s="185">
        <v>4630</v>
      </c>
      <c r="K27" s="74">
        <v>6192</v>
      </c>
      <c r="L27" s="74">
        <v>7300</v>
      </c>
      <c r="M27" s="74">
        <v>7890</v>
      </c>
      <c r="N27" s="185">
        <v>8607</v>
      </c>
      <c r="O27" s="74">
        <v>8954</v>
      </c>
      <c r="P27" s="74">
        <v>11478</v>
      </c>
      <c r="Q27" s="963">
        <v>9120</v>
      </c>
      <c r="R27" s="123"/>
    </row>
    <row r="28" spans="2:20" s="26" customFormat="1" ht="21" customHeight="1">
      <c r="B28" s="226" t="s">
        <v>109</v>
      </c>
      <c r="C28" s="82">
        <v>884079</v>
      </c>
      <c r="D28" s="191">
        <v>852095</v>
      </c>
      <c r="E28" s="82">
        <v>858871</v>
      </c>
      <c r="F28" s="191">
        <v>898411</v>
      </c>
      <c r="G28" s="191">
        <v>973860</v>
      </c>
      <c r="H28" s="191">
        <v>910325</v>
      </c>
      <c r="I28" s="191">
        <v>908719</v>
      </c>
      <c r="J28" s="191">
        <v>974053</v>
      </c>
      <c r="K28" s="82">
        <v>1029409</v>
      </c>
      <c r="L28" s="82">
        <v>1012821</v>
      </c>
      <c r="M28" s="82">
        <v>1104711</v>
      </c>
      <c r="N28" s="191">
        <v>1267460</v>
      </c>
      <c r="O28" s="82">
        <v>1351643</v>
      </c>
      <c r="P28" s="82">
        <v>1424351</v>
      </c>
      <c r="Q28" s="1281">
        <v>1495682</v>
      </c>
      <c r="R28" s="122"/>
      <c r="T28" s="20"/>
    </row>
    <row r="29" spans="2:20" s="26" customFormat="1" ht="21" customHeight="1" thickBot="1">
      <c r="B29" s="227" t="s">
        <v>110</v>
      </c>
      <c r="C29" s="87">
        <v>2170145</v>
      </c>
      <c r="D29" s="195">
        <v>2190692</v>
      </c>
      <c r="E29" s="87">
        <v>2150050</v>
      </c>
      <c r="F29" s="195">
        <v>2220236</v>
      </c>
      <c r="G29" s="195">
        <v>2297358</v>
      </c>
      <c r="H29" s="195">
        <v>2056670</v>
      </c>
      <c r="I29" s="195">
        <v>2138466</v>
      </c>
      <c r="J29" s="195">
        <v>2350351</v>
      </c>
      <c r="K29" s="87">
        <v>2297059</v>
      </c>
      <c r="L29" s="87">
        <v>2230285</v>
      </c>
      <c r="M29" s="87">
        <v>2300115</v>
      </c>
      <c r="N29" s="195">
        <v>2661680</v>
      </c>
      <c r="O29" s="87">
        <v>2933438</v>
      </c>
      <c r="P29" s="87">
        <v>2886873</v>
      </c>
      <c r="Q29" s="1282">
        <v>3076812</v>
      </c>
      <c r="R29" s="122"/>
    </row>
    <row r="30" spans="2:20" s="20" customFormat="1" ht="21" customHeight="1" thickTop="1">
      <c r="B30" s="218" t="s">
        <v>111</v>
      </c>
      <c r="C30" s="86"/>
      <c r="D30" s="194"/>
      <c r="E30" s="86"/>
      <c r="F30" s="194"/>
      <c r="G30" s="194"/>
      <c r="H30" s="194"/>
      <c r="I30" s="194"/>
      <c r="J30" s="194"/>
      <c r="K30" s="86"/>
      <c r="L30" s="86"/>
      <c r="M30" s="86"/>
      <c r="N30" s="194"/>
      <c r="O30" s="86"/>
      <c r="P30" s="86"/>
      <c r="Q30" s="1227"/>
      <c r="R30" s="121"/>
    </row>
    <row r="31" spans="2:20" s="20" customFormat="1" ht="18.75" customHeight="1">
      <c r="B31" s="308" t="s">
        <v>579</v>
      </c>
      <c r="C31" s="84">
        <v>521682</v>
      </c>
      <c r="D31" s="184">
        <v>557198</v>
      </c>
      <c r="E31" s="84">
        <v>515989</v>
      </c>
      <c r="F31" s="184">
        <v>514585</v>
      </c>
      <c r="G31" s="184">
        <v>490865</v>
      </c>
      <c r="H31" s="184">
        <v>439245</v>
      </c>
      <c r="I31" s="184">
        <v>483049</v>
      </c>
      <c r="J31" s="184">
        <v>654138</v>
      </c>
      <c r="K31" s="84">
        <v>582296</v>
      </c>
      <c r="L31" s="84">
        <v>481768</v>
      </c>
      <c r="M31" s="84">
        <v>475978</v>
      </c>
      <c r="N31" s="184">
        <v>545963</v>
      </c>
      <c r="O31" s="84">
        <v>622037</v>
      </c>
      <c r="P31" s="84">
        <v>663135</v>
      </c>
      <c r="Q31" s="1279">
        <v>671724</v>
      </c>
      <c r="R31" s="123"/>
    </row>
    <row r="32" spans="2:20" s="20" customFormat="1" ht="18.75" customHeight="1">
      <c r="B32" s="308" t="s">
        <v>580</v>
      </c>
      <c r="C32" s="84" t="s">
        <v>329</v>
      </c>
      <c r="D32" s="184" t="s">
        <v>329</v>
      </c>
      <c r="E32" s="84" t="s">
        <v>329</v>
      </c>
      <c r="F32" s="184" t="s">
        <v>329</v>
      </c>
      <c r="G32" s="184" t="s">
        <v>329</v>
      </c>
      <c r="H32" s="184" t="s">
        <v>329</v>
      </c>
      <c r="I32" s="184" t="s">
        <v>329</v>
      </c>
      <c r="J32" s="184" t="s">
        <v>329</v>
      </c>
      <c r="K32" s="84" t="s">
        <v>329</v>
      </c>
      <c r="L32" s="84">
        <v>15317</v>
      </c>
      <c r="M32" s="84">
        <v>16778</v>
      </c>
      <c r="N32" s="184">
        <v>17427</v>
      </c>
      <c r="O32" s="84">
        <v>17347</v>
      </c>
      <c r="P32" s="84">
        <v>19340</v>
      </c>
      <c r="Q32" s="1279">
        <v>20350</v>
      </c>
      <c r="R32" s="123"/>
    </row>
    <row r="33" spans="2:18" s="20" customFormat="1" ht="18.75" customHeight="1">
      <c r="B33" s="220" t="s">
        <v>113</v>
      </c>
      <c r="C33" s="74">
        <v>256228</v>
      </c>
      <c r="D33" s="185">
        <v>298455</v>
      </c>
      <c r="E33" s="74">
        <v>258375</v>
      </c>
      <c r="F33" s="185">
        <v>227216</v>
      </c>
      <c r="G33" s="185">
        <v>208360</v>
      </c>
      <c r="H33" s="185">
        <v>168264</v>
      </c>
      <c r="I33" s="185">
        <v>158698</v>
      </c>
      <c r="J33" s="185">
        <v>113497</v>
      </c>
      <c r="K33" s="74">
        <v>149695</v>
      </c>
      <c r="L33" s="74">
        <v>186767</v>
      </c>
      <c r="M33" s="74">
        <v>158595</v>
      </c>
      <c r="N33" s="185">
        <v>231216</v>
      </c>
      <c r="O33" s="74">
        <v>192190</v>
      </c>
      <c r="P33" s="74">
        <v>164138</v>
      </c>
      <c r="Q33" s="963">
        <v>137692</v>
      </c>
      <c r="R33" s="123"/>
    </row>
    <row r="34" spans="2:18" s="21" customFormat="1" ht="19.5" customHeight="1">
      <c r="B34" s="220" t="s">
        <v>114</v>
      </c>
      <c r="C34" s="74">
        <v>4640</v>
      </c>
      <c r="D34" s="185">
        <v>8989</v>
      </c>
      <c r="E34" s="74">
        <v>15952</v>
      </c>
      <c r="F34" s="185">
        <v>6400</v>
      </c>
      <c r="G34" s="185">
        <v>8803</v>
      </c>
      <c r="H34" s="185">
        <v>3728</v>
      </c>
      <c r="I34" s="185">
        <v>3669</v>
      </c>
      <c r="J34" s="185">
        <v>3394</v>
      </c>
      <c r="K34" s="74">
        <v>2511</v>
      </c>
      <c r="L34" s="74">
        <v>5257</v>
      </c>
      <c r="M34" s="74">
        <v>6193</v>
      </c>
      <c r="N34" s="185">
        <v>8614</v>
      </c>
      <c r="O34" s="74">
        <v>15744</v>
      </c>
      <c r="P34" s="74">
        <v>4682</v>
      </c>
      <c r="Q34" s="963">
        <v>8657</v>
      </c>
      <c r="R34" s="123"/>
    </row>
    <row r="35" spans="2:18" s="20" customFormat="1" ht="19.5" customHeight="1">
      <c r="B35" s="220" t="s">
        <v>115</v>
      </c>
      <c r="C35" s="74">
        <v>8151</v>
      </c>
      <c r="D35" s="185">
        <v>9065</v>
      </c>
      <c r="E35" s="74">
        <v>7038</v>
      </c>
      <c r="F35" s="185">
        <v>8038</v>
      </c>
      <c r="G35" s="185">
        <v>7570</v>
      </c>
      <c r="H35" s="185">
        <v>6630</v>
      </c>
      <c r="I35" s="185">
        <v>9190</v>
      </c>
      <c r="J35" s="185">
        <v>13632</v>
      </c>
      <c r="K35" s="74">
        <v>10775</v>
      </c>
      <c r="L35" s="74">
        <v>6572</v>
      </c>
      <c r="M35" s="74">
        <v>5851</v>
      </c>
      <c r="N35" s="185">
        <v>19007</v>
      </c>
      <c r="O35" s="74">
        <v>19260</v>
      </c>
      <c r="P35" s="74">
        <v>8900</v>
      </c>
      <c r="Q35" s="963">
        <v>8356</v>
      </c>
      <c r="R35" s="123"/>
    </row>
    <row r="36" spans="2:18" s="20" customFormat="1" ht="18.75" customHeight="1">
      <c r="B36" s="220" t="s">
        <v>116</v>
      </c>
      <c r="C36" s="74">
        <v>1680</v>
      </c>
      <c r="D36" s="185">
        <v>4074</v>
      </c>
      <c r="E36" s="74">
        <v>1419</v>
      </c>
      <c r="F36" s="185">
        <v>1207</v>
      </c>
      <c r="G36" s="185">
        <v>4271</v>
      </c>
      <c r="H36" s="185">
        <v>2525</v>
      </c>
      <c r="I36" s="185">
        <v>2124</v>
      </c>
      <c r="J36" s="185">
        <v>2069</v>
      </c>
      <c r="K36" s="74">
        <v>1026</v>
      </c>
      <c r="L36" s="74">
        <v>1956</v>
      </c>
      <c r="M36" s="74">
        <v>3226</v>
      </c>
      <c r="N36" s="185">
        <v>4137</v>
      </c>
      <c r="O36" s="74">
        <v>2300</v>
      </c>
      <c r="P36" s="74">
        <v>3955</v>
      </c>
      <c r="Q36" s="963">
        <v>2826</v>
      </c>
      <c r="R36" s="123"/>
    </row>
    <row r="37" spans="2:18" s="20" customFormat="1" ht="18.75" customHeight="1">
      <c r="B37" s="220" t="s">
        <v>117</v>
      </c>
      <c r="C37" s="74">
        <v>70288</v>
      </c>
      <c r="D37" s="185">
        <v>60314</v>
      </c>
      <c r="E37" s="74">
        <v>50150</v>
      </c>
      <c r="F37" s="185">
        <v>54402</v>
      </c>
      <c r="G37" s="185">
        <v>53807</v>
      </c>
      <c r="H37" s="185">
        <v>53294</v>
      </c>
      <c r="I37" s="185">
        <v>60912</v>
      </c>
      <c r="J37" s="185">
        <v>55004</v>
      </c>
      <c r="K37" s="74">
        <v>60793</v>
      </c>
      <c r="L37" s="74">
        <v>56716</v>
      </c>
      <c r="M37" s="74">
        <v>68130</v>
      </c>
      <c r="N37" s="185">
        <v>71259</v>
      </c>
      <c r="O37" s="74">
        <v>72539</v>
      </c>
      <c r="P37" s="74">
        <v>104482</v>
      </c>
      <c r="Q37" s="963">
        <v>135316</v>
      </c>
      <c r="R37" s="123"/>
    </row>
    <row r="38" spans="2:18" s="20" customFormat="1" ht="18.75" customHeight="1">
      <c r="B38" s="220" t="s">
        <v>118</v>
      </c>
      <c r="C38" s="74">
        <v>2627</v>
      </c>
      <c r="D38" s="185">
        <v>1221</v>
      </c>
      <c r="E38" s="74" t="s">
        <v>79</v>
      </c>
      <c r="F38" s="185" t="s">
        <v>479</v>
      </c>
      <c r="G38" s="185">
        <v>6860</v>
      </c>
      <c r="H38" s="185">
        <v>88</v>
      </c>
      <c r="I38" s="185">
        <v>101</v>
      </c>
      <c r="J38" s="185">
        <v>4182</v>
      </c>
      <c r="K38" s="74" t="s">
        <v>574</v>
      </c>
      <c r="L38" s="74">
        <v>1</v>
      </c>
      <c r="M38" s="74" t="s">
        <v>329</v>
      </c>
      <c r="N38" s="185" t="s">
        <v>654</v>
      </c>
      <c r="O38" s="1095">
        <v>19260</v>
      </c>
      <c r="P38" s="1095">
        <v>4815</v>
      </c>
      <c r="Q38" s="1280" t="s">
        <v>708</v>
      </c>
      <c r="R38" s="1018"/>
    </row>
    <row r="39" spans="2:18" s="26" customFormat="1" ht="21" customHeight="1">
      <c r="B39" s="222" t="s">
        <v>119</v>
      </c>
      <c r="C39" s="82">
        <v>865299</v>
      </c>
      <c r="D39" s="191">
        <v>939317</v>
      </c>
      <c r="E39" s="82">
        <v>848926</v>
      </c>
      <c r="F39" s="191">
        <v>811850</v>
      </c>
      <c r="G39" s="191">
        <v>780538</v>
      </c>
      <c r="H39" s="191">
        <v>673776</v>
      </c>
      <c r="I39" s="191">
        <v>717748</v>
      </c>
      <c r="J39" s="191">
        <v>845918</v>
      </c>
      <c r="K39" s="82">
        <v>807098</v>
      </c>
      <c r="L39" s="82">
        <v>754356</v>
      </c>
      <c r="M39" s="82">
        <v>734754</v>
      </c>
      <c r="N39" s="191">
        <v>897627</v>
      </c>
      <c r="O39" s="82">
        <v>941421</v>
      </c>
      <c r="P39" s="82">
        <v>973450</v>
      </c>
      <c r="Q39" s="1281">
        <v>984924</v>
      </c>
      <c r="R39" s="122"/>
    </row>
    <row r="40" spans="2:18" s="26" customFormat="1" ht="21" customHeight="1">
      <c r="B40" s="228" t="s">
        <v>120</v>
      </c>
      <c r="C40" s="88"/>
      <c r="D40" s="196"/>
      <c r="E40" s="88"/>
      <c r="F40" s="196"/>
      <c r="G40" s="196"/>
      <c r="H40" s="196"/>
      <c r="I40" s="196"/>
      <c r="J40" s="196"/>
      <c r="K40" s="88"/>
      <c r="L40" s="88"/>
      <c r="M40" s="88"/>
      <c r="N40" s="196"/>
      <c r="O40" s="88"/>
      <c r="P40" s="88"/>
      <c r="Q40" s="1228"/>
      <c r="R40" s="122"/>
    </row>
    <row r="41" spans="2:18" s="26" customFormat="1" ht="21" customHeight="1">
      <c r="B41" s="219" t="s">
        <v>581</v>
      </c>
      <c r="C41" s="84" t="s">
        <v>329</v>
      </c>
      <c r="D41" s="184" t="s">
        <v>329</v>
      </c>
      <c r="E41" s="84" t="s">
        <v>329</v>
      </c>
      <c r="F41" s="184" t="s">
        <v>329</v>
      </c>
      <c r="G41" s="184" t="s">
        <v>329</v>
      </c>
      <c r="H41" s="184" t="s">
        <v>329</v>
      </c>
      <c r="I41" s="184" t="s">
        <v>329</v>
      </c>
      <c r="J41" s="184" t="s">
        <v>329</v>
      </c>
      <c r="K41" s="84" t="s">
        <v>329</v>
      </c>
      <c r="L41" s="84">
        <v>63666</v>
      </c>
      <c r="M41" s="84">
        <v>60460</v>
      </c>
      <c r="N41" s="184">
        <v>57836</v>
      </c>
      <c r="O41" s="84">
        <v>56223</v>
      </c>
      <c r="P41" s="84">
        <v>85749</v>
      </c>
      <c r="Q41" s="1279">
        <v>85054</v>
      </c>
      <c r="R41" s="123"/>
    </row>
    <row r="42" spans="2:18" s="26" customFormat="1" ht="21" customHeight="1">
      <c r="B42" s="219" t="s">
        <v>113</v>
      </c>
      <c r="C42" s="74">
        <v>859594</v>
      </c>
      <c r="D42" s="185">
        <v>819591</v>
      </c>
      <c r="E42" s="74">
        <v>818632</v>
      </c>
      <c r="F42" s="185">
        <v>838060</v>
      </c>
      <c r="G42" s="185">
        <v>830409</v>
      </c>
      <c r="H42" s="185">
        <v>754434</v>
      </c>
      <c r="I42" s="185">
        <v>766669</v>
      </c>
      <c r="J42" s="185">
        <v>797982</v>
      </c>
      <c r="K42" s="74">
        <v>723625</v>
      </c>
      <c r="L42" s="74">
        <v>706491</v>
      </c>
      <c r="M42" s="74">
        <v>749739</v>
      </c>
      <c r="N42" s="185">
        <v>821508</v>
      </c>
      <c r="O42" s="74">
        <v>901147</v>
      </c>
      <c r="P42" s="74">
        <v>742566</v>
      </c>
      <c r="Q42" s="963">
        <v>883010</v>
      </c>
      <c r="R42" s="123"/>
    </row>
    <row r="43" spans="2:18" s="26" customFormat="1" ht="21" customHeight="1">
      <c r="B43" s="220" t="s">
        <v>112</v>
      </c>
      <c r="C43" s="74">
        <v>14841</v>
      </c>
      <c r="D43" s="185">
        <v>13050</v>
      </c>
      <c r="E43" s="74">
        <v>9816</v>
      </c>
      <c r="F43" s="185">
        <v>10463</v>
      </c>
      <c r="G43" s="185">
        <v>9545</v>
      </c>
      <c r="H43" s="185">
        <v>9696</v>
      </c>
      <c r="I43" s="185">
        <v>3709</v>
      </c>
      <c r="J43" s="185">
        <v>4759</v>
      </c>
      <c r="K43" s="74">
        <v>12563</v>
      </c>
      <c r="L43" s="74">
        <v>9738</v>
      </c>
      <c r="M43" s="74">
        <v>6136</v>
      </c>
      <c r="N43" s="185">
        <v>8203</v>
      </c>
      <c r="O43" s="74">
        <v>9002</v>
      </c>
      <c r="P43" s="74">
        <v>9671</v>
      </c>
      <c r="Q43" s="963">
        <v>11732</v>
      </c>
      <c r="R43" s="123"/>
    </row>
    <row r="44" spans="2:18" s="26" customFormat="1" ht="21" customHeight="1">
      <c r="B44" s="220" t="s">
        <v>114</v>
      </c>
      <c r="C44" s="74">
        <v>5209</v>
      </c>
      <c r="D44" s="185">
        <v>3042</v>
      </c>
      <c r="E44" s="74">
        <v>1884</v>
      </c>
      <c r="F44" s="185">
        <v>1721</v>
      </c>
      <c r="G44" s="185">
        <v>2942</v>
      </c>
      <c r="H44" s="185">
        <v>5001</v>
      </c>
      <c r="I44" s="185">
        <v>4004</v>
      </c>
      <c r="J44" s="185">
        <v>2634</v>
      </c>
      <c r="K44" s="74">
        <v>2693</v>
      </c>
      <c r="L44" s="74">
        <v>763</v>
      </c>
      <c r="M44" s="74">
        <v>656</v>
      </c>
      <c r="N44" s="185">
        <v>117</v>
      </c>
      <c r="O44" s="74">
        <v>306</v>
      </c>
      <c r="P44" s="74">
        <v>555</v>
      </c>
      <c r="Q44" s="963">
        <v>2764</v>
      </c>
      <c r="R44" s="123"/>
    </row>
    <row r="45" spans="2:18" s="26" customFormat="1" ht="21" customHeight="1">
      <c r="B45" s="220" t="s">
        <v>121</v>
      </c>
      <c r="C45" s="74">
        <v>14311</v>
      </c>
      <c r="D45" s="185">
        <v>15674</v>
      </c>
      <c r="E45" s="74">
        <v>16158</v>
      </c>
      <c r="F45" s="185">
        <v>16917</v>
      </c>
      <c r="G45" s="185">
        <v>17943</v>
      </c>
      <c r="H45" s="185">
        <v>18727</v>
      </c>
      <c r="I45" s="185">
        <v>21381</v>
      </c>
      <c r="J45" s="185">
        <v>22016</v>
      </c>
      <c r="K45" s="74">
        <v>22139</v>
      </c>
      <c r="L45" s="74">
        <v>22077</v>
      </c>
      <c r="M45" s="74">
        <v>21896</v>
      </c>
      <c r="N45" s="185">
        <v>23930</v>
      </c>
      <c r="O45" s="74">
        <v>25032</v>
      </c>
      <c r="P45" s="74">
        <v>24114</v>
      </c>
      <c r="Q45" s="963">
        <v>24349</v>
      </c>
      <c r="R45" s="123"/>
    </row>
    <row r="46" spans="2:18" s="26" customFormat="1" ht="21" customHeight="1">
      <c r="B46" s="220" t="s">
        <v>116</v>
      </c>
      <c r="C46" s="74">
        <v>12162</v>
      </c>
      <c r="D46" s="185">
        <v>14378</v>
      </c>
      <c r="E46" s="74">
        <v>18892</v>
      </c>
      <c r="F46" s="185">
        <v>20798</v>
      </c>
      <c r="G46" s="185">
        <v>25098</v>
      </c>
      <c r="H46" s="185">
        <v>18949</v>
      </c>
      <c r="I46" s="185">
        <v>20792</v>
      </c>
      <c r="J46" s="185">
        <v>21000</v>
      </c>
      <c r="K46" s="74">
        <v>36292</v>
      </c>
      <c r="L46" s="74">
        <v>31102</v>
      </c>
      <c r="M46" s="74">
        <v>41725</v>
      </c>
      <c r="N46" s="185">
        <v>47951</v>
      </c>
      <c r="O46" s="74">
        <v>52051</v>
      </c>
      <c r="P46" s="74">
        <v>44599</v>
      </c>
      <c r="Q46" s="963">
        <v>45974</v>
      </c>
      <c r="R46" s="123"/>
    </row>
    <row r="47" spans="2:18" s="26" customFormat="1" ht="21" customHeight="1">
      <c r="B47" s="220" t="s">
        <v>122</v>
      </c>
      <c r="C47" s="74">
        <v>6533</v>
      </c>
      <c r="D47" s="185">
        <v>10619</v>
      </c>
      <c r="E47" s="74">
        <v>7313</v>
      </c>
      <c r="F47" s="185">
        <v>7321</v>
      </c>
      <c r="G47" s="185">
        <v>7591</v>
      </c>
      <c r="H47" s="185">
        <v>7475</v>
      </c>
      <c r="I47" s="185">
        <v>6490</v>
      </c>
      <c r="J47" s="185">
        <v>9968</v>
      </c>
      <c r="K47" s="74">
        <v>11235</v>
      </c>
      <c r="L47" s="74">
        <v>8943</v>
      </c>
      <c r="M47" s="74">
        <v>9636</v>
      </c>
      <c r="N47" s="185">
        <v>8891</v>
      </c>
      <c r="O47" s="74">
        <v>9158</v>
      </c>
      <c r="P47" s="74">
        <v>12445</v>
      </c>
      <c r="Q47" s="963">
        <v>7785</v>
      </c>
      <c r="R47" s="123"/>
    </row>
    <row r="48" spans="2:18" s="26" customFormat="1" ht="21" customHeight="1">
      <c r="B48" s="225" t="s">
        <v>123</v>
      </c>
      <c r="C48" s="85">
        <v>18969</v>
      </c>
      <c r="D48" s="193">
        <v>19834</v>
      </c>
      <c r="E48" s="85">
        <v>17127</v>
      </c>
      <c r="F48" s="193">
        <v>20143</v>
      </c>
      <c r="G48" s="193">
        <v>32631</v>
      </c>
      <c r="H48" s="193">
        <v>18891</v>
      </c>
      <c r="I48" s="193">
        <v>19698</v>
      </c>
      <c r="J48" s="193">
        <v>20946</v>
      </c>
      <c r="K48" s="85">
        <v>19802</v>
      </c>
      <c r="L48" s="85">
        <v>11247</v>
      </c>
      <c r="M48" s="85">
        <v>20470</v>
      </c>
      <c r="N48" s="193">
        <v>31734</v>
      </c>
      <c r="O48" s="85">
        <v>33819</v>
      </c>
      <c r="P48" s="85">
        <v>38093</v>
      </c>
      <c r="Q48" s="1283">
        <v>38848</v>
      </c>
      <c r="R48" s="123"/>
    </row>
    <row r="49" spans="2:18" s="26" customFormat="1" ht="21" customHeight="1">
      <c r="B49" s="222" t="s">
        <v>124</v>
      </c>
      <c r="C49" s="82">
        <v>931622</v>
      </c>
      <c r="D49" s="191">
        <v>896193</v>
      </c>
      <c r="E49" s="82">
        <v>889824</v>
      </c>
      <c r="F49" s="191">
        <v>915426</v>
      </c>
      <c r="G49" s="191">
        <v>926163</v>
      </c>
      <c r="H49" s="191">
        <v>833176</v>
      </c>
      <c r="I49" s="191">
        <v>842747</v>
      </c>
      <c r="J49" s="191">
        <v>879308</v>
      </c>
      <c r="K49" s="82">
        <v>828353</v>
      </c>
      <c r="L49" s="82">
        <v>854030</v>
      </c>
      <c r="M49" s="82">
        <v>910722</v>
      </c>
      <c r="N49" s="191">
        <v>1000174</v>
      </c>
      <c r="O49" s="82">
        <v>1086741</v>
      </c>
      <c r="P49" s="82">
        <v>957795</v>
      </c>
      <c r="Q49" s="1281">
        <v>1099520</v>
      </c>
      <c r="R49" s="122"/>
    </row>
    <row r="50" spans="2:18" s="26" customFormat="1" ht="21" customHeight="1" thickBot="1">
      <c r="B50" s="227" t="s">
        <v>125</v>
      </c>
      <c r="C50" s="87">
        <v>1796922</v>
      </c>
      <c r="D50" s="195">
        <v>1835511</v>
      </c>
      <c r="E50" s="87">
        <v>1738751</v>
      </c>
      <c r="F50" s="195">
        <v>1727277</v>
      </c>
      <c r="G50" s="195">
        <v>1706702</v>
      </c>
      <c r="H50" s="195">
        <v>1506953</v>
      </c>
      <c r="I50" s="195">
        <v>1560495</v>
      </c>
      <c r="J50" s="195">
        <v>1725227</v>
      </c>
      <c r="K50" s="87">
        <v>1635451</v>
      </c>
      <c r="L50" s="87">
        <v>1608387</v>
      </c>
      <c r="M50" s="87">
        <v>1645476</v>
      </c>
      <c r="N50" s="195">
        <v>1897802</v>
      </c>
      <c r="O50" s="87">
        <v>2028163</v>
      </c>
      <c r="P50" s="87">
        <v>1931245</v>
      </c>
      <c r="Q50" s="1282">
        <v>2084445</v>
      </c>
      <c r="R50" s="122"/>
    </row>
    <row r="51" spans="2:18" s="29" customFormat="1" ht="21" customHeight="1" thickTop="1">
      <c r="B51" s="218" t="s">
        <v>126</v>
      </c>
      <c r="C51" s="88"/>
      <c r="D51" s="196"/>
      <c r="E51" s="88"/>
      <c r="F51" s="196"/>
      <c r="G51" s="196"/>
      <c r="H51" s="196"/>
      <c r="I51" s="196"/>
      <c r="J51" s="196"/>
      <c r="K51" s="88"/>
      <c r="L51" s="88"/>
      <c r="M51" s="88"/>
      <c r="N51" s="196"/>
      <c r="O51" s="88"/>
      <c r="P51" s="88"/>
      <c r="Q51" s="1228"/>
      <c r="R51" s="122"/>
    </row>
    <row r="52" spans="2:18" s="20" customFormat="1" ht="18.75" customHeight="1">
      <c r="B52" s="219" t="s">
        <v>127</v>
      </c>
      <c r="C52" s="84">
        <v>160339</v>
      </c>
      <c r="D52" s="184">
        <v>160339</v>
      </c>
      <c r="E52" s="84">
        <v>160339</v>
      </c>
      <c r="F52" s="184">
        <v>160339</v>
      </c>
      <c r="G52" s="184">
        <v>160339</v>
      </c>
      <c r="H52" s="184">
        <v>160339</v>
      </c>
      <c r="I52" s="184">
        <v>160339</v>
      </c>
      <c r="J52" s="184">
        <v>160339</v>
      </c>
      <c r="K52" s="84">
        <v>160339</v>
      </c>
      <c r="L52" s="84">
        <v>160339</v>
      </c>
      <c r="M52" s="84">
        <v>160339</v>
      </c>
      <c r="N52" s="184">
        <v>160339</v>
      </c>
      <c r="O52" s="84">
        <v>160339</v>
      </c>
      <c r="P52" s="84">
        <v>160339</v>
      </c>
      <c r="Q52" s="1279">
        <v>160339</v>
      </c>
      <c r="R52" s="123"/>
    </row>
    <row r="53" spans="2:18" s="20" customFormat="1" ht="18.75" customHeight="1">
      <c r="B53" s="220" t="s">
        <v>128</v>
      </c>
      <c r="C53" s="74">
        <v>146520</v>
      </c>
      <c r="D53" s="185">
        <v>146518</v>
      </c>
      <c r="E53" s="74">
        <v>146518</v>
      </c>
      <c r="F53" s="185">
        <v>146515</v>
      </c>
      <c r="G53" s="185">
        <v>146515</v>
      </c>
      <c r="H53" s="185">
        <v>146514</v>
      </c>
      <c r="I53" s="185">
        <v>146513</v>
      </c>
      <c r="J53" s="185">
        <v>146512</v>
      </c>
      <c r="K53" s="74">
        <v>146645</v>
      </c>
      <c r="L53" s="74">
        <v>146756</v>
      </c>
      <c r="M53" s="74">
        <v>146814</v>
      </c>
      <c r="N53" s="185">
        <v>147027</v>
      </c>
      <c r="O53" s="74">
        <v>147041</v>
      </c>
      <c r="P53" s="74">
        <v>96448</v>
      </c>
      <c r="Q53" s="963">
        <v>96545</v>
      </c>
      <c r="R53" s="123"/>
    </row>
    <row r="54" spans="2:18" s="20" customFormat="1" ht="18.75" customHeight="1">
      <c r="B54" s="220" t="s">
        <v>129</v>
      </c>
      <c r="C54" s="74">
        <v>-138</v>
      </c>
      <c r="D54" s="185">
        <v>-147</v>
      </c>
      <c r="E54" s="74">
        <v>-148</v>
      </c>
      <c r="F54" s="185">
        <v>-157</v>
      </c>
      <c r="G54" s="185">
        <v>-159</v>
      </c>
      <c r="H54" s="185">
        <v>-161</v>
      </c>
      <c r="I54" s="185">
        <v>-170</v>
      </c>
      <c r="J54" s="185">
        <v>-174</v>
      </c>
      <c r="K54" s="74">
        <v>-865</v>
      </c>
      <c r="L54" s="574">
        <v>-10901</v>
      </c>
      <c r="M54" s="574">
        <v>-15854</v>
      </c>
      <c r="N54" s="1092">
        <v>-31015</v>
      </c>
      <c r="O54" s="574">
        <v>-30999</v>
      </c>
      <c r="P54" s="574">
        <v>-21915</v>
      </c>
      <c r="Q54" s="1284">
        <v>-38628</v>
      </c>
      <c r="R54" s="1019"/>
    </row>
    <row r="55" spans="2:18" s="20" customFormat="1" ht="18.75" customHeight="1">
      <c r="B55" s="308" t="s">
        <v>460</v>
      </c>
      <c r="C55" s="84">
        <v>40885</v>
      </c>
      <c r="D55" s="184">
        <v>23580</v>
      </c>
      <c r="E55" s="84">
        <v>62826</v>
      </c>
      <c r="F55" s="184">
        <v>119617</v>
      </c>
      <c r="G55" s="184">
        <v>194557</v>
      </c>
      <c r="H55" s="184">
        <v>132415</v>
      </c>
      <c r="I55" s="184">
        <v>132682</v>
      </c>
      <c r="J55" s="184">
        <v>124348</v>
      </c>
      <c r="K55" s="84">
        <v>107576</v>
      </c>
      <c r="L55" s="84">
        <v>49777</v>
      </c>
      <c r="M55" s="84">
        <v>77772</v>
      </c>
      <c r="N55" s="184">
        <v>136747</v>
      </c>
      <c r="O55" s="84">
        <v>203313</v>
      </c>
      <c r="P55" s="84">
        <v>199190</v>
      </c>
      <c r="Q55" s="1279">
        <v>207018</v>
      </c>
      <c r="R55" s="123"/>
    </row>
    <row r="56" spans="2:18" s="20" customFormat="1" ht="18.75" customHeight="1">
      <c r="B56" s="229" t="s">
        <v>130</v>
      </c>
      <c r="C56" s="215">
        <v>-1320</v>
      </c>
      <c r="D56" s="216">
        <v>-327</v>
      </c>
      <c r="E56" s="215">
        <v>13053</v>
      </c>
      <c r="F56" s="216">
        <v>33538</v>
      </c>
      <c r="G56" s="216">
        <v>49731</v>
      </c>
      <c r="H56" s="216">
        <v>81245</v>
      </c>
      <c r="I56" s="216">
        <v>111149</v>
      </c>
      <c r="J56" s="216">
        <v>155437</v>
      </c>
      <c r="K56" s="215">
        <v>204600</v>
      </c>
      <c r="L56" s="215">
        <v>233151</v>
      </c>
      <c r="M56" s="215">
        <v>250039</v>
      </c>
      <c r="N56" s="216">
        <v>314913</v>
      </c>
      <c r="O56" s="215">
        <v>382634</v>
      </c>
      <c r="P56" s="215">
        <v>490013</v>
      </c>
      <c r="Q56" s="1285">
        <v>533187</v>
      </c>
      <c r="R56" s="123"/>
    </row>
    <row r="57" spans="2:18" s="20" customFormat="1" ht="18.75" customHeight="1">
      <c r="B57" s="525" t="s">
        <v>462</v>
      </c>
      <c r="C57" s="526">
        <v>346285</v>
      </c>
      <c r="D57" s="527">
        <v>329962</v>
      </c>
      <c r="E57" s="526">
        <v>382589</v>
      </c>
      <c r="F57" s="527">
        <v>459853</v>
      </c>
      <c r="G57" s="527">
        <v>550983</v>
      </c>
      <c r="H57" s="527">
        <v>520353</v>
      </c>
      <c r="I57" s="527">
        <v>550513</v>
      </c>
      <c r="J57" s="527">
        <v>586464</v>
      </c>
      <c r="K57" s="526">
        <v>618295</v>
      </c>
      <c r="L57" s="526">
        <v>579123</v>
      </c>
      <c r="M57" s="526">
        <v>619111</v>
      </c>
      <c r="N57" s="527">
        <v>728012</v>
      </c>
      <c r="O57" s="526">
        <v>862329</v>
      </c>
      <c r="P57" s="526">
        <v>924076</v>
      </c>
      <c r="Q57" s="1286">
        <v>958462</v>
      </c>
      <c r="R57" s="123"/>
    </row>
    <row r="58" spans="2:18" s="20" customFormat="1" ht="18.75" customHeight="1">
      <c r="B58" s="524" t="s">
        <v>131</v>
      </c>
      <c r="C58" s="522">
        <v>26937</v>
      </c>
      <c r="D58" s="523">
        <v>25218</v>
      </c>
      <c r="E58" s="522">
        <v>28709</v>
      </c>
      <c r="F58" s="523">
        <v>33105</v>
      </c>
      <c r="G58" s="523">
        <v>39672</v>
      </c>
      <c r="H58" s="523">
        <v>29363</v>
      </c>
      <c r="I58" s="523">
        <v>27457</v>
      </c>
      <c r="J58" s="523">
        <v>38659</v>
      </c>
      <c r="K58" s="522">
        <v>43312</v>
      </c>
      <c r="L58" s="522">
        <v>42774</v>
      </c>
      <c r="M58" s="522">
        <v>35527</v>
      </c>
      <c r="N58" s="523">
        <v>35866</v>
      </c>
      <c r="O58" s="522">
        <v>42945</v>
      </c>
      <c r="P58" s="522">
        <v>31550</v>
      </c>
      <c r="Q58" s="1082">
        <v>33904</v>
      </c>
      <c r="R58" s="123"/>
    </row>
    <row r="59" spans="2:18" s="26" customFormat="1" ht="21" customHeight="1">
      <c r="B59" s="222" t="s">
        <v>132</v>
      </c>
      <c r="C59" s="82">
        <v>373223</v>
      </c>
      <c r="D59" s="191">
        <v>355180</v>
      </c>
      <c r="E59" s="82">
        <v>411298</v>
      </c>
      <c r="F59" s="191">
        <v>492959</v>
      </c>
      <c r="G59" s="191">
        <v>590656</v>
      </c>
      <c r="H59" s="191">
        <v>549716</v>
      </c>
      <c r="I59" s="191">
        <v>577970</v>
      </c>
      <c r="J59" s="191">
        <v>625124</v>
      </c>
      <c r="K59" s="82">
        <v>661607</v>
      </c>
      <c r="L59" s="82">
        <v>621898</v>
      </c>
      <c r="M59" s="82">
        <v>654639</v>
      </c>
      <c r="N59" s="191">
        <v>763878</v>
      </c>
      <c r="O59" s="82">
        <v>905275</v>
      </c>
      <c r="P59" s="82">
        <v>955627</v>
      </c>
      <c r="Q59" s="1281">
        <v>992367</v>
      </c>
      <c r="R59" s="122"/>
    </row>
    <row r="60" spans="2:18" s="26" customFormat="1" ht="20.25" customHeight="1" thickBot="1">
      <c r="B60" s="227" t="s">
        <v>133</v>
      </c>
      <c r="C60" s="87">
        <v>2170145</v>
      </c>
      <c r="D60" s="195">
        <v>2190692</v>
      </c>
      <c r="E60" s="87">
        <v>2150050</v>
      </c>
      <c r="F60" s="195">
        <v>2220236</v>
      </c>
      <c r="G60" s="195">
        <v>2297358</v>
      </c>
      <c r="H60" s="195">
        <v>2056670</v>
      </c>
      <c r="I60" s="195">
        <v>2138466</v>
      </c>
      <c r="J60" s="195">
        <v>2350351</v>
      </c>
      <c r="K60" s="87">
        <v>2297059</v>
      </c>
      <c r="L60" s="87">
        <v>2230285</v>
      </c>
      <c r="M60" s="87">
        <v>2300115</v>
      </c>
      <c r="N60" s="195">
        <v>2661680</v>
      </c>
      <c r="O60" s="87">
        <v>2933438</v>
      </c>
      <c r="P60" s="87">
        <v>2886873</v>
      </c>
      <c r="Q60" s="1282">
        <v>3076812</v>
      </c>
      <c r="R60" s="122"/>
    </row>
    <row r="61" spans="2:18" ht="15" customHeight="1" thickTop="1">
      <c r="B61" s="36"/>
      <c r="K61" s="62"/>
      <c r="L61" s="575"/>
      <c r="M61" s="575"/>
    </row>
    <row r="62" spans="2:18" ht="20.25" customHeight="1">
      <c r="B62" s="1346" t="s">
        <v>597</v>
      </c>
      <c r="C62" s="1347"/>
      <c r="D62" s="1347"/>
      <c r="E62" s="1347"/>
      <c r="K62" s="62"/>
      <c r="L62" s="62"/>
      <c r="M62" s="62"/>
      <c r="N62" s="62"/>
      <c r="O62" s="62"/>
      <c r="Q62" s="62"/>
      <c r="R62" s="62"/>
    </row>
  </sheetData>
  <mergeCells count="1">
    <mergeCell ref="B62:E62"/>
  </mergeCells>
  <phoneticPr fontId="2"/>
  <printOptions horizontalCentered="1"/>
  <pageMargins left="0.39370078740157483" right="0.43307086614173229" top="0.78740157480314965" bottom="0.39370078740157483" header="0.27559055118110237" footer="0.35433070866141736"/>
  <pageSetup paperSize="8" scale="5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view="pageBreakPreview" zoomScale="55" zoomScaleNormal="70" zoomScaleSheetLayoutView="55" workbookViewId="0">
      <pane xSplit="3" topLeftCell="D1" activePane="topRight" state="frozenSplit"/>
      <selection pane="topRight"/>
    </sheetView>
  </sheetViews>
  <sheetFormatPr defaultColWidth="9" defaultRowHeight="18"/>
  <cols>
    <col min="1" max="1" width="3.5" style="39" customWidth="1"/>
    <col min="2" max="2" width="2.5" style="40" customWidth="1"/>
    <col min="3" max="3" width="60.5" style="39" customWidth="1"/>
    <col min="4" max="6" width="16.5" style="39" customWidth="1"/>
    <col min="7" max="7" width="16.5" style="40" customWidth="1"/>
    <col min="8" max="8" width="16.5" style="521" customWidth="1"/>
    <col min="9" max="13" width="16.5" style="39" customWidth="1"/>
    <col min="14" max="16384" width="9" style="39"/>
  </cols>
  <sheetData>
    <row r="1" spans="1:13" ht="22.5" customHeight="1">
      <c r="A1" s="50" t="s">
        <v>392</v>
      </c>
      <c r="B1" s="50"/>
      <c r="H1" s="496"/>
      <c r="J1" s="41"/>
      <c r="K1" s="124"/>
      <c r="L1" s="124"/>
      <c r="M1" s="124" t="s">
        <v>221</v>
      </c>
    </row>
    <row r="2" spans="1:13" ht="7.5" customHeight="1">
      <c r="B2" s="42"/>
      <c r="H2" s="497"/>
    </row>
    <row r="3" spans="1:13" s="43" customFormat="1" ht="15.75" customHeight="1">
      <c r="B3" s="1356"/>
      <c r="C3" s="1357"/>
      <c r="D3" s="1360" t="s">
        <v>339</v>
      </c>
      <c r="E3" s="1360" t="s">
        <v>223</v>
      </c>
      <c r="F3" s="1360" t="s">
        <v>340</v>
      </c>
      <c r="G3" s="1350" t="s">
        <v>341</v>
      </c>
      <c r="H3" s="1350" t="s">
        <v>342</v>
      </c>
      <c r="I3" s="1350" t="s">
        <v>343</v>
      </c>
      <c r="J3" s="1350" t="s">
        <v>258</v>
      </c>
      <c r="K3" s="1352" t="s">
        <v>259</v>
      </c>
      <c r="L3" s="1354" t="s">
        <v>58</v>
      </c>
      <c r="M3" s="1348" t="s">
        <v>70</v>
      </c>
    </row>
    <row r="4" spans="1:13" s="43" customFormat="1" ht="21.75" customHeight="1">
      <c r="B4" s="1358"/>
      <c r="C4" s="1359"/>
      <c r="D4" s="1361"/>
      <c r="E4" s="1361"/>
      <c r="F4" s="1361"/>
      <c r="G4" s="1351"/>
      <c r="H4" s="1351"/>
      <c r="I4" s="1351"/>
      <c r="J4" s="1351"/>
      <c r="K4" s="1353"/>
      <c r="L4" s="1355"/>
      <c r="M4" s="1349"/>
    </row>
    <row r="5" spans="1:13" ht="25.5" customHeight="1">
      <c r="B5" s="498" t="s">
        <v>393</v>
      </c>
      <c r="C5" s="44"/>
      <c r="D5" s="69"/>
      <c r="E5" s="69"/>
      <c r="F5" s="69"/>
      <c r="G5" s="69"/>
      <c r="H5" s="69"/>
      <c r="I5" s="69"/>
      <c r="J5" s="69"/>
      <c r="K5" s="499"/>
      <c r="L5" s="200"/>
      <c r="M5" s="242"/>
    </row>
    <row r="6" spans="1:13" s="40" customFormat="1" ht="24" customHeight="1">
      <c r="B6" s="54"/>
      <c r="C6" s="500" t="s">
        <v>394</v>
      </c>
      <c r="D6" s="79">
        <v>-42101</v>
      </c>
      <c r="E6" s="79">
        <v>-380079</v>
      </c>
      <c r="F6" s="79">
        <v>69414</v>
      </c>
      <c r="G6" s="79">
        <v>88085</v>
      </c>
      <c r="H6" s="79">
        <v>88344</v>
      </c>
      <c r="I6" s="79">
        <v>37070</v>
      </c>
      <c r="J6" s="79">
        <v>18894</v>
      </c>
      <c r="K6" s="477">
        <v>39312</v>
      </c>
      <c r="L6" s="188">
        <v>61454</v>
      </c>
      <c r="M6" s="231">
        <v>31719</v>
      </c>
    </row>
    <row r="7" spans="1:13" s="40" customFormat="1" ht="24" customHeight="1">
      <c r="B7" s="54"/>
      <c r="C7" s="501" t="s">
        <v>395</v>
      </c>
      <c r="D7" s="80">
        <v>33557</v>
      </c>
      <c r="E7" s="80">
        <v>24784</v>
      </c>
      <c r="F7" s="80">
        <v>25958</v>
      </c>
      <c r="G7" s="80">
        <v>23928</v>
      </c>
      <c r="H7" s="80">
        <v>28844</v>
      </c>
      <c r="I7" s="80">
        <v>26698</v>
      </c>
      <c r="J7" s="80">
        <v>23196</v>
      </c>
      <c r="K7" s="478">
        <v>24096</v>
      </c>
      <c r="L7" s="189">
        <v>33289</v>
      </c>
      <c r="M7" s="232">
        <v>30944</v>
      </c>
    </row>
    <row r="8" spans="1:13" s="40" customFormat="1" ht="24" customHeight="1">
      <c r="B8" s="54"/>
      <c r="C8" s="502" t="s">
        <v>288</v>
      </c>
      <c r="D8" s="80" t="s">
        <v>1</v>
      </c>
      <c r="E8" s="80" t="s">
        <v>1</v>
      </c>
      <c r="F8" s="80">
        <v>2022</v>
      </c>
      <c r="G8" s="80">
        <v>3393</v>
      </c>
      <c r="H8" s="80">
        <v>6994</v>
      </c>
      <c r="I8" s="80">
        <v>12151</v>
      </c>
      <c r="J8" s="80">
        <v>9402</v>
      </c>
      <c r="K8" s="478">
        <v>9687</v>
      </c>
      <c r="L8" s="189">
        <v>6101</v>
      </c>
      <c r="M8" s="232">
        <v>11893</v>
      </c>
    </row>
    <row r="9" spans="1:13" s="40" customFormat="1" ht="24" customHeight="1">
      <c r="B9" s="54"/>
      <c r="C9" s="502" t="s">
        <v>396</v>
      </c>
      <c r="D9" s="80">
        <v>8998</v>
      </c>
      <c r="E9" s="80">
        <v>13415</v>
      </c>
      <c r="F9" s="80">
        <v>950</v>
      </c>
      <c r="G9" s="80">
        <v>3957</v>
      </c>
      <c r="H9" s="80">
        <v>6085</v>
      </c>
      <c r="I9" s="80">
        <v>15132</v>
      </c>
      <c r="J9" s="80">
        <v>16543</v>
      </c>
      <c r="K9" s="478">
        <v>801</v>
      </c>
      <c r="L9" s="189">
        <v>2640</v>
      </c>
      <c r="M9" s="232">
        <v>1530</v>
      </c>
    </row>
    <row r="10" spans="1:13" s="40" customFormat="1" ht="24" customHeight="1">
      <c r="B10" s="54"/>
      <c r="C10" s="502" t="s">
        <v>397</v>
      </c>
      <c r="D10" s="80" t="s">
        <v>1</v>
      </c>
      <c r="E10" s="80" t="s">
        <v>1</v>
      </c>
      <c r="F10" s="80" t="s">
        <v>1</v>
      </c>
      <c r="G10" s="80">
        <v>4016</v>
      </c>
      <c r="H10" s="80">
        <v>3564</v>
      </c>
      <c r="I10" s="80">
        <v>5119</v>
      </c>
      <c r="J10" s="80">
        <v>4443</v>
      </c>
      <c r="K10" s="478">
        <v>4548</v>
      </c>
      <c r="L10" s="189">
        <v>4998</v>
      </c>
      <c r="M10" s="232">
        <v>4774</v>
      </c>
    </row>
    <row r="11" spans="1:13" s="40" customFormat="1" ht="24" customHeight="1">
      <c r="B11" s="54"/>
      <c r="C11" s="501" t="s">
        <v>398</v>
      </c>
      <c r="D11" s="80">
        <v>23570</v>
      </c>
      <c r="E11" s="80">
        <v>64121</v>
      </c>
      <c r="F11" s="80">
        <v>-110810</v>
      </c>
      <c r="G11" s="80">
        <v>-6148</v>
      </c>
      <c r="H11" s="80">
        <v>-41067</v>
      </c>
      <c r="I11" s="80">
        <v>-16127</v>
      </c>
      <c r="J11" s="80">
        <v>-3977</v>
      </c>
      <c r="K11" s="478">
        <v>1619</v>
      </c>
      <c r="L11" s="189">
        <v>-15162</v>
      </c>
      <c r="M11" s="232">
        <v>-3590</v>
      </c>
    </row>
    <row r="12" spans="1:13" s="40" customFormat="1" ht="24" customHeight="1">
      <c r="B12" s="54"/>
      <c r="C12" s="501" t="s">
        <v>399</v>
      </c>
      <c r="D12" s="80" t="s">
        <v>1</v>
      </c>
      <c r="E12" s="80">
        <v>-7843</v>
      </c>
      <c r="F12" s="80">
        <v>-3630</v>
      </c>
      <c r="G12" s="80">
        <v>-3015</v>
      </c>
      <c r="H12" s="80">
        <v>-2926</v>
      </c>
      <c r="I12" s="80">
        <v>-2088</v>
      </c>
      <c r="J12" s="80">
        <v>-3296</v>
      </c>
      <c r="K12" s="478">
        <v>901</v>
      </c>
      <c r="L12" s="189">
        <v>1130</v>
      </c>
      <c r="M12" s="232">
        <v>1744</v>
      </c>
    </row>
    <row r="13" spans="1:13" s="40" customFormat="1" ht="24" customHeight="1">
      <c r="B13" s="54"/>
      <c r="C13" s="501" t="s">
        <v>400</v>
      </c>
      <c r="D13" s="80">
        <v>-29116</v>
      </c>
      <c r="E13" s="80">
        <v>-22084</v>
      </c>
      <c r="F13" s="80">
        <v>-20030</v>
      </c>
      <c r="G13" s="80">
        <v>-21048</v>
      </c>
      <c r="H13" s="80">
        <v>-18719</v>
      </c>
      <c r="I13" s="80">
        <v>-17947</v>
      </c>
      <c r="J13" s="80">
        <v>-9672</v>
      </c>
      <c r="K13" s="478">
        <v>-8390</v>
      </c>
      <c r="L13" s="189">
        <v>-10972</v>
      </c>
      <c r="M13" s="232">
        <v>-7512</v>
      </c>
    </row>
    <row r="14" spans="1:13" s="40" customFormat="1" ht="24" customHeight="1">
      <c r="B14" s="54"/>
      <c r="C14" s="502" t="s">
        <v>243</v>
      </c>
      <c r="D14" s="80">
        <v>55675</v>
      </c>
      <c r="E14" s="80">
        <v>48754</v>
      </c>
      <c r="F14" s="80">
        <v>40143</v>
      </c>
      <c r="G14" s="80">
        <v>38421</v>
      </c>
      <c r="H14" s="80">
        <v>33284</v>
      </c>
      <c r="I14" s="80">
        <v>29452</v>
      </c>
      <c r="J14" s="80">
        <v>25987</v>
      </c>
      <c r="K14" s="478">
        <v>23936</v>
      </c>
      <c r="L14" s="189">
        <v>24217</v>
      </c>
      <c r="M14" s="232">
        <v>21026</v>
      </c>
    </row>
    <row r="15" spans="1:13" s="40" customFormat="1" ht="24" customHeight="1">
      <c r="B15" s="54"/>
      <c r="C15" s="502" t="s">
        <v>401</v>
      </c>
      <c r="D15" s="80" t="s">
        <v>1</v>
      </c>
      <c r="E15" s="80">
        <v>-322</v>
      </c>
      <c r="F15" s="80">
        <v>320</v>
      </c>
      <c r="G15" s="80">
        <v>3</v>
      </c>
      <c r="H15" s="80">
        <v>5053</v>
      </c>
      <c r="I15" s="80">
        <v>5294</v>
      </c>
      <c r="J15" s="80">
        <v>-1832</v>
      </c>
      <c r="K15" s="478">
        <v>3907</v>
      </c>
      <c r="L15" s="189">
        <v>445</v>
      </c>
      <c r="M15" s="232">
        <v>-9447</v>
      </c>
    </row>
    <row r="16" spans="1:13" s="40" customFormat="1" ht="24" customHeight="1">
      <c r="B16" s="54"/>
      <c r="C16" s="502" t="s">
        <v>402</v>
      </c>
      <c r="D16" s="80">
        <v>-5929</v>
      </c>
      <c r="E16" s="80">
        <v>-10741</v>
      </c>
      <c r="F16" s="80">
        <v>-19149</v>
      </c>
      <c r="G16" s="80">
        <v>-23752</v>
      </c>
      <c r="H16" s="80">
        <v>-28911</v>
      </c>
      <c r="I16" s="80">
        <v>-2455</v>
      </c>
      <c r="J16" s="80">
        <v>-9179</v>
      </c>
      <c r="K16" s="478">
        <v>-19297</v>
      </c>
      <c r="L16" s="189">
        <v>-12566</v>
      </c>
      <c r="M16" s="232">
        <v>-15588</v>
      </c>
    </row>
    <row r="17" spans="2:13" ht="24" customHeight="1">
      <c r="B17" s="54"/>
      <c r="C17" s="503" t="s">
        <v>403</v>
      </c>
      <c r="D17" s="80">
        <v>-21945</v>
      </c>
      <c r="E17" s="80">
        <v>360</v>
      </c>
      <c r="F17" s="80">
        <v>-4025</v>
      </c>
      <c r="G17" s="80">
        <v>-14787</v>
      </c>
      <c r="H17" s="80">
        <v>-9265</v>
      </c>
      <c r="I17" s="80">
        <v>-30217</v>
      </c>
      <c r="J17" s="80">
        <v>-32375</v>
      </c>
      <c r="K17" s="478">
        <v>-755</v>
      </c>
      <c r="L17" s="189">
        <v>-9286</v>
      </c>
      <c r="M17" s="232">
        <v>-10255</v>
      </c>
    </row>
    <row r="18" spans="2:13" s="40" customFormat="1" ht="24" customHeight="1">
      <c r="B18" s="54"/>
      <c r="C18" s="504" t="s">
        <v>404</v>
      </c>
      <c r="D18" s="80">
        <v>4317</v>
      </c>
      <c r="E18" s="80">
        <v>95495</v>
      </c>
      <c r="F18" s="80">
        <v>-2238</v>
      </c>
      <c r="G18" s="80">
        <v>-9452</v>
      </c>
      <c r="H18" s="80">
        <v>285</v>
      </c>
      <c r="I18" s="80">
        <v>-6263</v>
      </c>
      <c r="J18" s="80">
        <v>-990</v>
      </c>
      <c r="K18" s="478">
        <v>-4386</v>
      </c>
      <c r="L18" s="189">
        <v>-2393</v>
      </c>
      <c r="M18" s="232">
        <v>-2632</v>
      </c>
    </row>
    <row r="19" spans="2:13" s="40" customFormat="1" ht="24" customHeight="1">
      <c r="B19" s="54"/>
      <c r="C19" s="504" t="s">
        <v>405</v>
      </c>
      <c r="D19" s="80" t="s">
        <v>1</v>
      </c>
      <c r="E19" s="80" t="s">
        <v>1</v>
      </c>
      <c r="F19" s="80" t="s">
        <v>1</v>
      </c>
      <c r="G19" s="80" t="s">
        <v>1</v>
      </c>
      <c r="H19" s="80" t="s">
        <v>1</v>
      </c>
      <c r="I19" s="80" t="s">
        <v>1</v>
      </c>
      <c r="J19" s="80" t="s">
        <v>1</v>
      </c>
      <c r="K19" s="478">
        <v>-10307</v>
      </c>
      <c r="L19" s="189">
        <v>-194</v>
      </c>
      <c r="M19" s="232" t="s">
        <v>1</v>
      </c>
    </row>
    <row r="20" spans="2:13" s="40" customFormat="1" ht="24" customHeight="1">
      <c r="B20" s="54"/>
      <c r="C20" s="504" t="s">
        <v>406</v>
      </c>
      <c r="D20" s="80">
        <v>101743</v>
      </c>
      <c r="E20" s="80">
        <v>7171</v>
      </c>
      <c r="F20" s="80">
        <v>26492</v>
      </c>
      <c r="G20" s="80">
        <v>-62697</v>
      </c>
      <c r="H20" s="80">
        <v>-26135</v>
      </c>
      <c r="I20" s="80">
        <v>118034</v>
      </c>
      <c r="J20" s="80">
        <v>57221</v>
      </c>
      <c r="K20" s="478">
        <v>-30328</v>
      </c>
      <c r="L20" s="189">
        <v>-19910</v>
      </c>
      <c r="M20" s="232">
        <v>35621</v>
      </c>
    </row>
    <row r="21" spans="2:13" s="40" customFormat="1" ht="24" customHeight="1">
      <c r="B21" s="54"/>
      <c r="C21" s="501" t="s">
        <v>407</v>
      </c>
      <c r="D21" s="80">
        <v>52938</v>
      </c>
      <c r="E21" s="80">
        <v>45102</v>
      </c>
      <c r="F21" s="80">
        <v>-8492</v>
      </c>
      <c r="G21" s="80">
        <v>-99052</v>
      </c>
      <c r="H21" s="80">
        <v>-108510</v>
      </c>
      <c r="I21" s="80">
        <v>10703</v>
      </c>
      <c r="J21" s="80">
        <v>80618</v>
      </c>
      <c r="K21" s="478">
        <v>-6997</v>
      </c>
      <c r="L21" s="189">
        <v>-25494</v>
      </c>
      <c r="M21" s="232">
        <v>-13210</v>
      </c>
    </row>
    <row r="22" spans="2:13" s="40" customFormat="1" ht="24" customHeight="1">
      <c r="B22" s="54"/>
      <c r="C22" s="501" t="s">
        <v>408</v>
      </c>
      <c r="D22" s="80">
        <v>-49161</v>
      </c>
      <c r="E22" s="80">
        <v>-15770</v>
      </c>
      <c r="F22" s="80">
        <v>-34978</v>
      </c>
      <c r="G22" s="80">
        <v>78685</v>
      </c>
      <c r="H22" s="80">
        <v>55154</v>
      </c>
      <c r="I22" s="80">
        <v>-108118</v>
      </c>
      <c r="J22" s="80">
        <v>-46575</v>
      </c>
      <c r="K22" s="478">
        <v>52368</v>
      </c>
      <c r="L22" s="189">
        <v>47570</v>
      </c>
      <c r="M22" s="232">
        <v>-21792</v>
      </c>
    </row>
    <row r="23" spans="2:13" ht="24" customHeight="1">
      <c r="B23" s="55"/>
      <c r="C23" s="505" t="s">
        <v>409</v>
      </c>
      <c r="D23" s="81">
        <v>-13649</v>
      </c>
      <c r="E23" s="81">
        <v>156538</v>
      </c>
      <c r="F23" s="81">
        <v>116555</v>
      </c>
      <c r="G23" s="81">
        <v>39759</v>
      </c>
      <c r="H23" s="81">
        <v>62223</v>
      </c>
      <c r="I23" s="81">
        <v>43779</v>
      </c>
      <c r="J23" s="81">
        <v>-2433</v>
      </c>
      <c r="K23" s="480">
        <v>8790</v>
      </c>
      <c r="L23" s="190">
        <v>27277</v>
      </c>
      <c r="M23" s="233">
        <v>17224</v>
      </c>
    </row>
    <row r="24" spans="2:13" ht="24" customHeight="1">
      <c r="B24" s="55"/>
      <c r="C24" s="506" t="s">
        <v>410</v>
      </c>
      <c r="D24" s="129">
        <v>118898</v>
      </c>
      <c r="E24" s="129">
        <v>18905</v>
      </c>
      <c r="F24" s="129">
        <v>78502</v>
      </c>
      <c r="G24" s="129">
        <v>40296</v>
      </c>
      <c r="H24" s="129">
        <v>54297</v>
      </c>
      <c r="I24" s="129">
        <v>120218</v>
      </c>
      <c r="J24" s="129">
        <v>125972</v>
      </c>
      <c r="K24" s="507">
        <v>89506</v>
      </c>
      <c r="L24" s="201">
        <v>113145</v>
      </c>
      <c r="M24" s="243">
        <v>72448</v>
      </c>
    </row>
    <row r="25" spans="2:13" ht="24" customHeight="1">
      <c r="B25" s="54"/>
      <c r="C25" s="508" t="s">
        <v>411</v>
      </c>
      <c r="D25" s="86">
        <v>39428</v>
      </c>
      <c r="E25" s="86">
        <v>22006</v>
      </c>
      <c r="F25" s="86">
        <v>21761</v>
      </c>
      <c r="G25" s="86">
        <v>22693</v>
      </c>
      <c r="H25" s="86">
        <v>34621</v>
      </c>
      <c r="I25" s="86">
        <v>30871</v>
      </c>
      <c r="J25" s="86">
        <v>18120</v>
      </c>
      <c r="K25" s="121">
        <v>13172</v>
      </c>
      <c r="L25" s="194">
        <v>18933</v>
      </c>
      <c r="M25" s="238">
        <v>18757</v>
      </c>
    </row>
    <row r="26" spans="2:13" ht="24" customHeight="1">
      <c r="B26" s="54"/>
      <c r="C26" s="501" t="s">
        <v>412</v>
      </c>
      <c r="D26" s="80">
        <v>-58914</v>
      </c>
      <c r="E26" s="80">
        <v>-49858</v>
      </c>
      <c r="F26" s="80">
        <v>-40673</v>
      </c>
      <c r="G26" s="80">
        <v>-37868</v>
      </c>
      <c r="H26" s="80">
        <v>-33408</v>
      </c>
      <c r="I26" s="80">
        <v>-29016</v>
      </c>
      <c r="J26" s="80">
        <v>-26379</v>
      </c>
      <c r="K26" s="478">
        <v>-24013</v>
      </c>
      <c r="L26" s="189">
        <v>-23883</v>
      </c>
      <c r="M26" s="232">
        <v>-21588</v>
      </c>
    </row>
    <row r="27" spans="2:13" ht="24" customHeight="1">
      <c r="B27" s="54"/>
      <c r="C27" s="501" t="s">
        <v>413</v>
      </c>
      <c r="D27" s="80" t="s">
        <v>1</v>
      </c>
      <c r="E27" s="80" t="s">
        <v>1</v>
      </c>
      <c r="F27" s="80" t="s">
        <v>1</v>
      </c>
      <c r="G27" s="80" t="s">
        <v>1</v>
      </c>
      <c r="H27" s="80" t="s">
        <v>1</v>
      </c>
      <c r="I27" s="80" t="s">
        <v>1</v>
      </c>
      <c r="J27" s="80" t="s">
        <v>1</v>
      </c>
      <c r="K27" s="80" t="s">
        <v>1</v>
      </c>
      <c r="L27" s="80" t="s">
        <v>1</v>
      </c>
      <c r="M27" s="232">
        <v>-3082</v>
      </c>
    </row>
    <row r="28" spans="2:13" ht="24" customHeight="1">
      <c r="B28" s="55"/>
      <c r="C28" s="506" t="s">
        <v>414</v>
      </c>
      <c r="D28" s="129">
        <v>-12252</v>
      </c>
      <c r="E28" s="129">
        <v>-10827</v>
      </c>
      <c r="F28" s="129">
        <v>-16434</v>
      </c>
      <c r="G28" s="129">
        <v>-18081</v>
      </c>
      <c r="H28" s="129">
        <v>-20102</v>
      </c>
      <c r="I28" s="129">
        <v>-18344</v>
      </c>
      <c r="J28" s="129">
        <v>-10490</v>
      </c>
      <c r="K28" s="507">
        <v>-10801</v>
      </c>
      <c r="L28" s="201">
        <v>-16593</v>
      </c>
      <c r="M28" s="243">
        <v>-15011</v>
      </c>
    </row>
    <row r="29" spans="2:13" s="46" customFormat="1" ht="25.5" customHeight="1">
      <c r="B29" s="509" t="s">
        <v>415</v>
      </c>
      <c r="C29" s="45"/>
      <c r="D29" s="82">
        <v>87160</v>
      </c>
      <c r="E29" s="82">
        <v>-19774</v>
      </c>
      <c r="F29" s="82">
        <v>43155</v>
      </c>
      <c r="G29" s="82">
        <v>7040</v>
      </c>
      <c r="H29" s="82">
        <v>35407</v>
      </c>
      <c r="I29" s="82">
        <v>103729</v>
      </c>
      <c r="J29" s="82">
        <v>107222</v>
      </c>
      <c r="K29" s="482">
        <v>67863</v>
      </c>
      <c r="L29" s="191">
        <v>91600</v>
      </c>
      <c r="M29" s="234">
        <v>51524</v>
      </c>
    </row>
    <row r="30" spans="2:13" ht="36" customHeight="1">
      <c r="B30" s="498" t="s">
        <v>416</v>
      </c>
      <c r="C30" s="44"/>
      <c r="D30" s="86"/>
      <c r="E30" s="86"/>
      <c r="F30" s="86"/>
      <c r="G30" s="86"/>
      <c r="H30" s="86"/>
      <c r="I30" s="86"/>
      <c r="J30" s="86"/>
      <c r="K30" s="121"/>
      <c r="L30" s="194"/>
      <c r="M30" s="238"/>
    </row>
    <row r="31" spans="2:13" s="40" customFormat="1" ht="24" customHeight="1">
      <c r="B31" s="54"/>
      <c r="C31" s="500" t="s">
        <v>417</v>
      </c>
      <c r="D31" s="79">
        <v>-15090</v>
      </c>
      <c r="E31" s="79">
        <v>9832</v>
      </c>
      <c r="F31" s="79">
        <v>2541</v>
      </c>
      <c r="G31" s="79">
        <v>9392</v>
      </c>
      <c r="H31" s="79">
        <v>-268</v>
      </c>
      <c r="I31" s="79">
        <v>3862</v>
      </c>
      <c r="J31" s="79">
        <v>-301</v>
      </c>
      <c r="K31" s="477">
        <v>5591</v>
      </c>
      <c r="L31" s="188">
        <v>-11048</v>
      </c>
      <c r="M31" s="231">
        <v>7790</v>
      </c>
    </row>
    <row r="32" spans="2:13" s="40" customFormat="1" ht="24" customHeight="1">
      <c r="B32" s="54"/>
      <c r="C32" s="501" t="s">
        <v>418</v>
      </c>
      <c r="D32" s="80">
        <v>6687</v>
      </c>
      <c r="E32" s="80">
        <v>18111</v>
      </c>
      <c r="F32" s="80">
        <v>-1151</v>
      </c>
      <c r="G32" s="80">
        <v>84</v>
      </c>
      <c r="H32" s="80">
        <v>-190</v>
      </c>
      <c r="I32" s="80">
        <v>1420</v>
      </c>
      <c r="J32" s="80">
        <v>292</v>
      </c>
      <c r="K32" s="478">
        <v>-344</v>
      </c>
      <c r="L32" s="189">
        <v>623</v>
      </c>
      <c r="M32" s="232">
        <v>37</v>
      </c>
    </row>
    <row r="33" spans="2:13" s="40" customFormat="1" ht="24" customHeight="1">
      <c r="B33" s="54"/>
      <c r="C33" s="501" t="s">
        <v>419</v>
      </c>
      <c r="D33" s="80">
        <v>-10848</v>
      </c>
      <c r="E33" s="80">
        <v>-8358</v>
      </c>
      <c r="F33" s="80">
        <v>-25518</v>
      </c>
      <c r="G33" s="80">
        <v>-28774</v>
      </c>
      <c r="H33" s="80">
        <v>-40354</v>
      </c>
      <c r="I33" s="80">
        <v>-43718</v>
      </c>
      <c r="J33" s="80">
        <v>-21189</v>
      </c>
      <c r="K33" s="478">
        <v>-27252</v>
      </c>
      <c r="L33" s="189">
        <v>-35745</v>
      </c>
      <c r="M33" s="232">
        <v>-26886</v>
      </c>
    </row>
    <row r="34" spans="2:13" s="40" customFormat="1" ht="24" customHeight="1">
      <c r="B34" s="54"/>
      <c r="C34" s="501" t="s">
        <v>420</v>
      </c>
      <c r="D34" s="80">
        <v>3794</v>
      </c>
      <c r="E34" s="80">
        <v>77419</v>
      </c>
      <c r="F34" s="80">
        <v>16462</v>
      </c>
      <c r="G34" s="80">
        <v>38255</v>
      </c>
      <c r="H34" s="80">
        <v>7969</v>
      </c>
      <c r="I34" s="80">
        <v>16452</v>
      </c>
      <c r="J34" s="80">
        <v>5443</v>
      </c>
      <c r="K34" s="478">
        <v>6654</v>
      </c>
      <c r="L34" s="189">
        <v>13419</v>
      </c>
      <c r="M34" s="232">
        <v>15306</v>
      </c>
    </row>
    <row r="35" spans="2:13" s="40" customFormat="1" ht="24" customHeight="1">
      <c r="B35" s="54"/>
      <c r="C35" s="501" t="s">
        <v>421</v>
      </c>
      <c r="D35" s="80" t="s">
        <v>1</v>
      </c>
      <c r="E35" s="80" t="s">
        <v>1</v>
      </c>
      <c r="F35" s="80" t="s">
        <v>1</v>
      </c>
      <c r="G35" s="80" t="s">
        <v>1</v>
      </c>
      <c r="H35" s="80" t="s">
        <v>1</v>
      </c>
      <c r="I35" s="80">
        <v>-21821</v>
      </c>
      <c r="J35" s="80">
        <v>-7264</v>
      </c>
      <c r="K35" s="478">
        <v>-21195</v>
      </c>
      <c r="L35" s="189">
        <v>-8698</v>
      </c>
      <c r="M35" s="232">
        <v>-11802</v>
      </c>
    </row>
    <row r="36" spans="2:13" s="40" customFormat="1" ht="24" customHeight="1">
      <c r="B36" s="54"/>
      <c r="C36" s="501" t="s">
        <v>422</v>
      </c>
      <c r="D36" s="80">
        <v>-11590</v>
      </c>
      <c r="E36" s="80">
        <v>-17936</v>
      </c>
      <c r="F36" s="80">
        <v>-24380</v>
      </c>
      <c r="G36" s="80">
        <v>-35763</v>
      </c>
      <c r="H36" s="80">
        <v>-48013</v>
      </c>
      <c r="I36" s="80">
        <v>-35104</v>
      </c>
      <c r="J36" s="80">
        <v>-19098</v>
      </c>
      <c r="K36" s="478">
        <v>-20647</v>
      </c>
      <c r="L36" s="189">
        <v>-10025</v>
      </c>
      <c r="M36" s="232">
        <v>-3085</v>
      </c>
    </row>
    <row r="37" spans="2:13" s="40" customFormat="1" ht="24" customHeight="1">
      <c r="B37" s="54"/>
      <c r="C37" s="501" t="s">
        <v>423</v>
      </c>
      <c r="D37" s="80">
        <v>79691</v>
      </c>
      <c r="E37" s="80">
        <v>80361</v>
      </c>
      <c r="F37" s="80">
        <v>59272</v>
      </c>
      <c r="G37" s="80">
        <v>46480</v>
      </c>
      <c r="H37" s="80">
        <v>40234</v>
      </c>
      <c r="I37" s="80">
        <v>51925</v>
      </c>
      <c r="J37" s="80">
        <v>66099</v>
      </c>
      <c r="K37" s="478">
        <v>14228</v>
      </c>
      <c r="L37" s="189">
        <v>19402</v>
      </c>
      <c r="M37" s="232">
        <v>18484</v>
      </c>
    </row>
    <row r="38" spans="2:13" s="40" customFormat="1" ht="24" customHeight="1">
      <c r="B38" s="54"/>
      <c r="C38" s="501" t="s">
        <v>424</v>
      </c>
      <c r="D38" s="80">
        <v>30625</v>
      </c>
      <c r="E38" s="80">
        <v>58176</v>
      </c>
      <c r="F38" s="80">
        <v>27022</v>
      </c>
      <c r="G38" s="80">
        <v>36315</v>
      </c>
      <c r="H38" s="80">
        <v>13891</v>
      </c>
      <c r="I38" s="80">
        <v>13355</v>
      </c>
      <c r="J38" s="80">
        <v>4857</v>
      </c>
      <c r="K38" s="478">
        <v>3049</v>
      </c>
      <c r="L38" s="189">
        <v>3745</v>
      </c>
      <c r="M38" s="232">
        <v>3453</v>
      </c>
    </row>
    <row r="39" spans="2:13" s="40" customFormat="1" ht="24" customHeight="1">
      <c r="B39" s="54"/>
      <c r="C39" s="501" t="s">
        <v>425</v>
      </c>
      <c r="D39" s="80">
        <v>-35559</v>
      </c>
      <c r="E39" s="80">
        <v>-8180</v>
      </c>
      <c r="F39" s="80">
        <v>-9717</v>
      </c>
      <c r="G39" s="80">
        <v>-22914</v>
      </c>
      <c r="H39" s="80">
        <v>-7136</v>
      </c>
      <c r="I39" s="80">
        <v>-2360</v>
      </c>
      <c r="J39" s="80">
        <v>-2263</v>
      </c>
      <c r="K39" s="478">
        <v>-4481</v>
      </c>
      <c r="L39" s="189">
        <v>-13548</v>
      </c>
      <c r="M39" s="232">
        <v>-11697</v>
      </c>
    </row>
    <row r="40" spans="2:13" s="40" customFormat="1" ht="24" customHeight="1">
      <c r="B40" s="54"/>
      <c r="C40" s="501" t="s">
        <v>426</v>
      </c>
      <c r="D40" s="80">
        <v>24410</v>
      </c>
      <c r="E40" s="80">
        <v>26810</v>
      </c>
      <c r="F40" s="80">
        <v>37546</v>
      </c>
      <c r="G40" s="80">
        <v>8576</v>
      </c>
      <c r="H40" s="80">
        <v>2361</v>
      </c>
      <c r="I40" s="80">
        <v>3085</v>
      </c>
      <c r="J40" s="80">
        <v>1785</v>
      </c>
      <c r="K40" s="478">
        <v>11173</v>
      </c>
      <c r="L40" s="189">
        <v>1489</v>
      </c>
      <c r="M40" s="232">
        <v>2412</v>
      </c>
    </row>
    <row r="41" spans="2:13" s="40" customFormat="1" ht="24" customHeight="1">
      <c r="B41" s="54"/>
      <c r="C41" s="510" t="s">
        <v>427</v>
      </c>
      <c r="D41" s="80">
        <v>-2756</v>
      </c>
      <c r="E41" s="80">
        <v>-2013</v>
      </c>
      <c r="F41" s="80">
        <v>-296</v>
      </c>
      <c r="G41" s="80">
        <v>-4408</v>
      </c>
      <c r="H41" s="80">
        <v>-8156</v>
      </c>
      <c r="I41" s="80">
        <v>-5692</v>
      </c>
      <c r="J41" s="130">
        <v>23</v>
      </c>
      <c r="K41" s="511">
        <v>2551</v>
      </c>
      <c r="L41" s="202">
        <v>-2340</v>
      </c>
      <c r="M41" s="244">
        <v>-5624</v>
      </c>
    </row>
    <row r="42" spans="2:13" s="40" customFormat="1" ht="24" customHeight="1">
      <c r="B42" s="54"/>
      <c r="C42" s="510" t="s">
        <v>428</v>
      </c>
      <c r="D42" s="80">
        <v>-2736</v>
      </c>
      <c r="E42" s="80">
        <v>-1223</v>
      </c>
      <c r="F42" s="80">
        <v>937</v>
      </c>
      <c r="G42" s="80">
        <v>3</v>
      </c>
      <c r="H42" s="80">
        <v>-109</v>
      </c>
      <c r="I42" s="80">
        <v>65</v>
      </c>
      <c r="J42" s="130">
        <v>-49</v>
      </c>
      <c r="K42" s="511">
        <v>-460</v>
      </c>
      <c r="L42" s="202">
        <v>-707</v>
      </c>
      <c r="M42" s="244">
        <v>1530</v>
      </c>
    </row>
    <row r="43" spans="2:13" ht="24" customHeight="1">
      <c r="B43" s="55"/>
      <c r="C43" s="505" t="s">
        <v>8</v>
      </c>
      <c r="D43" s="81">
        <v>6400</v>
      </c>
      <c r="E43" s="81">
        <v>8109</v>
      </c>
      <c r="F43" s="81">
        <v>16436</v>
      </c>
      <c r="G43" s="81">
        <v>-4541</v>
      </c>
      <c r="H43" s="81">
        <v>-28951</v>
      </c>
      <c r="I43" s="81">
        <v>1331</v>
      </c>
      <c r="J43" s="81">
        <v>103</v>
      </c>
      <c r="K43" s="480">
        <v>11229</v>
      </c>
      <c r="L43" s="190">
        <v>1144</v>
      </c>
      <c r="M43" s="233">
        <v>-3500</v>
      </c>
    </row>
    <row r="44" spans="2:13" s="46" customFormat="1" ht="25.5" customHeight="1">
      <c r="B44" s="512" t="s">
        <v>429</v>
      </c>
      <c r="C44" s="45"/>
      <c r="D44" s="82">
        <v>73030</v>
      </c>
      <c r="E44" s="82">
        <v>241109</v>
      </c>
      <c r="F44" s="82">
        <v>99155</v>
      </c>
      <c r="G44" s="82">
        <v>42706</v>
      </c>
      <c r="H44" s="82">
        <v>-68723</v>
      </c>
      <c r="I44" s="82">
        <v>-17198</v>
      </c>
      <c r="J44" s="82">
        <v>28439</v>
      </c>
      <c r="K44" s="482">
        <v>-19903</v>
      </c>
      <c r="L44" s="191">
        <v>-42287</v>
      </c>
      <c r="M44" s="234">
        <v>-13580</v>
      </c>
    </row>
    <row r="45" spans="2:13" ht="11.25" customHeight="1">
      <c r="B45" s="54"/>
      <c r="C45" s="47"/>
      <c r="D45" s="86"/>
      <c r="E45" s="86"/>
      <c r="F45" s="86"/>
      <c r="G45" s="86"/>
      <c r="H45" s="86"/>
      <c r="I45" s="86"/>
      <c r="J45" s="86"/>
      <c r="K45" s="121"/>
      <c r="L45" s="194"/>
      <c r="M45" s="238"/>
    </row>
    <row r="46" spans="2:13" s="49" customFormat="1" ht="25.5" customHeight="1">
      <c r="B46" s="56" t="s">
        <v>38</v>
      </c>
      <c r="C46" s="48"/>
      <c r="D46" s="89">
        <v>160190</v>
      </c>
      <c r="E46" s="89">
        <v>221335</v>
      </c>
      <c r="F46" s="89">
        <v>142310</v>
      </c>
      <c r="G46" s="89">
        <v>49746</v>
      </c>
      <c r="H46" s="89">
        <v>-33316</v>
      </c>
      <c r="I46" s="89">
        <v>86531</v>
      </c>
      <c r="J46" s="89">
        <v>135661</v>
      </c>
      <c r="K46" s="513">
        <v>47960</v>
      </c>
      <c r="L46" s="203">
        <v>49313</v>
      </c>
      <c r="M46" s="245">
        <v>37944</v>
      </c>
    </row>
    <row r="47" spans="2:13" ht="9" customHeight="1">
      <c r="B47" s="54"/>
      <c r="C47" s="47"/>
      <c r="D47" s="86"/>
      <c r="E47" s="86"/>
      <c r="F47" s="86"/>
      <c r="G47" s="86"/>
      <c r="H47" s="86"/>
      <c r="I47" s="86"/>
      <c r="J47" s="86"/>
      <c r="K47" s="121"/>
      <c r="L47" s="194"/>
      <c r="M47" s="238"/>
    </row>
    <row r="48" spans="2:13" ht="27" customHeight="1">
      <c r="B48" s="498" t="s">
        <v>430</v>
      </c>
      <c r="C48" s="16"/>
      <c r="D48" s="86"/>
      <c r="E48" s="86"/>
      <c r="F48" s="86"/>
      <c r="G48" s="86"/>
      <c r="H48" s="86"/>
      <c r="I48" s="86"/>
      <c r="J48" s="86"/>
      <c r="K48" s="121"/>
      <c r="L48" s="194"/>
      <c r="M48" s="238"/>
    </row>
    <row r="49" spans="2:13" s="40" customFormat="1" ht="24" customHeight="1">
      <c r="B49" s="54"/>
      <c r="C49" s="500" t="s">
        <v>431</v>
      </c>
      <c r="D49" s="79">
        <v>-189312</v>
      </c>
      <c r="E49" s="79">
        <v>85255</v>
      </c>
      <c r="F49" s="79">
        <v>-233618</v>
      </c>
      <c r="G49" s="79">
        <v>-201386</v>
      </c>
      <c r="H49" s="79">
        <v>-54258</v>
      </c>
      <c r="I49" s="79">
        <v>-57272</v>
      </c>
      <c r="J49" s="79">
        <v>-41620</v>
      </c>
      <c r="K49" s="477">
        <v>-49686</v>
      </c>
      <c r="L49" s="188">
        <v>3433</v>
      </c>
      <c r="M49" s="231">
        <v>-9419</v>
      </c>
    </row>
    <row r="50" spans="2:13" s="40" customFormat="1" ht="24" customHeight="1">
      <c r="B50" s="54"/>
      <c r="C50" s="501" t="s">
        <v>432</v>
      </c>
      <c r="D50" s="80">
        <v>119600</v>
      </c>
      <c r="E50" s="80">
        <v>-2000</v>
      </c>
      <c r="F50" s="80">
        <v>-110000</v>
      </c>
      <c r="G50" s="80">
        <v>-19200</v>
      </c>
      <c r="H50" s="80">
        <v>15000</v>
      </c>
      <c r="I50" s="80">
        <v>10000</v>
      </c>
      <c r="J50" s="80">
        <v>-25000</v>
      </c>
      <c r="K50" s="478">
        <v>-8000</v>
      </c>
      <c r="L50" s="189" t="s">
        <v>1</v>
      </c>
      <c r="M50" s="232" t="s">
        <v>1</v>
      </c>
    </row>
    <row r="51" spans="2:13" s="40" customFormat="1" ht="24" customHeight="1">
      <c r="B51" s="54"/>
      <c r="C51" s="501" t="s">
        <v>433</v>
      </c>
      <c r="D51" s="80">
        <v>176441</v>
      </c>
      <c r="E51" s="80">
        <v>203706</v>
      </c>
      <c r="F51" s="80">
        <v>487025</v>
      </c>
      <c r="G51" s="80">
        <v>274898</v>
      </c>
      <c r="H51" s="80">
        <v>211648</v>
      </c>
      <c r="I51" s="80">
        <v>308571</v>
      </c>
      <c r="J51" s="80">
        <v>244907</v>
      </c>
      <c r="K51" s="478">
        <v>167047</v>
      </c>
      <c r="L51" s="189">
        <v>128061</v>
      </c>
      <c r="M51" s="232">
        <v>236109</v>
      </c>
    </row>
    <row r="52" spans="2:13" s="40" customFormat="1" ht="24" customHeight="1">
      <c r="B52" s="54"/>
      <c r="C52" s="501" t="s">
        <v>434</v>
      </c>
      <c r="D52" s="80">
        <v>-409663</v>
      </c>
      <c r="E52" s="80">
        <v>-487734</v>
      </c>
      <c r="F52" s="80">
        <v>-262600</v>
      </c>
      <c r="G52" s="80">
        <v>-266922</v>
      </c>
      <c r="H52" s="80">
        <v>-154977</v>
      </c>
      <c r="I52" s="80">
        <v>-234144</v>
      </c>
      <c r="J52" s="80">
        <v>-240962</v>
      </c>
      <c r="K52" s="478">
        <v>-155603</v>
      </c>
      <c r="L52" s="189">
        <v>-133646</v>
      </c>
      <c r="M52" s="232">
        <v>-247581</v>
      </c>
    </row>
    <row r="53" spans="2:13" s="40" customFormat="1" ht="24" customHeight="1">
      <c r="B53" s="54"/>
      <c r="C53" s="501" t="s">
        <v>435</v>
      </c>
      <c r="D53" s="80">
        <v>47225</v>
      </c>
      <c r="E53" s="80">
        <v>9998</v>
      </c>
      <c r="F53" s="80">
        <v>154872</v>
      </c>
      <c r="G53" s="80">
        <v>374626</v>
      </c>
      <c r="H53" s="80">
        <v>45905</v>
      </c>
      <c r="I53" s="80">
        <v>55686</v>
      </c>
      <c r="J53" s="80" t="s">
        <v>1</v>
      </c>
      <c r="K53" s="478">
        <v>19900</v>
      </c>
      <c r="L53" s="189">
        <v>39800</v>
      </c>
      <c r="M53" s="232">
        <v>9953</v>
      </c>
    </row>
    <row r="54" spans="2:13" s="40" customFormat="1" ht="24" customHeight="1">
      <c r="B54" s="54"/>
      <c r="C54" s="501" t="s">
        <v>436</v>
      </c>
      <c r="D54" s="80">
        <v>-85794</v>
      </c>
      <c r="E54" s="80">
        <v>-40088</v>
      </c>
      <c r="F54" s="80">
        <v>-46030</v>
      </c>
      <c r="G54" s="80">
        <v>-12668</v>
      </c>
      <c r="H54" s="80">
        <v>-999</v>
      </c>
      <c r="I54" s="80">
        <v>-75212</v>
      </c>
      <c r="J54" s="80">
        <v>-33489</v>
      </c>
      <c r="K54" s="478">
        <v>-41047</v>
      </c>
      <c r="L54" s="189">
        <v>-67719</v>
      </c>
      <c r="M54" s="232">
        <v>-35000</v>
      </c>
    </row>
    <row r="55" spans="2:13" s="40" customFormat="1" ht="24" customHeight="1">
      <c r="B55" s="54"/>
      <c r="C55" s="501" t="s">
        <v>437</v>
      </c>
      <c r="D55" s="80">
        <v>272223</v>
      </c>
      <c r="E55" s="80">
        <v>19389</v>
      </c>
      <c r="F55" s="80" t="s">
        <v>1</v>
      </c>
      <c r="G55" s="80" t="s">
        <v>1</v>
      </c>
      <c r="H55" s="80" t="s">
        <v>1</v>
      </c>
      <c r="I55" s="80" t="s">
        <v>1</v>
      </c>
      <c r="J55" s="80" t="s">
        <v>1</v>
      </c>
      <c r="K55" s="478" t="s">
        <v>1</v>
      </c>
      <c r="L55" s="189" t="s">
        <v>1</v>
      </c>
      <c r="M55" s="232" t="s">
        <v>1</v>
      </c>
    </row>
    <row r="56" spans="2:13" s="40" customFormat="1" ht="24" customHeight="1">
      <c r="B56" s="54"/>
      <c r="C56" s="502" t="s">
        <v>438</v>
      </c>
      <c r="D56" s="80" t="s">
        <v>1</v>
      </c>
      <c r="E56" s="80" t="s">
        <v>1</v>
      </c>
      <c r="F56" s="80">
        <v>-44000</v>
      </c>
      <c r="G56" s="80">
        <v>-240920</v>
      </c>
      <c r="H56" s="80">
        <v>-102000</v>
      </c>
      <c r="I56" s="80" t="s">
        <v>1</v>
      </c>
      <c r="J56" s="80" t="s">
        <v>1</v>
      </c>
      <c r="K56" s="478" t="s">
        <v>1</v>
      </c>
      <c r="L56" s="189" t="s">
        <v>1</v>
      </c>
      <c r="M56" s="232" t="s">
        <v>1</v>
      </c>
    </row>
    <row r="57" spans="2:13" s="40" customFormat="1" ht="24" customHeight="1">
      <c r="B57" s="54"/>
      <c r="C57" s="502" t="s">
        <v>439</v>
      </c>
      <c r="D57" s="80">
        <v>510</v>
      </c>
      <c r="E57" s="80">
        <v>155</v>
      </c>
      <c r="F57" s="80">
        <v>56</v>
      </c>
      <c r="G57" s="80">
        <v>474</v>
      </c>
      <c r="H57" s="80">
        <v>922</v>
      </c>
      <c r="I57" s="80">
        <v>522</v>
      </c>
      <c r="J57" s="80">
        <v>13</v>
      </c>
      <c r="K57" s="478">
        <v>463</v>
      </c>
      <c r="L57" s="189">
        <v>66</v>
      </c>
      <c r="M57" s="232">
        <v>68</v>
      </c>
    </row>
    <row r="58" spans="2:13" s="40" customFormat="1" ht="24" customHeight="1">
      <c r="B58" s="54"/>
      <c r="C58" s="502" t="s">
        <v>440</v>
      </c>
      <c r="D58" s="80">
        <v>-46</v>
      </c>
      <c r="E58" s="80">
        <v>-32</v>
      </c>
      <c r="F58" s="80">
        <v>-26</v>
      </c>
      <c r="G58" s="80">
        <v>-11</v>
      </c>
      <c r="H58" s="80">
        <v>-18</v>
      </c>
      <c r="I58" s="80">
        <v>-20</v>
      </c>
      <c r="J58" s="80">
        <v>-1</v>
      </c>
      <c r="K58" s="478">
        <v>-1</v>
      </c>
      <c r="L58" s="189">
        <v>-9</v>
      </c>
      <c r="M58" s="232">
        <v>-0.1</v>
      </c>
    </row>
    <row r="59" spans="2:13" s="40" customFormat="1" ht="24" customHeight="1">
      <c r="B59" s="54"/>
      <c r="C59" s="501" t="s">
        <v>441</v>
      </c>
      <c r="D59" s="80" t="s">
        <v>1</v>
      </c>
      <c r="E59" s="80" t="s">
        <v>1</v>
      </c>
      <c r="F59" s="80" t="s">
        <v>1</v>
      </c>
      <c r="G59" s="80" t="s">
        <v>1</v>
      </c>
      <c r="H59" s="80">
        <v>-12322</v>
      </c>
      <c r="I59" s="80">
        <v>-11125</v>
      </c>
      <c r="J59" s="80">
        <v>-4339</v>
      </c>
      <c r="K59" s="478">
        <v>-1876</v>
      </c>
      <c r="L59" s="189">
        <v>-3753</v>
      </c>
      <c r="M59" s="232">
        <v>-3753</v>
      </c>
    </row>
    <row r="60" spans="2:13" s="40" customFormat="1" ht="24" customHeight="1">
      <c r="B60" s="54"/>
      <c r="C60" s="510" t="s">
        <v>442</v>
      </c>
      <c r="D60" s="80">
        <v>-359</v>
      </c>
      <c r="E60" s="80">
        <v>-913</v>
      </c>
      <c r="F60" s="80">
        <v>-805</v>
      </c>
      <c r="G60" s="130">
        <v>-1621</v>
      </c>
      <c r="H60" s="130">
        <v>-1817</v>
      </c>
      <c r="I60" s="130">
        <v>-2513</v>
      </c>
      <c r="J60" s="130">
        <v>-1374</v>
      </c>
      <c r="K60" s="511">
        <v>-1924</v>
      </c>
      <c r="L60" s="202">
        <v>-1416</v>
      </c>
      <c r="M60" s="244">
        <v>-1382</v>
      </c>
    </row>
    <row r="61" spans="2:13" ht="24" customHeight="1">
      <c r="B61" s="55"/>
      <c r="C61" s="505" t="s">
        <v>443</v>
      </c>
      <c r="D61" s="80">
        <v>572</v>
      </c>
      <c r="E61" s="80" t="s">
        <v>1</v>
      </c>
      <c r="F61" s="81">
        <v>-678</v>
      </c>
      <c r="G61" s="81">
        <v>-2744</v>
      </c>
      <c r="H61" s="81">
        <v>-806</v>
      </c>
      <c r="I61" s="81">
        <v>-450</v>
      </c>
      <c r="J61" s="81">
        <v>-730</v>
      </c>
      <c r="K61" s="480">
        <v>-1325</v>
      </c>
      <c r="L61" s="190">
        <v>-1193</v>
      </c>
      <c r="M61" s="233">
        <v>-1732</v>
      </c>
    </row>
    <row r="62" spans="2:13" s="46" customFormat="1" ht="26.25" customHeight="1">
      <c r="B62" s="512" t="s">
        <v>444</v>
      </c>
      <c r="C62" s="45"/>
      <c r="D62" s="82">
        <v>-68602</v>
      </c>
      <c r="E62" s="82">
        <v>-212264</v>
      </c>
      <c r="F62" s="82">
        <v>-55805</v>
      </c>
      <c r="G62" s="82">
        <v>-95476</v>
      </c>
      <c r="H62" s="82">
        <v>-53723</v>
      </c>
      <c r="I62" s="82">
        <v>-5958</v>
      </c>
      <c r="J62" s="82">
        <v>-102597</v>
      </c>
      <c r="K62" s="482">
        <v>-72054</v>
      </c>
      <c r="L62" s="191">
        <v>-36376</v>
      </c>
      <c r="M62" s="234">
        <v>-52737</v>
      </c>
    </row>
    <row r="63" spans="2:13" ht="26.25" customHeight="1">
      <c r="B63" s="514" t="s">
        <v>445</v>
      </c>
      <c r="C63" s="65"/>
      <c r="D63" s="86">
        <v>-5630</v>
      </c>
      <c r="E63" s="86">
        <v>-882</v>
      </c>
      <c r="F63" s="86">
        <v>11921</v>
      </c>
      <c r="G63" s="86">
        <v>3419</v>
      </c>
      <c r="H63" s="86">
        <v>-4289</v>
      </c>
      <c r="I63" s="86">
        <v>-40332</v>
      </c>
      <c r="J63" s="86">
        <v>6825</v>
      </c>
      <c r="K63" s="121">
        <v>-14470</v>
      </c>
      <c r="L63" s="194">
        <v>-923</v>
      </c>
      <c r="M63" s="238">
        <v>11890</v>
      </c>
    </row>
    <row r="64" spans="2:13" ht="26.25" customHeight="1">
      <c r="B64" s="514" t="s">
        <v>446</v>
      </c>
      <c r="C64" s="65"/>
      <c r="D64" s="90">
        <v>85958</v>
      </c>
      <c r="E64" s="90">
        <v>8188</v>
      </c>
      <c r="F64" s="90">
        <v>98426</v>
      </c>
      <c r="G64" s="90">
        <v>-42310</v>
      </c>
      <c r="H64" s="90">
        <v>-91328</v>
      </c>
      <c r="I64" s="90">
        <v>40241</v>
      </c>
      <c r="J64" s="90">
        <v>39890</v>
      </c>
      <c r="K64" s="515">
        <v>-38564</v>
      </c>
      <c r="L64" s="204">
        <v>12012</v>
      </c>
      <c r="M64" s="246">
        <v>-2902</v>
      </c>
    </row>
    <row r="65" spans="2:13" ht="26.25" customHeight="1">
      <c r="B65" s="514" t="s">
        <v>447</v>
      </c>
      <c r="C65" s="65"/>
      <c r="D65" s="90">
        <v>310441</v>
      </c>
      <c r="E65" s="90">
        <v>401240</v>
      </c>
      <c r="F65" s="90">
        <v>409266</v>
      </c>
      <c r="G65" s="90">
        <v>506254</v>
      </c>
      <c r="H65" s="90">
        <v>464273</v>
      </c>
      <c r="I65" s="90">
        <v>373883</v>
      </c>
      <c r="J65" s="90">
        <v>414419</v>
      </c>
      <c r="K65" s="515">
        <v>454262</v>
      </c>
      <c r="L65" s="204">
        <v>415261</v>
      </c>
      <c r="M65" s="246">
        <v>427274</v>
      </c>
    </row>
    <row r="66" spans="2:13" ht="26.25" customHeight="1" thickBot="1">
      <c r="B66" s="516" t="s">
        <v>448</v>
      </c>
      <c r="C66" s="66"/>
      <c r="D66" s="517">
        <v>4840</v>
      </c>
      <c r="E66" s="517">
        <v>-162</v>
      </c>
      <c r="F66" s="517">
        <v>-1438</v>
      </c>
      <c r="G66" s="517">
        <v>329</v>
      </c>
      <c r="H66" s="517">
        <v>939</v>
      </c>
      <c r="I66" s="517">
        <v>294</v>
      </c>
      <c r="J66" s="517">
        <v>-48</v>
      </c>
      <c r="K66" s="518">
        <v>-436</v>
      </c>
      <c r="L66" s="205" t="s">
        <v>1</v>
      </c>
      <c r="M66" s="247" t="s">
        <v>1</v>
      </c>
    </row>
    <row r="67" spans="2:13" ht="26.25" customHeight="1" thickTop="1">
      <c r="B67" s="519" t="s">
        <v>449</v>
      </c>
      <c r="C67" s="64"/>
      <c r="D67" s="91">
        <v>401240</v>
      </c>
      <c r="E67" s="91">
        <v>409266</v>
      </c>
      <c r="F67" s="91">
        <v>506254</v>
      </c>
      <c r="G67" s="91">
        <v>464273</v>
      </c>
      <c r="H67" s="91">
        <v>373883</v>
      </c>
      <c r="I67" s="91">
        <v>414419</v>
      </c>
      <c r="J67" s="91">
        <v>454262</v>
      </c>
      <c r="K67" s="520">
        <v>415261</v>
      </c>
      <c r="L67" s="206">
        <v>427274</v>
      </c>
      <c r="M67" s="248">
        <v>424371</v>
      </c>
    </row>
    <row r="68" spans="2:13" ht="24.75" customHeight="1">
      <c r="B68" s="587" t="s">
        <v>617</v>
      </c>
    </row>
    <row r="69" spans="2:13" ht="24.75" customHeight="1"/>
    <row r="70" spans="2:13" ht="8.25" customHeight="1"/>
    <row r="71" spans="2:13" ht="10.5" customHeight="1"/>
    <row r="72" spans="2:13" ht="10.5" customHeight="1"/>
    <row r="73" spans="2:13" ht="10.5" customHeight="1"/>
  </sheetData>
  <mergeCells count="11">
    <mergeCell ref="B3:C4"/>
    <mergeCell ref="D3:D4"/>
    <mergeCell ref="E3:E4"/>
    <mergeCell ref="F3:F4"/>
    <mergeCell ref="G3:G4"/>
    <mergeCell ref="M3:M4"/>
    <mergeCell ref="H3:H4"/>
    <mergeCell ref="I3:I4"/>
    <mergeCell ref="J3:J4"/>
    <mergeCell ref="K3:K4"/>
    <mergeCell ref="L3:L4"/>
  </mergeCells>
  <phoneticPr fontId="2"/>
  <printOptions horizontalCentered="1"/>
  <pageMargins left="0.39370078740157483" right="0.43307086614173229" top="0.78740157480314965" bottom="0.39370078740157483" header="0.27559055118110237" footer="0.35433070866141736"/>
  <pageSetup paperSize="8" scale="4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6"/>
  <sheetViews>
    <sheetView showGridLines="0" view="pageBreakPreview" zoomScale="70" zoomScaleNormal="70" zoomScaleSheetLayoutView="70" workbookViewId="0">
      <pane xSplit="3" topLeftCell="D1" activePane="topRight" state="frozen"/>
      <selection activeCell="A5" sqref="A5"/>
      <selection pane="topRight"/>
    </sheetView>
  </sheetViews>
  <sheetFormatPr defaultColWidth="9" defaultRowHeight="18"/>
  <cols>
    <col min="1" max="1" width="3.5" style="39" customWidth="1"/>
    <col min="2" max="2" width="2.5" style="40" customWidth="1"/>
    <col min="3" max="3" width="60.5" style="39" customWidth="1"/>
    <col min="4" max="15" width="16.5" style="39" customWidth="1"/>
    <col min="16" max="16" width="16.5" style="929" customWidth="1"/>
    <col min="17" max="17" width="16.5" style="39" customWidth="1"/>
    <col min="18" max="18" width="2.875" style="39" customWidth="1"/>
    <col min="19" max="16384" width="9" style="39"/>
  </cols>
  <sheetData>
    <row r="1" spans="1:18" ht="22.5" customHeight="1">
      <c r="A1" s="50" t="s">
        <v>453</v>
      </c>
      <c r="B1" s="50"/>
      <c r="D1" s="41"/>
      <c r="F1" s="41"/>
      <c r="G1" s="41"/>
      <c r="H1" s="41"/>
      <c r="I1" s="41"/>
      <c r="J1" s="41"/>
      <c r="K1" s="41"/>
      <c r="N1" s="570"/>
      <c r="O1" s="570"/>
      <c r="P1" s="1146"/>
      <c r="Q1" s="570" t="s">
        <v>563</v>
      </c>
      <c r="R1" s="570"/>
    </row>
    <row r="2" spans="1:18" ht="7.5" customHeight="1">
      <c r="B2" s="42"/>
      <c r="I2" s="539"/>
      <c r="J2" s="40"/>
    </row>
    <row r="3" spans="1:18" s="43" customFormat="1" ht="15.75" customHeight="1">
      <c r="B3" s="1356"/>
      <c r="C3" s="1364"/>
      <c r="D3" s="1354" t="s">
        <v>461</v>
      </c>
      <c r="E3" s="1363" t="s">
        <v>70</v>
      </c>
      <c r="F3" s="1362" t="s">
        <v>174</v>
      </c>
      <c r="G3" s="1362" t="s">
        <v>485</v>
      </c>
      <c r="H3" s="1362" t="s">
        <v>504</v>
      </c>
      <c r="I3" s="1365" t="s">
        <v>521</v>
      </c>
      <c r="J3" s="1365" t="s">
        <v>531</v>
      </c>
      <c r="K3" s="1363" t="s">
        <v>535</v>
      </c>
      <c r="L3" s="1363" t="s">
        <v>587</v>
      </c>
      <c r="M3" s="1363" t="s">
        <v>594</v>
      </c>
      <c r="N3" s="1362" t="s">
        <v>643</v>
      </c>
      <c r="O3" s="1362" t="s">
        <v>677</v>
      </c>
      <c r="P3" s="1362" t="s">
        <v>681</v>
      </c>
      <c r="Q3" s="1348" t="s">
        <v>705</v>
      </c>
      <c r="R3" s="947"/>
    </row>
    <row r="4" spans="1:18" s="43" customFormat="1" ht="21.75" customHeight="1">
      <c r="B4" s="1358"/>
      <c r="C4" s="1359"/>
      <c r="D4" s="1355"/>
      <c r="E4" s="1351"/>
      <c r="F4" s="1355"/>
      <c r="G4" s="1355"/>
      <c r="H4" s="1355"/>
      <c r="I4" s="1367"/>
      <c r="J4" s="1366"/>
      <c r="K4" s="1351"/>
      <c r="L4" s="1351"/>
      <c r="M4" s="1351"/>
      <c r="N4" s="1355"/>
      <c r="O4" s="1355"/>
      <c r="P4" s="1355"/>
      <c r="Q4" s="1349"/>
      <c r="R4" s="948"/>
    </row>
    <row r="5" spans="1:18" ht="25.5" customHeight="1">
      <c r="B5" s="250" t="s">
        <v>175</v>
      </c>
      <c r="C5" s="44"/>
      <c r="D5" s="200"/>
      <c r="E5" s="69"/>
      <c r="F5" s="200"/>
      <c r="G5" s="200"/>
      <c r="H5" s="200"/>
      <c r="I5" s="69"/>
      <c r="J5" s="200"/>
      <c r="K5" s="69"/>
      <c r="L5" s="576"/>
      <c r="M5" s="590"/>
      <c r="N5" s="590"/>
      <c r="O5" s="590"/>
      <c r="P5" s="590"/>
      <c r="Q5" s="582"/>
      <c r="R5" s="499"/>
    </row>
    <row r="6" spans="1:18" s="40" customFormat="1" ht="24" customHeight="1">
      <c r="B6" s="54"/>
      <c r="C6" s="251" t="s">
        <v>176</v>
      </c>
      <c r="D6" s="188">
        <v>1722</v>
      </c>
      <c r="E6" s="79">
        <v>16993</v>
      </c>
      <c r="F6" s="188">
        <v>32083</v>
      </c>
      <c r="G6" s="188">
        <v>37650</v>
      </c>
      <c r="H6" s="188">
        <v>36486</v>
      </c>
      <c r="I6" s="79">
        <v>44075</v>
      </c>
      <c r="J6" s="188">
        <v>61694</v>
      </c>
      <c r="K6" s="79">
        <v>75219</v>
      </c>
      <c r="L6" s="79">
        <v>64573</v>
      </c>
      <c r="M6" s="188">
        <v>29417</v>
      </c>
      <c r="N6" s="188">
        <v>85471</v>
      </c>
      <c r="O6" s="188">
        <v>115824</v>
      </c>
      <c r="P6" s="188">
        <v>103060</v>
      </c>
      <c r="Q6" s="231">
        <v>78842</v>
      </c>
      <c r="R6" s="121"/>
    </row>
    <row r="7" spans="1:18" s="40" customFormat="1" ht="24" customHeight="1">
      <c r="B7" s="54"/>
      <c r="C7" s="252" t="s">
        <v>177</v>
      </c>
      <c r="D7" s="189">
        <v>29529</v>
      </c>
      <c r="E7" s="80">
        <v>31047</v>
      </c>
      <c r="F7" s="189">
        <v>36100</v>
      </c>
      <c r="G7" s="189">
        <v>31683</v>
      </c>
      <c r="H7" s="189">
        <v>30059</v>
      </c>
      <c r="I7" s="80">
        <v>23442</v>
      </c>
      <c r="J7" s="189">
        <v>23067</v>
      </c>
      <c r="K7" s="80">
        <v>21297</v>
      </c>
      <c r="L7" s="80">
        <v>33106</v>
      </c>
      <c r="M7" s="189">
        <v>31850</v>
      </c>
      <c r="N7" s="189">
        <v>34279</v>
      </c>
      <c r="O7" s="189">
        <v>39907</v>
      </c>
      <c r="P7" s="189">
        <v>42034</v>
      </c>
      <c r="Q7" s="232">
        <v>32706</v>
      </c>
      <c r="R7" s="121"/>
    </row>
    <row r="8" spans="1:18" s="40" customFormat="1" ht="24" customHeight="1">
      <c r="B8" s="54"/>
      <c r="C8" s="253" t="s">
        <v>178</v>
      </c>
      <c r="D8" s="189">
        <v>3190</v>
      </c>
      <c r="E8" s="80">
        <v>11549</v>
      </c>
      <c r="F8" s="189">
        <v>19461</v>
      </c>
      <c r="G8" s="189">
        <v>17446</v>
      </c>
      <c r="H8" s="189">
        <v>24051</v>
      </c>
      <c r="I8" s="80">
        <v>4618</v>
      </c>
      <c r="J8" s="189">
        <v>4402</v>
      </c>
      <c r="K8" s="80">
        <v>509</v>
      </c>
      <c r="L8" s="80">
        <v>2833</v>
      </c>
      <c r="M8" s="189">
        <v>5470</v>
      </c>
      <c r="N8" s="982">
        <v>2637</v>
      </c>
      <c r="O8" s="982">
        <v>14338</v>
      </c>
      <c r="P8" s="982">
        <v>4983</v>
      </c>
      <c r="Q8" s="1287">
        <v>85</v>
      </c>
      <c r="R8" s="949"/>
    </row>
    <row r="9" spans="1:18" s="40" customFormat="1" ht="24" customHeight="1">
      <c r="B9" s="54"/>
      <c r="C9" s="253" t="s">
        <v>179</v>
      </c>
      <c r="D9" s="189">
        <v>15311</v>
      </c>
      <c r="E9" s="80">
        <v>13225</v>
      </c>
      <c r="F9" s="189">
        <v>10641</v>
      </c>
      <c r="G9" s="189">
        <v>9579</v>
      </c>
      <c r="H9" s="189">
        <v>8136</v>
      </c>
      <c r="I9" s="80">
        <v>6337</v>
      </c>
      <c r="J9" s="189">
        <v>4552</v>
      </c>
      <c r="K9" s="80">
        <v>2895</v>
      </c>
      <c r="L9" s="80">
        <v>4162</v>
      </c>
      <c r="M9" s="189">
        <v>3268</v>
      </c>
      <c r="N9" s="189">
        <v>-2106</v>
      </c>
      <c r="O9" s="189">
        <v>-188</v>
      </c>
      <c r="P9" s="189">
        <v>5848</v>
      </c>
      <c r="Q9" s="232">
        <v>1401</v>
      </c>
      <c r="R9" s="121"/>
    </row>
    <row r="10" spans="1:18" s="40" customFormat="1" ht="24" customHeight="1">
      <c r="B10" s="54"/>
      <c r="C10" s="253" t="s">
        <v>180</v>
      </c>
      <c r="D10" s="189">
        <v>-16296</v>
      </c>
      <c r="E10" s="80">
        <v>-15784</v>
      </c>
      <c r="F10" s="189">
        <v>-30979</v>
      </c>
      <c r="G10" s="189">
        <v>-28613</v>
      </c>
      <c r="H10" s="189">
        <v>-23163</v>
      </c>
      <c r="I10" s="80">
        <v>-12673</v>
      </c>
      <c r="J10" s="189">
        <v>-25057</v>
      </c>
      <c r="K10" s="80">
        <v>-27779</v>
      </c>
      <c r="L10" s="80">
        <v>-24908</v>
      </c>
      <c r="M10" s="189">
        <v>-14786</v>
      </c>
      <c r="N10" s="189">
        <v>-37968</v>
      </c>
      <c r="O10" s="189">
        <v>-27282</v>
      </c>
      <c r="P10" s="189">
        <v>-43615</v>
      </c>
      <c r="Q10" s="232">
        <v>-30535</v>
      </c>
      <c r="R10" s="121"/>
    </row>
    <row r="11" spans="1:18" s="40" customFormat="1" ht="24" customHeight="1">
      <c r="B11" s="54"/>
      <c r="C11" s="254" t="s">
        <v>181</v>
      </c>
      <c r="D11" s="189">
        <v>-1839</v>
      </c>
      <c r="E11" s="80">
        <v>-2209</v>
      </c>
      <c r="F11" s="189">
        <v>-6132</v>
      </c>
      <c r="G11" s="189">
        <v>-1058</v>
      </c>
      <c r="H11" s="189">
        <v>-1498</v>
      </c>
      <c r="I11" s="80">
        <v>-4797</v>
      </c>
      <c r="J11" s="189">
        <v>324</v>
      </c>
      <c r="K11" s="80">
        <v>-1764</v>
      </c>
      <c r="L11" s="80">
        <v>-10274</v>
      </c>
      <c r="M11" s="189">
        <v>-2860</v>
      </c>
      <c r="N11" s="189">
        <v>-6702</v>
      </c>
      <c r="O11" s="189">
        <v>-2197</v>
      </c>
      <c r="P11" s="189">
        <v>-2077</v>
      </c>
      <c r="Q11" s="232">
        <v>64</v>
      </c>
      <c r="R11" s="121"/>
    </row>
    <row r="12" spans="1:18" s="40" customFormat="1" ht="24" customHeight="1">
      <c r="B12" s="54"/>
      <c r="C12" s="255" t="s">
        <v>182</v>
      </c>
      <c r="D12" s="189">
        <v>56735</v>
      </c>
      <c r="E12" s="80">
        <v>11058</v>
      </c>
      <c r="F12" s="189">
        <v>11949</v>
      </c>
      <c r="G12" s="189">
        <v>14933</v>
      </c>
      <c r="H12" s="189">
        <v>7782</v>
      </c>
      <c r="I12" s="80">
        <v>13879</v>
      </c>
      <c r="J12" s="189">
        <v>18648</v>
      </c>
      <c r="K12" s="80">
        <v>19662</v>
      </c>
      <c r="L12" s="80">
        <v>10954</v>
      </c>
      <c r="M12" s="189">
        <v>8002</v>
      </c>
      <c r="N12" s="189">
        <v>31824</v>
      </c>
      <c r="O12" s="189">
        <v>39211</v>
      </c>
      <c r="P12" s="189">
        <v>22437</v>
      </c>
      <c r="Q12" s="232">
        <v>19436</v>
      </c>
      <c r="R12" s="121"/>
    </row>
    <row r="13" spans="1:18" s="40" customFormat="1" ht="24" customHeight="1">
      <c r="B13" s="54"/>
      <c r="C13" s="251" t="s">
        <v>183</v>
      </c>
      <c r="D13" s="189">
        <v>-8089</v>
      </c>
      <c r="E13" s="80">
        <v>40625</v>
      </c>
      <c r="F13" s="189">
        <v>4226</v>
      </c>
      <c r="G13" s="189">
        <v>-18583</v>
      </c>
      <c r="H13" s="189">
        <v>55835</v>
      </c>
      <c r="I13" s="80">
        <v>-60463</v>
      </c>
      <c r="J13" s="189">
        <v>7980</v>
      </c>
      <c r="K13" s="80">
        <v>77093</v>
      </c>
      <c r="L13" s="80">
        <v>66718</v>
      </c>
      <c r="M13" s="189">
        <v>1162</v>
      </c>
      <c r="N13" s="189">
        <v>-96092</v>
      </c>
      <c r="O13" s="189">
        <v>22129</v>
      </c>
      <c r="P13" s="189">
        <v>-57489</v>
      </c>
      <c r="Q13" s="232">
        <v>-37754</v>
      </c>
      <c r="R13" s="121"/>
    </row>
    <row r="14" spans="1:18" s="40" customFormat="1" ht="24" customHeight="1">
      <c r="B14" s="54"/>
      <c r="C14" s="252" t="s">
        <v>184</v>
      </c>
      <c r="D14" s="189">
        <v>-16765</v>
      </c>
      <c r="E14" s="80">
        <v>-709</v>
      </c>
      <c r="F14" s="189">
        <v>-6151</v>
      </c>
      <c r="G14" s="189">
        <v>31396</v>
      </c>
      <c r="H14" s="189">
        <v>28270</v>
      </c>
      <c r="I14" s="80">
        <v>-31853</v>
      </c>
      <c r="J14" s="189">
        <v>-118303</v>
      </c>
      <c r="K14" s="80">
        <v>-39968</v>
      </c>
      <c r="L14" s="80">
        <v>901</v>
      </c>
      <c r="M14" s="189">
        <v>29878</v>
      </c>
      <c r="N14" s="189">
        <v>-26026</v>
      </c>
      <c r="O14" s="189">
        <v>-41710</v>
      </c>
      <c r="P14" s="189">
        <v>48044</v>
      </c>
      <c r="Q14" s="232">
        <v>-34332</v>
      </c>
      <c r="R14" s="121"/>
    </row>
    <row r="15" spans="1:18" s="40" customFormat="1" ht="24" customHeight="1">
      <c r="B15" s="54"/>
      <c r="C15" s="251" t="s">
        <v>185</v>
      </c>
      <c r="D15" s="189">
        <v>35373</v>
      </c>
      <c r="E15" s="80">
        <v>-30116</v>
      </c>
      <c r="F15" s="189">
        <v>-10640</v>
      </c>
      <c r="G15" s="189">
        <v>-27908</v>
      </c>
      <c r="H15" s="189">
        <v>-43767</v>
      </c>
      <c r="I15" s="80">
        <v>40158</v>
      </c>
      <c r="J15" s="189">
        <v>166218</v>
      </c>
      <c r="K15" s="80">
        <v>-74708</v>
      </c>
      <c r="L15" s="80">
        <v>-94951</v>
      </c>
      <c r="M15" s="189">
        <v>-14948</v>
      </c>
      <c r="N15" s="189">
        <v>52031</v>
      </c>
      <c r="O15" s="189">
        <v>26246</v>
      </c>
      <c r="P15" s="189">
        <v>36020</v>
      </c>
      <c r="Q15" s="232">
        <v>-4520</v>
      </c>
      <c r="R15" s="121"/>
    </row>
    <row r="16" spans="1:18" s="40" customFormat="1" ht="24" customHeight="1">
      <c r="B16" s="54"/>
      <c r="C16" s="500" t="s">
        <v>601</v>
      </c>
      <c r="D16" s="189" t="s">
        <v>562</v>
      </c>
      <c r="E16" s="80" t="s">
        <v>562</v>
      </c>
      <c r="F16" s="189" t="s">
        <v>562</v>
      </c>
      <c r="G16" s="189" t="s">
        <v>67</v>
      </c>
      <c r="H16" s="189" t="s">
        <v>562</v>
      </c>
      <c r="I16" s="80" t="s">
        <v>562</v>
      </c>
      <c r="J16" s="189" t="s">
        <v>562</v>
      </c>
      <c r="K16" s="80">
        <v>54962</v>
      </c>
      <c r="L16" s="80">
        <v>-12389</v>
      </c>
      <c r="M16" s="189">
        <v>8696</v>
      </c>
      <c r="N16" s="189">
        <v>6950</v>
      </c>
      <c r="O16" s="189">
        <v>21684</v>
      </c>
      <c r="P16" s="189">
        <v>-22434</v>
      </c>
      <c r="Q16" s="232">
        <v>-8201</v>
      </c>
      <c r="R16" s="121"/>
    </row>
    <row r="17" spans="2:18" s="40" customFormat="1" ht="24" customHeight="1">
      <c r="B17" s="54"/>
      <c r="C17" s="253" t="s">
        <v>186</v>
      </c>
      <c r="D17" s="189">
        <v>455</v>
      </c>
      <c r="E17" s="80">
        <v>985</v>
      </c>
      <c r="F17" s="189">
        <v>390</v>
      </c>
      <c r="G17" s="189">
        <v>674</v>
      </c>
      <c r="H17" s="189">
        <v>320</v>
      </c>
      <c r="I17" s="80">
        <v>-1409</v>
      </c>
      <c r="J17" s="189">
        <v>430</v>
      </c>
      <c r="K17" s="80">
        <v>-179</v>
      </c>
      <c r="L17" s="80">
        <v>-628</v>
      </c>
      <c r="M17" s="189">
        <v>-17</v>
      </c>
      <c r="N17" s="189">
        <v>-495</v>
      </c>
      <c r="O17" s="189">
        <v>-515</v>
      </c>
      <c r="P17" s="189">
        <v>7</v>
      </c>
      <c r="Q17" s="232">
        <v>-247</v>
      </c>
      <c r="R17" s="121"/>
    </row>
    <row r="18" spans="2:18" ht="24" customHeight="1">
      <c r="B18" s="55"/>
      <c r="C18" s="256" t="s">
        <v>187</v>
      </c>
      <c r="D18" s="190">
        <v>11224</v>
      </c>
      <c r="E18" s="81">
        <v>-1839</v>
      </c>
      <c r="F18" s="190">
        <v>-1451</v>
      </c>
      <c r="G18" s="190">
        <v>-19792</v>
      </c>
      <c r="H18" s="190">
        <v>-15528</v>
      </c>
      <c r="I18" s="81">
        <v>-7611</v>
      </c>
      <c r="J18" s="190">
        <v>-36381</v>
      </c>
      <c r="K18" s="81">
        <v>-543</v>
      </c>
      <c r="L18" s="81">
        <v>-2241</v>
      </c>
      <c r="M18" s="190">
        <v>-122</v>
      </c>
      <c r="N18" s="190">
        <v>14486</v>
      </c>
      <c r="O18" s="190">
        <v>-20343</v>
      </c>
      <c r="P18" s="190">
        <v>-9378</v>
      </c>
      <c r="Q18" s="233">
        <v>-8638</v>
      </c>
      <c r="R18" s="121"/>
    </row>
    <row r="19" spans="2:18" ht="24" customHeight="1">
      <c r="B19" s="55"/>
      <c r="C19" s="257" t="s">
        <v>188</v>
      </c>
      <c r="D19" s="201">
        <v>110550</v>
      </c>
      <c r="E19" s="129">
        <v>74825</v>
      </c>
      <c r="F19" s="201">
        <v>59498</v>
      </c>
      <c r="G19" s="201">
        <v>47408</v>
      </c>
      <c r="H19" s="201">
        <v>106986</v>
      </c>
      <c r="I19" s="129">
        <v>13702</v>
      </c>
      <c r="J19" s="201">
        <v>107578</v>
      </c>
      <c r="K19" s="129">
        <v>106696</v>
      </c>
      <c r="L19" s="129">
        <v>37857</v>
      </c>
      <c r="M19" s="201">
        <v>85013</v>
      </c>
      <c r="N19" s="201">
        <v>58288</v>
      </c>
      <c r="O19" s="201">
        <v>187105</v>
      </c>
      <c r="P19" s="201">
        <v>127440</v>
      </c>
      <c r="Q19" s="243">
        <v>8305</v>
      </c>
      <c r="R19" s="121"/>
    </row>
    <row r="20" spans="2:18" ht="24" customHeight="1">
      <c r="B20" s="54"/>
      <c r="C20" s="20" t="s">
        <v>189</v>
      </c>
      <c r="D20" s="194">
        <v>5583</v>
      </c>
      <c r="E20" s="86">
        <v>5082</v>
      </c>
      <c r="F20" s="194">
        <v>5225</v>
      </c>
      <c r="G20" s="194">
        <v>4709</v>
      </c>
      <c r="H20" s="194">
        <v>3785</v>
      </c>
      <c r="I20" s="86">
        <v>3496</v>
      </c>
      <c r="J20" s="194">
        <v>4248</v>
      </c>
      <c r="K20" s="86">
        <v>5163</v>
      </c>
      <c r="L20" s="86">
        <v>4362</v>
      </c>
      <c r="M20" s="194">
        <v>3365</v>
      </c>
      <c r="N20" s="194">
        <v>12142</v>
      </c>
      <c r="O20" s="194">
        <v>13142</v>
      </c>
      <c r="P20" s="194">
        <v>11053</v>
      </c>
      <c r="Q20" s="238">
        <v>7114</v>
      </c>
      <c r="R20" s="121"/>
    </row>
    <row r="21" spans="2:18" ht="24" customHeight="1">
      <c r="B21" s="54"/>
      <c r="C21" s="252" t="s">
        <v>190</v>
      </c>
      <c r="D21" s="189">
        <v>12457</v>
      </c>
      <c r="E21" s="80">
        <v>13777</v>
      </c>
      <c r="F21" s="189">
        <v>16424</v>
      </c>
      <c r="G21" s="189">
        <v>18439</v>
      </c>
      <c r="H21" s="189">
        <v>20326</v>
      </c>
      <c r="I21" s="80">
        <v>12818</v>
      </c>
      <c r="J21" s="189">
        <v>17735</v>
      </c>
      <c r="K21" s="80">
        <v>23951</v>
      </c>
      <c r="L21" s="80">
        <v>26194</v>
      </c>
      <c r="M21" s="189">
        <v>18198</v>
      </c>
      <c r="N21" s="189">
        <v>17799</v>
      </c>
      <c r="O21" s="189">
        <v>37965</v>
      </c>
      <c r="P21" s="189">
        <v>40759</v>
      </c>
      <c r="Q21" s="232">
        <v>26646</v>
      </c>
      <c r="R21" s="121"/>
    </row>
    <row r="22" spans="2:18" ht="24" customHeight="1">
      <c r="B22" s="54"/>
      <c r="C22" s="252" t="s">
        <v>191</v>
      </c>
      <c r="D22" s="189">
        <v>-24217</v>
      </c>
      <c r="E22" s="80">
        <v>-21840</v>
      </c>
      <c r="F22" s="189">
        <v>-20308</v>
      </c>
      <c r="G22" s="189">
        <v>-19261</v>
      </c>
      <c r="H22" s="189">
        <v>-16746</v>
      </c>
      <c r="I22" s="80">
        <v>-14872</v>
      </c>
      <c r="J22" s="189">
        <v>-14814</v>
      </c>
      <c r="K22" s="80">
        <v>-15138</v>
      </c>
      <c r="L22" s="80">
        <v>-14370</v>
      </c>
      <c r="M22" s="189">
        <v>-12199</v>
      </c>
      <c r="N22" s="189">
        <v>-11961</v>
      </c>
      <c r="O22" s="189">
        <v>-18495</v>
      </c>
      <c r="P22" s="189">
        <v>-26092</v>
      </c>
      <c r="Q22" s="232">
        <v>-18829</v>
      </c>
      <c r="R22" s="121"/>
    </row>
    <row r="23" spans="2:18" ht="24" customHeight="1">
      <c r="B23" s="54"/>
      <c r="C23" s="255" t="s">
        <v>192</v>
      </c>
      <c r="D23" s="80">
        <v>-15650</v>
      </c>
      <c r="E23" s="80">
        <v>-16722</v>
      </c>
      <c r="F23" s="189">
        <v>-13842</v>
      </c>
      <c r="G23" s="189">
        <v>-12186</v>
      </c>
      <c r="H23" s="189">
        <v>-14412</v>
      </c>
      <c r="I23" s="80">
        <v>-14287</v>
      </c>
      <c r="J23" s="189">
        <v>-15935</v>
      </c>
      <c r="K23" s="80">
        <v>-24197</v>
      </c>
      <c r="L23" s="80">
        <v>-13533</v>
      </c>
      <c r="M23" s="189">
        <v>-9405</v>
      </c>
      <c r="N23" s="189">
        <v>-11184</v>
      </c>
      <c r="O23" s="189">
        <v>-48078</v>
      </c>
      <c r="P23" s="189">
        <v>-40973</v>
      </c>
      <c r="Q23" s="232">
        <v>-11000</v>
      </c>
      <c r="R23" s="121"/>
    </row>
    <row r="24" spans="2:18" s="46" customFormat="1" ht="25.5" customHeight="1">
      <c r="B24" s="56" t="s">
        <v>467</v>
      </c>
      <c r="C24" s="45"/>
      <c r="D24" s="191">
        <v>88723</v>
      </c>
      <c r="E24" s="82">
        <v>55124</v>
      </c>
      <c r="F24" s="191">
        <v>46997</v>
      </c>
      <c r="G24" s="191">
        <v>39109</v>
      </c>
      <c r="H24" s="191">
        <v>99939</v>
      </c>
      <c r="I24" s="82">
        <v>857</v>
      </c>
      <c r="J24" s="191">
        <v>98812</v>
      </c>
      <c r="K24" s="82">
        <v>96476</v>
      </c>
      <c r="L24" s="82">
        <v>40510</v>
      </c>
      <c r="M24" s="191">
        <v>84972</v>
      </c>
      <c r="N24" s="191">
        <v>65084</v>
      </c>
      <c r="O24" s="191">
        <v>171639</v>
      </c>
      <c r="P24" s="191">
        <v>112187</v>
      </c>
      <c r="Q24" s="234">
        <v>12238</v>
      </c>
      <c r="R24" s="122"/>
    </row>
    <row r="25" spans="2:18" ht="36" customHeight="1">
      <c r="B25" s="250" t="s">
        <v>193</v>
      </c>
      <c r="C25" s="44"/>
      <c r="D25" s="194"/>
      <c r="E25" s="86"/>
      <c r="F25" s="194"/>
      <c r="G25" s="194"/>
      <c r="H25" s="194"/>
      <c r="I25" s="86"/>
      <c r="J25" s="194"/>
      <c r="K25" s="86"/>
      <c r="L25" s="86"/>
      <c r="M25" s="194"/>
      <c r="N25" s="205"/>
      <c r="O25" s="205"/>
      <c r="P25" s="205"/>
      <c r="Q25" s="1078"/>
      <c r="R25" s="121"/>
    </row>
    <row r="26" spans="2:18" s="40" customFormat="1" ht="24" customHeight="1">
      <c r="B26" s="54"/>
      <c r="C26" s="252" t="s">
        <v>194</v>
      </c>
      <c r="D26" s="189">
        <v>-34101</v>
      </c>
      <c r="E26" s="80">
        <v>-29473</v>
      </c>
      <c r="F26" s="189">
        <v>-23579</v>
      </c>
      <c r="G26" s="189">
        <v>-31258</v>
      </c>
      <c r="H26" s="189">
        <v>-31943</v>
      </c>
      <c r="I26" s="80">
        <v>-31830</v>
      </c>
      <c r="J26" s="189">
        <v>-29590</v>
      </c>
      <c r="K26" s="80">
        <v>-30832</v>
      </c>
      <c r="L26" s="577">
        <v>-24665</v>
      </c>
      <c r="M26" s="762">
        <v>-23889</v>
      </c>
      <c r="N26" s="762">
        <v>-18370</v>
      </c>
      <c r="O26" s="762">
        <v>-25684</v>
      </c>
      <c r="P26" s="762">
        <v>-27093</v>
      </c>
      <c r="Q26" s="1288">
        <v>-31103</v>
      </c>
      <c r="R26" s="951"/>
    </row>
    <row r="27" spans="2:18" s="40" customFormat="1" ht="24" customHeight="1">
      <c r="B27" s="54"/>
      <c r="C27" s="252" t="s">
        <v>195</v>
      </c>
      <c r="D27" s="189">
        <v>12655</v>
      </c>
      <c r="E27" s="80">
        <v>14384</v>
      </c>
      <c r="F27" s="189">
        <v>13578</v>
      </c>
      <c r="G27" s="189">
        <v>767</v>
      </c>
      <c r="H27" s="189">
        <v>11846</v>
      </c>
      <c r="I27" s="80">
        <v>8340</v>
      </c>
      <c r="J27" s="189">
        <v>590</v>
      </c>
      <c r="K27" s="80">
        <v>5963</v>
      </c>
      <c r="L27" s="80">
        <v>9009</v>
      </c>
      <c r="M27" s="189">
        <v>12084</v>
      </c>
      <c r="N27" s="189">
        <v>10287</v>
      </c>
      <c r="O27" s="189">
        <v>6785</v>
      </c>
      <c r="P27" s="189">
        <v>4327</v>
      </c>
      <c r="Q27" s="232">
        <v>2462</v>
      </c>
      <c r="R27" s="121"/>
    </row>
    <row r="28" spans="2:18" s="40" customFormat="1" ht="24" customHeight="1">
      <c r="B28" s="54"/>
      <c r="C28" s="252" t="s">
        <v>196</v>
      </c>
      <c r="D28" s="189">
        <v>-6978</v>
      </c>
      <c r="E28" s="80">
        <v>-8310</v>
      </c>
      <c r="F28" s="189">
        <v>-4522</v>
      </c>
      <c r="G28" s="189">
        <v>-3566</v>
      </c>
      <c r="H28" s="189">
        <v>-3061</v>
      </c>
      <c r="I28" s="80">
        <v>-2219</v>
      </c>
      <c r="J28" s="189">
        <v>-2310</v>
      </c>
      <c r="K28" s="80">
        <v>-7113</v>
      </c>
      <c r="L28" s="80">
        <v>-6903</v>
      </c>
      <c r="M28" s="189">
        <v>-6774</v>
      </c>
      <c r="N28" s="189">
        <v>-8700</v>
      </c>
      <c r="O28" s="189">
        <v>-12579</v>
      </c>
      <c r="P28" s="189">
        <v>-4122</v>
      </c>
      <c r="Q28" s="232">
        <v>-2408</v>
      </c>
      <c r="R28" s="121"/>
    </row>
    <row r="29" spans="2:18" s="40" customFormat="1" ht="24" customHeight="1">
      <c r="B29" s="54"/>
      <c r="C29" s="501" t="s">
        <v>472</v>
      </c>
      <c r="D29" s="189">
        <v>2646</v>
      </c>
      <c r="E29" s="80">
        <v>3400</v>
      </c>
      <c r="F29" s="189">
        <v>-1706</v>
      </c>
      <c r="G29" s="189">
        <v>2470</v>
      </c>
      <c r="H29" s="189">
        <v>1083</v>
      </c>
      <c r="I29" s="80">
        <v>-4408</v>
      </c>
      <c r="J29" s="189">
        <v>2115</v>
      </c>
      <c r="K29" s="80">
        <v>5899</v>
      </c>
      <c r="L29" s="80">
        <v>-391</v>
      </c>
      <c r="M29" s="189">
        <v>278</v>
      </c>
      <c r="N29" s="189">
        <v>1430</v>
      </c>
      <c r="O29" s="189">
        <v>146</v>
      </c>
      <c r="P29" s="189">
        <v>1071</v>
      </c>
      <c r="Q29" s="232">
        <v>20</v>
      </c>
      <c r="R29" s="121"/>
    </row>
    <row r="30" spans="2:18" s="40" customFormat="1" ht="24" customHeight="1">
      <c r="B30" s="54"/>
      <c r="C30" s="252" t="s">
        <v>197</v>
      </c>
      <c r="D30" s="189">
        <v>-13492</v>
      </c>
      <c r="E30" s="80">
        <v>-11704</v>
      </c>
      <c r="F30" s="189">
        <v>-3423</v>
      </c>
      <c r="G30" s="189">
        <v>-4174</v>
      </c>
      <c r="H30" s="189">
        <v>-4157</v>
      </c>
      <c r="I30" s="80">
        <v>-3867</v>
      </c>
      <c r="J30" s="189">
        <v>-32312</v>
      </c>
      <c r="K30" s="80">
        <v>-7802</v>
      </c>
      <c r="L30" s="80">
        <v>-251</v>
      </c>
      <c r="M30" s="189">
        <v>-4</v>
      </c>
      <c r="N30" s="189">
        <v>-10360</v>
      </c>
      <c r="O30" s="189">
        <v>-688</v>
      </c>
      <c r="P30" s="189">
        <v>-9812</v>
      </c>
      <c r="Q30" s="232">
        <v>-6355</v>
      </c>
      <c r="R30" s="121"/>
    </row>
    <row r="31" spans="2:18" s="40" customFormat="1" ht="24" customHeight="1">
      <c r="B31" s="54"/>
      <c r="C31" s="252" t="s">
        <v>198</v>
      </c>
      <c r="D31" s="189">
        <v>969</v>
      </c>
      <c r="E31" s="80">
        <v>2399</v>
      </c>
      <c r="F31" s="189">
        <v>5202</v>
      </c>
      <c r="G31" s="189">
        <v>1165</v>
      </c>
      <c r="H31" s="189">
        <v>1919</v>
      </c>
      <c r="I31" s="80">
        <v>1232</v>
      </c>
      <c r="J31" s="189">
        <v>10826</v>
      </c>
      <c r="K31" s="80">
        <v>7740</v>
      </c>
      <c r="L31" s="80">
        <v>1943</v>
      </c>
      <c r="M31" s="189">
        <v>1162</v>
      </c>
      <c r="N31" s="189">
        <v>6219</v>
      </c>
      <c r="O31" s="189">
        <v>1635</v>
      </c>
      <c r="P31" s="189">
        <v>5239</v>
      </c>
      <c r="Q31" s="232">
        <v>3527</v>
      </c>
      <c r="R31" s="121"/>
    </row>
    <row r="32" spans="2:18" s="40" customFormat="1" ht="24" customHeight="1">
      <c r="B32" s="54"/>
      <c r="C32" s="252" t="s">
        <v>199</v>
      </c>
      <c r="D32" s="189">
        <v>-2340</v>
      </c>
      <c r="E32" s="80">
        <v>-5624</v>
      </c>
      <c r="F32" s="189">
        <v>-7024</v>
      </c>
      <c r="G32" s="189">
        <v>-5222</v>
      </c>
      <c r="H32" s="189">
        <v>-9100</v>
      </c>
      <c r="I32" s="80">
        <v>-5408</v>
      </c>
      <c r="J32" s="189">
        <v>-20227</v>
      </c>
      <c r="K32" s="80">
        <v>-3753</v>
      </c>
      <c r="L32" s="80">
        <v>-4809</v>
      </c>
      <c r="M32" s="189">
        <v>-4349</v>
      </c>
      <c r="N32" s="189">
        <v>-35749</v>
      </c>
      <c r="O32" s="189">
        <v>-1991</v>
      </c>
      <c r="P32" s="189">
        <v>-37632</v>
      </c>
      <c r="Q32" s="232">
        <v>-21008</v>
      </c>
      <c r="R32" s="121"/>
    </row>
    <row r="33" spans="2:18" s="40" customFormat="1" ht="24" customHeight="1">
      <c r="B33" s="54"/>
      <c r="C33" s="252" t="s">
        <v>200</v>
      </c>
      <c r="D33" s="189">
        <v>-707</v>
      </c>
      <c r="E33" s="80">
        <v>1530</v>
      </c>
      <c r="F33" s="189">
        <v>232</v>
      </c>
      <c r="G33" s="189">
        <v>10</v>
      </c>
      <c r="H33" s="189">
        <v>-467</v>
      </c>
      <c r="I33" s="80">
        <v>-51</v>
      </c>
      <c r="J33" s="189">
        <v>5411</v>
      </c>
      <c r="K33" s="80">
        <v>1468</v>
      </c>
      <c r="L33" s="80">
        <v>3251</v>
      </c>
      <c r="M33" s="189">
        <v>5990</v>
      </c>
      <c r="N33" s="982">
        <v>7485</v>
      </c>
      <c r="O33" s="982">
        <v>12207</v>
      </c>
      <c r="P33" s="982">
        <v>26088</v>
      </c>
      <c r="Q33" s="1287">
        <v>-542</v>
      </c>
      <c r="R33" s="949"/>
    </row>
    <row r="34" spans="2:18" s="40" customFormat="1" ht="24" customHeight="1">
      <c r="B34" s="54"/>
      <c r="C34" s="252" t="s">
        <v>201</v>
      </c>
      <c r="D34" s="189">
        <v>-4144</v>
      </c>
      <c r="E34" s="80">
        <v>-2646</v>
      </c>
      <c r="F34" s="189">
        <v>-23658</v>
      </c>
      <c r="G34" s="189">
        <v>-8455</v>
      </c>
      <c r="H34" s="189">
        <v>-6315</v>
      </c>
      <c r="I34" s="80">
        <v>-16263</v>
      </c>
      <c r="J34" s="189">
        <v>-26260</v>
      </c>
      <c r="K34" s="80">
        <v>-32721</v>
      </c>
      <c r="L34" s="80">
        <v>-20998</v>
      </c>
      <c r="M34" s="189">
        <v>-31364</v>
      </c>
      <c r="N34" s="189">
        <v>-58097</v>
      </c>
      <c r="O34" s="189">
        <v>-47139</v>
      </c>
      <c r="P34" s="189">
        <v>-62681</v>
      </c>
      <c r="Q34" s="232">
        <v>-13825</v>
      </c>
      <c r="R34" s="121"/>
    </row>
    <row r="35" spans="2:18" s="40" customFormat="1" ht="24" customHeight="1">
      <c r="B35" s="54"/>
      <c r="C35" s="258" t="s">
        <v>202</v>
      </c>
      <c r="D35" s="202">
        <v>10311</v>
      </c>
      <c r="E35" s="130">
        <v>17831</v>
      </c>
      <c r="F35" s="202">
        <v>7910</v>
      </c>
      <c r="G35" s="202">
        <v>10681</v>
      </c>
      <c r="H35" s="202">
        <v>6731</v>
      </c>
      <c r="I35" s="130">
        <v>16473</v>
      </c>
      <c r="J35" s="202">
        <v>13074</v>
      </c>
      <c r="K35" s="130">
        <v>17393</v>
      </c>
      <c r="L35" s="130">
        <v>9794</v>
      </c>
      <c r="M35" s="202">
        <v>9484</v>
      </c>
      <c r="N35" s="189">
        <v>-58097</v>
      </c>
      <c r="O35" s="189">
        <v>76849</v>
      </c>
      <c r="P35" s="189">
        <v>37022</v>
      </c>
      <c r="Q35" s="232">
        <v>11026</v>
      </c>
      <c r="R35" s="121"/>
    </row>
    <row r="36" spans="2:18" ht="24" customHeight="1">
      <c r="B36" s="55"/>
      <c r="C36" s="256" t="s">
        <v>203</v>
      </c>
      <c r="D36" s="190">
        <v>-7098</v>
      </c>
      <c r="E36" s="81">
        <v>6559</v>
      </c>
      <c r="F36" s="190">
        <v>12521</v>
      </c>
      <c r="G36" s="190">
        <v>23791</v>
      </c>
      <c r="H36" s="190">
        <v>-445</v>
      </c>
      <c r="I36" s="81">
        <v>5822</v>
      </c>
      <c r="J36" s="190">
        <v>-7725</v>
      </c>
      <c r="K36" s="81">
        <v>1556</v>
      </c>
      <c r="L36" s="81">
        <v>-1646</v>
      </c>
      <c r="M36" s="190">
        <v>1704</v>
      </c>
      <c r="N36" s="190">
        <v>-57346</v>
      </c>
      <c r="O36" s="190">
        <v>19616</v>
      </c>
      <c r="P36" s="190">
        <v>80022</v>
      </c>
      <c r="Q36" s="233">
        <v>-14704</v>
      </c>
      <c r="R36" s="121"/>
    </row>
    <row r="37" spans="2:18" s="46" customFormat="1" ht="25.5" customHeight="1">
      <c r="B37" s="259" t="s">
        <v>466</v>
      </c>
      <c r="C37" s="45"/>
      <c r="D37" s="191">
        <v>-42280</v>
      </c>
      <c r="E37" s="82">
        <v>-11652</v>
      </c>
      <c r="F37" s="191">
        <v>-24469</v>
      </c>
      <c r="G37" s="191">
        <v>-13792</v>
      </c>
      <c r="H37" s="191">
        <v>-33910</v>
      </c>
      <c r="I37" s="82">
        <v>-32179</v>
      </c>
      <c r="J37" s="191">
        <v>-86407</v>
      </c>
      <c r="K37" s="82">
        <v>-42200</v>
      </c>
      <c r="L37" s="82">
        <v>-35669</v>
      </c>
      <c r="M37" s="191">
        <v>-35676</v>
      </c>
      <c r="N37" s="191">
        <v>-138819</v>
      </c>
      <c r="O37" s="191">
        <v>29157</v>
      </c>
      <c r="P37" s="191">
        <v>12429</v>
      </c>
      <c r="Q37" s="234">
        <v>-72910</v>
      </c>
      <c r="R37" s="985"/>
    </row>
    <row r="38" spans="2:18" ht="11.25" customHeight="1">
      <c r="B38" s="54"/>
      <c r="C38" s="47"/>
      <c r="D38" s="194"/>
      <c r="E38" s="86"/>
      <c r="F38" s="194"/>
      <c r="G38" s="194"/>
      <c r="H38" s="194"/>
      <c r="I38" s="86"/>
      <c r="J38" s="194"/>
      <c r="K38" s="86"/>
      <c r="L38" s="86"/>
      <c r="M38" s="121"/>
      <c r="N38" s="205"/>
      <c r="O38" s="205"/>
      <c r="P38" s="205"/>
      <c r="Q38" s="1078"/>
      <c r="R38" s="121"/>
    </row>
    <row r="39" spans="2:18" s="49" customFormat="1" ht="25.5" customHeight="1">
      <c r="B39" s="56" t="s">
        <v>38</v>
      </c>
      <c r="C39" s="48"/>
      <c r="D39" s="203">
        <v>46443</v>
      </c>
      <c r="E39" s="89">
        <v>43472</v>
      </c>
      <c r="F39" s="203">
        <v>22528</v>
      </c>
      <c r="G39" s="203">
        <v>25317</v>
      </c>
      <c r="H39" s="203">
        <v>66029</v>
      </c>
      <c r="I39" s="89">
        <v>-31322</v>
      </c>
      <c r="J39" s="203">
        <v>12405</v>
      </c>
      <c r="K39" s="89">
        <v>54276</v>
      </c>
      <c r="L39" s="89">
        <v>4841</v>
      </c>
      <c r="M39" s="513">
        <v>49296</v>
      </c>
      <c r="N39" s="203">
        <v>-73735</v>
      </c>
      <c r="O39" s="203">
        <v>200796</v>
      </c>
      <c r="P39" s="203">
        <v>124616</v>
      </c>
      <c r="Q39" s="245">
        <f>Q24+Q37</f>
        <v>-60672</v>
      </c>
      <c r="R39" s="122"/>
    </row>
    <row r="40" spans="2:18" ht="9" customHeight="1">
      <c r="B40" s="54"/>
      <c r="C40" s="47"/>
      <c r="D40" s="194"/>
      <c r="E40" s="86"/>
      <c r="F40" s="194"/>
      <c r="G40" s="194"/>
      <c r="H40" s="194"/>
      <c r="I40" s="86"/>
      <c r="J40" s="194"/>
      <c r="K40" s="86"/>
      <c r="L40" s="86"/>
      <c r="M40" s="121"/>
      <c r="N40" s="205"/>
      <c r="O40" s="192"/>
      <c r="P40" s="192"/>
      <c r="Q40" s="235"/>
      <c r="R40" s="121"/>
    </row>
    <row r="41" spans="2:18" ht="27" customHeight="1">
      <c r="B41" s="250" t="s">
        <v>204</v>
      </c>
      <c r="C41" s="16"/>
      <c r="D41" s="194"/>
      <c r="E41" s="86"/>
      <c r="F41" s="194"/>
      <c r="G41" s="194"/>
      <c r="H41" s="194"/>
      <c r="I41" s="86"/>
      <c r="J41" s="194"/>
      <c r="K41" s="86"/>
      <c r="L41" s="86"/>
      <c r="M41" s="121"/>
      <c r="N41" s="188"/>
      <c r="O41" s="188"/>
      <c r="P41" s="188"/>
      <c r="Q41" s="231"/>
      <c r="R41" s="121"/>
    </row>
    <row r="42" spans="2:18" s="40" customFormat="1" ht="24" customHeight="1">
      <c r="B42" s="54"/>
      <c r="C42" s="252" t="s">
        <v>205</v>
      </c>
      <c r="D42" s="189">
        <v>8797</v>
      </c>
      <c r="E42" s="80">
        <v>-10928</v>
      </c>
      <c r="F42" s="189">
        <v>-14714</v>
      </c>
      <c r="G42" s="189">
        <v>-29012</v>
      </c>
      <c r="H42" s="189">
        <v>-30383</v>
      </c>
      <c r="I42" s="80">
        <v>14697</v>
      </c>
      <c r="J42" s="189">
        <v>-21723</v>
      </c>
      <c r="K42" s="80">
        <v>24999</v>
      </c>
      <c r="L42" s="80">
        <v>32786</v>
      </c>
      <c r="M42" s="478">
        <v>-22969</v>
      </c>
      <c r="N42" s="189">
        <v>54245</v>
      </c>
      <c r="O42" s="189">
        <v>-64360</v>
      </c>
      <c r="P42" s="189">
        <v>-21243</v>
      </c>
      <c r="Q42" s="232">
        <v>-452</v>
      </c>
      <c r="R42" s="121"/>
    </row>
    <row r="43" spans="2:18" s="40" customFormat="1" ht="24" customHeight="1">
      <c r="B43" s="54"/>
      <c r="C43" s="252" t="s">
        <v>206</v>
      </c>
      <c r="D43" s="189">
        <v>127338</v>
      </c>
      <c r="E43" s="80">
        <v>236109</v>
      </c>
      <c r="F43" s="189">
        <v>170858</v>
      </c>
      <c r="G43" s="189">
        <v>163996</v>
      </c>
      <c r="H43" s="189">
        <v>122767</v>
      </c>
      <c r="I43" s="80">
        <v>160331</v>
      </c>
      <c r="J43" s="189">
        <v>128716</v>
      </c>
      <c r="K43" s="80">
        <v>82636</v>
      </c>
      <c r="L43" s="80">
        <v>384500</v>
      </c>
      <c r="M43" s="189">
        <v>172645</v>
      </c>
      <c r="N43" s="189">
        <v>270356</v>
      </c>
      <c r="O43" s="189">
        <v>166826</v>
      </c>
      <c r="P43" s="189">
        <v>291528</v>
      </c>
      <c r="Q43" s="1287">
        <v>338834</v>
      </c>
      <c r="R43" s="121"/>
    </row>
    <row r="44" spans="2:18" s="40" customFormat="1" ht="24" customHeight="1">
      <c r="B44" s="54"/>
      <c r="C44" s="252" t="s">
        <v>207</v>
      </c>
      <c r="D44" s="189">
        <v>-134014</v>
      </c>
      <c r="E44" s="80">
        <v>-248449</v>
      </c>
      <c r="F44" s="189">
        <v>-178687</v>
      </c>
      <c r="G44" s="189">
        <v>-179780</v>
      </c>
      <c r="H44" s="189">
        <v>-173948</v>
      </c>
      <c r="I44" s="80">
        <v>-164596</v>
      </c>
      <c r="J44" s="189">
        <v>-122702</v>
      </c>
      <c r="K44" s="80">
        <v>-162353</v>
      </c>
      <c r="L44" s="80">
        <v>-383777</v>
      </c>
      <c r="M44" s="189">
        <v>-149769</v>
      </c>
      <c r="N44" s="189">
        <v>-214740</v>
      </c>
      <c r="O44" s="189">
        <v>-271685</v>
      </c>
      <c r="P44" s="189">
        <v>-332428</v>
      </c>
      <c r="Q44" s="232">
        <v>-217092</v>
      </c>
      <c r="R44" s="121"/>
    </row>
    <row r="45" spans="2:18" s="40" customFormat="1" ht="24" customHeight="1">
      <c r="B45" s="54"/>
      <c r="C45" s="252" t="s">
        <v>208</v>
      </c>
      <c r="D45" s="189">
        <v>39800</v>
      </c>
      <c r="E45" s="80">
        <v>9953</v>
      </c>
      <c r="F45" s="189">
        <v>29862</v>
      </c>
      <c r="G45" s="189">
        <v>29820</v>
      </c>
      <c r="H45" s="189" t="s">
        <v>510</v>
      </c>
      <c r="I45" s="80">
        <v>19891</v>
      </c>
      <c r="J45" s="189">
        <v>19881</v>
      </c>
      <c r="K45" s="80" t="s">
        <v>556</v>
      </c>
      <c r="L45" s="80">
        <v>9940</v>
      </c>
      <c r="M45" s="189">
        <v>9940</v>
      </c>
      <c r="N45" s="189">
        <v>9940</v>
      </c>
      <c r="O45" s="983" t="s">
        <v>1</v>
      </c>
      <c r="P45" s="983" t="s">
        <v>1</v>
      </c>
      <c r="Q45" s="1287">
        <v>566</v>
      </c>
      <c r="R45" s="121"/>
    </row>
    <row r="46" spans="2:18" s="40" customFormat="1" ht="24" customHeight="1">
      <c r="B46" s="54"/>
      <c r="C46" s="252" t="s">
        <v>209</v>
      </c>
      <c r="D46" s="189">
        <v>-67719</v>
      </c>
      <c r="E46" s="80">
        <v>-35000</v>
      </c>
      <c r="F46" s="189">
        <v>-30000</v>
      </c>
      <c r="G46" s="189">
        <v>-20000</v>
      </c>
      <c r="H46" s="189">
        <v>-20000</v>
      </c>
      <c r="I46" s="80">
        <v>-20035</v>
      </c>
      <c r="J46" s="189">
        <v>-10061</v>
      </c>
      <c r="K46" s="80">
        <v>-42</v>
      </c>
      <c r="L46" s="80">
        <v>-10019</v>
      </c>
      <c r="M46" s="189">
        <v>-10011</v>
      </c>
      <c r="N46" s="189">
        <v>-20003</v>
      </c>
      <c r="O46" s="189">
        <v>-10000</v>
      </c>
      <c r="P46" s="189">
        <v>-10000</v>
      </c>
      <c r="Q46" s="232">
        <v>-10000</v>
      </c>
      <c r="R46" s="121"/>
    </row>
    <row r="47" spans="2:18" s="40" customFormat="1" ht="24" customHeight="1">
      <c r="B47" s="54"/>
      <c r="C47" s="501" t="s">
        <v>602</v>
      </c>
      <c r="D47" s="189" t="s">
        <v>329</v>
      </c>
      <c r="E47" s="80" t="s">
        <v>329</v>
      </c>
      <c r="F47" s="189" t="s">
        <v>329</v>
      </c>
      <c r="G47" s="189" t="s">
        <v>329</v>
      </c>
      <c r="H47" s="189" t="s">
        <v>329</v>
      </c>
      <c r="I47" s="80" t="s">
        <v>329</v>
      </c>
      <c r="J47" s="189" t="s">
        <v>329</v>
      </c>
      <c r="K47" s="80" t="s">
        <v>329</v>
      </c>
      <c r="L47" s="80">
        <v>-12747</v>
      </c>
      <c r="M47" s="189">
        <v>-14235</v>
      </c>
      <c r="N47" s="189">
        <v>-15085</v>
      </c>
      <c r="O47" s="189">
        <v>-16929</v>
      </c>
      <c r="P47" s="189">
        <v>-17769</v>
      </c>
      <c r="Q47" s="232">
        <v>-12770</v>
      </c>
      <c r="R47" s="121"/>
    </row>
    <row r="48" spans="2:18" s="40" customFormat="1" ht="24" customHeight="1">
      <c r="B48" s="54"/>
      <c r="C48" s="253" t="s">
        <v>210</v>
      </c>
      <c r="D48" s="189">
        <v>7249</v>
      </c>
      <c r="E48" s="80" t="s">
        <v>80</v>
      </c>
      <c r="F48" s="189" t="s">
        <v>479</v>
      </c>
      <c r="G48" s="189" t="s">
        <v>1</v>
      </c>
      <c r="H48" s="189">
        <v>5</v>
      </c>
      <c r="I48" s="80" t="s">
        <v>1</v>
      </c>
      <c r="J48" s="189" t="s">
        <v>329</v>
      </c>
      <c r="K48" s="80" t="s">
        <v>556</v>
      </c>
      <c r="L48" s="578" t="s">
        <v>329</v>
      </c>
      <c r="M48" s="763" t="s">
        <v>329</v>
      </c>
      <c r="N48" s="983" t="s">
        <v>655</v>
      </c>
      <c r="O48" s="983" t="s">
        <v>1</v>
      </c>
      <c r="P48" s="983" t="s">
        <v>1</v>
      </c>
      <c r="Q48" s="232">
        <v>656</v>
      </c>
      <c r="R48" s="950"/>
    </row>
    <row r="49" spans="2:18" s="40" customFormat="1" ht="24" customHeight="1">
      <c r="B49" s="54"/>
      <c r="C49" s="253" t="s">
        <v>211</v>
      </c>
      <c r="D49" s="189">
        <v>-5756</v>
      </c>
      <c r="E49" s="80">
        <v>-468</v>
      </c>
      <c r="F49" s="189">
        <v>-0.1</v>
      </c>
      <c r="G49" s="189">
        <v>-129</v>
      </c>
      <c r="H49" s="189">
        <v>-18</v>
      </c>
      <c r="I49" s="80" t="s">
        <v>1</v>
      </c>
      <c r="J49" s="189" t="s">
        <v>329</v>
      </c>
      <c r="K49" s="80">
        <v>-1195</v>
      </c>
      <c r="L49" s="80">
        <v>-115</v>
      </c>
      <c r="M49" s="189">
        <v>-3172</v>
      </c>
      <c r="N49" s="189">
        <v>-1875</v>
      </c>
      <c r="O49" s="189">
        <v>-3</v>
      </c>
      <c r="P49" s="189">
        <v>-22020</v>
      </c>
      <c r="Q49" s="232">
        <v>-811</v>
      </c>
      <c r="R49" s="121"/>
    </row>
    <row r="50" spans="2:18" s="40" customFormat="1" ht="24" customHeight="1">
      <c r="B50" s="54"/>
      <c r="C50" s="502" t="s">
        <v>503</v>
      </c>
      <c r="D50" s="189">
        <v>1261</v>
      </c>
      <c r="E50" s="80">
        <v>71</v>
      </c>
      <c r="F50" s="189">
        <v>104</v>
      </c>
      <c r="G50" s="189">
        <v>3209</v>
      </c>
      <c r="H50" s="189">
        <v>323</v>
      </c>
      <c r="I50" s="80">
        <v>771</v>
      </c>
      <c r="J50" s="189">
        <v>7389</v>
      </c>
      <c r="K50" s="80">
        <v>3873</v>
      </c>
      <c r="L50" s="80">
        <v>3408</v>
      </c>
      <c r="M50" s="189">
        <v>1186</v>
      </c>
      <c r="N50" s="189">
        <v>418</v>
      </c>
      <c r="O50" s="189">
        <v>1564</v>
      </c>
      <c r="P50" s="189">
        <v>991</v>
      </c>
      <c r="Q50" s="232">
        <v>3379</v>
      </c>
      <c r="R50" s="121"/>
    </row>
    <row r="51" spans="2:18" s="40" customFormat="1" ht="24" customHeight="1">
      <c r="B51" s="54"/>
      <c r="C51" s="502" t="s">
        <v>582</v>
      </c>
      <c r="D51" s="189" t="s">
        <v>329</v>
      </c>
      <c r="E51" s="80" t="s">
        <v>329</v>
      </c>
      <c r="F51" s="189" t="s">
        <v>329</v>
      </c>
      <c r="G51" s="189" t="s">
        <v>329</v>
      </c>
      <c r="H51" s="189" t="s">
        <v>329</v>
      </c>
      <c r="I51" s="80" t="s">
        <v>329</v>
      </c>
      <c r="J51" s="189" t="s">
        <v>329</v>
      </c>
      <c r="K51" s="80" t="s">
        <v>329</v>
      </c>
      <c r="L51" s="80">
        <v>6</v>
      </c>
      <c r="M51" s="189">
        <v>8</v>
      </c>
      <c r="N51" s="189">
        <v>3</v>
      </c>
      <c r="O51" s="189">
        <v>29</v>
      </c>
      <c r="P51" s="189">
        <v>65</v>
      </c>
      <c r="Q51" s="232">
        <v>121</v>
      </c>
      <c r="R51" s="121"/>
    </row>
    <row r="52" spans="2:18" s="40" customFormat="1" ht="24" customHeight="1">
      <c r="B52" s="54"/>
      <c r="C52" s="253" t="s">
        <v>212</v>
      </c>
      <c r="D52" s="189">
        <v>-11</v>
      </c>
      <c r="E52" s="80">
        <v>-1</v>
      </c>
      <c r="F52" s="189">
        <v>-11</v>
      </c>
      <c r="G52" s="189">
        <v>-2</v>
      </c>
      <c r="H52" s="189">
        <v>-2</v>
      </c>
      <c r="I52" s="80">
        <v>-10</v>
      </c>
      <c r="J52" s="189">
        <v>-4</v>
      </c>
      <c r="K52" s="80">
        <v>-691</v>
      </c>
      <c r="L52" s="579">
        <v>-10059</v>
      </c>
      <c r="M52" s="764">
        <v>-5000</v>
      </c>
      <c r="N52" s="189">
        <v>-15173</v>
      </c>
      <c r="O52" s="189">
        <v>-139</v>
      </c>
      <c r="P52" s="189">
        <v>-42675</v>
      </c>
      <c r="Q52" s="232">
        <v>-16916</v>
      </c>
      <c r="R52" s="121"/>
    </row>
    <row r="53" spans="2:18" s="40" customFormat="1" ht="24" customHeight="1">
      <c r="B53" s="54"/>
      <c r="C53" s="252" t="s">
        <v>213</v>
      </c>
      <c r="D53" s="189">
        <v>-3753</v>
      </c>
      <c r="E53" s="80">
        <v>-3753</v>
      </c>
      <c r="F53" s="189">
        <v>-4378</v>
      </c>
      <c r="G53" s="189">
        <v>-5629</v>
      </c>
      <c r="H53" s="189">
        <v>-9382</v>
      </c>
      <c r="I53" s="80">
        <v>-10008</v>
      </c>
      <c r="J53" s="189">
        <v>-11258</v>
      </c>
      <c r="K53" s="80">
        <v>-16888</v>
      </c>
      <c r="L53" s="80">
        <v>-22517</v>
      </c>
      <c r="M53" s="189">
        <v>-16381</v>
      </c>
      <c r="N53" s="189">
        <v>-16408</v>
      </c>
      <c r="O53" s="189">
        <v>-29208</v>
      </c>
      <c r="P53" s="189">
        <v>-29504</v>
      </c>
      <c r="Q53" s="244">
        <v>-31721</v>
      </c>
      <c r="R53" s="121"/>
    </row>
    <row r="54" spans="2:18" s="40" customFormat="1" ht="24" customHeight="1">
      <c r="B54" s="54"/>
      <c r="C54" s="258" t="s">
        <v>214</v>
      </c>
      <c r="D54" s="202">
        <v>-1801</v>
      </c>
      <c r="E54" s="130">
        <v>-1659</v>
      </c>
      <c r="F54" s="202">
        <v>-1805</v>
      </c>
      <c r="G54" s="202">
        <v>-2320</v>
      </c>
      <c r="H54" s="202">
        <v>-1763</v>
      </c>
      <c r="I54" s="130">
        <v>-2563</v>
      </c>
      <c r="J54" s="202">
        <v>-2622</v>
      </c>
      <c r="K54" s="130">
        <v>-3139</v>
      </c>
      <c r="L54" s="130">
        <v>-3662</v>
      </c>
      <c r="M54" s="202">
        <v>-2878</v>
      </c>
      <c r="N54" s="202">
        <v>-4710</v>
      </c>
      <c r="O54" s="202">
        <v>-5047</v>
      </c>
      <c r="P54" s="202">
        <v>-3127</v>
      </c>
      <c r="Q54" s="232">
        <v>-2463</v>
      </c>
      <c r="R54" s="121"/>
    </row>
    <row r="55" spans="2:18" ht="24" customHeight="1">
      <c r="B55" s="55" t="s">
        <v>173</v>
      </c>
      <c r="C55" s="256" t="s">
        <v>215</v>
      </c>
      <c r="D55" s="190">
        <v>-922</v>
      </c>
      <c r="E55" s="81">
        <v>-2050</v>
      </c>
      <c r="F55" s="190">
        <v>-2160</v>
      </c>
      <c r="G55" s="190">
        <v>-2752</v>
      </c>
      <c r="H55" s="190">
        <v>-2292</v>
      </c>
      <c r="I55" s="81">
        <v>-2507</v>
      </c>
      <c r="J55" s="190">
        <v>-666</v>
      </c>
      <c r="K55" s="81">
        <v>-2106</v>
      </c>
      <c r="L55" s="81">
        <v>91</v>
      </c>
      <c r="M55" s="190">
        <v>15</v>
      </c>
      <c r="N55" s="190">
        <v>-66</v>
      </c>
      <c r="O55" s="190">
        <v>-1411</v>
      </c>
      <c r="P55" s="190">
        <v>-340</v>
      </c>
      <c r="Q55" s="1289" t="s">
        <v>708</v>
      </c>
      <c r="R55" s="121"/>
    </row>
    <row r="56" spans="2:18" s="46" customFormat="1" ht="26.25" customHeight="1">
      <c r="B56" s="259" t="s">
        <v>465</v>
      </c>
      <c r="C56" s="45"/>
      <c r="D56" s="191">
        <v>-29530</v>
      </c>
      <c r="E56" s="82">
        <v>-56177</v>
      </c>
      <c r="F56" s="191">
        <v>-30931</v>
      </c>
      <c r="G56" s="191">
        <v>-42600</v>
      </c>
      <c r="H56" s="191">
        <v>-114695</v>
      </c>
      <c r="I56" s="82">
        <v>-4029</v>
      </c>
      <c r="J56" s="191">
        <v>-13052</v>
      </c>
      <c r="K56" s="82">
        <v>-74907</v>
      </c>
      <c r="L56" s="82">
        <v>-12164</v>
      </c>
      <c r="M56" s="191">
        <v>-40621</v>
      </c>
      <c r="N56" s="191">
        <v>46898</v>
      </c>
      <c r="O56" s="191">
        <v>-230367</v>
      </c>
      <c r="P56" s="191">
        <v>-186523</v>
      </c>
      <c r="Q56" s="246">
        <v>51330</v>
      </c>
      <c r="R56" s="122"/>
    </row>
    <row r="57" spans="2:18" ht="26.25" customHeight="1">
      <c r="B57" s="260" t="s">
        <v>216</v>
      </c>
      <c r="C57" s="65"/>
      <c r="D57" s="204">
        <v>16913</v>
      </c>
      <c r="E57" s="90">
        <v>-12706</v>
      </c>
      <c r="F57" s="204">
        <v>-8403</v>
      </c>
      <c r="G57" s="204">
        <v>-17282</v>
      </c>
      <c r="H57" s="204">
        <v>-48666</v>
      </c>
      <c r="I57" s="90">
        <v>-35350</v>
      </c>
      <c r="J57" s="204">
        <v>-648</v>
      </c>
      <c r="K57" s="90">
        <v>-20631</v>
      </c>
      <c r="L57" s="90">
        <v>-7324</v>
      </c>
      <c r="M57" s="204">
        <v>8674</v>
      </c>
      <c r="N57" s="204">
        <v>-26835</v>
      </c>
      <c r="O57" s="204">
        <v>-29570</v>
      </c>
      <c r="P57" s="204">
        <v>-61907</v>
      </c>
      <c r="Q57" s="246">
        <v>-9342</v>
      </c>
      <c r="R57" s="121"/>
    </row>
    <row r="58" spans="2:18" ht="26.25" customHeight="1">
      <c r="B58" s="260" t="s">
        <v>217</v>
      </c>
      <c r="C58" s="65"/>
      <c r="D58" s="204">
        <v>411632</v>
      </c>
      <c r="E58" s="90">
        <v>425595</v>
      </c>
      <c r="F58" s="204">
        <v>424371</v>
      </c>
      <c r="G58" s="204">
        <v>420658</v>
      </c>
      <c r="H58" s="204">
        <v>403748</v>
      </c>
      <c r="I58" s="90">
        <v>344414</v>
      </c>
      <c r="J58" s="204">
        <v>308632</v>
      </c>
      <c r="K58" s="90">
        <v>305241</v>
      </c>
      <c r="L58" s="90">
        <v>285687</v>
      </c>
      <c r="M58" s="204">
        <v>272651</v>
      </c>
      <c r="N58" s="204">
        <v>287597</v>
      </c>
      <c r="O58" s="204">
        <v>271651</v>
      </c>
      <c r="P58" s="204">
        <v>247286</v>
      </c>
      <c r="Q58" s="246">
        <v>196275</v>
      </c>
      <c r="R58" s="121"/>
    </row>
    <row r="59" spans="2:18" ht="26.25" customHeight="1" thickBot="1">
      <c r="B59" s="260" t="s">
        <v>218</v>
      </c>
      <c r="C59" s="66"/>
      <c r="D59" s="205">
        <v>-2950</v>
      </c>
      <c r="E59" s="217">
        <v>11481</v>
      </c>
      <c r="F59" s="537">
        <v>4690</v>
      </c>
      <c r="G59" s="537">
        <v>372</v>
      </c>
      <c r="H59" s="537">
        <v>-10667</v>
      </c>
      <c r="I59" s="217">
        <v>-430</v>
      </c>
      <c r="J59" s="537">
        <v>-2742</v>
      </c>
      <c r="K59" s="217">
        <v>1076</v>
      </c>
      <c r="L59" s="217">
        <v>-5711</v>
      </c>
      <c r="M59" s="537">
        <v>6271</v>
      </c>
      <c r="N59" s="537">
        <v>10890</v>
      </c>
      <c r="O59" s="537">
        <v>5260</v>
      </c>
      <c r="P59" s="537">
        <v>10895</v>
      </c>
      <c r="Q59" s="237">
        <v>4859</v>
      </c>
      <c r="R59" s="121"/>
    </row>
    <row r="60" spans="2:18" ht="26.25" customHeight="1" thickTop="1">
      <c r="B60" s="261" t="s">
        <v>219</v>
      </c>
      <c r="C60" s="64"/>
      <c r="D60" s="206">
        <v>425595</v>
      </c>
      <c r="E60" s="91">
        <v>424371</v>
      </c>
      <c r="F60" s="206">
        <v>420658</v>
      </c>
      <c r="G60" s="206">
        <v>403748</v>
      </c>
      <c r="H60" s="206">
        <v>344414</v>
      </c>
      <c r="I60" s="91">
        <v>308632</v>
      </c>
      <c r="J60" s="206">
        <v>305241</v>
      </c>
      <c r="K60" s="91">
        <v>285687</v>
      </c>
      <c r="L60" s="580">
        <v>272651</v>
      </c>
      <c r="M60" s="765">
        <v>287597</v>
      </c>
      <c r="N60" s="206">
        <v>271651</v>
      </c>
      <c r="O60" s="206">
        <v>247286</v>
      </c>
      <c r="P60" s="206">
        <v>196275</v>
      </c>
      <c r="Q60" s="1290">
        <v>191792</v>
      </c>
      <c r="R60" s="122"/>
    </row>
    <row r="61" spans="2:18" ht="24.75" customHeight="1">
      <c r="L61" s="581"/>
      <c r="M61" s="581"/>
      <c r="N61" s="581"/>
      <c r="O61" s="1021"/>
      <c r="P61" s="1021"/>
      <c r="Q61" s="581"/>
      <c r="R61" s="40"/>
    </row>
    <row r="62" spans="2:18" ht="17.25" customHeight="1">
      <c r="B62" s="585" t="s">
        <v>598</v>
      </c>
      <c r="C62" s="571"/>
      <c r="D62" s="571"/>
      <c r="E62" s="571"/>
      <c r="F62" s="571"/>
      <c r="G62" s="571"/>
      <c r="H62" s="571"/>
      <c r="I62" s="571"/>
      <c r="O62" s="929"/>
    </row>
    <row r="63" spans="2:18" ht="17.25" customHeight="1">
      <c r="B63" s="585" t="s">
        <v>599</v>
      </c>
      <c r="C63" s="572"/>
      <c r="D63" s="572"/>
      <c r="E63" s="572"/>
      <c r="F63" s="572"/>
      <c r="G63" s="572"/>
      <c r="H63" s="572"/>
      <c r="I63" s="572"/>
      <c r="J63" s="572"/>
      <c r="O63" s="929"/>
    </row>
    <row r="64" spans="2:18" ht="17.25" customHeight="1">
      <c r="B64" s="585" t="s">
        <v>600</v>
      </c>
      <c r="O64" s="929"/>
    </row>
    <row r="65" ht="10.5" customHeight="1"/>
    <row r="66" ht="10.5" customHeight="1"/>
  </sheetData>
  <mergeCells count="15">
    <mergeCell ref="Q3:Q4"/>
    <mergeCell ref="N3:N4"/>
    <mergeCell ref="D3:D4"/>
    <mergeCell ref="E3:E4"/>
    <mergeCell ref="B3:C4"/>
    <mergeCell ref="J3:J4"/>
    <mergeCell ref="L3:L4"/>
    <mergeCell ref="K3:K4"/>
    <mergeCell ref="F3:F4"/>
    <mergeCell ref="G3:G4"/>
    <mergeCell ref="I3:I4"/>
    <mergeCell ref="H3:H4"/>
    <mergeCell ref="M3:M4"/>
    <mergeCell ref="O3:O4"/>
    <mergeCell ref="P3:P4"/>
  </mergeCells>
  <phoneticPr fontId="2"/>
  <printOptions horizontalCentered="1"/>
  <pageMargins left="0.39370078740157483" right="0.43307086614173229" top="0.78740157480314965" bottom="0.39370078740157483" header="0.27559055118110237" footer="0.35433070866141736"/>
  <pageSetup paperSize="8" scale="53"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75"/>
  <sheetViews>
    <sheetView showGridLines="0" view="pageBreakPreview" zoomScale="40" zoomScaleNormal="40" zoomScaleSheetLayoutView="40" workbookViewId="0"/>
  </sheetViews>
  <sheetFormatPr defaultColWidth="9" defaultRowHeight="28.5" customHeight="1"/>
  <cols>
    <col min="1" max="1" width="3.5" style="3" customWidth="1"/>
    <col min="2" max="2" width="42.5" style="15" customWidth="1"/>
    <col min="3" max="7" width="20.5" style="1" customWidth="1"/>
    <col min="8" max="15" width="20.5" style="2" customWidth="1"/>
    <col min="16" max="17" width="20.5" style="4" customWidth="1"/>
    <col min="18" max="23" width="20.5" style="3" customWidth="1"/>
    <col min="24" max="16384" width="9" style="3"/>
  </cols>
  <sheetData>
    <row r="1" spans="1:22" ht="48.75" customHeight="1">
      <c r="A1" s="68" t="s">
        <v>518</v>
      </c>
      <c r="B1" s="68"/>
      <c r="E1" s="2"/>
      <c r="F1" s="2"/>
      <c r="G1" s="2"/>
      <c r="I1" s="3"/>
      <c r="J1" s="3"/>
      <c r="K1" s="3"/>
      <c r="L1" s="3"/>
      <c r="M1" s="3"/>
      <c r="N1" s="3"/>
      <c r="O1" s="3"/>
      <c r="P1" s="3"/>
      <c r="Q1" s="3"/>
    </row>
    <row r="2" spans="1:22" ht="30">
      <c r="B2" s="5"/>
      <c r="E2" s="2"/>
      <c r="F2" s="2"/>
      <c r="G2" s="2"/>
      <c r="H2" s="7"/>
      <c r="I2" s="3"/>
      <c r="K2" s="3"/>
      <c r="L2" s="125"/>
      <c r="M2" s="3"/>
      <c r="N2" s="3"/>
      <c r="O2" s="3"/>
      <c r="P2" s="3"/>
      <c r="Q2" s="125"/>
      <c r="V2" s="125" t="s">
        <v>75</v>
      </c>
    </row>
    <row r="3" spans="1:22" s="8" customFormat="1" ht="49.5" customHeight="1">
      <c r="B3" s="57"/>
      <c r="C3" s="1374" t="s">
        <v>33</v>
      </c>
      <c r="D3" s="1375"/>
      <c r="E3" s="1375"/>
      <c r="F3" s="1376"/>
      <c r="G3" s="1374" t="s">
        <v>0</v>
      </c>
      <c r="H3" s="1375"/>
      <c r="I3" s="1375"/>
      <c r="J3" s="1376"/>
      <c r="K3" s="1370" t="s">
        <v>19</v>
      </c>
      <c r="L3" s="1371"/>
      <c r="M3" s="1371"/>
      <c r="N3" s="1372"/>
      <c r="O3" s="1370" t="s">
        <v>20</v>
      </c>
      <c r="P3" s="1371"/>
      <c r="Q3" s="1371"/>
      <c r="R3" s="1372"/>
      <c r="S3" s="1370" t="s">
        <v>2</v>
      </c>
      <c r="T3" s="1371"/>
      <c r="U3" s="1371"/>
      <c r="V3" s="1372"/>
    </row>
    <row r="4" spans="1:22" s="9" customFormat="1" ht="42" customHeight="1">
      <c r="B4" s="58"/>
      <c r="C4" s="1383" t="s">
        <v>51</v>
      </c>
      <c r="D4" s="1384" t="s">
        <v>53</v>
      </c>
      <c r="E4" s="1384" t="s">
        <v>66</v>
      </c>
      <c r="F4" s="1373" t="s">
        <v>74</v>
      </c>
      <c r="G4" s="1383" t="s">
        <v>51</v>
      </c>
      <c r="H4" s="1384" t="s">
        <v>53</v>
      </c>
      <c r="I4" s="1384" t="s">
        <v>66</v>
      </c>
      <c r="J4" s="1373" t="s">
        <v>74</v>
      </c>
      <c r="K4" s="1397" t="s">
        <v>51</v>
      </c>
      <c r="L4" s="1384" t="s">
        <v>53</v>
      </c>
      <c r="M4" s="1384" t="s">
        <v>66</v>
      </c>
      <c r="N4" s="1373" t="s">
        <v>74</v>
      </c>
      <c r="O4" s="1383" t="s">
        <v>51</v>
      </c>
      <c r="P4" s="1399" t="s">
        <v>53</v>
      </c>
      <c r="Q4" s="1384" t="s">
        <v>66</v>
      </c>
      <c r="R4" s="1373" t="s">
        <v>74</v>
      </c>
      <c r="S4" s="1379" t="s">
        <v>51</v>
      </c>
      <c r="T4" s="1381" t="s">
        <v>53</v>
      </c>
      <c r="U4" s="1377" t="s">
        <v>66</v>
      </c>
      <c r="V4" s="1373" t="s">
        <v>74</v>
      </c>
    </row>
    <row r="5" spans="1:22" s="10" customFormat="1" ht="42" customHeight="1">
      <c r="B5" s="59"/>
      <c r="C5" s="1380"/>
      <c r="D5" s="1378"/>
      <c r="E5" s="1378"/>
      <c r="F5" s="1369"/>
      <c r="G5" s="1380"/>
      <c r="H5" s="1378"/>
      <c r="I5" s="1378"/>
      <c r="J5" s="1369"/>
      <c r="K5" s="1398"/>
      <c r="L5" s="1378"/>
      <c r="M5" s="1378"/>
      <c r="N5" s="1369"/>
      <c r="O5" s="1380"/>
      <c r="P5" s="1382"/>
      <c r="Q5" s="1378"/>
      <c r="R5" s="1369"/>
      <c r="S5" s="1380"/>
      <c r="T5" s="1382"/>
      <c r="U5" s="1378"/>
      <c r="V5" s="1369"/>
    </row>
    <row r="6" spans="1:22" s="11" customFormat="1" ht="43.5" customHeight="1">
      <c r="B6" s="60" t="s">
        <v>49</v>
      </c>
      <c r="C6" s="131">
        <v>9998</v>
      </c>
      <c r="D6" s="132">
        <v>9687</v>
      </c>
      <c r="E6" s="132">
        <v>10330</v>
      </c>
      <c r="F6" s="116">
        <v>9503</v>
      </c>
      <c r="G6" s="131">
        <v>562</v>
      </c>
      <c r="H6" s="132">
        <v>561</v>
      </c>
      <c r="I6" s="132">
        <v>759</v>
      </c>
      <c r="J6" s="116">
        <v>668</v>
      </c>
      <c r="K6" s="133">
        <v>-39</v>
      </c>
      <c r="L6" s="132">
        <v>14</v>
      </c>
      <c r="M6" s="132">
        <v>116</v>
      </c>
      <c r="N6" s="116">
        <v>55</v>
      </c>
      <c r="O6" s="131">
        <v>-41</v>
      </c>
      <c r="P6" s="133">
        <v>20</v>
      </c>
      <c r="Q6" s="132">
        <v>124</v>
      </c>
      <c r="R6" s="116">
        <v>38</v>
      </c>
      <c r="S6" s="131">
        <v>4068</v>
      </c>
      <c r="T6" s="133">
        <v>3780</v>
      </c>
      <c r="U6" s="132">
        <v>3922</v>
      </c>
      <c r="V6" s="116">
        <v>3835</v>
      </c>
    </row>
    <row r="7" spans="1:22" s="11" customFormat="1" ht="43.5" customHeight="1">
      <c r="B7" s="61" t="s">
        <v>50</v>
      </c>
      <c r="C7" s="134">
        <v>8761</v>
      </c>
      <c r="D7" s="135">
        <v>10155</v>
      </c>
      <c r="E7" s="135">
        <v>10521</v>
      </c>
      <c r="F7" s="117">
        <v>8890</v>
      </c>
      <c r="G7" s="134">
        <v>371</v>
      </c>
      <c r="H7" s="135">
        <v>417</v>
      </c>
      <c r="I7" s="135">
        <v>578</v>
      </c>
      <c r="J7" s="117">
        <v>313</v>
      </c>
      <c r="K7" s="136">
        <v>135</v>
      </c>
      <c r="L7" s="135">
        <v>176</v>
      </c>
      <c r="M7" s="135">
        <v>313</v>
      </c>
      <c r="N7" s="117">
        <v>80</v>
      </c>
      <c r="O7" s="134">
        <v>126</v>
      </c>
      <c r="P7" s="136">
        <v>287</v>
      </c>
      <c r="Q7" s="135">
        <v>326</v>
      </c>
      <c r="R7" s="117">
        <v>97</v>
      </c>
      <c r="S7" s="134">
        <v>4834</v>
      </c>
      <c r="T7" s="136">
        <v>5437</v>
      </c>
      <c r="U7" s="135">
        <v>5411</v>
      </c>
      <c r="V7" s="117">
        <v>5201</v>
      </c>
    </row>
    <row r="8" spans="1:22" s="11" customFormat="1" ht="43.5" customHeight="1">
      <c r="B8" s="61" t="s">
        <v>73</v>
      </c>
      <c r="C8" s="134">
        <v>5507</v>
      </c>
      <c r="D8" s="135">
        <v>6165</v>
      </c>
      <c r="E8" s="135">
        <v>6932</v>
      </c>
      <c r="F8" s="117">
        <v>5755</v>
      </c>
      <c r="G8" s="134">
        <v>319</v>
      </c>
      <c r="H8" s="135">
        <v>363</v>
      </c>
      <c r="I8" s="135">
        <v>417</v>
      </c>
      <c r="J8" s="117">
        <v>346</v>
      </c>
      <c r="K8" s="136">
        <v>48</v>
      </c>
      <c r="L8" s="135">
        <v>91</v>
      </c>
      <c r="M8" s="135">
        <v>132</v>
      </c>
      <c r="N8" s="117">
        <v>88</v>
      </c>
      <c r="O8" s="134">
        <v>29</v>
      </c>
      <c r="P8" s="136">
        <v>68</v>
      </c>
      <c r="Q8" s="135">
        <v>98</v>
      </c>
      <c r="R8" s="117">
        <v>58</v>
      </c>
      <c r="S8" s="134">
        <v>2555</v>
      </c>
      <c r="T8" s="136">
        <v>2595</v>
      </c>
      <c r="U8" s="135">
        <v>2723</v>
      </c>
      <c r="V8" s="117">
        <v>2659</v>
      </c>
    </row>
    <row r="9" spans="1:22" s="11" customFormat="1" ht="43.5" customHeight="1">
      <c r="B9" s="61" t="s">
        <v>31</v>
      </c>
      <c r="C9" s="134">
        <v>13669</v>
      </c>
      <c r="D9" s="135">
        <v>13831</v>
      </c>
      <c r="E9" s="135">
        <v>16838</v>
      </c>
      <c r="F9" s="117">
        <v>14947</v>
      </c>
      <c r="G9" s="134">
        <v>465</v>
      </c>
      <c r="H9" s="135">
        <v>529</v>
      </c>
      <c r="I9" s="135">
        <v>517</v>
      </c>
      <c r="J9" s="117">
        <v>526</v>
      </c>
      <c r="K9" s="136">
        <v>41</v>
      </c>
      <c r="L9" s="135">
        <v>114</v>
      </c>
      <c r="M9" s="135">
        <v>122</v>
      </c>
      <c r="N9" s="117">
        <v>145</v>
      </c>
      <c r="O9" s="134">
        <v>-41</v>
      </c>
      <c r="P9" s="136">
        <v>53</v>
      </c>
      <c r="Q9" s="135">
        <v>78</v>
      </c>
      <c r="R9" s="117">
        <v>123</v>
      </c>
      <c r="S9" s="134">
        <v>4194</v>
      </c>
      <c r="T9" s="136">
        <v>4200</v>
      </c>
      <c r="U9" s="135">
        <v>3935</v>
      </c>
      <c r="V9" s="117">
        <v>4167</v>
      </c>
    </row>
    <row r="10" spans="1:22" s="11" customFormat="1" ht="43.5" customHeight="1">
      <c r="B10" s="61" t="s">
        <v>8</v>
      </c>
      <c r="C10" s="134">
        <v>671</v>
      </c>
      <c r="D10" s="135">
        <v>481</v>
      </c>
      <c r="E10" s="135">
        <v>494</v>
      </c>
      <c r="F10" s="117">
        <v>617</v>
      </c>
      <c r="G10" s="134">
        <v>72</v>
      </c>
      <c r="H10" s="135">
        <v>65</v>
      </c>
      <c r="I10" s="135">
        <v>45</v>
      </c>
      <c r="J10" s="117">
        <v>71</v>
      </c>
      <c r="K10" s="136">
        <v>-30</v>
      </c>
      <c r="L10" s="135">
        <v>-34</v>
      </c>
      <c r="M10" s="135">
        <v>-24</v>
      </c>
      <c r="N10" s="117">
        <v>-54</v>
      </c>
      <c r="O10" s="134">
        <v>64</v>
      </c>
      <c r="P10" s="136">
        <v>25</v>
      </c>
      <c r="Q10" s="135">
        <v>-4</v>
      </c>
      <c r="R10" s="117">
        <v>26</v>
      </c>
      <c r="S10" s="134">
        <v>2954</v>
      </c>
      <c r="T10" s="136">
        <v>2649</v>
      </c>
      <c r="U10" s="135">
        <v>2528</v>
      </c>
      <c r="V10" s="117">
        <v>2598</v>
      </c>
    </row>
    <row r="11" spans="1:22" s="11" customFormat="1" ht="43.5" customHeight="1" thickBot="1">
      <c r="B11" s="60" t="s">
        <v>43</v>
      </c>
      <c r="C11" s="137">
        <v>-162</v>
      </c>
      <c r="D11" s="138">
        <v>-173</v>
      </c>
      <c r="E11" s="138">
        <v>-173</v>
      </c>
      <c r="F11" s="118">
        <v>-153</v>
      </c>
      <c r="G11" s="137">
        <v>-7</v>
      </c>
      <c r="H11" s="138">
        <v>-8</v>
      </c>
      <c r="I11" s="138">
        <v>0</v>
      </c>
      <c r="J11" s="118">
        <v>-3</v>
      </c>
      <c r="K11" s="139">
        <v>6</v>
      </c>
      <c r="L11" s="138">
        <v>13</v>
      </c>
      <c r="M11" s="138">
        <v>-14</v>
      </c>
      <c r="N11" s="118">
        <v>19</v>
      </c>
      <c r="O11" s="137" t="s">
        <v>72</v>
      </c>
      <c r="P11" s="173" t="s">
        <v>72</v>
      </c>
      <c r="Q11" s="139" t="s">
        <v>72</v>
      </c>
      <c r="R11" s="118">
        <v>3</v>
      </c>
      <c r="S11" s="137">
        <v>3004</v>
      </c>
      <c r="T11" s="139">
        <v>2509</v>
      </c>
      <c r="U11" s="138">
        <v>2687</v>
      </c>
      <c r="V11" s="118">
        <v>2404</v>
      </c>
    </row>
    <row r="12" spans="1:22" s="13" customFormat="1" ht="43.5" customHeight="1" thickTop="1">
      <c r="B12" s="67" t="s">
        <v>9</v>
      </c>
      <c r="C12" s="140">
        <f>C6+C7+C8+C9+C10+C11</f>
        <v>38444</v>
      </c>
      <c r="D12" s="162">
        <f>D6+D7+D8+D9+D10+D11</f>
        <v>40146</v>
      </c>
      <c r="E12" s="162">
        <v>44942</v>
      </c>
      <c r="F12" s="119">
        <f>F6+F7+F8+F9+F10+F11</f>
        <v>39559</v>
      </c>
      <c r="G12" s="140">
        <f>G6+G7+G8+G9+G10+G11</f>
        <v>1782</v>
      </c>
      <c r="H12" s="162">
        <f>H6+H7+H8+H9+H10+H11</f>
        <v>1927</v>
      </c>
      <c r="I12" s="162">
        <f>I6+I7+I8+I9+I10+I11</f>
        <v>2316</v>
      </c>
      <c r="J12" s="119">
        <f>J6+J7+J8+J9+J10+J11</f>
        <v>1921</v>
      </c>
      <c r="K12" s="141">
        <f>SUM(K6:K11)</f>
        <v>161</v>
      </c>
      <c r="L12" s="162">
        <f>L6+L7+L8+L9+L10+L11+1</f>
        <v>375</v>
      </c>
      <c r="M12" s="162">
        <f>M6+M7+M8+M9+M10+M11</f>
        <v>645</v>
      </c>
      <c r="N12" s="119">
        <f>N6+N7+N8+N9+N10+N11</f>
        <v>333</v>
      </c>
      <c r="O12" s="98">
        <f>O6+O7+O8+O9+O10</f>
        <v>137</v>
      </c>
      <c r="P12" s="162">
        <f>P6+P7+P8+P9+P10</f>
        <v>453</v>
      </c>
      <c r="Q12" s="162">
        <f>Q6+Q7+Q8+Q9+Q10</f>
        <v>622</v>
      </c>
      <c r="R12" s="119">
        <f>R6+R7+R8+R9+R10+R11</f>
        <v>345</v>
      </c>
      <c r="S12" s="140">
        <f>S6+S7+S8+S9+S10+S11</f>
        <v>21609</v>
      </c>
      <c r="T12" s="141">
        <f>T6+T7+T8+T9+T10+T11</f>
        <v>21170</v>
      </c>
      <c r="U12" s="162">
        <f>U6+U7+U8+U9+U10+U11</f>
        <v>21206</v>
      </c>
      <c r="V12" s="119">
        <f>V6+V7+V8+V9+V10+V11</f>
        <v>20864</v>
      </c>
    </row>
    <row r="13" spans="1:22" s="13" customFormat="1" ht="43.5" customHeight="1">
      <c r="B13" s="13" t="s">
        <v>614</v>
      </c>
      <c r="C13" s="12"/>
      <c r="D13" s="12"/>
      <c r="E13" s="12"/>
      <c r="F13" s="12"/>
      <c r="G13" s="12"/>
      <c r="H13" s="12"/>
    </row>
    <row r="14" spans="1:22" s="8" customFormat="1" ht="49.5" customHeight="1">
      <c r="B14" s="586" t="s">
        <v>613</v>
      </c>
      <c r="C14" s="144"/>
      <c r="D14" s="144"/>
      <c r="E14" s="144"/>
      <c r="F14" s="144"/>
      <c r="G14" s="3"/>
      <c r="H14" s="3"/>
    </row>
    <row r="15" spans="1:22" ht="48.75" customHeight="1">
      <c r="A15" s="68" t="s">
        <v>519</v>
      </c>
      <c r="B15" s="68"/>
      <c r="O15" s="3"/>
    </row>
    <row r="16" spans="1:22" ht="30">
      <c r="B16" s="5"/>
      <c r="E16" s="6"/>
      <c r="F16" s="6"/>
      <c r="G16" s="6"/>
      <c r="J16" s="6"/>
      <c r="K16" s="6"/>
      <c r="L16" s="6"/>
      <c r="O16" s="7"/>
      <c r="Q16" s="125" t="s">
        <v>71</v>
      </c>
    </row>
    <row r="17" spans="2:17" s="8" customFormat="1" ht="49.5" customHeight="1">
      <c r="B17" s="57"/>
      <c r="C17" s="1374" t="s">
        <v>33</v>
      </c>
      <c r="D17" s="1375"/>
      <c r="E17" s="1375"/>
      <c r="F17" s="1375"/>
      <c r="G17" s="1376"/>
      <c r="H17" s="1374" t="s">
        <v>0</v>
      </c>
      <c r="I17" s="1375"/>
      <c r="J17" s="1375"/>
      <c r="K17" s="1375"/>
      <c r="L17" s="1376"/>
      <c r="M17" s="1370" t="s">
        <v>19</v>
      </c>
      <c r="N17" s="1371"/>
      <c r="O17" s="1371"/>
      <c r="P17" s="1371"/>
      <c r="Q17" s="1372"/>
    </row>
    <row r="18" spans="2:17" s="9" customFormat="1" ht="32.25" customHeight="1">
      <c r="B18" s="58"/>
      <c r="C18" s="1395" t="s">
        <v>61</v>
      </c>
      <c r="D18" s="1385" t="s">
        <v>34</v>
      </c>
      <c r="E18" s="1385" t="s">
        <v>35</v>
      </c>
      <c r="F18" s="1385" t="s">
        <v>36</v>
      </c>
      <c r="G18" s="1368" t="s">
        <v>37</v>
      </c>
      <c r="H18" s="1395" t="s">
        <v>61</v>
      </c>
      <c r="I18" s="1385" t="s">
        <v>34</v>
      </c>
      <c r="J18" s="1385" t="s">
        <v>35</v>
      </c>
      <c r="K18" s="1385" t="s">
        <v>36</v>
      </c>
      <c r="L18" s="1368" t="s">
        <v>37</v>
      </c>
      <c r="M18" s="1395" t="s">
        <v>61</v>
      </c>
      <c r="N18" s="1385" t="s">
        <v>34</v>
      </c>
      <c r="O18" s="1385" t="s">
        <v>35</v>
      </c>
      <c r="P18" s="1385" t="s">
        <v>36</v>
      </c>
      <c r="Q18" s="1368" t="s">
        <v>37</v>
      </c>
    </row>
    <row r="19" spans="2:17" s="10" customFormat="1" ht="32.25" customHeight="1">
      <c r="B19" s="59"/>
      <c r="C19" s="1380"/>
      <c r="D19" s="1386"/>
      <c r="E19" s="1386"/>
      <c r="F19" s="1386"/>
      <c r="G19" s="1369"/>
      <c r="H19" s="1380"/>
      <c r="I19" s="1386"/>
      <c r="J19" s="1386"/>
      <c r="K19" s="1386"/>
      <c r="L19" s="1369"/>
      <c r="M19" s="1380"/>
      <c r="N19" s="1386"/>
      <c r="O19" s="1386"/>
      <c r="P19" s="1386"/>
      <c r="Q19" s="1369"/>
    </row>
    <row r="20" spans="2:17" s="11" customFormat="1" ht="43.5" customHeight="1">
      <c r="B20" s="60" t="s">
        <v>27</v>
      </c>
      <c r="C20" s="174">
        <v>9450</v>
      </c>
      <c r="D20" s="92">
        <v>9708</v>
      </c>
      <c r="E20" s="92">
        <v>11321</v>
      </c>
      <c r="F20" s="92">
        <v>13159</v>
      </c>
      <c r="G20" s="93">
        <v>11322</v>
      </c>
      <c r="H20" s="174">
        <v>551</v>
      </c>
      <c r="I20" s="92">
        <v>466</v>
      </c>
      <c r="J20" s="92">
        <v>536</v>
      </c>
      <c r="K20" s="92">
        <v>888</v>
      </c>
      <c r="L20" s="93">
        <v>789</v>
      </c>
      <c r="M20" s="174">
        <v>126</v>
      </c>
      <c r="N20" s="92">
        <v>160</v>
      </c>
      <c r="O20" s="92">
        <v>158</v>
      </c>
      <c r="P20" s="92">
        <v>327</v>
      </c>
      <c r="Q20" s="93">
        <v>218</v>
      </c>
    </row>
    <row r="21" spans="2:17" s="11" customFormat="1" ht="43.5" customHeight="1">
      <c r="B21" s="61" t="s">
        <v>28</v>
      </c>
      <c r="C21" s="160">
        <v>11120</v>
      </c>
      <c r="D21" s="94">
        <v>12173</v>
      </c>
      <c r="E21" s="94">
        <v>12945</v>
      </c>
      <c r="F21" s="94">
        <v>14740</v>
      </c>
      <c r="G21" s="95">
        <v>14188</v>
      </c>
      <c r="H21" s="160">
        <v>339</v>
      </c>
      <c r="I21" s="94">
        <v>408</v>
      </c>
      <c r="J21" s="94">
        <v>413</v>
      </c>
      <c r="K21" s="94">
        <v>413</v>
      </c>
      <c r="L21" s="95">
        <v>509</v>
      </c>
      <c r="M21" s="160">
        <v>106</v>
      </c>
      <c r="N21" s="94">
        <v>180</v>
      </c>
      <c r="O21" s="94">
        <v>189</v>
      </c>
      <c r="P21" s="94">
        <v>184</v>
      </c>
      <c r="Q21" s="95">
        <v>277</v>
      </c>
    </row>
    <row r="22" spans="2:17" s="11" customFormat="1" ht="43.5" customHeight="1">
      <c r="B22" s="61" t="s">
        <v>29</v>
      </c>
      <c r="C22" s="160">
        <v>6259</v>
      </c>
      <c r="D22" s="94">
        <v>6792</v>
      </c>
      <c r="E22" s="94">
        <v>7172</v>
      </c>
      <c r="F22" s="94">
        <v>7602</v>
      </c>
      <c r="G22" s="95">
        <v>6823</v>
      </c>
      <c r="H22" s="160">
        <v>441</v>
      </c>
      <c r="I22" s="94">
        <v>434</v>
      </c>
      <c r="J22" s="94">
        <v>488</v>
      </c>
      <c r="K22" s="94">
        <v>538</v>
      </c>
      <c r="L22" s="95">
        <v>415</v>
      </c>
      <c r="M22" s="160">
        <v>156</v>
      </c>
      <c r="N22" s="94">
        <v>166</v>
      </c>
      <c r="O22" s="94">
        <v>218</v>
      </c>
      <c r="P22" s="94">
        <v>233</v>
      </c>
      <c r="Q22" s="95">
        <v>118</v>
      </c>
    </row>
    <row r="23" spans="2:17" s="11" customFormat="1" ht="43.5" customHeight="1">
      <c r="B23" s="61" t="s">
        <v>30</v>
      </c>
      <c r="C23" s="160">
        <v>5043</v>
      </c>
      <c r="D23" s="94">
        <v>4228</v>
      </c>
      <c r="E23" s="94">
        <v>3827</v>
      </c>
      <c r="F23" s="94">
        <v>3470</v>
      </c>
      <c r="G23" s="95">
        <v>2776</v>
      </c>
      <c r="H23" s="160">
        <v>262</v>
      </c>
      <c r="I23" s="94">
        <v>240</v>
      </c>
      <c r="J23" s="94">
        <v>250</v>
      </c>
      <c r="K23" s="94">
        <v>213</v>
      </c>
      <c r="L23" s="95">
        <v>5</v>
      </c>
      <c r="M23" s="160">
        <v>108</v>
      </c>
      <c r="N23" s="94">
        <v>96</v>
      </c>
      <c r="O23" s="94">
        <v>117</v>
      </c>
      <c r="P23" s="94">
        <v>80</v>
      </c>
      <c r="Q23" s="95">
        <v>-131</v>
      </c>
    </row>
    <row r="24" spans="2:17" s="11" customFormat="1" ht="43.5" customHeight="1">
      <c r="B24" s="61" t="s">
        <v>31</v>
      </c>
      <c r="C24" s="160">
        <v>8027</v>
      </c>
      <c r="D24" s="94">
        <v>8821</v>
      </c>
      <c r="E24" s="94">
        <v>9271</v>
      </c>
      <c r="F24" s="94">
        <v>12745</v>
      </c>
      <c r="G24" s="95">
        <v>12646</v>
      </c>
      <c r="H24" s="160">
        <v>512</v>
      </c>
      <c r="I24" s="94">
        <v>393</v>
      </c>
      <c r="J24" s="94">
        <v>384</v>
      </c>
      <c r="K24" s="94">
        <v>386</v>
      </c>
      <c r="L24" s="95">
        <v>334</v>
      </c>
      <c r="M24" s="160">
        <v>114</v>
      </c>
      <c r="N24" s="94">
        <v>80</v>
      </c>
      <c r="O24" s="94">
        <v>56</v>
      </c>
      <c r="P24" s="94">
        <v>44</v>
      </c>
      <c r="Q24" s="95">
        <v>9</v>
      </c>
    </row>
    <row r="25" spans="2:17" s="11" customFormat="1" ht="43.5" customHeight="1">
      <c r="B25" s="61" t="s">
        <v>32</v>
      </c>
      <c r="C25" s="160">
        <v>10336</v>
      </c>
      <c r="D25" s="94">
        <v>10869</v>
      </c>
      <c r="E25" s="94">
        <v>10548</v>
      </c>
      <c r="F25" s="94">
        <v>10201</v>
      </c>
      <c r="G25" s="95">
        <v>6469</v>
      </c>
      <c r="H25" s="160">
        <v>272</v>
      </c>
      <c r="I25" s="94">
        <v>280</v>
      </c>
      <c r="J25" s="94">
        <v>268</v>
      </c>
      <c r="K25" s="94">
        <v>273</v>
      </c>
      <c r="L25" s="95">
        <v>240</v>
      </c>
      <c r="M25" s="160">
        <v>42</v>
      </c>
      <c r="N25" s="94">
        <v>46</v>
      </c>
      <c r="O25" s="94">
        <v>19</v>
      </c>
      <c r="P25" s="94">
        <v>10</v>
      </c>
      <c r="Q25" s="95">
        <v>-10</v>
      </c>
    </row>
    <row r="26" spans="2:17" s="11" customFormat="1" ht="43.5" customHeight="1">
      <c r="B26" s="61" t="s">
        <v>8</v>
      </c>
      <c r="C26" s="160">
        <v>778</v>
      </c>
      <c r="D26" s="94">
        <v>1383</v>
      </c>
      <c r="E26" s="94">
        <v>1521</v>
      </c>
      <c r="F26" s="94">
        <v>686</v>
      </c>
      <c r="G26" s="95">
        <v>907</v>
      </c>
      <c r="H26" s="160">
        <v>65</v>
      </c>
      <c r="I26" s="94">
        <v>225</v>
      </c>
      <c r="J26" s="94">
        <v>225</v>
      </c>
      <c r="K26" s="94">
        <v>66</v>
      </c>
      <c r="L26" s="95">
        <v>64</v>
      </c>
      <c r="M26" s="160">
        <v>37</v>
      </c>
      <c r="N26" s="94">
        <v>26</v>
      </c>
      <c r="O26" s="94">
        <v>21</v>
      </c>
      <c r="P26" s="94">
        <v>26</v>
      </c>
      <c r="Q26" s="95">
        <v>-5</v>
      </c>
    </row>
    <row r="27" spans="2:17" s="11" customFormat="1" ht="43.5" customHeight="1" thickBot="1">
      <c r="B27" s="60" t="s">
        <v>43</v>
      </c>
      <c r="C27" s="175">
        <v>-4254</v>
      </c>
      <c r="D27" s="96">
        <v>-4253</v>
      </c>
      <c r="E27" s="96">
        <v>-4423</v>
      </c>
      <c r="F27" s="96">
        <v>-4893</v>
      </c>
      <c r="G27" s="97">
        <v>-3469</v>
      </c>
      <c r="H27" s="175" t="s">
        <v>72</v>
      </c>
      <c r="I27" s="96">
        <v>-24</v>
      </c>
      <c r="J27" s="96">
        <v>-19</v>
      </c>
      <c r="K27" s="96" t="s">
        <v>72</v>
      </c>
      <c r="L27" s="97" t="s">
        <v>72</v>
      </c>
      <c r="M27" s="175">
        <v>-34</v>
      </c>
      <c r="N27" s="96">
        <v>8</v>
      </c>
      <c r="O27" s="96">
        <v>2</v>
      </c>
      <c r="P27" s="96">
        <v>20</v>
      </c>
      <c r="Q27" s="97">
        <v>44</v>
      </c>
    </row>
    <row r="28" spans="2:17" s="13" customFormat="1" ht="43.5" customHeight="1" thickTop="1">
      <c r="B28" s="67" t="s">
        <v>9</v>
      </c>
      <c r="C28" s="98">
        <v>46759</v>
      </c>
      <c r="D28" s="99">
        <v>49721</v>
      </c>
      <c r="E28" s="99">
        <v>52182</v>
      </c>
      <c r="F28" s="99">
        <v>57710</v>
      </c>
      <c r="G28" s="100">
        <v>51662</v>
      </c>
      <c r="H28" s="98">
        <v>2442</v>
      </c>
      <c r="I28" s="99">
        <v>2422</v>
      </c>
      <c r="J28" s="99">
        <v>2545</v>
      </c>
      <c r="K28" s="99">
        <v>2777</v>
      </c>
      <c r="L28" s="100">
        <v>2356</v>
      </c>
      <c r="M28" s="98">
        <v>655</v>
      </c>
      <c r="N28" s="99">
        <v>762</v>
      </c>
      <c r="O28" s="99">
        <v>779</v>
      </c>
      <c r="P28" s="99">
        <v>924</v>
      </c>
      <c r="Q28" s="100">
        <v>520</v>
      </c>
    </row>
    <row r="29" spans="2:17" s="13" customFormat="1" ht="43.5" customHeight="1">
      <c r="B29" s="14"/>
      <c r="C29" s="12"/>
      <c r="D29" s="12"/>
      <c r="E29" s="12"/>
      <c r="F29" s="12"/>
      <c r="G29" s="12"/>
      <c r="H29" s="12"/>
      <c r="I29" s="12"/>
      <c r="J29" s="12"/>
      <c r="K29" s="12"/>
      <c r="L29" s="12"/>
    </row>
    <row r="30" spans="2:17" s="8" customFormat="1" ht="49.5" customHeight="1">
      <c r="B30" s="57"/>
      <c r="C30" s="1392" t="s">
        <v>20</v>
      </c>
      <c r="D30" s="1393"/>
      <c r="E30" s="1393"/>
      <c r="F30" s="1393"/>
      <c r="G30" s="1394"/>
      <c r="H30" s="1374" t="s">
        <v>52</v>
      </c>
      <c r="I30" s="1375"/>
      <c r="J30" s="1375"/>
      <c r="K30" s="1375"/>
      <c r="L30" s="1376"/>
      <c r="M30" s="146"/>
      <c r="N30" s="146"/>
    </row>
    <row r="31" spans="2:17" s="9" customFormat="1" ht="32.25" customHeight="1">
      <c r="B31" s="58"/>
      <c r="C31" s="1395" t="s">
        <v>61</v>
      </c>
      <c r="D31" s="1385" t="s">
        <v>34</v>
      </c>
      <c r="E31" s="1385" t="s">
        <v>35</v>
      </c>
      <c r="F31" s="1385" t="s">
        <v>36</v>
      </c>
      <c r="G31" s="1368" t="s">
        <v>37</v>
      </c>
      <c r="H31" s="1395" t="s">
        <v>61</v>
      </c>
      <c r="I31" s="1385" t="s">
        <v>34</v>
      </c>
      <c r="J31" s="1385" t="s">
        <v>35</v>
      </c>
      <c r="K31" s="1385" t="s">
        <v>36</v>
      </c>
      <c r="L31" s="1368" t="s">
        <v>37</v>
      </c>
    </row>
    <row r="32" spans="2:17" s="10" customFormat="1" ht="32.25" customHeight="1">
      <c r="B32" s="59"/>
      <c r="C32" s="1380"/>
      <c r="D32" s="1386"/>
      <c r="E32" s="1386"/>
      <c r="F32" s="1386"/>
      <c r="G32" s="1369"/>
      <c r="H32" s="1380"/>
      <c r="I32" s="1386"/>
      <c r="J32" s="1386"/>
      <c r="K32" s="1386"/>
      <c r="L32" s="1369"/>
    </row>
    <row r="33" spans="1:15" s="11" customFormat="1" ht="43.5" customHeight="1">
      <c r="B33" s="60" t="s">
        <v>27</v>
      </c>
      <c r="C33" s="174">
        <v>84</v>
      </c>
      <c r="D33" s="92">
        <v>112</v>
      </c>
      <c r="E33" s="92">
        <v>101</v>
      </c>
      <c r="F33" s="92">
        <v>231</v>
      </c>
      <c r="G33" s="93">
        <v>94</v>
      </c>
      <c r="H33" s="174">
        <v>3873</v>
      </c>
      <c r="I33" s="92">
        <v>3251</v>
      </c>
      <c r="J33" s="92">
        <v>3553</v>
      </c>
      <c r="K33" s="92">
        <v>5035</v>
      </c>
      <c r="L33" s="93">
        <v>4838</v>
      </c>
    </row>
    <row r="34" spans="1:15" s="11" customFormat="1" ht="43.5" customHeight="1">
      <c r="B34" s="61" t="s">
        <v>28</v>
      </c>
      <c r="C34" s="160">
        <f>175</f>
        <v>175</v>
      </c>
      <c r="D34" s="94">
        <v>281</v>
      </c>
      <c r="E34" s="94">
        <v>333</v>
      </c>
      <c r="F34" s="94">
        <v>361</v>
      </c>
      <c r="G34" s="95">
        <v>311</v>
      </c>
      <c r="H34" s="160">
        <v>3469</v>
      </c>
      <c r="I34" s="94">
        <v>4630</v>
      </c>
      <c r="J34" s="94">
        <v>5043</v>
      </c>
      <c r="K34" s="94">
        <v>5913</v>
      </c>
      <c r="L34" s="95">
        <v>4696</v>
      </c>
    </row>
    <row r="35" spans="1:15" s="11" customFormat="1" ht="43.5" customHeight="1">
      <c r="B35" s="61" t="s">
        <v>29</v>
      </c>
      <c r="C35" s="160">
        <f>52</f>
        <v>52</v>
      </c>
      <c r="D35" s="94">
        <v>67</v>
      </c>
      <c r="E35" s="94">
        <v>84</v>
      </c>
      <c r="F35" s="94">
        <v>170</v>
      </c>
      <c r="G35" s="95">
        <v>53</v>
      </c>
      <c r="H35" s="160">
        <v>3553</v>
      </c>
      <c r="I35" s="94">
        <v>3609</v>
      </c>
      <c r="J35" s="94">
        <v>3702</v>
      </c>
      <c r="K35" s="94">
        <v>3454</v>
      </c>
      <c r="L35" s="95">
        <v>2842</v>
      </c>
    </row>
    <row r="36" spans="1:15" s="11" customFormat="1" ht="43.5" customHeight="1">
      <c r="B36" s="61" t="s">
        <v>30</v>
      </c>
      <c r="C36" s="160">
        <f>59</f>
        <v>59</v>
      </c>
      <c r="D36" s="94">
        <v>82</v>
      </c>
      <c r="E36" s="94">
        <v>81</v>
      </c>
      <c r="F36" s="94">
        <v>47</v>
      </c>
      <c r="G36" s="95">
        <v>-235</v>
      </c>
      <c r="H36" s="160">
        <v>2809</v>
      </c>
      <c r="I36" s="94">
        <v>2320</v>
      </c>
      <c r="J36" s="94">
        <v>2728</v>
      </c>
      <c r="K36" s="94">
        <v>2961</v>
      </c>
      <c r="L36" s="95">
        <v>2603</v>
      </c>
    </row>
    <row r="37" spans="1:15" s="11" customFormat="1" ht="43.5" customHeight="1">
      <c r="B37" s="61" t="s">
        <v>31</v>
      </c>
      <c r="C37" s="160">
        <f>82</f>
        <v>82</v>
      </c>
      <c r="D37" s="94">
        <v>54</v>
      </c>
      <c r="E37" s="94">
        <v>25</v>
      </c>
      <c r="F37" s="94">
        <v>1</v>
      </c>
      <c r="G37" s="95">
        <v>-59</v>
      </c>
      <c r="H37" s="160">
        <v>2792</v>
      </c>
      <c r="I37" s="94">
        <v>2923</v>
      </c>
      <c r="J37" s="94">
        <v>3161</v>
      </c>
      <c r="K37" s="94">
        <v>3359</v>
      </c>
      <c r="L37" s="95">
        <v>2750</v>
      </c>
    </row>
    <row r="38" spans="1:15" s="11" customFormat="1" ht="43.5" customHeight="1">
      <c r="B38" s="61" t="s">
        <v>32</v>
      </c>
      <c r="C38" s="160">
        <f>140</f>
        <v>140</v>
      </c>
      <c r="D38" s="94">
        <v>135</v>
      </c>
      <c r="E38" s="94">
        <v>135</v>
      </c>
      <c r="F38" s="94">
        <v>128</v>
      </c>
      <c r="G38" s="95">
        <v>68</v>
      </c>
      <c r="H38" s="160">
        <v>4749</v>
      </c>
      <c r="I38" s="94">
        <v>4410</v>
      </c>
      <c r="J38" s="94">
        <v>3635</v>
      </c>
      <c r="K38" s="94">
        <v>3629</v>
      </c>
      <c r="L38" s="95">
        <v>2516</v>
      </c>
    </row>
    <row r="39" spans="1:15" s="11" customFormat="1" ht="43.5" customHeight="1">
      <c r="B39" s="61" t="s">
        <v>8</v>
      </c>
      <c r="C39" s="160">
        <v>-11</v>
      </c>
      <c r="D39" s="94">
        <v>198</v>
      </c>
      <c r="E39" s="94">
        <v>306</v>
      </c>
      <c r="F39" s="94">
        <v>77</v>
      </c>
      <c r="G39" s="95">
        <v>104</v>
      </c>
      <c r="H39" s="160">
        <v>1864</v>
      </c>
      <c r="I39" s="94">
        <v>1762</v>
      </c>
      <c r="J39" s="94">
        <v>1716</v>
      </c>
      <c r="K39" s="94">
        <v>881</v>
      </c>
      <c r="L39" s="95">
        <v>590</v>
      </c>
    </row>
    <row r="40" spans="1:15" s="11" customFormat="1" ht="43.5" customHeight="1" thickBot="1">
      <c r="B40" s="60" t="s">
        <v>43</v>
      </c>
      <c r="C40" s="175" t="s">
        <v>72</v>
      </c>
      <c r="D40" s="96">
        <v>-141</v>
      </c>
      <c r="E40" s="96">
        <v>-169</v>
      </c>
      <c r="F40" s="96" t="s">
        <v>72</v>
      </c>
      <c r="G40" s="97" t="s">
        <v>72</v>
      </c>
      <c r="H40" s="175">
        <v>1376</v>
      </c>
      <c r="I40" s="96">
        <v>2312</v>
      </c>
      <c r="J40" s="96">
        <v>2657</v>
      </c>
      <c r="K40" s="96">
        <v>1462</v>
      </c>
      <c r="L40" s="97">
        <v>2295</v>
      </c>
    </row>
    <row r="41" spans="1:15" s="13" customFormat="1" ht="43.5" customHeight="1" thickTop="1">
      <c r="B41" s="67" t="s">
        <v>9</v>
      </c>
      <c r="C41" s="98">
        <v>581</v>
      </c>
      <c r="D41" s="99">
        <v>788</v>
      </c>
      <c r="E41" s="99">
        <v>895</v>
      </c>
      <c r="F41" s="99">
        <v>1015</v>
      </c>
      <c r="G41" s="100">
        <v>336</v>
      </c>
      <c r="H41" s="98">
        <v>24485</v>
      </c>
      <c r="I41" s="99">
        <v>25217</v>
      </c>
      <c r="J41" s="99">
        <v>26195</v>
      </c>
      <c r="K41" s="99">
        <v>26694</v>
      </c>
      <c r="L41" s="100">
        <v>23130</v>
      </c>
    </row>
    <row r="42" spans="1:15" ht="43.5" customHeight="1">
      <c r="B42" s="13" t="s">
        <v>616</v>
      </c>
    </row>
    <row r="43" spans="1:15" s="9" customFormat="1" ht="49.5" customHeight="1">
      <c r="B43" s="143" t="s">
        <v>615</v>
      </c>
      <c r="C43" s="144"/>
      <c r="D43" s="144"/>
      <c r="E43" s="144"/>
      <c r="F43" s="144"/>
      <c r="G43" s="3"/>
      <c r="H43" s="3"/>
    </row>
    <row r="44" spans="1:15" ht="48.75" customHeight="1">
      <c r="A44" s="68" t="s">
        <v>520</v>
      </c>
      <c r="B44" s="68"/>
      <c r="O44" s="3"/>
    </row>
    <row r="45" spans="1:15" ht="30">
      <c r="B45" s="5"/>
      <c r="E45" s="6"/>
      <c r="F45" s="6"/>
      <c r="G45" s="125" t="s">
        <v>71</v>
      </c>
      <c r="J45" s="6"/>
      <c r="K45" s="6"/>
      <c r="N45" s="3"/>
      <c r="O45" s="7"/>
    </row>
    <row r="46" spans="1:15" s="8" customFormat="1" ht="49.5" customHeight="1">
      <c r="B46" s="57"/>
      <c r="C46" s="171" t="s">
        <v>33</v>
      </c>
      <c r="D46" s="171" t="s">
        <v>0</v>
      </c>
      <c r="E46" s="177" t="s">
        <v>19</v>
      </c>
      <c r="F46" s="172" t="s">
        <v>20</v>
      </c>
      <c r="G46" s="182" t="s">
        <v>52</v>
      </c>
      <c r="H46" s="146"/>
      <c r="I46" s="146"/>
      <c r="J46" s="145"/>
      <c r="K46" s="145"/>
      <c r="L46" s="145"/>
    </row>
    <row r="47" spans="1:15" s="9" customFormat="1" ht="32.25" customHeight="1">
      <c r="B47" s="58"/>
      <c r="C47" s="1387" t="s">
        <v>60</v>
      </c>
      <c r="D47" s="1388" t="s">
        <v>60</v>
      </c>
      <c r="E47" s="1390" t="s">
        <v>60</v>
      </c>
      <c r="F47" s="1396" t="s">
        <v>60</v>
      </c>
      <c r="G47" s="1390" t="s">
        <v>60</v>
      </c>
    </row>
    <row r="48" spans="1:15" s="9" customFormat="1" ht="32.25" customHeight="1">
      <c r="B48" s="59"/>
      <c r="C48" s="1378"/>
      <c r="D48" s="1389"/>
      <c r="E48" s="1391"/>
      <c r="F48" s="1382"/>
      <c r="G48" s="1391"/>
    </row>
    <row r="49" spans="2:8" s="9" customFormat="1" ht="43.5" customHeight="1">
      <c r="B49" s="60" t="s">
        <v>27</v>
      </c>
      <c r="C49" s="132">
        <v>10652</v>
      </c>
      <c r="D49" s="174">
        <v>467</v>
      </c>
      <c r="E49" s="178">
        <v>106</v>
      </c>
      <c r="F49" s="139"/>
      <c r="G49" s="178">
        <v>3825</v>
      </c>
    </row>
    <row r="50" spans="2:8" s="9" customFormat="1" ht="43.5" customHeight="1">
      <c r="B50" s="61" t="s">
        <v>28</v>
      </c>
      <c r="C50" s="135">
        <v>18613</v>
      </c>
      <c r="D50" s="160">
        <v>311</v>
      </c>
      <c r="E50" s="179">
        <v>71</v>
      </c>
      <c r="F50" s="136"/>
      <c r="G50" s="179">
        <v>3448</v>
      </c>
    </row>
    <row r="51" spans="2:8" s="9" customFormat="1" ht="43.5" customHeight="1">
      <c r="B51" s="61" t="s">
        <v>29</v>
      </c>
      <c r="C51" s="135">
        <v>6492</v>
      </c>
      <c r="D51" s="160">
        <v>440</v>
      </c>
      <c r="E51" s="179">
        <v>122</v>
      </c>
      <c r="F51" s="136"/>
      <c r="G51" s="179">
        <v>3757</v>
      </c>
    </row>
    <row r="52" spans="2:8" s="9" customFormat="1" ht="43.5" customHeight="1">
      <c r="B52" s="61" t="s">
        <v>68</v>
      </c>
      <c r="C52" s="135">
        <v>2344</v>
      </c>
      <c r="D52" s="160">
        <v>173</v>
      </c>
      <c r="E52" s="179">
        <v>85</v>
      </c>
      <c r="F52" s="136"/>
      <c r="G52" s="179">
        <v>3051</v>
      </c>
    </row>
    <row r="53" spans="2:8" s="9" customFormat="1" ht="43.5" customHeight="1">
      <c r="B53" s="61" t="s">
        <v>62</v>
      </c>
      <c r="C53" s="135">
        <v>3034</v>
      </c>
      <c r="D53" s="160">
        <v>117</v>
      </c>
      <c r="E53" s="179">
        <v>35</v>
      </c>
      <c r="F53" s="136"/>
      <c r="G53" s="179">
        <v>1424</v>
      </c>
    </row>
    <row r="54" spans="2:8" s="9" customFormat="1" ht="43.5" customHeight="1">
      <c r="B54" s="61" t="s">
        <v>63</v>
      </c>
      <c r="C54" s="135">
        <v>4496</v>
      </c>
      <c r="D54" s="160">
        <v>134</v>
      </c>
      <c r="E54" s="179">
        <v>20</v>
      </c>
      <c r="F54" s="136"/>
      <c r="G54" s="179">
        <v>1173</v>
      </c>
    </row>
    <row r="55" spans="2:8" s="9" customFormat="1" ht="43.5" customHeight="1">
      <c r="B55" s="61" t="s">
        <v>64</v>
      </c>
      <c r="C55" s="135">
        <v>2495</v>
      </c>
      <c r="D55" s="160">
        <v>142</v>
      </c>
      <c r="E55" s="179">
        <v>6</v>
      </c>
      <c r="F55" s="136"/>
      <c r="G55" s="179">
        <v>637</v>
      </c>
    </row>
    <row r="56" spans="2:8" s="9" customFormat="1" ht="43.5" customHeight="1">
      <c r="B56" s="61" t="s">
        <v>65</v>
      </c>
      <c r="C56" s="135">
        <v>1511</v>
      </c>
      <c r="D56" s="160">
        <v>213</v>
      </c>
      <c r="E56" s="179">
        <v>41</v>
      </c>
      <c r="F56" s="136"/>
      <c r="G56" s="179">
        <v>966</v>
      </c>
    </row>
    <row r="57" spans="2:8" s="9" customFormat="1" ht="43.5" customHeight="1">
      <c r="B57" s="61" t="s">
        <v>32</v>
      </c>
      <c r="C57" s="135">
        <v>11531</v>
      </c>
      <c r="D57" s="160">
        <v>278</v>
      </c>
      <c r="E57" s="179">
        <v>12</v>
      </c>
      <c r="F57" s="136"/>
      <c r="G57" s="179">
        <v>7016</v>
      </c>
    </row>
    <row r="58" spans="2:8" s="9" customFormat="1" ht="43.5" customHeight="1">
      <c r="B58" s="61" t="s">
        <v>8</v>
      </c>
      <c r="C58" s="135">
        <v>1705</v>
      </c>
      <c r="D58" s="160">
        <v>216</v>
      </c>
      <c r="E58" s="179">
        <v>98</v>
      </c>
      <c r="F58" s="136"/>
      <c r="G58" s="179">
        <v>3947</v>
      </c>
    </row>
    <row r="59" spans="2:8" s="9" customFormat="1" ht="43.5" customHeight="1" thickBot="1">
      <c r="B59" s="60" t="s">
        <v>43</v>
      </c>
      <c r="C59" s="138">
        <v>-4256</v>
      </c>
      <c r="D59" s="175" t="s">
        <v>1</v>
      </c>
      <c r="E59" s="180">
        <v>3</v>
      </c>
      <c r="F59" s="176"/>
      <c r="G59" s="180">
        <v>1527</v>
      </c>
    </row>
    <row r="60" spans="2:8" s="9" customFormat="1" ht="43.5" customHeight="1" thickTop="1">
      <c r="B60" s="67" t="s">
        <v>9</v>
      </c>
      <c r="C60" s="162">
        <v>58617</v>
      </c>
      <c r="D60" s="98">
        <v>2490</v>
      </c>
      <c r="E60" s="181">
        <v>599</v>
      </c>
      <c r="F60" s="141">
        <v>485</v>
      </c>
      <c r="G60" s="181">
        <v>30770</v>
      </c>
    </row>
    <row r="61" spans="2:8" s="9" customFormat="1" ht="32.25" customHeight="1">
      <c r="B61" s="144"/>
      <c r="C61" s="144"/>
      <c r="D61" s="144"/>
      <c r="E61" s="144"/>
      <c r="F61" s="144"/>
      <c r="G61" s="3"/>
      <c r="H61" s="3"/>
    </row>
    <row r="62" spans="2:8" s="9" customFormat="1" ht="32.25" customHeight="1">
      <c r="B62" s="144"/>
      <c r="C62" s="144"/>
      <c r="D62" s="144"/>
      <c r="E62" s="144"/>
      <c r="F62" s="144"/>
      <c r="G62" s="3"/>
      <c r="H62" s="3"/>
    </row>
    <row r="63" spans="2:8" s="9" customFormat="1" ht="32.25" customHeight="1">
      <c r="B63" s="144"/>
      <c r="C63" s="144"/>
      <c r="D63" s="144"/>
      <c r="E63" s="144"/>
      <c r="F63" s="144"/>
      <c r="G63" s="3"/>
      <c r="H63" s="3"/>
    </row>
    <row r="64" spans="2:8" s="9" customFormat="1" ht="32.25" customHeight="1">
      <c r="B64" s="144"/>
      <c r="C64" s="144"/>
      <c r="D64" s="144"/>
      <c r="E64" s="144"/>
      <c r="F64" s="144"/>
      <c r="G64" s="3"/>
      <c r="H64" s="3"/>
    </row>
    <row r="65" spans="2:8" s="9" customFormat="1" ht="32.25" customHeight="1">
      <c r="B65" s="144"/>
      <c r="C65" s="144"/>
      <c r="D65" s="144"/>
      <c r="E65" s="144"/>
      <c r="F65" s="144"/>
      <c r="G65" s="3"/>
      <c r="H65" s="3"/>
    </row>
    <row r="66" spans="2:8" s="9" customFormat="1" ht="32.25" customHeight="1">
      <c r="B66" s="144"/>
      <c r="C66" s="144"/>
      <c r="D66" s="144"/>
      <c r="E66" s="144"/>
      <c r="F66" s="144"/>
      <c r="G66" s="3"/>
      <c r="H66" s="3"/>
    </row>
    <row r="67" spans="2:8" s="9" customFormat="1" ht="32.25" customHeight="1">
      <c r="B67" s="144"/>
      <c r="C67" s="144"/>
      <c r="D67" s="144"/>
      <c r="E67" s="144"/>
      <c r="F67" s="144"/>
      <c r="G67" s="3"/>
      <c r="H67" s="3"/>
    </row>
    <row r="68" spans="2:8" s="9" customFormat="1" ht="32.25" customHeight="1">
      <c r="B68" s="144"/>
      <c r="C68" s="144"/>
      <c r="D68" s="144"/>
      <c r="E68" s="144"/>
      <c r="F68" s="144"/>
      <c r="G68" s="3"/>
      <c r="H68" s="3"/>
    </row>
    <row r="69" spans="2:8" s="9" customFormat="1" ht="32.25" customHeight="1">
      <c r="B69" s="144"/>
      <c r="C69" s="144"/>
      <c r="D69" s="144"/>
      <c r="E69" s="144"/>
      <c r="F69" s="144"/>
      <c r="G69" s="3"/>
      <c r="H69" s="3"/>
    </row>
    <row r="70" spans="2:8" s="9" customFormat="1" ht="32.25" customHeight="1">
      <c r="B70" s="144"/>
      <c r="C70" s="144"/>
      <c r="D70" s="144"/>
      <c r="E70" s="144"/>
      <c r="F70" s="144"/>
      <c r="G70" s="3"/>
      <c r="H70" s="3"/>
    </row>
    <row r="71" spans="2:8" s="9" customFormat="1" ht="32.25" customHeight="1">
      <c r="B71" s="144"/>
      <c r="C71" s="144"/>
      <c r="D71" s="144"/>
      <c r="E71" s="144"/>
      <c r="F71" s="144"/>
      <c r="G71" s="3"/>
      <c r="H71" s="3"/>
    </row>
    <row r="72" spans="2:8" s="9" customFormat="1" ht="32.25" customHeight="1">
      <c r="B72" s="144"/>
      <c r="C72" s="144"/>
      <c r="D72" s="144"/>
      <c r="E72" s="144"/>
      <c r="F72" s="144"/>
      <c r="G72" s="3"/>
      <c r="H72" s="3"/>
    </row>
    <row r="73" spans="2:8" s="9" customFormat="1" ht="32.25" customHeight="1">
      <c r="B73" s="144"/>
      <c r="C73" s="144"/>
      <c r="D73" s="144"/>
      <c r="E73" s="144"/>
      <c r="F73" s="144"/>
      <c r="G73" s="3"/>
      <c r="H73" s="3"/>
    </row>
    <row r="74" spans="2:8" s="11" customFormat="1" ht="43.5" customHeight="1">
      <c r="B74" s="144"/>
      <c r="C74" s="144"/>
      <c r="D74" s="144"/>
      <c r="E74" s="144"/>
      <c r="F74" s="144"/>
      <c r="G74" s="3"/>
      <c r="H74" s="142"/>
    </row>
    <row r="75" spans="2:8" s="13" customFormat="1" ht="43.5" customHeight="1">
      <c r="B75" s="144"/>
      <c r="C75" s="144"/>
      <c r="D75" s="144"/>
      <c r="E75" s="144"/>
      <c r="F75" s="144"/>
      <c r="G75" s="3"/>
      <c r="H75" s="142"/>
    </row>
  </sheetData>
  <mergeCells count="60">
    <mergeCell ref="M18:M19"/>
    <mergeCell ref="I4:I5"/>
    <mergeCell ref="N18:N19"/>
    <mergeCell ref="E4:E5"/>
    <mergeCell ref="C17:G17"/>
    <mergeCell ref="L4:L5"/>
    <mergeCell ref="I18:I19"/>
    <mergeCell ref="H17:L17"/>
    <mergeCell ref="M4:M5"/>
    <mergeCell ref="Q18:Q19"/>
    <mergeCell ref="O18:O19"/>
    <mergeCell ref="G31:G32"/>
    <mergeCell ref="O3:R3"/>
    <mergeCell ref="R4:R5"/>
    <mergeCell ref="Q4:Q5"/>
    <mergeCell ref="H30:L30"/>
    <mergeCell ref="H31:H32"/>
    <mergeCell ref="H18:H19"/>
    <mergeCell ref="G18:G19"/>
    <mergeCell ref="P18:P19"/>
    <mergeCell ref="K4:K5"/>
    <mergeCell ref="L18:L19"/>
    <mergeCell ref="H4:H5"/>
    <mergeCell ref="P4:P5"/>
    <mergeCell ref="M17:Q17"/>
    <mergeCell ref="C47:C48"/>
    <mergeCell ref="D47:D48"/>
    <mergeCell ref="D18:D19"/>
    <mergeCell ref="E18:E19"/>
    <mergeCell ref="F18:F19"/>
    <mergeCell ref="D31:D32"/>
    <mergeCell ref="E47:E48"/>
    <mergeCell ref="F31:F32"/>
    <mergeCell ref="E31:E32"/>
    <mergeCell ref="C30:G30"/>
    <mergeCell ref="C31:C32"/>
    <mergeCell ref="C18:C19"/>
    <mergeCell ref="G47:G48"/>
    <mergeCell ref="F47:F48"/>
    <mergeCell ref="I31:I32"/>
    <mergeCell ref="K18:K19"/>
    <mergeCell ref="J18:J19"/>
    <mergeCell ref="J31:J32"/>
    <mergeCell ref="K31:K32"/>
    <mergeCell ref="L31:L32"/>
    <mergeCell ref="S3:V3"/>
    <mergeCell ref="V4:V5"/>
    <mergeCell ref="F4:F5"/>
    <mergeCell ref="G3:J3"/>
    <mergeCell ref="J4:J5"/>
    <mergeCell ref="K3:N3"/>
    <mergeCell ref="N4:N5"/>
    <mergeCell ref="U4:U5"/>
    <mergeCell ref="S4:S5"/>
    <mergeCell ref="T4:T5"/>
    <mergeCell ref="C3:F3"/>
    <mergeCell ref="C4:C5"/>
    <mergeCell ref="D4:D5"/>
    <mergeCell ref="G4:G5"/>
    <mergeCell ref="O4:O5"/>
  </mergeCells>
  <phoneticPr fontId="2"/>
  <printOptions horizontalCentered="1" verticalCentered="1"/>
  <pageMargins left="3.937007874015748E-2" right="3.937007874015748E-2" top="0.15748031496062992" bottom="0.15748031496062992" header="0.31496062992125984" footer="0.31496062992125984"/>
  <pageSetup paperSize="8" scale="2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0EB77-3CD9-42F4-A832-31C552878A03}">
  <sheetPr>
    <pageSetUpPr fitToPage="1"/>
  </sheetPr>
  <dimension ref="A1:X60"/>
  <sheetViews>
    <sheetView showGridLines="0" view="pageBreakPreview" zoomScale="40" zoomScaleNormal="40" zoomScaleSheetLayoutView="40" workbookViewId="0"/>
  </sheetViews>
  <sheetFormatPr defaultColWidth="9" defaultRowHeight="28.5" customHeight="1"/>
  <cols>
    <col min="1" max="1" width="3.5" style="595" customWidth="1"/>
    <col min="2" max="2" width="42.5" style="813" customWidth="1"/>
    <col min="3" max="7" width="30.5" style="767" customWidth="1"/>
    <col min="8" max="11" width="30.5" style="768" customWidth="1"/>
    <col min="12" max="12" width="20.5" style="768" customWidth="1"/>
    <col min="13" max="13" width="42.5" style="595" customWidth="1"/>
    <col min="14" max="22" width="30.5" style="595" customWidth="1"/>
    <col min="23" max="25" width="20.5" style="595" customWidth="1"/>
    <col min="26" max="16384" width="9" style="595"/>
  </cols>
  <sheetData>
    <row r="1" spans="1:23" ht="48.75" customHeight="1">
      <c r="A1" s="766" t="s">
        <v>557</v>
      </c>
      <c r="B1" s="766"/>
      <c r="E1" s="768"/>
      <c r="F1" s="768"/>
      <c r="G1" s="768"/>
      <c r="I1" s="595"/>
      <c r="J1" s="595"/>
      <c r="K1" s="595"/>
      <c r="L1" s="595"/>
    </row>
    <row r="2" spans="1:23" ht="24">
      <c r="B2" s="769"/>
      <c r="C2" s="769"/>
      <c r="D2" s="769"/>
      <c r="E2" s="769"/>
      <c r="F2" s="595"/>
      <c r="G2" s="595"/>
      <c r="H2" s="595"/>
      <c r="I2" s="769"/>
      <c r="J2" s="595"/>
      <c r="K2" s="769" t="s">
        <v>71</v>
      </c>
      <c r="L2" s="595"/>
      <c r="M2" s="125"/>
      <c r="N2" s="125"/>
      <c r="O2" s="125"/>
      <c r="P2" s="125"/>
      <c r="T2" s="125"/>
      <c r="U2" s="125"/>
      <c r="V2" s="125" t="s">
        <v>71</v>
      </c>
    </row>
    <row r="3" spans="1:23" s="770" customFormat="1" ht="49.5" customHeight="1">
      <c r="B3" s="771"/>
      <c r="C3" s="1403" t="s">
        <v>0</v>
      </c>
      <c r="D3" s="1404"/>
      <c r="E3" s="1405"/>
      <c r="F3" s="1403" t="s">
        <v>567</v>
      </c>
      <c r="G3" s="1404"/>
      <c r="H3" s="1405"/>
      <c r="I3" s="1403" t="s">
        <v>2</v>
      </c>
      <c r="J3" s="1404"/>
      <c r="K3" s="1405"/>
      <c r="L3" s="772"/>
      <c r="M3" s="57"/>
      <c r="N3" s="1400" t="s">
        <v>0</v>
      </c>
      <c r="O3" s="1401"/>
      <c r="P3" s="1099"/>
      <c r="Q3" s="1400" t="s">
        <v>567</v>
      </c>
      <c r="R3" s="1401"/>
      <c r="S3" s="1099"/>
      <c r="T3" s="1400" t="s">
        <v>2</v>
      </c>
      <c r="U3" s="1401"/>
      <c r="V3" s="1402"/>
    </row>
    <row r="4" spans="1:23" s="773" customFormat="1" ht="42" customHeight="1">
      <c r="B4" s="774"/>
      <c r="C4" s="1408" t="s">
        <v>566</v>
      </c>
      <c r="D4" s="1410" t="s">
        <v>588</v>
      </c>
      <c r="E4" s="1412" t="s">
        <v>633</v>
      </c>
      <c r="F4" s="1408" t="s">
        <v>566</v>
      </c>
      <c r="G4" s="1410" t="s">
        <v>588</v>
      </c>
      <c r="H4" s="1412" t="s">
        <v>633</v>
      </c>
      <c r="I4" s="1425" t="s">
        <v>566</v>
      </c>
      <c r="J4" s="1426" t="s">
        <v>588</v>
      </c>
      <c r="K4" s="1412" t="s">
        <v>633</v>
      </c>
      <c r="L4" s="1427"/>
      <c r="M4" s="774"/>
      <c r="N4" s="1406" t="s">
        <v>644</v>
      </c>
      <c r="O4" s="1406" t="s">
        <v>683</v>
      </c>
      <c r="P4" s="1414" t="s">
        <v>694</v>
      </c>
      <c r="Q4" s="1406" t="s">
        <v>644</v>
      </c>
      <c r="R4" s="1406" t="s">
        <v>683</v>
      </c>
      <c r="S4" s="1414" t="s">
        <v>694</v>
      </c>
      <c r="T4" s="1406" t="s">
        <v>644</v>
      </c>
      <c r="U4" s="1406" t="s">
        <v>683</v>
      </c>
      <c r="V4" s="1414" t="s">
        <v>694</v>
      </c>
    </row>
    <row r="5" spans="1:23" s="775" customFormat="1" ht="42" customHeight="1">
      <c r="B5" s="776"/>
      <c r="C5" s="1409"/>
      <c r="D5" s="1411"/>
      <c r="E5" s="1413"/>
      <c r="F5" s="1409"/>
      <c r="G5" s="1411"/>
      <c r="H5" s="1413"/>
      <c r="I5" s="1409"/>
      <c r="J5" s="1411"/>
      <c r="K5" s="1413"/>
      <c r="L5" s="1428"/>
      <c r="M5" s="776"/>
      <c r="N5" s="1407"/>
      <c r="O5" s="1407"/>
      <c r="P5" s="1415"/>
      <c r="Q5" s="1407"/>
      <c r="R5" s="1407"/>
      <c r="S5" s="1415"/>
      <c r="T5" s="1407"/>
      <c r="U5" s="1407"/>
      <c r="V5" s="1415"/>
    </row>
    <row r="6" spans="1:23" s="777" customFormat="1" ht="43.5" customHeight="1">
      <c r="B6" s="778" t="s">
        <v>511</v>
      </c>
      <c r="C6" s="779">
        <v>423</v>
      </c>
      <c r="D6" s="780">
        <v>412</v>
      </c>
      <c r="E6" s="781">
        <v>343</v>
      </c>
      <c r="F6" s="779">
        <v>64</v>
      </c>
      <c r="G6" s="780">
        <v>24</v>
      </c>
      <c r="H6" s="781">
        <v>12</v>
      </c>
      <c r="I6" s="779">
        <v>1678</v>
      </c>
      <c r="J6" s="780">
        <v>1805</v>
      </c>
      <c r="K6" s="782">
        <v>1642</v>
      </c>
      <c r="L6" s="783"/>
      <c r="M6" s="778" t="s">
        <v>511</v>
      </c>
      <c r="N6" s="178">
        <v>456</v>
      </c>
      <c r="O6" s="178">
        <v>554</v>
      </c>
      <c r="P6" s="93">
        <v>602</v>
      </c>
      <c r="Q6" s="178">
        <v>71</v>
      </c>
      <c r="R6" s="178">
        <v>60</v>
      </c>
      <c r="S6" s="93">
        <v>23</v>
      </c>
      <c r="T6" s="93">
        <v>1918</v>
      </c>
      <c r="U6" s="93">
        <v>1827</v>
      </c>
      <c r="V6" s="93">
        <v>2907</v>
      </c>
    </row>
    <row r="7" spans="1:23" s="777" customFormat="1" ht="43.5" customHeight="1">
      <c r="B7" s="784" t="s">
        <v>568</v>
      </c>
      <c r="C7" s="785">
        <v>155</v>
      </c>
      <c r="D7" s="786">
        <v>157</v>
      </c>
      <c r="E7" s="787">
        <v>136</v>
      </c>
      <c r="F7" s="785">
        <v>40</v>
      </c>
      <c r="G7" s="786">
        <v>18</v>
      </c>
      <c r="H7" s="787">
        <v>18</v>
      </c>
      <c r="I7" s="785">
        <v>1302</v>
      </c>
      <c r="J7" s="786">
        <v>1351</v>
      </c>
      <c r="K7" s="788">
        <v>1692</v>
      </c>
      <c r="L7" s="783"/>
      <c r="M7" s="784" t="s">
        <v>568</v>
      </c>
      <c r="N7" s="179">
        <v>162</v>
      </c>
      <c r="O7" s="179">
        <v>190</v>
      </c>
      <c r="P7" s="95">
        <v>193</v>
      </c>
      <c r="Q7" s="179">
        <v>47</v>
      </c>
      <c r="R7" s="179">
        <v>70</v>
      </c>
      <c r="S7" s="95">
        <v>43</v>
      </c>
      <c r="T7" s="95">
        <v>2180</v>
      </c>
      <c r="U7" s="95">
        <v>2014</v>
      </c>
      <c r="V7" s="95">
        <v>2043</v>
      </c>
    </row>
    <row r="8" spans="1:23" s="777" customFormat="1" ht="43.5" customHeight="1">
      <c r="B8" s="784" t="s">
        <v>569</v>
      </c>
      <c r="C8" s="785">
        <v>136</v>
      </c>
      <c r="D8" s="786">
        <v>147</v>
      </c>
      <c r="E8" s="787">
        <v>134</v>
      </c>
      <c r="F8" s="785">
        <v>28</v>
      </c>
      <c r="G8" s="786">
        <v>46</v>
      </c>
      <c r="H8" s="787">
        <v>40</v>
      </c>
      <c r="I8" s="785">
        <v>1215</v>
      </c>
      <c r="J8" s="786">
        <v>1239</v>
      </c>
      <c r="K8" s="789">
        <v>1350</v>
      </c>
      <c r="L8" s="783"/>
      <c r="M8" s="784" t="s">
        <v>645</v>
      </c>
      <c r="N8" s="179">
        <v>190</v>
      </c>
      <c r="O8" s="179">
        <v>282</v>
      </c>
      <c r="P8" s="95">
        <v>334</v>
      </c>
      <c r="Q8" s="179">
        <v>66</v>
      </c>
      <c r="R8" s="179">
        <v>76</v>
      </c>
      <c r="S8" s="95">
        <v>159</v>
      </c>
      <c r="T8" s="95">
        <v>4211</v>
      </c>
      <c r="U8" s="95">
        <v>5165</v>
      </c>
      <c r="V8" s="95">
        <v>5476</v>
      </c>
    </row>
    <row r="9" spans="1:23" s="777" customFormat="1" ht="43.5" customHeight="1">
      <c r="B9" s="784" t="s">
        <v>570</v>
      </c>
      <c r="C9" s="785">
        <v>187</v>
      </c>
      <c r="D9" s="786">
        <v>257</v>
      </c>
      <c r="E9" s="787">
        <v>178</v>
      </c>
      <c r="F9" s="785">
        <v>58</v>
      </c>
      <c r="G9" s="786">
        <v>96</v>
      </c>
      <c r="H9" s="787">
        <v>36</v>
      </c>
      <c r="I9" s="785">
        <v>2845</v>
      </c>
      <c r="J9" s="786">
        <v>2632</v>
      </c>
      <c r="K9" s="789">
        <v>2698</v>
      </c>
      <c r="L9" s="783"/>
      <c r="M9" s="784" t="s">
        <v>646</v>
      </c>
      <c r="N9" s="179">
        <v>600</v>
      </c>
      <c r="O9" s="179">
        <v>834</v>
      </c>
      <c r="P9" s="95">
        <v>483</v>
      </c>
      <c r="Q9" s="179">
        <v>341</v>
      </c>
      <c r="R9" s="179">
        <v>627</v>
      </c>
      <c r="S9" s="95">
        <v>435</v>
      </c>
      <c r="T9" s="95">
        <v>5115</v>
      </c>
      <c r="U9" s="95">
        <v>5319</v>
      </c>
      <c r="V9" s="95">
        <v>5334</v>
      </c>
    </row>
    <row r="10" spans="1:23" s="777" customFormat="1" ht="43.5" customHeight="1">
      <c r="B10" s="784" t="s">
        <v>571</v>
      </c>
      <c r="C10" s="785">
        <v>376</v>
      </c>
      <c r="D10" s="786">
        <v>204</v>
      </c>
      <c r="E10" s="787">
        <v>124</v>
      </c>
      <c r="F10" s="785">
        <v>305</v>
      </c>
      <c r="G10" s="786">
        <v>201</v>
      </c>
      <c r="H10" s="787">
        <v>-17</v>
      </c>
      <c r="I10" s="785">
        <v>4646</v>
      </c>
      <c r="J10" s="786">
        <v>4431</v>
      </c>
      <c r="K10" s="787">
        <v>4739</v>
      </c>
      <c r="L10" s="783"/>
      <c r="M10" s="784" t="s">
        <v>73</v>
      </c>
      <c r="N10" s="179">
        <v>507</v>
      </c>
      <c r="O10" s="179">
        <v>625</v>
      </c>
      <c r="P10" s="95">
        <v>597</v>
      </c>
      <c r="Q10" s="179">
        <v>126</v>
      </c>
      <c r="R10" s="179">
        <v>186</v>
      </c>
      <c r="S10" s="95">
        <v>148</v>
      </c>
      <c r="T10" s="95">
        <v>3205</v>
      </c>
      <c r="U10" s="95">
        <v>3222</v>
      </c>
      <c r="V10" s="95">
        <v>3249</v>
      </c>
    </row>
    <row r="11" spans="1:23" s="777" customFormat="1" ht="43.5" customHeight="1">
      <c r="B11" s="784" t="s">
        <v>73</v>
      </c>
      <c r="C11" s="785">
        <v>464</v>
      </c>
      <c r="D11" s="786">
        <v>432</v>
      </c>
      <c r="E11" s="787">
        <v>373</v>
      </c>
      <c r="F11" s="785">
        <v>90</v>
      </c>
      <c r="G11" s="786">
        <v>93</v>
      </c>
      <c r="H11" s="787">
        <v>58</v>
      </c>
      <c r="I11" s="785">
        <v>2986</v>
      </c>
      <c r="J11" s="786">
        <v>2690</v>
      </c>
      <c r="K11" s="789">
        <v>2723</v>
      </c>
      <c r="L11" s="783"/>
      <c r="M11" s="784" t="s">
        <v>647</v>
      </c>
      <c r="N11" s="179">
        <v>301</v>
      </c>
      <c r="O11" s="179">
        <v>294</v>
      </c>
      <c r="P11" s="95">
        <v>341</v>
      </c>
      <c r="Q11" s="179">
        <v>64</v>
      </c>
      <c r="R11" s="179">
        <v>63</v>
      </c>
      <c r="S11" s="95">
        <v>75</v>
      </c>
      <c r="T11" s="95">
        <v>2389</v>
      </c>
      <c r="U11" s="95">
        <v>2389</v>
      </c>
      <c r="V11" s="95">
        <v>2583</v>
      </c>
    </row>
    <row r="12" spans="1:23" s="777" customFormat="1" ht="57.95" customHeight="1">
      <c r="B12" s="784" t="s">
        <v>515</v>
      </c>
      <c r="C12" s="785">
        <v>164</v>
      </c>
      <c r="D12" s="786">
        <v>142</v>
      </c>
      <c r="E12" s="787">
        <v>188</v>
      </c>
      <c r="F12" s="785">
        <v>23</v>
      </c>
      <c r="G12" s="786">
        <v>14</v>
      </c>
      <c r="H12" s="787">
        <v>51</v>
      </c>
      <c r="I12" s="785">
        <v>1251</v>
      </c>
      <c r="J12" s="786">
        <v>1289</v>
      </c>
      <c r="K12" s="787">
        <v>1339</v>
      </c>
      <c r="L12" s="783"/>
      <c r="M12" s="784" t="s">
        <v>648</v>
      </c>
      <c r="N12" s="925">
        <v>325</v>
      </c>
      <c r="O12" s="925">
        <v>451</v>
      </c>
      <c r="P12" s="926">
        <v>573</v>
      </c>
      <c r="Q12" s="925">
        <v>50</v>
      </c>
      <c r="R12" s="925">
        <v>68</v>
      </c>
      <c r="S12" s="926">
        <v>131</v>
      </c>
      <c r="T12" s="926">
        <v>4271</v>
      </c>
      <c r="U12" s="926">
        <v>4199</v>
      </c>
      <c r="V12" s="926">
        <v>5336</v>
      </c>
    </row>
    <row r="13" spans="1:23" s="777" customFormat="1" ht="43.5" customHeight="1">
      <c r="B13" s="784" t="s">
        <v>536</v>
      </c>
      <c r="C13" s="573">
        <v>387</v>
      </c>
      <c r="D13" s="558">
        <v>355</v>
      </c>
      <c r="E13" s="559">
        <v>318</v>
      </c>
      <c r="F13" s="573">
        <v>57</v>
      </c>
      <c r="G13" s="558">
        <v>60</v>
      </c>
      <c r="H13" s="559">
        <v>45</v>
      </c>
      <c r="I13" s="573">
        <v>3957</v>
      </c>
      <c r="J13" s="558">
        <v>3703</v>
      </c>
      <c r="K13" s="559">
        <v>3660</v>
      </c>
      <c r="L13" s="783"/>
      <c r="M13" s="784" t="s">
        <v>8</v>
      </c>
      <c r="N13" s="925">
        <v>193</v>
      </c>
      <c r="O13" s="925">
        <v>149</v>
      </c>
      <c r="P13" s="926">
        <v>143</v>
      </c>
      <c r="Q13" s="925">
        <v>8.44</v>
      </c>
      <c r="R13" s="925">
        <v>15</v>
      </c>
      <c r="S13" s="926">
        <v>-6</v>
      </c>
      <c r="T13" s="926">
        <v>3356</v>
      </c>
      <c r="U13" s="926">
        <v>2823</v>
      </c>
      <c r="V13" s="926">
        <v>2995</v>
      </c>
    </row>
    <row r="14" spans="1:23" s="777" customFormat="1" ht="43.5" customHeight="1" thickBot="1">
      <c r="B14" s="784" t="s">
        <v>537</v>
      </c>
      <c r="C14" s="573">
        <v>70</v>
      </c>
      <c r="D14" s="558">
        <v>60</v>
      </c>
      <c r="E14" s="559">
        <v>60</v>
      </c>
      <c r="F14" s="573">
        <v>11</v>
      </c>
      <c r="G14" s="558">
        <v>15</v>
      </c>
      <c r="H14" s="559">
        <v>11</v>
      </c>
      <c r="I14" s="573">
        <v>725</v>
      </c>
      <c r="J14" s="558">
        <v>772</v>
      </c>
      <c r="K14" s="559">
        <v>713</v>
      </c>
      <c r="L14" s="783"/>
      <c r="M14" s="778" t="s">
        <v>43</v>
      </c>
      <c r="N14" s="928">
        <v>-21</v>
      </c>
      <c r="O14" s="1022">
        <v>-2</v>
      </c>
      <c r="P14" s="1023">
        <v>-6</v>
      </c>
      <c r="Q14" s="1022">
        <v>50</v>
      </c>
      <c r="R14" s="1022">
        <v>-53</v>
      </c>
      <c r="S14" s="1023">
        <v>0</v>
      </c>
      <c r="T14" s="1023">
        <v>-29</v>
      </c>
      <c r="U14" s="1023">
        <v>-348</v>
      </c>
      <c r="V14" s="1023">
        <v>-1054</v>
      </c>
      <c r="W14" s="790"/>
    </row>
    <row r="15" spans="1:23" s="777" customFormat="1" ht="43.5" customHeight="1" thickTop="1">
      <c r="B15" s="784" t="s">
        <v>8</v>
      </c>
      <c r="C15" s="785">
        <v>54</v>
      </c>
      <c r="D15" s="786">
        <v>55</v>
      </c>
      <c r="E15" s="787">
        <v>46</v>
      </c>
      <c r="F15" s="785">
        <v>4</v>
      </c>
      <c r="G15" s="786">
        <v>-6</v>
      </c>
      <c r="H15" s="787">
        <v>7</v>
      </c>
      <c r="I15" s="785">
        <v>1447.1</v>
      </c>
      <c r="J15" s="786">
        <v>2016</v>
      </c>
      <c r="K15" s="787">
        <v>2087</v>
      </c>
      <c r="L15" s="783"/>
      <c r="M15" s="794" t="s">
        <v>9</v>
      </c>
      <c r="N15" s="927">
        <v>2713</v>
      </c>
      <c r="O15" s="181">
        <v>3376</v>
      </c>
      <c r="P15" s="100">
        <v>3260</v>
      </c>
      <c r="Q15" s="181">
        <v>823</v>
      </c>
      <c r="R15" s="181">
        <v>1112</v>
      </c>
      <c r="S15" s="100">
        <v>1008</v>
      </c>
      <c r="T15" s="100">
        <v>26617</v>
      </c>
      <c r="U15" s="100">
        <v>26608</v>
      </c>
      <c r="V15" s="100">
        <v>28869</v>
      </c>
    </row>
    <row r="16" spans="1:23" s="777" customFormat="1" ht="43.5" customHeight="1" thickBot="1">
      <c r="B16" s="778" t="s">
        <v>43</v>
      </c>
      <c r="C16" s="791">
        <v>-6</v>
      </c>
      <c r="D16" s="792">
        <v>-16</v>
      </c>
      <c r="E16" s="788">
        <v>-19</v>
      </c>
      <c r="F16" s="791">
        <v>24</v>
      </c>
      <c r="G16" s="792">
        <v>47</v>
      </c>
      <c r="H16" s="788">
        <v>9</v>
      </c>
      <c r="I16" s="791">
        <v>918.81</v>
      </c>
      <c r="J16" s="792">
        <v>375</v>
      </c>
      <c r="K16" s="793">
        <v>358</v>
      </c>
      <c r="L16" s="783"/>
      <c r="M16" s="1416" t="s">
        <v>684</v>
      </c>
      <c r="N16" s="1417"/>
      <c r="O16" s="1417"/>
      <c r="P16" s="1417"/>
      <c r="Q16" s="1417"/>
      <c r="R16" s="1417"/>
      <c r="S16" s="1417"/>
      <c r="T16" s="1417"/>
      <c r="U16" s="1417"/>
      <c r="V16" s="1096"/>
    </row>
    <row r="17" spans="1:24" s="777" customFormat="1" ht="43.5" customHeight="1" thickTop="1">
      <c r="B17" s="794" t="s">
        <v>9</v>
      </c>
      <c r="C17" s="795">
        <v>2410</v>
      </c>
      <c r="D17" s="796">
        <v>2205</v>
      </c>
      <c r="E17" s="797">
        <v>1881.2</v>
      </c>
      <c r="F17" s="795">
        <v>704</v>
      </c>
      <c r="G17" s="796">
        <v>608</v>
      </c>
      <c r="H17" s="797">
        <v>270</v>
      </c>
      <c r="I17" s="795">
        <v>22970.59</v>
      </c>
      <c r="J17" s="796">
        <v>22303</v>
      </c>
      <c r="K17" s="798">
        <v>23001</v>
      </c>
      <c r="L17" s="783"/>
      <c r="M17" s="1418"/>
      <c r="N17" s="1418"/>
      <c r="O17" s="1418"/>
      <c r="P17" s="1418"/>
      <c r="Q17" s="1418"/>
      <c r="R17" s="1418"/>
      <c r="S17" s="1418"/>
      <c r="T17" s="1418"/>
      <c r="U17" s="1418"/>
      <c r="V17" s="1096"/>
    </row>
    <row r="18" spans="1:24" s="777" customFormat="1" ht="43.5" customHeight="1">
      <c r="B18" s="1419" t="s">
        <v>612</v>
      </c>
      <c r="C18" s="1420"/>
      <c r="D18" s="1420"/>
      <c r="E18" s="1420"/>
      <c r="F18" s="1420"/>
      <c r="G18" s="1420"/>
      <c r="H18" s="1420"/>
      <c r="I18" s="1420"/>
      <c r="J18" s="1420"/>
      <c r="K18" s="1098"/>
      <c r="L18" s="783"/>
      <c r="M18" s="1418"/>
      <c r="N18" s="1418"/>
      <c r="O18" s="1418"/>
      <c r="P18" s="1418"/>
      <c r="Q18" s="1418"/>
      <c r="R18" s="1418"/>
      <c r="S18" s="1418"/>
      <c r="T18" s="1418"/>
      <c r="U18" s="1418"/>
      <c r="V18" s="1096"/>
      <c r="W18" s="783"/>
      <c r="X18" s="783"/>
    </row>
    <row r="19" spans="1:24" s="777" customFormat="1" ht="43.5" customHeight="1">
      <c r="B19" s="1421"/>
      <c r="C19" s="1421"/>
      <c r="D19" s="1421"/>
      <c r="E19" s="1421"/>
      <c r="F19" s="1421"/>
      <c r="G19" s="1421"/>
      <c r="H19" s="1421"/>
      <c r="I19" s="1421"/>
      <c r="J19" s="1421"/>
      <c r="K19" s="1098"/>
      <c r="L19" s="783"/>
      <c r="M19" s="1418"/>
      <c r="N19" s="1418"/>
      <c r="O19" s="1418"/>
      <c r="P19" s="1418"/>
      <c r="Q19" s="1418"/>
      <c r="R19" s="1418"/>
      <c r="S19" s="1418"/>
      <c r="T19" s="1418"/>
      <c r="U19" s="1418"/>
      <c r="V19" s="1096"/>
      <c r="W19" s="783"/>
      <c r="X19" s="783"/>
    </row>
    <row r="20" spans="1:24" ht="48.75" customHeight="1">
      <c r="A20" s="766" t="s">
        <v>561</v>
      </c>
      <c r="B20" s="766"/>
      <c r="E20" s="768"/>
      <c r="F20" s="768"/>
      <c r="G20" s="768"/>
      <c r="I20" s="595"/>
      <c r="J20" s="595"/>
      <c r="K20" s="595"/>
      <c r="L20" s="595"/>
      <c r="M20" s="1147"/>
    </row>
    <row r="21" spans="1:24" ht="30">
      <c r="B21" s="800"/>
      <c r="C21" s="768"/>
      <c r="D21" s="768"/>
      <c r="E21" s="595"/>
      <c r="F21" s="595"/>
      <c r="G21" s="595"/>
      <c r="H21" s="595"/>
      <c r="I21" s="595"/>
      <c r="J21" s="769"/>
      <c r="K21" s="769" t="s">
        <v>71</v>
      </c>
      <c r="L21" s="595"/>
    </row>
    <row r="22" spans="1:24" s="770" customFormat="1" ht="49.5" customHeight="1">
      <c r="B22" s="771"/>
      <c r="C22" s="1403" t="s">
        <v>0</v>
      </c>
      <c r="D22" s="1404"/>
      <c r="E22" s="1405"/>
      <c r="F22" s="1422" t="s">
        <v>517</v>
      </c>
      <c r="G22" s="1423"/>
      <c r="H22" s="1424"/>
      <c r="I22" s="1422" t="s">
        <v>2</v>
      </c>
      <c r="J22" s="1423"/>
      <c r="K22" s="1424"/>
      <c r="L22" s="772"/>
    </row>
    <row r="23" spans="1:24" s="773" customFormat="1" ht="42" customHeight="1">
      <c r="B23" s="774"/>
      <c r="C23" s="1429" t="s">
        <v>507</v>
      </c>
      <c r="D23" s="1410" t="s">
        <v>558</v>
      </c>
      <c r="E23" s="1410" t="s">
        <v>559</v>
      </c>
      <c r="F23" s="1429" t="s">
        <v>507</v>
      </c>
      <c r="G23" s="1431" t="s">
        <v>558</v>
      </c>
      <c r="H23" s="1433" t="s">
        <v>559</v>
      </c>
      <c r="I23" s="1429" t="s">
        <v>507</v>
      </c>
      <c r="J23" s="1431" t="s">
        <v>558</v>
      </c>
      <c r="K23" s="1435" t="s">
        <v>559</v>
      </c>
      <c r="L23" s="1427"/>
    </row>
    <row r="24" spans="1:24" s="775" customFormat="1" ht="42" customHeight="1">
      <c r="B24" s="776"/>
      <c r="C24" s="1430"/>
      <c r="D24" s="1440"/>
      <c r="E24" s="1440"/>
      <c r="F24" s="1430"/>
      <c r="G24" s="1432"/>
      <c r="H24" s="1434"/>
      <c r="I24" s="1430"/>
      <c r="J24" s="1432"/>
      <c r="K24" s="1436"/>
      <c r="L24" s="1428"/>
    </row>
    <row r="25" spans="1:24" s="777" customFormat="1" ht="43.5" customHeight="1">
      <c r="B25" s="778" t="s">
        <v>511</v>
      </c>
      <c r="C25" s="780">
        <v>251</v>
      </c>
      <c r="D25" s="780">
        <v>248</v>
      </c>
      <c r="E25" s="781">
        <v>353</v>
      </c>
      <c r="F25" s="801">
        <v>59</v>
      </c>
      <c r="G25" s="780">
        <v>36</v>
      </c>
      <c r="H25" s="781">
        <v>65</v>
      </c>
      <c r="I25" s="801">
        <v>1320</v>
      </c>
      <c r="J25" s="802">
        <v>1426</v>
      </c>
      <c r="K25" s="803">
        <v>1822</v>
      </c>
      <c r="L25" s="783"/>
    </row>
    <row r="26" spans="1:24" s="777" customFormat="1" ht="43.5" customHeight="1">
      <c r="B26" s="784" t="s">
        <v>512</v>
      </c>
      <c r="C26" s="786">
        <v>263</v>
      </c>
      <c r="D26" s="786">
        <v>311</v>
      </c>
      <c r="E26" s="787">
        <v>249</v>
      </c>
      <c r="F26" s="804">
        <v>31</v>
      </c>
      <c r="G26" s="786">
        <v>99</v>
      </c>
      <c r="H26" s="787">
        <v>45</v>
      </c>
      <c r="I26" s="804">
        <v>1642</v>
      </c>
      <c r="J26" s="805">
        <v>1622</v>
      </c>
      <c r="K26" s="806">
        <v>1973</v>
      </c>
      <c r="L26" s="783"/>
    </row>
    <row r="27" spans="1:24" s="777" customFormat="1" ht="43.5" customHeight="1">
      <c r="B27" s="784" t="s">
        <v>513</v>
      </c>
      <c r="C27" s="786">
        <v>177</v>
      </c>
      <c r="D27" s="786">
        <v>180</v>
      </c>
      <c r="E27" s="787">
        <v>259</v>
      </c>
      <c r="F27" s="804">
        <v>22</v>
      </c>
      <c r="G27" s="786">
        <v>42</v>
      </c>
      <c r="H27" s="787">
        <v>70</v>
      </c>
      <c r="I27" s="804">
        <v>1645</v>
      </c>
      <c r="J27" s="805">
        <v>1971</v>
      </c>
      <c r="K27" s="806">
        <v>2502</v>
      </c>
      <c r="L27" s="783"/>
    </row>
    <row r="28" spans="1:24" s="777" customFormat="1" ht="43.5" customHeight="1">
      <c r="B28" s="784" t="s">
        <v>560</v>
      </c>
      <c r="C28" s="786">
        <v>24</v>
      </c>
      <c r="D28" s="786">
        <v>19</v>
      </c>
      <c r="E28" s="787">
        <v>40</v>
      </c>
      <c r="F28" s="804">
        <v>-69</v>
      </c>
      <c r="G28" s="786">
        <v>-6</v>
      </c>
      <c r="H28" s="787">
        <v>-85</v>
      </c>
      <c r="I28" s="804">
        <v>1400</v>
      </c>
      <c r="J28" s="805">
        <v>1373</v>
      </c>
      <c r="K28" s="806">
        <v>1140</v>
      </c>
      <c r="L28" s="783"/>
    </row>
    <row r="29" spans="1:24" s="777" customFormat="1" ht="43.5" customHeight="1">
      <c r="B29" s="784" t="s">
        <v>514</v>
      </c>
      <c r="C29" s="786">
        <v>91</v>
      </c>
      <c r="D29" s="786">
        <v>195</v>
      </c>
      <c r="E29" s="787">
        <v>295</v>
      </c>
      <c r="F29" s="804">
        <v>47</v>
      </c>
      <c r="G29" s="786">
        <v>100</v>
      </c>
      <c r="H29" s="787">
        <v>219</v>
      </c>
      <c r="I29" s="804">
        <v>3905</v>
      </c>
      <c r="J29" s="805">
        <v>3987</v>
      </c>
      <c r="K29" s="806">
        <v>4119</v>
      </c>
      <c r="L29" s="783"/>
    </row>
    <row r="30" spans="1:24" s="777" customFormat="1" ht="43.5" customHeight="1">
      <c r="B30" s="784" t="s">
        <v>73</v>
      </c>
      <c r="C30" s="786">
        <v>407</v>
      </c>
      <c r="D30" s="786">
        <v>374</v>
      </c>
      <c r="E30" s="787">
        <v>450</v>
      </c>
      <c r="F30" s="804">
        <v>90</v>
      </c>
      <c r="G30" s="786">
        <v>83</v>
      </c>
      <c r="H30" s="787">
        <v>87</v>
      </c>
      <c r="I30" s="804">
        <v>2617</v>
      </c>
      <c r="J30" s="805">
        <v>2926</v>
      </c>
      <c r="K30" s="806">
        <v>3049</v>
      </c>
      <c r="L30" s="783"/>
    </row>
    <row r="31" spans="1:24" s="777" customFormat="1" ht="43.5" customHeight="1">
      <c r="B31" s="784" t="s">
        <v>515</v>
      </c>
      <c r="C31" s="786">
        <v>181</v>
      </c>
      <c r="D31" s="786">
        <v>220</v>
      </c>
      <c r="E31" s="787">
        <v>194</v>
      </c>
      <c r="F31" s="804">
        <v>50</v>
      </c>
      <c r="G31" s="786">
        <v>-69</v>
      </c>
      <c r="H31" s="787">
        <v>40</v>
      </c>
      <c r="I31" s="804">
        <v>1321</v>
      </c>
      <c r="J31" s="805">
        <v>1305</v>
      </c>
      <c r="K31" s="806">
        <v>1305</v>
      </c>
      <c r="L31" s="783"/>
    </row>
    <row r="32" spans="1:24" s="777" customFormat="1" ht="43.5" customHeight="1">
      <c r="B32" s="784" t="s">
        <v>536</v>
      </c>
      <c r="C32" s="558">
        <v>324</v>
      </c>
      <c r="D32" s="558">
        <v>355</v>
      </c>
      <c r="E32" s="559">
        <v>352</v>
      </c>
      <c r="F32" s="560">
        <v>37</v>
      </c>
      <c r="G32" s="558">
        <v>73</v>
      </c>
      <c r="H32" s="559">
        <v>57</v>
      </c>
      <c r="I32" s="560">
        <v>2876</v>
      </c>
      <c r="J32" s="561">
        <v>3318</v>
      </c>
      <c r="K32" s="806">
        <v>4223</v>
      </c>
      <c r="L32" s="783"/>
    </row>
    <row r="33" spans="1:24" s="777" customFormat="1" ht="43.5" customHeight="1">
      <c r="B33" s="784" t="s">
        <v>537</v>
      </c>
      <c r="C33" s="558">
        <v>50</v>
      </c>
      <c r="D33" s="558">
        <v>71</v>
      </c>
      <c r="E33" s="559">
        <v>82</v>
      </c>
      <c r="F33" s="560">
        <v>28</v>
      </c>
      <c r="G33" s="558">
        <v>13</v>
      </c>
      <c r="H33" s="559">
        <v>21</v>
      </c>
      <c r="I33" s="560">
        <v>630</v>
      </c>
      <c r="J33" s="561">
        <v>694</v>
      </c>
      <c r="K33" s="806">
        <v>725</v>
      </c>
      <c r="L33" s="783"/>
    </row>
    <row r="34" spans="1:24" s="777" customFormat="1" ht="43.5" customHeight="1">
      <c r="B34" s="784" t="s">
        <v>8</v>
      </c>
      <c r="C34" s="786">
        <v>55</v>
      </c>
      <c r="D34" s="786">
        <v>46</v>
      </c>
      <c r="E34" s="787">
        <v>63</v>
      </c>
      <c r="F34" s="804">
        <v>46</v>
      </c>
      <c r="G34" s="558">
        <v>-16</v>
      </c>
      <c r="H34" s="559">
        <v>4</v>
      </c>
      <c r="I34" s="804">
        <v>1423</v>
      </c>
      <c r="J34" s="805">
        <v>1374</v>
      </c>
      <c r="K34" s="562">
        <v>1449</v>
      </c>
      <c r="L34" s="783"/>
    </row>
    <row r="35" spans="1:24" s="777" customFormat="1" ht="43.5" customHeight="1" thickBot="1">
      <c r="B35" s="778" t="s">
        <v>43</v>
      </c>
      <c r="C35" s="792">
        <v>-16</v>
      </c>
      <c r="D35" s="792">
        <v>-12</v>
      </c>
      <c r="E35" s="788">
        <v>-13</v>
      </c>
      <c r="F35" s="807">
        <v>24</v>
      </c>
      <c r="G35" s="563">
        <v>53</v>
      </c>
      <c r="H35" s="564">
        <v>45</v>
      </c>
      <c r="I35" s="807">
        <v>1788</v>
      </c>
      <c r="J35" s="808">
        <v>1389</v>
      </c>
      <c r="K35" s="565">
        <v>1197</v>
      </c>
      <c r="L35" s="783"/>
    </row>
    <row r="36" spans="1:24" s="777" customFormat="1" ht="43.5" customHeight="1" thickTop="1">
      <c r="B36" s="794" t="s">
        <v>9</v>
      </c>
      <c r="C36" s="796">
        <v>1807</v>
      </c>
      <c r="D36" s="796">
        <v>2007</v>
      </c>
      <c r="E36" s="797">
        <v>2324</v>
      </c>
      <c r="F36" s="809">
        <v>365</v>
      </c>
      <c r="G36" s="796">
        <v>408</v>
      </c>
      <c r="H36" s="566">
        <v>568</v>
      </c>
      <c r="I36" s="809">
        <v>20567</v>
      </c>
      <c r="J36" s="810">
        <v>21385</v>
      </c>
      <c r="K36" s="567">
        <v>23504</v>
      </c>
      <c r="L36" s="783"/>
    </row>
    <row r="37" spans="1:24" s="777" customFormat="1" ht="43.5" customHeight="1">
      <c r="B37" s="1437" t="s">
        <v>610</v>
      </c>
      <c r="C37" s="1438"/>
      <c r="D37" s="1438"/>
      <c r="E37" s="1438"/>
      <c r="F37" s="1438"/>
      <c r="G37" s="1438"/>
      <c r="H37" s="1438"/>
      <c r="I37" s="1438"/>
      <c r="J37" s="1438"/>
      <c r="K37" s="1438"/>
      <c r="L37" s="783"/>
      <c r="M37" s="799"/>
      <c r="N37" s="799"/>
      <c r="O37" s="799"/>
      <c r="P37" s="799"/>
      <c r="Q37" s="783"/>
      <c r="R37" s="783"/>
      <c r="S37" s="783"/>
      <c r="T37" s="783"/>
      <c r="U37" s="783"/>
      <c r="V37" s="783"/>
      <c r="W37" s="783"/>
      <c r="X37" s="783"/>
    </row>
    <row r="38" spans="1:24" s="777" customFormat="1" ht="43.5" customHeight="1">
      <c r="B38" s="1439"/>
      <c r="C38" s="1439"/>
      <c r="D38" s="1439"/>
      <c r="E38" s="1439"/>
      <c r="F38" s="1439"/>
      <c r="G38" s="1439"/>
      <c r="H38" s="1439"/>
      <c r="I38" s="1439"/>
      <c r="J38" s="1439"/>
      <c r="K38" s="1439"/>
      <c r="L38" s="783"/>
      <c r="M38" s="799"/>
      <c r="N38" s="799"/>
      <c r="O38" s="799"/>
      <c r="P38" s="799"/>
      <c r="Q38" s="783"/>
      <c r="R38" s="783"/>
      <c r="S38" s="783"/>
      <c r="T38" s="783"/>
      <c r="U38" s="783"/>
      <c r="V38" s="783"/>
      <c r="W38" s="783"/>
      <c r="X38" s="783"/>
    </row>
    <row r="39" spans="1:24" ht="48.75" customHeight="1">
      <c r="A39" s="766" t="s">
        <v>634</v>
      </c>
      <c r="B39" s="766"/>
      <c r="E39" s="768"/>
      <c r="F39" s="768"/>
      <c r="G39" s="768"/>
      <c r="H39" s="595"/>
      <c r="I39" s="595"/>
      <c r="J39" s="595"/>
      <c r="K39" s="595"/>
      <c r="L39" s="595"/>
    </row>
    <row r="40" spans="1:24" ht="30">
      <c r="B40" s="800"/>
      <c r="C40" s="769"/>
      <c r="D40" s="595"/>
      <c r="E40" s="595"/>
      <c r="F40" s="768"/>
      <c r="G40" s="769"/>
      <c r="J40" s="769" t="s">
        <v>71</v>
      </c>
      <c r="K40" s="595"/>
      <c r="L40" s="595"/>
    </row>
    <row r="41" spans="1:24" s="770" customFormat="1" ht="49.5" customHeight="1">
      <c r="A41" s="595"/>
      <c r="B41" s="771"/>
      <c r="C41" s="1422" t="s">
        <v>516</v>
      </c>
      <c r="D41" s="1423"/>
      <c r="E41" s="1423"/>
      <c r="F41" s="1424"/>
      <c r="G41" s="1422" t="s">
        <v>2</v>
      </c>
      <c r="H41" s="1423"/>
      <c r="I41" s="1423"/>
      <c r="J41" s="1424"/>
    </row>
    <row r="42" spans="1:24" s="773" customFormat="1" ht="42" customHeight="1">
      <c r="B42" s="774"/>
      <c r="C42" s="1429" t="s">
        <v>66</v>
      </c>
      <c r="D42" s="1410" t="s">
        <v>74</v>
      </c>
      <c r="E42" s="1410" t="s">
        <v>476</v>
      </c>
      <c r="F42" s="1412" t="s">
        <v>498</v>
      </c>
      <c r="G42" s="1442" t="s">
        <v>66</v>
      </c>
      <c r="H42" s="1410" t="s">
        <v>74</v>
      </c>
      <c r="I42" s="1410" t="s">
        <v>476</v>
      </c>
      <c r="J42" s="1412" t="s">
        <v>498</v>
      </c>
    </row>
    <row r="43" spans="1:24" s="775" customFormat="1" ht="42" customHeight="1">
      <c r="B43" s="776"/>
      <c r="C43" s="1430"/>
      <c r="D43" s="1440"/>
      <c r="E43" s="1440"/>
      <c r="F43" s="1441"/>
      <c r="G43" s="1430"/>
      <c r="H43" s="1440"/>
      <c r="I43" s="1440"/>
      <c r="J43" s="1441"/>
    </row>
    <row r="44" spans="1:24" s="777" customFormat="1" ht="43.5" customHeight="1">
      <c r="B44" s="778" t="s">
        <v>49</v>
      </c>
      <c r="C44" s="801">
        <v>63</v>
      </c>
      <c r="D44" s="780">
        <v>-8</v>
      </c>
      <c r="E44" s="780">
        <v>-23</v>
      </c>
      <c r="F44" s="781">
        <v>103</v>
      </c>
      <c r="G44" s="801">
        <v>4161</v>
      </c>
      <c r="H44" s="780">
        <v>3998</v>
      </c>
      <c r="I44" s="780">
        <v>4441</v>
      </c>
      <c r="J44" s="781">
        <v>4605</v>
      </c>
    </row>
    <row r="45" spans="1:24" s="777" customFormat="1" ht="43.5" customHeight="1">
      <c r="B45" s="784" t="s">
        <v>50</v>
      </c>
      <c r="C45" s="804">
        <v>251</v>
      </c>
      <c r="D45" s="786">
        <v>127</v>
      </c>
      <c r="E45" s="786">
        <v>45</v>
      </c>
      <c r="F45" s="787">
        <v>8</v>
      </c>
      <c r="G45" s="804">
        <v>5809</v>
      </c>
      <c r="H45" s="786">
        <v>5597</v>
      </c>
      <c r="I45" s="786">
        <v>5908</v>
      </c>
      <c r="J45" s="787">
        <v>6230</v>
      </c>
    </row>
    <row r="46" spans="1:24" s="777" customFormat="1" ht="43.5" customHeight="1">
      <c r="B46" s="784" t="s">
        <v>73</v>
      </c>
      <c r="C46" s="804">
        <v>66</v>
      </c>
      <c r="D46" s="786">
        <v>32</v>
      </c>
      <c r="E46" s="786">
        <v>79</v>
      </c>
      <c r="F46" s="787">
        <v>63</v>
      </c>
      <c r="G46" s="804">
        <v>2774</v>
      </c>
      <c r="H46" s="786">
        <v>2746</v>
      </c>
      <c r="I46" s="786">
        <v>2803</v>
      </c>
      <c r="J46" s="787">
        <v>2901</v>
      </c>
    </row>
    <row r="47" spans="1:24" s="777" customFormat="1" ht="43.5" customHeight="1">
      <c r="B47" s="784" t="s">
        <v>31</v>
      </c>
      <c r="C47" s="804">
        <v>43</v>
      </c>
      <c r="D47" s="786">
        <v>74</v>
      </c>
      <c r="E47" s="786">
        <v>172</v>
      </c>
      <c r="F47" s="787">
        <v>68</v>
      </c>
      <c r="G47" s="804">
        <v>4043</v>
      </c>
      <c r="H47" s="786">
        <v>4205</v>
      </c>
      <c r="I47" s="786">
        <v>4784</v>
      </c>
      <c r="J47" s="787">
        <v>4913</v>
      </c>
    </row>
    <row r="48" spans="1:24" s="777" customFormat="1" ht="43.5" customHeight="1">
      <c r="B48" s="784" t="s">
        <v>8</v>
      </c>
      <c r="C48" s="804">
        <v>10</v>
      </c>
      <c r="D48" s="786">
        <v>8</v>
      </c>
      <c r="E48" s="786">
        <v>36</v>
      </c>
      <c r="F48" s="787">
        <v>87</v>
      </c>
      <c r="G48" s="804">
        <v>2544</v>
      </c>
      <c r="H48" s="786">
        <v>2620</v>
      </c>
      <c r="I48" s="786">
        <v>2114</v>
      </c>
      <c r="J48" s="787">
        <v>2278</v>
      </c>
    </row>
    <row r="49" spans="2:24" s="777" customFormat="1" ht="43.5" customHeight="1" thickBot="1">
      <c r="B49" s="778" t="s">
        <v>43</v>
      </c>
      <c r="C49" s="807">
        <v>-443</v>
      </c>
      <c r="D49" s="792">
        <v>-99</v>
      </c>
      <c r="E49" s="792">
        <v>-36</v>
      </c>
      <c r="F49" s="788">
        <v>2</v>
      </c>
      <c r="G49" s="807">
        <v>2575</v>
      </c>
      <c r="H49" s="792">
        <v>2335</v>
      </c>
      <c r="I49" s="792">
        <v>2152</v>
      </c>
      <c r="J49" s="788">
        <v>2047</v>
      </c>
    </row>
    <row r="50" spans="2:24" s="777" customFormat="1" ht="43.5" customHeight="1" thickTop="1">
      <c r="B50" s="794" t="s">
        <v>9</v>
      </c>
      <c r="C50" s="809">
        <v>-10</v>
      </c>
      <c r="D50" s="796">
        <f>D44+D45+D46+D47+D48+D49</f>
        <v>134</v>
      </c>
      <c r="E50" s="796">
        <v>273</v>
      </c>
      <c r="F50" s="797">
        <v>331</v>
      </c>
      <c r="G50" s="809">
        <v>21907</v>
      </c>
      <c r="H50" s="796">
        <v>21501</v>
      </c>
      <c r="I50" s="796">
        <v>22202</v>
      </c>
      <c r="J50" s="797">
        <v>22974</v>
      </c>
    </row>
    <row r="51" spans="2:24" s="777" customFormat="1" ht="43.5" customHeight="1">
      <c r="B51" s="1097" t="s">
        <v>611</v>
      </c>
      <c r="C51" s="783"/>
      <c r="D51" s="783"/>
      <c r="E51" s="783"/>
      <c r="F51" s="783"/>
      <c r="G51" s="783"/>
      <c r="H51" s="783"/>
      <c r="I51" s="783"/>
      <c r="J51" s="783"/>
      <c r="K51" s="783"/>
      <c r="L51" s="783"/>
      <c r="M51" s="783"/>
      <c r="N51" s="783"/>
      <c r="O51" s="783"/>
      <c r="P51" s="783"/>
      <c r="Q51" s="783"/>
      <c r="R51" s="783"/>
      <c r="S51" s="783"/>
      <c r="T51" s="783"/>
      <c r="U51" s="783"/>
      <c r="V51" s="783"/>
      <c r="W51" s="783"/>
      <c r="X51" s="783"/>
    </row>
    <row r="52" spans="2:24" s="777" customFormat="1" ht="43.5" customHeight="1">
      <c r="C52" s="811"/>
      <c r="D52" s="811"/>
      <c r="E52" s="811"/>
      <c r="F52" s="783"/>
      <c r="G52" s="783"/>
      <c r="H52" s="783"/>
      <c r="I52" s="783"/>
      <c r="J52" s="783"/>
      <c r="K52" s="783"/>
      <c r="L52" s="783"/>
      <c r="M52" s="783"/>
      <c r="N52" s="783"/>
      <c r="O52" s="783"/>
      <c r="P52" s="783"/>
      <c r="Q52" s="783"/>
      <c r="R52" s="783"/>
      <c r="S52" s="783"/>
      <c r="T52" s="783"/>
      <c r="U52" s="783"/>
      <c r="V52" s="783"/>
      <c r="W52" s="783"/>
      <c r="X52" s="783"/>
    </row>
    <row r="53" spans="2:24" s="773" customFormat="1" ht="32.25" customHeight="1">
      <c r="B53"/>
      <c r="C53"/>
      <c r="D53"/>
      <c r="E53"/>
      <c r="F53"/>
      <c r="G53" s="595"/>
      <c r="H53" s="595"/>
    </row>
    <row r="54" spans="2:24" s="773" customFormat="1" ht="32.25" customHeight="1">
      <c r="B54"/>
      <c r="C54"/>
      <c r="D54"/>
      <c r="E54"/>
      <c r="F54"/>
      <c r="G54" s="595"/>
      <c r="H54" s="595"/>
    </row>
    <row r="55" spans="2:24" s="773" customFormat="1" ht="32.25" customHeight="1">
      <c r="B55"/>
      <c r="C55"/>
      <c r="D55"/>
      <c r="E55"/>
      <c r="F55"/>
      <c r="G55" s="595"/>
      <c r="H55" s="595"/>
    </row>
    <row r="56" spans="2:24" s="773" customFormat="1" ht="32.25" customHeight="1">
      <c r="B56"/>
      <c r="C56"/>
      <c r="D56"/>
      <c r="E56"/>
      <c r="F56"/>
      <c r="G56" s="595"/>
      <c r="H56" s="595"/>
    </row>
    <row r="57" spans="2:24" s="773" customFormat="1" ht="32.25" customHeight="1">
      <c r="B57"/>
      <c r="C57"/>
      <c r="D57"/>
      <c r="E57"/>
      <c r="F57"/>
      <c r="G57" s="595"/>
      <c r="H57" s="595"/>
    </row>
    <row r="58" spans="2:24" s="773" customFormat="1" ht="32.25" customHeight="1">
      <c r="B58"/>
      <c r="C58"/>
      <c r="D58"/>
      <c r="E58"/>
      <c r="F58"/>
      <c r="G58" s="595"/>
      <c r="H58" s="595"/>
    </row>
    <row r="59" spans="2:24" s="777" customFormat="1" ht="43.5" customHeight="1">
      <c r="B59"/>
      <c r="C59"/>
      <c r="D59"/>
      <c r="E59"/>
      <c r="F59"/>
      <c r="G59" s="595"/>
      <c r="H59" s="812"/>
    </row>
    <row r="60" spans="2:24" s="777" customFormat="1" ht="43.5" customHeight="1">
      <c r="B60"/>
      <c r="C60"/>
      <c r="D60"/>
      <c r="E60"/>
      <c r="F60"/>
      <c r="G60" s="595"/>
      <c r="H60" s="812"/>
    </row>
  </sheetData>
  <mergeCells count="51">
    <mergeCell ref="K23:K24"/>
    <mergeCell ref="L23:L24"/>
    <mergeCell ref="B37:K38"/>
    <mergeCell ref="I42:I43"/>
    <mergeCell ref="J42:J43"/>
    <mergeCell ref="C42:C43"/>
    <mergeCell ref="D42:D43"/>
    <mergeCell ref="E42:E43"/>
    <mergeCell ref="F42:F43"/>
    <mergeCell ref="G42:G43"/>
    <mergeCell ref="H42:H43"/>
    <mergeCell ref="C41:F41"/>
    <mergeCell ref="G41:J41"/>
    <mergeCell ref="C23:C24"/>
    <mergeCell ref="D23:D24"/>
    <mergeCell ref="E23:E24"/>
    <mergeCell ref="F23:F24"/>
    <mergeCell ref="G23:G24"/>
    <mergeCell ref="H23:H24"/>
    <mergeCell ref="I23:I24"/>
    <mergeCell ref="J23:J24"/>
    <mergeCell ref="V4:V5"/>
    <mergeCell ref="M16:U19"/>
    <mergeCell ref="B18:J19"/>
    <mergeCell ref="C22:E22"/>
    <mergeCell ref="F22:H22"/>
    <mergeCell ref="I22:K22"/>
    <mergeCell ref="P4:P5"/>
    <mergeCell ref="Q4:Q5"/>
    <mergeCell ref="R4:R5"/>
    <mergeCell ref="S4:S5"/>
    <mergeCell ref="T4:T5"/>
    <mergeCell ref="U4:U5"/>
    <mergeCell ref="I4:I5"/>
    <mergeCell ref="J4:J5"/>
    <mergeCell ref="K4:K5"/>
    <mergeCell ref="L4:L5"/>
    <mergeCell ref="N4:N5"/>
    <mergeCell ref="O4:O5"/>
    <mergeCell ref="C4:C5"/>
    <mergeCell ref="D4:D5"/>
    <mergeCell ref="E4:E5"/>
    <mergeCell ref="F4:F5"/>
    <mergeCell ref="G4:G5"/>
    <mergeCell ref="H4:H5"/>
    <mergeCell ref="T3:V3"/>
    <mergeCell ref="C3:E3"/>
    <mergeCell ref="F3:H3"/>
    <mergeCell ref="I3:K3"/>
    <mergeCell ref="N3:O3"/>
    <mergeCell ref="Q3:R3"/>
  </mergeCells>
  <phoneticPr fontId="2"/>
  <printOptions horizontalCentered="1" verticalCentered="1"/>
  <pageMargins left="3.937007874015748E-2" right="3.937007874015748E-2" top="0.15748031496062992" bottom="0.15748031496062992" header="0.31496062992125984" footer="0.31496062992125984"/>
  <pageSetup paperSize="8" scale="29" orientation="landscape" horizontalDpi="300" verticalDpi="300" r:id="rId1"/>
  <headerFooter alignWithMargins="0"/>
  <colBreaks count="1" manualBreakCount="1">
    <brk id="7"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CEBD-2F56-4084-B1F6-37E28BE5025B}">
  <dimension ref="A1:AM56"/>
  <sheetViews>
    <sheetView showGridLines="0" view="pageBreakPreview" zoomScale="55" zoomScaleNormal="70" zoomScaleSheetLayoutView="55" workbookViewId="0"/>
  </sheetViews>
  <sheetFormatPr defaultColWidth="9" defaultRowHeight="14.25"/>
  <cols>
    <col min="1" max="2" width="3.5" style="595" customWidth="1"/>
    <col min="3" max="3" width="24.5" style="595" customWidth="1"/>
    <col min="4" max="18" width="9.5" style="595" customWidth="1"/>
    <col min="19" max="19" width="9.875" style="595" customWidth="1"/>
    <col min="20" max="39" width="9.5" style="595" customWidth="1"/>
    <col min="40" max="16384" width="9" style="595"/>
  </cols>
  <sheetData>
    <row r="1" spans="1:39" ht="21" customHeight="1">
      <c r="A1" s="986" t="s">
        <v>480</v>
      </c>
      <c r="B1" s="986"/>
      <c r="C1" s="986"/>
    </row>
    <row r="2" spans="1:39">
      <c r="I2" s="1040"/>
      <c r="L2" s="1040"/>
      <c r="O2" s="1040"/>
      <c r="R2" s="1040"/>
      <c r="U2" s="1040"/>
      <c r="X2" s="1040"/>
      <c r="AD2" s="1040"/>
      <c r="AJ2" s="1040"/>
      <c r="AM2" s="1040" t="s">
        <v>10</v>
      </c>
    </row>
    <row r="3" spans="1:39" ht="18" customHeight="1">
      <c r="B3" s="1449"/>
      <c r="C3" s="1450"/>
      <c r="D3" s="1443" t="s">
        <v>90</v>
      </c>
      <c r="E3" s="1444"/>
      <c r="F3" s="1445"/>
      <c r="G3" s="1443" t="s">
        <v>477</v>
      </c>
      <c r="H3" s="1444"/>
      <c r="I3" s="1445"/>
      <c r="J3" s="1443" t="s">
        <v>499</v>
      </c>
      <c r="K3" s="1444"/>
      <c r="L3" s="1445"/>
      <c r="M3" s="1443" t="s">
        <v>508</v>
      </c>
      <c r="N3" s="1444"/>
      <c r="O3" s="1445"/>
      <c r="P3" s="1443" t="s">
        <v>528</v>
      </c>
      <c r="Q3" s="1444"/>
      <c r="R3" s="1445"/>
      <c r="S3" s="1443" t="s">
        <v>538</v>
      </c>
      <c r="T3" s="1444"/>
      <c r="U3" s="1445"/>
      <c r="V3" s="1443" t="s">
        <v>572</v>
      </c>
      <c r="W3" s="1444"/>
      <c r="X3" s="1445"/>
      <c r="Y3" s="1443" t="s">
        <v>590</v>
      </c>
      <c r="Z3" s="1444"/>
      <c r="AA3" s="1445"/>
      <c r="AB3" s="1443" t="s">
        <v>625</v>
      </c>
      <c r="AC3" s="1444"/>
      <c r="AD3" s="1445"/>
      <c r="AE3" s="1443" t="s">
        <v>649</v>
      </c>
      <c r="AF3" s="1444"/>
      <c r="AG3" s="1445"/>
      <c r="AH3" s="1443" t="s">
        <v>685</v>
      </c>
      <c r="AI3" s="1444"/>
      <c r="AJ3" s="1445"/>
      <c r="AK3" s="1443" t="s">
        <v>695</v>
      </c>
      <c r="AL3" s="1444"/>
      <c r="AM3" s="1445"/>
    </row>
    <row r="4" spans="1:39" ht="17.25" customHeight="1">
      <c r="B4" s="1451"/>
      <c r="C4" s="1452"/>
      <c r="D4" s="1446"/>
      <c r="E4" s="1447"/>
      <c r="F4" s="1448"/>
      <c r="G4" s="1446"/>
      <c r="H4" s="1447"/>
      <c r="I4" s="1448"/>
      <c r="J4" s="1446"/>
      <c r="K4" s="1447"/>
      <c r="L4" s="1448"/>
      <c r="M4" s="1446"/>
      <c r="N4" s="1447"/>
      <c r="O4" s="1448"/>
      <c r="P4" s="1446"/>
      <c r="Q4" s="1447"/>
      <c r="R4" s="1448"/>
      <c r="S4" s="1446"/>
      <c r="T4" s="1447"/>
      <c r="U4" s="1448"/>
      <c r="V4" s="1446"/>
      <c r="W4" s="1447"/>
      <c r="X4" s="1448"/>
      <c r="Y4" s="1446"/>
      <c r="Z4" s="1447"/>
      <c r="AA4" s="1448"/>
      <c r="AB4" s="1446"/>
      <c r="AC4" s="1447"/>
      <c r="AD4" s="1448"/>
      <c r="AE4" s="1446"/>
      <c r="AF4" s="1447"/>
      <c r="AG4" s="1448"/>
      <c r="AH4" s="1446"/>
      <c r="AI4" s="1447"/>
      <c r="AJ4" s="1448"/>
      <c r="AK4" s="1446"/>
      <c r="AL4" s="1447"/>
      <c r="AM4" s="1448"/>
    </row>
    <row r="5" spans="1:39" ht="28.5" customHeight="1">
      <c r="B5" s="1453"/>
      <c r="C5" s="1454"/>
      <c r="D5" s="1061" t="s">
        <v>11</v>
      </c>
      <c r="E5" s="1060" t="s">
        <v>12</v>
      </c>
      <c r="F5" s="1059" t="s">
        <v>9</v>
      </c>
      <c r="G5" s="1061" t="s">
        <v>11</v>
      </c>
      <c r="H5" s="1060" t="s">
        <v>12</v>
      </c>
      <c r="I5" s="1059" t="s">
        <v>9</v>
      </c>
      <c r="J5" s="1061" t="s">
        <v>11</v>
      </c>
      <c r="K5" s="1060" t="s">
        <v>12</v>
      </c>
      <c r="L5" s="1059" t="s">
        <v>9</v>
      </c>
      <c r="M5" s="1061" t="s">
        <v>11</v>
      </c>
      <c r="N5" s="1060" t="s">
        <v>12</v>
      </c>
      <c r="O5" s="1059" t="s">
        <v>9</v>
      </c>
      <c r="P5" s="1061" t="s">
        <v>11</v>
      </c>
      <c r="Q5" s="1060" t="s">
        <v>12</v>
      </c>
      <c r="R5" s="1059" t="s">
        <v>9</v>
      </c>
      <c r="S5" s="1061" t="s">
        <v>11</v>
      </c>
      <c r="T5" s="1060" t="s">
        <v>12</v>
      </c>
      <c r="U5" s="1059" t="s">
        <v>9</v>
      </c>
      <c r="V5" s="1061" t="s">
        <v>11</v>
      </c>
      <c r="W5" s="1060" t="s">
        <v>12</v>
      </c>
      <c r="X5" s="1059" t="s">
        <v>9</v>
      </c>
      <c r="Y5" s="1061" t="s">
        <v>11</v>
      </c>
      <c r="Z5" s="1060" t="s">
        <v>12</v>
      </c>
      <c r="AA5" s="1059" t="s">
        <v>9</v>
      </c>
      <c r="AB5" s="1061" t="s">
        <v>11</v>
      </c>
      <c r="AC5" s="1060" t="s">
        <v>12</v>
      </c>
      <c r="AD5" s="1059" t="s">
        <v>9</v>
      </c>
      <c r="AE5" s="1061" t="s">
        <v>11</v>
      </c>
      <c r="AF5" s="1060" t="s">
        <v>12</v>
      </c>
      <c r="AG5" s="1059" t="s">
        <v>9</v>
      </c>
      <c r="AH5" s="1061" t="s">
        <v>11</v>
      </c>
      <c r="AI5" s="1060" t="s">
        <v>12</v>
      </c>
      <c r="AJ5" s="1059" t="s">
        <v>9</v>
      </c>
      <c r="AK5" s="1148" t="s">
        <v>11</v>
      </c>
      <c r="AL5" s="1060" t="s">
        <v>12</v>
      </c>
      <c r="AM5" s="1059" t="s">
        <v>9</v>
      </c>
    </row>
    <row r="6" spans="1:39" ht="26.25" customHeight="1">
      <c r="B6" s="1455" t="s">
        <v>13</v>
      </c>
      <c r="C6" s="1456"/>
      <c r="D6" s="1037">
        <v>91</v>
      </c>
      <c r="E6" s="1036">
        <v>33</v>
      </c>
      <c r="F6" s="1035">
        <v>124</v>
      </c>
      <c r="G6" s="1037">
        <v>72</v>
      </c>
      <c r="H6" s="1036">
        <v>25</v>
      </c>
      <c r="I6" s="1035">
        <v>97</v>
      </c>
      <c r="J6" s="1037">
        <v>72</v>
      </c>
      <c r="K6" s="1036">
        <v>21</v>
      </c>
      <c r="L6" s="1035">
        <v>93</v>
      </c>
      <c r="M6" s="1037">
        <v>67</v>
      </c>
      <c r="N6" s="1036">
        <v>27</v>
      </c>
      <c r="O6" s="1035">
        <v>94</v>
      </c>
      <c r="P6" s="542">
        <v>68</v>
      </c>
      <c r="Q6" s="543">
        <v>31</v>
      </c>
      <c r="R6" s="544">
        <v>99</v>
      </c>
      <c r="S6" s="542">
        <v>68</v>
      </c>
      <c r="T6" s="543">
        <v>32</v>
      </c>
      <c r="U6" s="544">
        <v>100</v>
      </c>
      <c r="V6" s="542">
        <v>73</v>
      </c>
      <c r="W6" s="543">
        <v>33</v>
      </c>
      <c r="X6" s="544">
        <v>106</v>
      </c>
      <c r="Y6" s="1037">
        <v>71</v>
      </c>
      <c r="Z6" s="1036">
        <v>36</v>
      </c>
      <c r="AA6" s="1035">
        <v>107</v>
      </c>
      <c r="AB6" s="1037">
        <v>73</v>
      </c>
      <c r="AC6" s="1036">
        <v>40</v>
      </c>
      <c r="AD6" s="1035">
        <v>113</v>
      </c>
      <c r="AE6" s="1037">
        <v>70</v>
      </c>
      <c r="AF6" s="1036">
        <v>42</v>
      </c>
      <c r="AG6" s="1035">
        <v>112</v>
      </c>
      <c r="AH6" s="1037">
        <v>73</v>
      </c>
      <c r="AI6" s="1036">
        <v>38</v>
      </c>
      <c r="AJ6" s="1035">
        <v>111</v>
      </c>
      <c r="AK6" s="1149">
        <v>74</v>
      </c>
      <c r="AL6" s="1036">
        <v>32</v>
      </c>
      <c r="AM6" s="1150">
        <f>AK6+AL6</f>
        <v>106</v>
      </c>
    </row>
    <row r="7" spans="1:39" ht="26.25" customHeight="1" thickBot="1">
      <c r="B7" s="1457" t="s">
        <v>14</v>
      </c>
      <c r="C7" s="1452"/>
      <c r="D7" s="1034">
        <v>226</v>
      </c>
      <c r="E7" s="1033">
        <v>98</v>
      </c>
      <c r="F7" s="1032">
        <v>324</v>
      </c>
      <c r="G7" s="1034">
        <v>120</v>
      </c>
      <c r="H7" s="1033">
        <v>50</v>
      </c>
      <c r="I7" s="1032">
        <v>170</v>
      </c>
      <c r="J7" s="1034">
        <v>111</v>
      </c>
      <c r="K7" s="1033">
        <v>46</v>
      </c>
      <c r="L7" s="1032">
        <v>157</v>
      </c>
      <c r="M7" s="1034">
        <v>118</v>
      </c>
      <c r="N7" s="1033">
        <v>43</v>
      </c>
      <c r="O7" s="1032">
        <v>161</v>
      </c>
      <c r="P7" s="545">
        <v>121</v>
      </c>
      <c r="Q7" s="546">
        <v>44</v>
      </c>
      <c r="R7" s="547">
        <v>165</v>
      </c>
      <c r="S7" s="545">
        <v>123</v>
      </c>
      <c r="T7" s="546">
        <v>46</v>
      </c>
      <c r="U7" s="547">
        <v>169</v>
      </c>
      <c r="V7" s="545">
        <v>116</v>
      </c>
      <c r="W7" s="546">
        <v>44</v>
      </c>
      <c r="X7" s="547">
        <v>160</v>
      </c>
      <c r="Y7" s="1034">
        <v>111</v>
      </c>
      <c r="Z7" s="1034">
        <v>40</v>
      </c>
      <c r="AA7" s="1032">
        <v>151</v>
      </c>
      <c r="AB7" s="1034">
        <v>108</v>
      </c>
      <c r="AC7" s="1034">
        <v>42</v>
      </c>
      <c r="AD7" s="1032">
        <v>150</v>
      </c>
      <c r="AE7" s="1034">
        <v>109</v>
      </c>
      <c r="AF7" s="1034">
        <v>43</v>
      </c>
      <c r="AG7" s="1032">
        <v>152</v>
      </c>
      <c r="AH7" s="1034">
        <v>102</v>
      </c>
      <c r="AI7" s="1034">
        <v>44</v>
      </c>
      <c r="AJ7" s="1032">
        <v>146</v>
      </c>
      <c r="AK7" s="1151">
        <v>104</v>
      </c>
      <c r="AL7" s="1034">
        <v>44</v>
      </c>
      <c r="AM7" s="1152">
        <f t="shared" ref="AM7" si="0">AK7+AL7</f>
        <v>148</v>
      </c>
    </row>
    <row r="8" spans="1:39" ht="26.25" customHeight="1" thickTop="1">
      <c r="B8" s="1458" t="s">
        <v>15</v>
      </c>
      <c r="C8" s="1459"/>
      <c r="D8" s="1031">
        <v>317</v>
      </c>
      <c r="E8" s="1030">
        <v>131</v>
      </c>
      <c r="F8" s="1029">
        <v>448</v>
      </c>
      <c r="G8" s="1031">
        <v>192</v>
      </c>
      <c r="H8" s="1030">
        <v>75</v>
      </c>
      <c r="I8" s="1029">
        <v>267</v>
      </c>
      <c r="J8" s="1031">
        <v>183</v>
      </c>
      <c r="K8" s="1030">
        <v>67</v>
      </c>
      <c r="L8" s="1029">
        <v>250</v>
      </c>
      <c r="M8" s="1031">
        <v>185</v>
      </c>
      <c r="N8" s="1030">
        <v>70</v>
      </c>
      <c r="O8" s="1029">
        <v>255</v>
      </c>
      <c r="P8" s="548">
        <v>189</v>
      </c>
      <c r="Q8" s="549">
        <v>75</v>
      </c>
      <c r="R8" s="550">
        <v>264</v>
      </c>
      <c r="S8" s="548">
        <v>191</v>
      </c>
      <c r="T8" s="549">
        <v>78</v>
      </c>
      <c r="U8" s="550">
        <v>269</v>
      </c>
      <c r="V8" s="548">
        <v>189</v>
      </c>
      <c r="W8" s="549">
        <v>77</v>
      </c>
      <c r="X8" s="550">
        <v>266</v>
      </c>
      <c r="Y8" s="1031">
        <v>182</v>
      </c>
      <c r="Z8" s="1030">
        <v>76</v>
      </c>
      <c r="AA8" s="1029">
        <v>258</v>
      </c>
      <c r="AB8" s="1031">
        <v>181</v>
      </c>
      <c r="AC8" s="1030">
        <v>82</v>
      </c>
      <c r="AD8" s="1029">
        <v>263</v>
      </c>
      <c r="AE8" s="1031">
        <v>179</v>
      </c>
      <c r="AF8" s="1030">
        <v>85</v>
      </c>
      <c r="AG8" s="1029">
        <v>264</v>
      </c>
      <c r="AH8" s="1031">
        <v>175</v>
      </c>
      <c r="AI8" s="1030">
        <v>82</v>
      </c>
      <c r="AJ8" s="1029">
        <v>257</v>
      </c>
      <c r="AK8" s="1153">
        <f>AK6+AK7</f>
        <v>178</v>
      </c>
      <c r="AL8" s="1031">
        <f t="shared" ref="AL8:AM8" si="1">AL6+AL7</f>
        <v>76</v>
      </c>
      <c r="AM8" s="1154">
        <f t="shared" si="1"/>
        <v>254</v>
      </c>
    </row>
    <row r="9" spans="1:39" ht="26.25" customHeight="1">
      <c r="B9" s="1064" t="s">
        <v>607</v>
      </c>
      <c r="C9" s="1063"/>
      <c r="D9" s="930"/>
      <c r="E9" s="930"/>
      <c r="F9" s="930"/>
      <c r="G9" s="930"/>
      <c r="H9" s="930"/>
      <c r="I9" s="930"/>
    </row>
    <row r="10" spans="1:39" ht="26.25" customHeight="1">
      <c r="B10" s="1064" t="s">
        <v>603</v>
      </c>
      <c r="C10" s="1063"/>
      <c r="D10" s="930"/>
      <c r="E10" s="930"/>
      <c r="F10" s="930"/>
      <c r="G10" s="930"/>
      <c r="H10" s="930"/>
      <c r="I10" s="930"/>
    </row>
    <row r="11" spans="1:39" ht="26.25" customHeight="1">
      <c r="B11" s="1062"/>
      <c r="C11" s="1062"/>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row>
    <row r="12" spans="1:39" ht="21" customHeight="1">
      <c r="A12" s="986" t="s">
        <v>481</v>
      </c>
      <c r="B12" s="986"/>
      <c r="C12" s="986"/>
    </row>
    <row r="13" spans="1:39">
      <c r="X13" s="1040"/>
      <c r="AA13" s="1040"/>
      <c r="AD13" s="1040"/>
      <c r="AG13" s="1040" t="s">
        <v>10</v>
      </c>
    </row>
    <row r="14" spans="1:39" ht="18" customHeight="1">
      <c r="B14" s="1449"/>
      <c r="C14" s="1450"/>
      <c r="D14" s="1443" t="s">
        <v>81</v>
      </c>
      <c r="E14" s="1444"/>
      <c r="F14" s="1445"/>
      <c r="G14" s="1443" t="s">
        <v>82</v>
      </c>
      <c r="H14" s="1444"/>
      <c r="I14" s="1445"/>
      <c r="J14" s="1443" t="s">
        <v>83</v>
      </c>
      <c r="K14" s="1444"/>
      <c r="L14" s="1445"/>
      <c r="M14" s="1443" t="s">
        <v>84</v>
      </c>
      <c r="N14" s="1444"/>
      <c r="O14" s="1445"/>
      <c r="P14" s="1443" t="s">
        <v>85</v>
      </c>
      <c r="Q14" s="1444"/>
      <c r="R14" s="1445"/>
      <c r="S14" s="1443" t="s">
        <v>86</v>
      </c>
      <c r="T14" s="1444"/>
      <c r="U14" s="1445"/>
      <c r="V14" s="1443" t="s">
        <v>87</v>
      </c>
      <c r="W14" s="1444"/>
      <c r="X14" s="1445"/>
      <c r="Y14" s="1443" t="s">
        <v>88</v>
      </c>
      <c r="Z14" s="1444"/>
      <c r="AA14" s="1445"/>
      <c r="AB14" s="1443" t="s">
        <v>89</v>
      </c>
      <c r="AC14" s="1444"/>
      <c r="AD14" s="1445"/>
      <c r="AE14" s="1443" t="s">
        <v>90</v>
      </c>
      <c r="AF14" s="1444"/>
      <c r="AG14" s="1445"/>
    </row>
    <row r="15" spans="1:39" ht="17.25" customHeight="1">
      <c r="B15" s="1451"/>
      <c r="C15" s="1452"/>
      <c r="D15" s="1446"/>
      <c r="E15" s="1447"/>
      <c r="F15" s="1448"/>
      <c r="G15" s="1446"/>
      <c r="H15" s="1447"/>
      <c r="I15" s="1448"/>
      <c r="J15" s="1446"/>
      <c r="K15" s="1447"/>
      <c r="L15" s="1448"/>
      <c r="M15" s="1446"/>
      <c r="N15" s="1447"/>
      <c r="O15" s="1448"/>
      <c r="P15" s="1446"/>
      <c r="Q15" s="1447"/>
      <c r="R15" s="1448"/>
      <c r="S15" s="1446"/>
      <c r="T15" s="1447"/>
      <c r="U15" s="1448"/>
      <c r="V15" s="1446"/>
      <c r="W15" s="1447"/>
      <c r="X15" s="1448"/>
      <c r="Y15" s="1446"/>
      <c r="Z15" s="1447"/>
      <c r="AA15" s="1448"/>
      <c r="AB15" s="1446"/>
      <c r="AC15" s="1447"/>
      <c r="AD15" s="1448"/>
      <c r="AE15" s="1446"/>
      <c r="AF15" s="1447"/>
      <c r="AG15" s="1448"/>
    </row>
    <row r="16" spans="1:39" ht="28.5" customHeight="1">
      <c r="B16" s="1453"/>
      <c r="C16" s="1454"/>
      <c r="D16" s="1061" t="s">
        <v>11</v>
      </c>
      <c r="E16" s="1060" t="s">
        <v>12</v>
      </c>
      <c r="F16" s="1059" t="s">
        <v>9</v>
      </c>
      <c r="G16" s="1061" t="s">
        <v>11</v>
      </c>
      <c r="H16" s="1060" t="s">
        <v>12</v>
      </c>
      <c r="I16" s="1059" t="s">
        <v>9</v>
      </c>
      <c r="J16" s="1061" t="s">
        <v>11</v>
      </c>
      <c r="K16" s="1060" t="s">
        <v>12</v>
      </c>
      <c r="L16" s="1059" t="s">
        <v>9</v>
      </c>
      <c r="M16" s="1061" t="s">
        <v>11</v>
      </c>
      <c r="N16" s="1060" t="s">
        <v>12</v>
      </c>
      <c r="O16" s="1059" t="s">
        <v>9</v>
      </c>
      <c r="P16" s="1061" t="s">
        <v>11</v>
      </c>
      <c r="Q16" s="1060" t="s">
        <v>12</v>
      </c>
      <c r="R16" s="1059" t="s">
        <v>9</v>
      </c>
      <c r="S16" s="1061" t="s">
        <v>11</v>
      </c>
      <c r="T16" s="1060" t="s">
        <v>12</v>
      </c>
      <c r="U16" s="1059" t="s">
        <v>9</v>
      </c>
      <c r="V16" s="1061" t="s">
        <v>11</v>
      </c>
      <c r="W16" s="1060" t="s">
        <v>12</v>
      </c>
      <c r="X16" s="1059" t="s">
        <v>9</v>
      </c>
      <c r="Y16" s="1061" t="s">
        <v>11</v>
      </c>
      <c r="Z16" s="1060" t="s">
        <v>12</v>
      </c>
      <c r="AA16" s="1059" t="s">
        <v>9</v>
      </c>
      <c r="AB16" s="1061" t="s">
        <v>11</v>
      </c>
      <c r="AC16" s="1060" t="s">
        <v>12</v>
      </c>
      <c r="AD16" s="1059" t="s">
        <v>9</v>
      </c>
      <c r="AE16" s="1061" t="s">
        <v>11</v>
      </c>
      <c r="AF16" s="1060" t="s">
        <v>12</v>
      </c>
      <c r="AG16" s="1059" t="s">
        <v>9</v>
      </c>
    </row>
    <row r="17" spans="1:33" ht="26.25" customHeight="1">
      <c r="B17" s="1455" t="s">
        <v>13</v>
      </c>
      <c r="C17" s="1456"/>
      <c r="D17" s="1037">
        <v>128</v>
      </c>
      <c r="E17" s="1036">
        <v>69</v>
      </c>
      <c r="F17" s="1035">
        <v>197</v>
      </c>
      <c r="G17" s="1037">
        <v>123</v>
      </c>
      <c r="H17" s="1036">
        <v>60</v>
      </c>
      <c r="I17" s="1035">
        <v>183</v>
      </c>
      <c r="J17" s="1037">
        <v>115</v>
      </c>
      <c r="K17" s="1036">
        <v>60</v>
      </c>
      <c r="L17" s="1035">
        <v>175</v>
      </c>
      <c r="M17" s="1037">
        <v>119</v>
      </c>
      <c r="N17" s="1036">
        <v>63</v>
      </c>
      <c r="O17" s="1035">
        <v>182</v>
      </c>
      <c r="P17" s="1037">
        <v>126</v>
      </c>
      <c r="Q17" s="1036">
        <v>63</v>
      </c>
      <c r="R17" s="1035">
        <v>189</v>
      </c>
      <c r="S17" s="1037">
        <v>109</v>
      </c>
      <c r="T17" s="1036">
        <v>49</v>
      </c>
      <c r="U17" s="1035">
        <v>158</v>
      </c>
      <c r="V17" s="1037">
        <v>98</v>
      </c>
      <c r="W17" s="1036">
        <v>41</v>
      </c>
      <c r="X17" s="1035">
        <v>139</v>
      </c>
      <c r="Y17" s="1037">
        <v>93</v>
      </c>
      <c r="Z17" s="1036">
        <v>42</v>
      </c>
      <c r="AA17" s="1035">
        <v>135</v>
      </c>
      <c r="AB17" s="1037">
        <v>90</v>
      </c>
      <c r="AC17" s="1036">
        <v>37</v>
      </c>
      <c r="AD17" s="1035">
        <v>127</v>
      </c>
      <c r="AE17" s="1037">
        <v>91</v>
      </c>
      <c r="AF17" s="1036">
        <v>32</v>
      </c>
      <c r="AG17" s="1035">
        <v>123</v>
      </c>
    </row>
    <row r="18" spans="1:33" ht="26.25" customHeight="1" thickBot="1">
      <c r="B18" s="1457" t="s">
        <v>14</v>
      </c>
      <c r="C18" s="1452"/>
      <c r="D18" s="1034">
        <v>199</v>
      </c>
      <c r="E18" s="1033">
        <v>159</v>
      </c>
      <c r="F18" s="1032">
        <v>358</v>
      </c>
      <c r="G18" s="1034">
        <v>205</v>
      </c>
      <c r="H18" s="1033">
        <v>128</v>
      </c>
      <c r="I18" s="1032">
        <v>333</v>
      </c>
      <c r="J18" s="1034">
        <v>206</v>
      </c>
      <c r="K18" s="1033">
        <v>132</v>
      </c>
      <c r="L18" s="1032">
        <v>338</v>
      </c>
      <c r="M18" s="1034">
        <v>215</v>
      </c>
      <c r="N18" s="1033">
        <v>137</v>
      </c>
      <c r="O18" s="1032">
        <v>352</v>
      </c>
      <c r="P18" s="1034">
        <v>234</v>
      </c>
      <c r="Q18" s="1033">
        <v>146</v>
      </c>
      <c r="R18" s="1032">
        <v>380</v>
      </c>
      <c r="S18" s="1034">
        <v>245</v>
      </c>
      <c r="T18" s="1033">
        <v>135</v>
      </c>
      <c r="U18" s="1032">
        <v>380</v>
      </c>
      <c r="V18" s="1034">
        <v>231</v>
      </c>
      <c r="W18" s="1033">
        <v>120</v>
      </c>
      <c r="X18" s="1032">
        <v>351</v>
      </c>
      <c r="Y18" s="1034">
        <v>227</v>
      </c>
      <c r="Z18" s="1033">
        <v>113</v>
      </c>
      <c r="AA18" s="1032">
        <v>340</v>
      </c>
      <c r="AB18" s="1034">
        <v>233</v>
      </c>
      <c r="AC18" s="1033">
        <v>102</v>
      </c>
      <c r="AD18" s="1032">
        <v>335</v>
      </c>
      <c r="AE18" s="1034">
        <v>226</v>
      </c>
      <c r="AF18" s="1033">
        <v>97</v>
      </c>
      <c r="AG18" s="1032">
        <v>323</v>
      </c>
    </row>
    <row r="19" spans="1:33" ht="26.25" customHeight="1" thickTop="1">
      <c r="B19" s="1458" t="s">
        <v>15</v>
      </c>
      <c r="C19" s="1459"/>
      <c r="D19" s="1031">
        <v>327</v>
      </c>
      <c r="E19" s="1030">
        <v>228</v>
      </c>
      <c r="F19" s="1029">
        <v>555</v>
      </c>
      <c r="G19" s="1031">
        <v>328</v>
      </c>
      <c r="H19" s="1030">
        <v>188</v>
      </c>
      <c r="I19" s="1029">
        <v>516</v>
      </c>
      <c r="J19" s="1031">
        <v>321</v>
      </c>
      <c r="K19" s="1030">
        <v>192</v>
      </c>
      <c r="L19" s="1029">
        <v>513</v>
      </c>
      <c r="M19" s="1031">
        <v>334</v>
      </c>
      <c r="N19" s="1030">
        <v>200</v>
      </c>
      <c r="O19" s="1029">
        <v>534</v>
      </c>
      <c r="P19" s="1031">
        <v>360</v>
      </c>
      <c r="Q19" s="1030">
        <v>209</v>
      </c>
      <c r="R19" s="1029">
        <v>569</v>
      </c>
      <c r="S19" s="1031">
        <v>354</v>
      </c>
      <c r="T19" s="1030">
        <v>184</v>
      </c>
      <c r="U19" s="1029">
        <v>538</v>
      </c>
      <c r="V19" s="1031">
        <v>329</v>
      </c>
      <c r="W19" s="1030">
        <v>161</v>
      </c>
      <c r="X19" s="1029">
        <v>490</v>
      </c>
      <c r="Y19" s="1031">
        <v>320</v>
      </c>
      <c r="Z19" s="1030">
        <v>155</v>
      </c>
      <c r="AA19" s="1029">
        <v>475</v>
      </c>
      <c r="AB19" s="1031">
        <v>323</v>
      </c>
      <c r="AC19" s="1030">
        <v>139</v>
      </c>
      <c r="AD19" s="1029">
        <v>462</v>
      </c>
      <c r="AE19" s="1031">
        <v>317</v>
      </c>
      <c r="AF19" s="1030">
        <v>129</v>
      </c>
      <c r="AG19" s="1029">
        <v>446</v>
      </c>
    </row>
    <row r="20" spans="1:33" ht="21" customHeight="1">
      <c r="C20" s="1024"/>
    </row>
    <row r="21" spans="1:33" ht="21" customHeight="1">
      <c r="A21" s="986" t="s">
        <v>482</v>
      </c>
      <c r="B21" s="986"/>
      <c r="C21" s="986"/>
    </row>
    <row r="22" spans="1:33">
      <c r="I22" s="1040"/>
      <c r="L22" s="1040"/>
      <c r="O22" s="1040"/>
      <c r="R22" s="1040" t="s">
        <v>10</v>
      </c>
      <c r="U22" s="1040"/>
      <c r="X22" s="1040"/>
      <c r="AA22" s="1040"/>
      <c r="AD22" s="1040"/>
      <c r="AG22" s="1040"/>
    </row>
    <row r="23" spans="1:33" ht="18.75" customHeight="1">
      <c r="B23" s="1449"/>
      <c r="C23" s="1450"/>
      <c r="D23" s="1443" t="s">
        <v>90</v>
      </c>
      <c r="E23" s="1444"/>
      <c r="F23" s="1445"/>
      <c r="G23" s="1443" t="s">
        <v>477</v>
      </c>
      <c r="H23" s="1444"/>
      <c r="I23" s="1445"/>
      <c r="J23" s="1443" t="s">
        <v>499</v>
      </c>
      <c r="K23" s="1444"/>
      <c r="L23" s="1445"/>
      <c r="M23" s="1443" t="s">
        <v>508</v>
      </c>
      <c r="N23" s="1444"/>
      <c r="O23" s="1445"/>
      <c r="P23" s="1443" t="s">
        <v>528</v>
      </c>
      <c r="Q23" s="1444"/>
      <c r="R23" s="1445"/>
      <c r="S23" s="1101"/>
      <c r="T23" s="1101"/>
      <c r="U23" s="1460"/>
      <c r="V23" s="1460"/>
      <c r="W23" s="1460"/>
    </row>
    <row r="24" spans="1:33" ht="18" customHeight="1">
      <c r="B24" s="1451"/>
      <c r="C24" s="1452"/>
      <c r="D24" s="1446"/>
      <c r="E24" s="1447"/>
      <c r="F24" s="1448"/>
      <c r="G24" s="1446"/>
      <c r="H24" s="1447"/>
      <c r="I24" s="1448"/>
      <c r="J24" s="1446"/>
      <c r="K24" s="1447"/>
      <c r="L24" s="1448"/>
      <c r="M24" s="1446"/>
      <c r="N24" s="1447"/>
      <c r="O24" s="1448"/>
      <c r="P24" s="1446"/>
      <c r="Q24" s="1447"/>
      <c r="R24" s="1448"/>
      <c r="S24" s="1101"/>
      <c r="T24" s="1101"/>
      <c r="U24" s="1460"/>
      <c r="V24" s="1460"/>
      <c r="W24" s="1460"/>
    </row>
    <row r="25" spans="1:33" ht="21" customHeight="1">
      <c r="B25" s="1453"/>
      <c r="C25" s="1454"/>
      <c r="D25" s="1039" t="s">
        <v>16</v>
      </c>
      <c r="E25" s="933" t="s">
        <v>17</v>
      </c>
      <c r="F25" s="1038" t="s">
        <v>9</v>
      </c>
      <c r="G25" s="1039" t="s">
        <v>16</v>
      </c>
      <c r="H25" s="933" t="s">
        <v>17</v>
      </c>
      <c r="I25" s="1038" t="s">
        <v>9</v>
      </c>
      <c r="J25" s="1039" t="s">
        <v>16</v>
      </c>
      <c r="K25" s="933" t="s">
        <v>17</v>
      </c>
      <c r="L25" s="1038" t="s">
        <v>9</v>
      </c>
      <c r="M25" s="1039" t="s">
        <v>16</v>
      </c>
      <c r="N25" s="933" t="s">
        <v>17</v>
      </c>
      <c r="O25" s="1038" t="s">
        <v>9</v>
      </c>
      <c r="P25" s="1058" t="s">
        <v>16</v>
      </c>
      <c r="Q25" s="933" t="s">
        <v>17</v>
      </c>
      <c r="R25" s="1038" t="s">
        <v>9</v>
      </c>
      <c r="S25" s="1057"/>
      <c r="T25" s="1057"/>
      <c r="U25" s="1057"/>
      <c r="V25" s="1057"/>
      <c r="W25" s="1057"/>
    </row>
    <row r="26" spans="1:33" ht="26.25" customHeight="1">
      <c r="B26" s="1455" t="s">
        <v>13</v>
      </c>
      <c r="C26" s="1456"/>
      <c r="D26" s="1037">
        <v>89</v>
      </c>
      <c r="E26" s="1036">
        <v>35</v>
      </c>
      <c r="F26" s="1035">
        <v>124</v>
      </c>
      <c r="G26" s="1037">
        <v>66</v>
      </c>
      <c r="H26" s="1036">
        <v>31</v>
      </c>
      <c r="I26" s="1035">
        <v>97</v>
      </c>
      <c r="J26" s="1037">
        <v>71</v>
      </c>
      <c r="K26" s="1036">
        <v>22</v>
      </c>
      <c r="L26" s="1035">
        <v>93</v>
      </c>
      <c r="M26" s="542">
        <v>77</v>
      </c>
      <c r="N26" s="543">
        <v>14</v>
      </c>
      <c r="O26" s="544">
        <v>91</v>
      </c>
      <c r="P26" s="555">
        <v>83</v>
      </c>
      <c r="Q26" s="543">
        <v>13</v>
      </c>
      <c r="R26" s="544">
        <v>96</v>
      </c>
      <c r="S26" s="1055"/>
      <c r="T26" s="1055"/>
      <c r="U26" s="1055"/>
    </row>
    <row r="27" spans="1:33" ht="26.25" customHeight="1" thickBot="1">
      <c r="B27" s="1457" t="s">
        <v>14</v>
      </c>
      <c r="C27" s="1452"/>
      <c r="D27" s="1034">
        <v>218</v>
      </c>
      <c r="E27" s="1033">
        <v>106</v>
      </c>
      <c r="F27" s="1032">
        <v>324</v>
      </c>
      <c r="G27" s="1034">
        <v>124</v>
      </c>
      <c r="H27" s="1033">
        <v>46</v>
      </c>
      <c r="I27" s="1032">
        <v>170</v>
      </c>
      <c r="J27" s="1034">
        <v>112</v>
      </c>
      <c r="K27" s="1033">
        <v>45</v>
      </c>
      <c r="L27" s="1032">
        <v>157</v>
      </c>
      <c r="M27" s="545">
        <v>102</v>
      </c>
      <c r="N27" s="546">
        <v>49</v>
      </c>
      <c r="O27" s="547">
        <v>151</v>
      </c>
      <c r="P27" s="556">
        <v>110</v>
      </c>
      <c r="Q27" s="546">
        <v>45</v>
      </c>
      <c r="R27" s="547">
        <v>155</v>
      </c>
      <c r="S27" s="1055"/>
      <c r="T27" s="1055"/>
      <c r="U27" s="1055"/>
      <c r="AB27" s="1056"/>
    </row>
    <row r="28" spans="1:33" ht="26.25" customHeight="1" thickTop="1">
      <c r="B28" s="1458" t="s">
        <v>15</v>
      </c>
      <c r="C28" s="1459"/>
      <c r="D28" s="1031">
        <v>307</v>
      </c>
      <c r="E28" s="1030">
        <v>141</v>
      </c>
      <c r="F28" s="1029">
        <v>448</v>
      </c>
      <c r="G28" s="1031">
        <v>190</v>
      </c>
      <c r="H28" s="1030">
        <v>77</v>
      </c>
      <c r="I28" s="1029">
        <v>267</v>
      </c>
      <c r="J28" s="1031">
        <v>183</v>
      </c>
      <c r="K28" s="1030">
        <v>67</v>
      </c>
      <c r="L28" s="1029">
        <v>250</v>
      </c>
      <c r="M28" s="548">
        <v>179</v>
      </c>
      <c r="N28" s="549">
        <v>63</v>
      </c>
      <c r="O28" s="550">
        <v>242</v>
      </c>
      <c r="P28" s="557">
        <v>193</v>
      </c>
      <c r="Q28" s="549">
        <v>58</v>
      </c>
      <c r="R28" s="550">
        <v>251</v>
      </c>
      <c r="S28" s="1055"/>
      <c r="T28" s="1055"/>
      <c r="U28" s="1055"/>
    </row>
    <row r="29" spans="1:33" ht="21" customHeight="1">
      <c r="B29" s="1028" t="s">
        <v>18</v>
      </c>
      <c r="C29" s="1027"/>
      <c r="D29" s="1025" t="s">
        <v>539</v>
      </c>
      <c r="G29" s="1025" t="s">
        <v>540</v>
      </c>
      <c r="J29" s="1025" t="s">
        <v>541</v>
      </c>
      <c r="M29" s="1025" t="s">
        <v>542</v>
      </c>
      <c r="P29" s="1025" t="s">
        <v>543</v>
      </c>
      <c r="S29" s="1054"/>
    </row>
    <row r="30" spans="1:33" ht="21" customHeight="1">
      <c r="D30" s="1025"/>
      <c r="J30" s="1040"/>
      <c r="P30" s="1053" t="s">
        <v>591</v>
      </c>
      <c r="R30" s="930"/>
      <c r="S30" s="930"/>
      <c r="T30" s="930"/>
      <c r="U30" s="930"/>
      <c r="V30" s="930"/>
      <c r="X30" s="930"/>
      <c r="AF30" s="931" t="s">
        <v>653</v>
      </c>
    </row>
    <row r="31" spans="1:33" ht="21" customHeight="1">
      <c r="B31" s="1472" t="s">
        <v>544</v>
      </c>
      <c r="C31" s="1473"/>
      <c r="D31" s="1473"/>
      <c r="E31" s="1468" t="s">
        <v>538</v>
      </c>
      <c r="F31" s="1468"/>
      <c r="G31" s="1468"/>
      <c r="H31" s="1468" t="s">
        <v>572</v>
      </c>
      <c r="I31" s="1468"/>
      <c r="J31" s="1468"/>
      <c r="K31" s="1468" t="s">
        <v>589</v>
      </c>
      <c r="L31" s="1468"/>
      <c r="M31" s="1468"/>
      <c r="N31" s="1468" t="s">
        <v>626</v>
      </c>
      <c r="O31" s="1468"/>
      <c r="P31" s="1468"/>
      <c r="Q31" s="1025"/>
      <c r="R31" s="1472" t="s">
        <v>544</v>
      </c>
      <c r="S31" s="1473"/>
      <c r="T31" s="1473"/>
      <c r="U31" s="1461" t="s">
        <v>650</v>
      </c>
      <c r="V31" s="1462"/>
      <c r="W31" s="1463"/>
      <c r="X31" s="1467" t="s">
        <v>651</v>
      </c>
      <c r="Y31" s="1468"/>
      <c r="Z31" s="1468"/>
      <c r="AA31" s="1467" t="s">
        <v>683</v>
      </c>
      <c r="AB31" s="1468"/>
      <c r="AC31" s="1468"/>
      <c r="AD31" s="1467" t="s">
        <v>696</v>
      </c>
      <c r="AE31" s="1468"/>
      <c r="AF31" s="1468"/>
    </row>
    <row r="32" spans="1:33" ht="21" customHeight="1">
      <c r="B32" s="1474"/>
      <c r="C32" s="1428"/>
      <c r="D32" s="1428"/>
      <c r="E32" s="1469"/>
      <c r="F32" s="1469"/>
      <c r="G32" s="1469"/>
      <c r="H32" s="1469"/>
      <c r="I32" s="1469"/>
      <c r="J32" s="1469"/>
      <c r="K32" s="1469"/>
      <c r="L32" s="1469"/>
      <c r="M32" s="1469"/>
      <c r="N32" s="1469"/>
      <c r="O32" s="1469"/>
      <c r="P32" s="1469"/>
      <c r="Q32" s="1025"/>
      <c r="R32" s="1474"/>
      <c r="S32" s="1428"/>
      <c r="T32" s="1428"/>
      <c r="U32" s="1464"/>
      <c r="V32" s="1465"/>
      <c r="W32" s="1466"/>
      <c r="X32" s="1469"/>
      <c r="Y32" s="1469"/>
      <c r="Z32" s="1469"/>
      <c r="AA32" s="1469"/>
      <c r="AB32" s="1469"/>
      <c r="AC32" s="1469"/>
      <c r="AD32" s="1469"/>
      <c r="AE32" s="1469"/>
      <c r="AF32" s="1469"/>
    </row>
    <row r="33" spans="1:33" ht="21" customHeight="1">
      <c r="B33" s="1475"/>
      <c r="C33" s="1476"/>
      <c r="D33" s="1476"/>
      <c r="E33" s="932" t="s">
        <v>16</v>
      </c>
      <c r="F33" s="933" t="s">
        <v>17</v>
      </c>
      <c r="G33" s="934" t="s">
        <v>9</v>
      </c>
      <c r="H33" s="932" t="s">
        <v>16</v>
      </c>
      <c r="I33" s="933" t="s">
        <v>17</v>
      </c>
      <c r="J33" s="934" t="s">
        <v>9</v>
      </c>
      <c r="K33" s="932" t="s">
        <v>16</v>
      </c>
      <c r="L33" s="933" t="s">
        <v>17</v>
      </c>
      <c r="M33" s="934" t="s">
        <v>9</v>
      </c>
      <c r="N33" s="932" t="s">
        <v>16</v>
      </c>
      <c r="O33" s="933" t="s">
        <v>17</v>
      </c>
      <c r="P33" s="934" t="s">
        <v>9</v>
      </c>
      <c r="Q33" s="1025"/>
      <c r="R33" s="1475"/>
      <c r="S33" s="1476"/>
      <c r="T33" s="1476"/>
      <c r="U33" s="932" t="s">
        <v>16</v>
      </c>
      <c r="V33" s="933" t="s">
        <v>17</v>
      </c>
      <c r="W33" s="934" t="s">
        <v>9</v>
      </c>
      <c r="X33" s="932" t="s">
        <v>16</v>
      </c>
      <c r="Y33" s="933" t="s">
        <v>17</v>
      </c>
      <c r="Z33" s="934" t="s">
        <v>9</v>
      </c>
      <c r="AA33" s="932" t="s">
        <v>16</v>
      </c>
      <c r="AB33" s="933" t="s">
        <v>17</v>
      </c>
      <c r="AC33" s="934" t="s">
        <v>9</v>
      </c>
      <c r="AD33" s="932" t="s">
        <v>16</v>
      </c>
      <c r="AE33" s="933" t="s">
        <v>17</v>
      </c>
      <c r="AF33" s="934" t="s">
        <v>9</v>
      </c>
    </row>
    <row r="34" spans="1:33" ht="21" customHeight="1">
      <c r="B34" s="1455" t="s">
        <v>511</v>
      </c>
      <c r="C34" s="1470"/>
      <c r="D34" s="1470"/>
      <c r="E34" s="935">
        <v>17</v>
      </c>
      <c r="F34" s="1052">
        <v>4</v>
      </c>
      <c r="G34" s="1051">
        <f>SUM(E34:F34)</f>
        <v>21</v>
      </c>
      <c r="H34" s="935">
        <v>15</v>
      </c>
      <c r="I34" s="936">
        <v>9</v>
      </c>
      <c r="J34" s="1051">
        <f>SUM(H34:I34)</f>
        <v>24</v>
      </c>
      <c r="K34" s="935">
        <v>15</v>
      </c>
      <c r="L34" s="936">
        <v>8</v>
      </c>
      <c r="M34" s="1051">
        <f>SUM(K34:L34)</f>
        <v>23</v>
      </c>
      <c r="N34" s="935">
        <v>14</v>
      </c>
      <c r="O34" s="936">
        <v>11</v>
      </c>
      <c r="P34" s="1051">
        <v>25</v>
      </c>
      <c r="R34" s="1455" t="s">
        <v>511</v>
      </c>
      <c r="S34" s="1470"/>
      <c r="T34" s="1471"/>
      <c r="U34" s="935">
        <v>13</v>
      </c>
      <c r="V34" s="936">
        <v>9</v>
      </c>
      <c r="W34" s="937">
        <v>22</v>
      </c>
      <c r="X34" s="935">
        <v>17</v>
      </c>
      <c r="Y34" s="936">
        <v>4</v>
      </c>
      <c r="Z34" s="937">
        <v>21</v>
      </c>
      <c r="AA34" s="935">
        <v>18</v>
      </c>
      <c r="AB34" s="936">
        <v>5</v>
      </c>
      <c r="AC34" s="937">
        <v>23</v>
      </c>
      <c r="AD34" s="935">
        <v>20</v>
      </c>
      <c r="AE34" s="936">
        <v>6</v>
      </c>
      <c r="AF34" s="937">
        <f>AD34+AE34</f>
        <v>26</v>
      </c>
    </row>
    <row r="35" spans="1:33" ht="21" customHeight="1">
      <c r="B35" s="1477" t="s">
        <v>568</v>
      </c>
      <c r="C35" s="1478"/>
      <c r="D35" s="1478"/>
      <c r="E35" s="938">
        <v>30</v>
      </c>
      <c r="F35" s="1050">
        <v>8</v>
      </c>
      <c r="G35" s="1049">
        <f t="shared" ref="G35:G44" si="2">SUM(E35:F35)</f>
        <v>38</v>
      </c>
      <c r="H35" s="938">
        <v>29</v>
      </c>
      <c r="I35" s="939">
        <v>9</v>
      </c>
      <c r="J35" s="1049">
        <f t="shared" ref="J35:J44" si="3">SUM(H35:I35)</f>
        <v>38</v>
      </c>
      <c r="K35" s="938">
        <v>29</v>
      </c>
      <c r="L35" s="939">
        <v>10</v>
      </c>
      <c r="M35" s="1049">
        <f t="shared" ref="M35:M44" si="4">SUM(K35:L35)</f>
        <v>39</v>
      </c>
      <c r="N35" s="938">
        <v>32</v>
      </c>
      <c r="O35" s="939">
        <v>7</v>
      </c>
      <c r="P35" s="1049">
        <v>39</v>
      </c>
      <c r="R35" s="1477" t="s">
        <v>568</v>
      </c>
      <c r="S35" s="1478"/>
      <c r="T35" s="1479"/>
      <c r="U35" s="938">
        <v>30</v>
      </c>
      <c r="V35" s="939">
        <v>7</v>
      </c>
      <c r="W35" s="937">
        <v>37</v>
      </c>
      <c r="X35" s="938">
        <v>29</v>
      </c>
      <c r="Y35" s="939">
        <v>10</v>
      </c>
      <c r="Z35" s="937">
        <v>39</v>
      </c>
      <c r="AA35" s="938">
        <v>30</v>
      </c>
      <c r="AB35" s="939">
        <v>7</v>
      </c>
      <c r="AC35" s="937">
        <v>37</v>
      </c>
      <c r="AD35" s="938">
        <v>27</v>
      </c>
      <c r="AE35" s="939">
        <v>8</v>
      </c>
      <c r="AF35" s="937">
        <f t="shared" ref="AF35:AF40" si="5">AD35+AE35</f>
        <v>35</v>
      </c>
    </row>
    <row r="36" spans="1:33" ht="21" customHeight="1">
      <c r="B36" s="1477" t="s">
        <v>569</v>
      </c>
      <c r="C36" s="1478"/>
      <c r="D36" s="1478"/>
      <c r="E36" s="938">
        <v>14</v>
      </c>
      <c r="F36" s="1050">
        <v>2</v>
      </c>
      <c r="G36" s="1049">
        <f t="shared" si="2"/>
        <v>16</v>
      </c>
      <c r="H36" s="938">
        <v>15</v>
      </c>
      <c r="I36" s="939">
        <v>1</v>
      </c>
      <c r="J36" s="1049">
        <f t="shared" si="3"/>
        <v>16</v>
      </c>
      <c r="K36" s="938">
        <v>12</v>
      </c>
      <c r="L36" s="939">
        <v>3</v>
      </c>
      <c r="M36" s="1049">
        <f t="shared" si="4"/>
        <v>15</v>
      </c>
      <c r="N36" s="938">
        <v>12</v>
      </c>
      <c r="O36" s="939">
        <v>1</v>
      </c>
      <c r="P36" s="1049">
        <v>13</v>
      </c>
      <c r="R36" s="1477" t="s">
        <v>645</v>
      </c>
      <c r="S36" s="1478"/>
      <c r="T36" s="1479"/>
      <c r="U36" s="938">
        <v>38</v>
      </c>
      <c r="V36" s="939">
        <v>6</v>
      </c>
      <c r="W36" s="937">
        <v>44</v>
      </c>
      <c r="X36" s="938">
        <v>33</v>
      </c>
      <c r="Y36" s="939">
        <v>11</v>
      </c>
      <c r="Z36" s="937">
        <v>44</v>
      </c>
      <c r="AA36" s="938">
        <v>34</v>
      </c>
      <c r="AB36" s="939">
        <v>7</v>
      </c>
      <c r="AC36" s="937">
        <v>41</v>
      </c>
      <c r="AD36" s="938">
        <v>35</v>
      </c>
      <c r="AE36" s="939">
        <v>10</v>
      </c>
      <c r="AF36" s="937">
        <f t="shared" si="5"/>
        <v>45</v>
      </c>
    </row>
    <row r="37" spans="1:33" ht="21" customHeight="1">
      <c r="B37" s="1477" t="s">
        <v>570</v>
      </c>
      <c r="C37" s="1478"/>
      <c r="D37" s="1478"/>
      <c r="E37" s="938">
        <v>28</v>
      </c>
      <c r="F37" s="1050">
        <v>22</v>
      </c>
      <c r="G37" s="1049">
        <f t="shared" si="2"/>
        <v>50</v>
      </c>
      <c r="H37" s="938">
        <v>30</v>
      </c>
      <c r="I37" s="939">
        <v>16</v>
      </c>
      <c r="J37" s="1049">
        <f t="shared" si="3"/>
        <v>46</v>
      </c>
      <c r="K37" s="938">
        <v>30</v>
      </c>
      <c r="L37" s="939">
        <v>6</v>
      </c>
      <c r="M37" s="1049">
        <f t="shared" si="4"/>
        <v>36</v>
      </c>
      <c r="N37" s="938">
        <v>32</v>
      </c>
      <c r="O37" s="939">
        <v>6</v>
      </c>
      <c r="P37" s="1049">
        <v>38</v>
      </c>
      <c r="R37" s="1477" t="s">
        <v>646</v>
      </c>
      <c r="S37" s="1478"/>
      <c r="T37" s="1479"/>
      <c r="U37" s="938">
        <v>10</v>
      </c>
      <c r="V37" s="939">
        <v>7</v>
      </c>
      <c r="W37" s="937">
        <v>17</v>
      </c>
      <c r="X37" s="938">
        <v>12</v>
      </c>
      <c r="Y37" s="939">
        <v>5</v>
      </c>
      <c r="Z37" s="937">
        <v>17</v>
      </c>
      <c r="AA37" s="938">
        <v>12</v>
      </c>
      <c r="AB37" s="939">
        <v>4</v>
      </c>
      <c r="AC37" s="937">
        <v>16</v>
      </c>
      <c r="AD37" s="938">
        <v>13</v>
      </c>
      <c r="AE37" s="939">
        <v>6</v>
      </c>
      <c r="AF37" s="937">
        <f t="shared" si="5"/>
        <v>19</v>
      </c>
    </row>
    <row r="38" spans="1:33" ht="21" customHeight="1">
      <c r="B38" s="1477" t="s">
        <v>571</v>
      </c>
      <c r="C38" s="1478"/>
      <c r="D38" s="1478"/>
      <c r="E38" s="938">
        <v>17</v>
      </c>
      <c r="F38" s="1050">
        <v>5</v>
      </c>
      <c r="G38" s="1049">
        <f t="shared" si="2"/>
        <v>22</v>
      </c>
      <c r="H38" s="938">
        <v>14</v>
      </c>
      <c r="I38" s="939">
        <v>5</v>
      </c>
      <c r="J38" s="1049">
        <f t="shared" si="3"/>
        <v>19</v>
      </c>
      <c r="K38" s="938">
        <v>13</v>
      </c>
      <c r="L38" s="939">
        <v>7</v>
      </c>
      <c r="M38" s="1049">
        <f t="shared" si="4"/>
        <v>20</v>
      </c>
      <c r="N38" s="938">
        <v>10</v>
      </c>
      <c r="O38" s="939">
        <v>7</v>
      </c>
      <c r="P38" s="1049">
        <v>17</v>
      </c>
      <c r="R38" s="1477" t="s">
        <v>73</v>
      </c>
      <c r="S38" s="1478"/>
      <c r="T38" s="1479"/>
      <c r="U38" s="938">
        <v>10</v>
      </c>
      <c r="V38" s="939">
        <v>0</v>
      </c>
      <c r="W38" s="937">
        <v>10</v>
      </c>
      <c r="X38" s="938">
        <v>9</v>
      </c>
      <c r="Y38" s="939">
        <v>0</v>
      </c>
      <c r="Z38" s="937">
        <v>9</v>
      </c>
      <c r="AA38" s="938">
        <v>6</v>
      </c>
      <c r="AB38" s="939">
        <v>1</v>
      </c>
      <c r="AC38" s="937">
        <v>7</v>
      </c>
      <c r="AD38" s="938">
        <v>7</v>
      </c>
      <c r="AE38" s="939">
        <v>0</v>
      </c>
      <c r="AF38" s="937">
        <f t="shared" si="5"/>
        <v>7</v>
      </c>
    </row>
    <row r="39" spans="1:33" ht="21" customHeight="1">
      <c r="B39" s="1477" t="s">
        <v>73</v>
      </c>
      <c r="C39" s="1478"/>
      <c r="D39" s="1478"/>
      <c r="E39" s="938">
        <v>11</v>
      </c>
      <c r="F39" s="1050">
        <v>3</v>
      </c>
      <c r="G39" s="1049">
        <f t="shared" si="2"/>
        <v>14</v>
      </c>
      <c r="H39" s="938">
        <v>9</v>
      </c>
      <c r="I39" s="939">
        <v>2</v>
      </c>
      <c r="J39" s="1049">
        <f t="shared" si="3"/>
        <v>11</v>
      </c>
      <c r="K39" s="938">
        <v>9</v>
      </c>
      <c r="L39" s="939">
        <v>0</v>
      </c>
      <c r="M39" s="1049">
        <f t="shared" si="4"/>
        <v>9</v>
      </c>
      <c r="N39" s="938">
        <v>10</v>
      </c>
      <c r="O39" s="939">
        <v>0</v>
      </c>
      <c r="P39" s="1049">
        <v>10</v>
      </c>
      <c r="R39" s="1477" t="s">
        <v>647</v>
      </c>
      <c r="S39" s="1478"/>
      <c r="T39" s="1479"/>
      <c r="U39" s="938">
        <v>18</v>
      </c>
      <c r="V39" s="939">
        <v>8</v>
      </c>
      <c r="W39" s="937">
        <v>26</v>
      </c>
      <c r="X39" s="938">
        <v>18</v>
      </c>
      <c r="Y39" s="939">
        <v>6</v>
      </c>
      <c r="Z39" s="937">
        <v>24</v>
      </c>
      <c r="AA39" s="938">
        <v>17</v>
      </c>
      <c r="AB39" s="939">
        <v>5</v>
      </c>
      <c r="AC39" s="937">
        <v>22</v>
      </c>
      <c r="AD39" s="938">
        <v>17</v>
      </c>
      <c r="AE39" s="939">
        <v>6</v>
      </c>
      <c r="AF39" s="937">
        <f t="shared" si="5"/>
        <v>23</v>
      </c>
    </row>
    <row r="40" spans="1:33" ht="25.35" customHeight="1">
      <c r="B40" s="1477" t="s">
        <v>515</v>
      </c>
      <c r="C40" s="1478"/>
      <c r="D40" s="1478"/>
      <c r="E40" s="938">
        <v>15</v>
      </c>
      <c r="F40" s="1050">
        <v>5</v>
      </c>
      <c r="G40" s="1049">
        <f t="shared" si="2"/>
        <v>20</v>
      </c>
      <c r="H40" s="938">
        <v>12</v>
      </c>
      <c r="I40" s="939">
        <v>8</v>
      </c>
      <c r="J40" s="1049">
        <f t="shared" si="3"/>
        <v>20</v>
      </c>
      <c r="K40" s="938">
        <v>12</v>
      </c>
      <c r="L40" s="939">
        <v>6</v>
      </c>
      <c r="M40" s="1049">
        <f t="shared" si="4"/>
        <v>18</v>
      </c>
      <c r="N40" s="938">
        <v>13</v>
      </c>
      <c r="O40" s="939">
        <v>4</v>
      </c>
      <c r="P40" s="1049">
        <v>17</v>
      </c>
      <c r="R40" s="1480" t="s">
        <v>648</v>
      </c>
      <c r="S40" s="1481"/>
      <c r="T40" s="1482"/>
      <c r="U40" s="938">
        <v>14</v>
      </c>
      <c r="V40" s="939">
        <v>10</v>
      </c>
      <c r="W40" s="937">
        <v>24</v>
      </c>
      <c r="X40" s="938">
        <v>16</v>
      </c>
      <c r="Y40" s="939">
        <v>10</v>
      </c>
      <c r="Z40" s="937">
        <v>26</v>
      </c>
      <c r="AA40" s="938">
        <v>18</v>
      </c>
      <c r="AB40" s="939">
        <v>11</v>
      </c>
      <c r="AC40" s="937">
        <v>29</v>
      </c>
      <c r="AD40" s="938">
        <v>23</v>
      </c>
      <c r="AE40" s="939">
        <v>14</v>
      </c>
      <c r="AF40" s="937">
        <f t="shared" si="5"/>
        <v>37</v>
      </c>
    </row>
    <row r="41" spans="1:33" ht="21" customHeight="1" thickBot="1">
      <c r="B41" s="1477" t="s">
        <v>536</v>
      </c>
      <c r="C41" s="1478"/>
      <c r="D41" s="1478"/>
      <c r="E41" s="938">
        <v>28</v>
      </c>
      <c r="F41" s="1050">
        <v>8</v>
      </c>
      <c r="G41" s="1049">
        <f t="shared" si="2"/>
        <v>36</v>
      </c>
      <c r="H41" s="938">
        <v>26</v>
      </c>
      <c r="I41" s="939">
        <v>10</v>
      </c>
      <c r="J41" s="1049">
        <f t="shared" si="3"/>
        <v>36</v>
      </c>
      <c r="K41" s="938">
        <v>24</v>
      </c>
      <c r="L41" s="939">
        <v>9</v>
      </c>
      <c r="M41" s="1049">
        <f t="shared" si="4"/>
        <v>33</v>
      </c>
      <c r="N41" s="938">
        <v>18</v>
      </c>
      <c r="O41" s="939">
        <v>13</v>
      </c>
      <c r="P41" s="1049">
        <v>31</v>
      </c>
      <c r="R41" s="1483" t="s">
        <v>545</v>
      </c>
      <c r="S41" s="1484"/>
      <c r="T41" s="1484"/>
      <c r="U41" s="940">
        <v>32</v>
      </c>
      <c r="V41" s="941">
        <v>11</v>
      </c>
      <c r="W41" s="942">
        <v>43</v>
      </c>
      <c r="X41" s="940">
        <v>33</v>
      </c>
      <c r="Y41" s="941">
        <v>5</v>
      </c>
      <c r="Z41" s="942">
        <v>38</v>
      </c>
      <c r="AA41" s="940">
        <v>31</v>
      </c>
      <c r="AB41" s="941">
        <v>7</v>
      </c>
      <c r="AC41" s="942">
        <v>38</v>
      </c>
      <c r="AD41" s="1155">
        <v>27</v>
      </c>
      <c r="AE41" s="1156">
        <v>6</v>
      </c>
      <c r="AF41" s="1157">
        <f>AD41+AE41</f>
        <v>33</v>
      </c>
    </row>
    <row r="42" spans="1:33" ht="21" customHeight="1" thickTop="1">
      <c r="B42" s="1477" t="s">
        <v>537</v>
      </c>
      <c r="C42" s="1478"/>
      <c r="D42" s="1478"/>
      <c r="E42" s="938">
        <v>9</v>
      </c>
      <c r="F42" s="1050">
        <v>1</v>
      </c>
      <c r="G42" s="1049">
        <f t="shared" si="2"/>
        <v>10</v>
      </c>
      <c r="H42" s="938">
        <v>9</v>
      </c>
      <c r="I42" s="939">
        <v>3</v>
      </c>
      <c r="J42" s="1049">
        <f t="shared" si="3"/>
        <v>12</v>
      </c>
      <c r="K42" s="938">
        <v>7</v>
      </c>
      <c r="L42" s="939">
        <v>0</v>
      </c>
      <c r="M42" s="1049">
        <f t="shared" si="4"/>
        <v>7</v>
      </c>
      <c r="N42" s="938">
        <v>5</v>
      </c>
      <c r="O42" s="939">
        <v>2</v>
      </c>
      <c r="P42" s="1049">
        <v>7</v>
      </c>
      <c r="R42" s="1458" t="s">
        <v>9</v>
      </c>
      <c r="S42" s="1485"/>
      <c r="T42" s="1486"/>
      <c r="U42" s="943">
        <v>165</v>
      </c>
      <c r="V42" s="944">
        <v>58</v>
      </c>
      <c r="W42" s="945">
        <v>223</v>
      </c>
      <c r="X42" s="1048">
        <v>167</v>
      </c>
      <c r="Y42" s="944">
        <v>51</v>
      </c>
      <c r="Z42" s="945">
        <v>218</v>
      </c>
      <c r="AA42" s="1048">
        <v>166</v>
      </c>
      <c r="AB42" s="944">
        <v>47</v>
      </c>
      <c r="AC42" s="945">
        <v>213</v>
      </c>
      <c r="AD42" s="1153">
        <v>169</v>
      </c>
      <c r="AE42" s="1030">
        <v>56</v>
      </c>
      <c r="AF42" s="1158">
        <f>AD42+AE42</f>
        <v>225</v>
      </c>
    </row>
    <row r="43" spans="1:33" ht="21" customHeight="1" thickBot="1">
      <c r="B43" s="1483" t="s">
        <v>545</v>
      </c>
      <c r="C43" s="1484"/>
      <c r="D43" s="1484"/>
      <c r="E43" s="940">
        <v>22</v>
      </c>
      <c r="F43" s="1047">
        <v>4</v>
      </c>
      <c r="G43" s="1046">
        <f t="shared" si="2"/>
        <v>26</v>
      </c>
      <c r="H43" s="940">
        <v>25</v>
      </c>
      <c r="I43" s="941">
        <v>1</v>
      </c>
      <c r="J43" s="1046">
        <f t="shared" si="3"/>
        <v>26</v>
      </c>
      <c r="K43" s="940">
        <v>24</v>
      </c>
      <c r="L43" s="941">
        <v>4</v>
      </c>
      <c r="M43" s="1046">
        <f t="shared" si="4"/>
        <v>28</v>
      </c>
      <c r="N43" s="940">
        <v>18</v>
      </c>
      <c r="O43" s="941">
        <v>8</v>
      </c>
      <c r="P43" s="1046">
        <v>26</v>
      </c>
      <c r="R43" s="1487"/>
      <c r="S43" s="1488"/>
      <c r="T43" s="1488"/>
      <c r="U43" s="1488"/>
      <c r="V43" s="1488"/>
      <c r="W43" s="1488"/>
      <c r="X43" s="1488"/>
      <c r="Y43" s="1488"/>
      <c r="Z43" s="1488"/>
    </row>
    <row r="44" spans="1:33" ht="21" customHeight="1" thickTop="1">
      <c r="B44" s="1458" t="s">
        <v>9</v>
      </c>
      <c r="C44" s="1485"/>
      <c r="D44" s="1486"/>
      <c r="E44" s="1045">
        <f>SUM(E34:E43)</f>
        <v>191</v>
      </c>
      <c r="F44" s="1044">
        <f>SUM(F34:F43)</f>
        <v>62</v>
      </c>
      <c r="G44" s="1043">
        <f t="shared" si="2"/>
        <v>253</v>
      </c>
      <c r="H44" s="1045">
        <f>SUM(H34:H43)</f>
        <v>184</v>
      </c>
      <c r="I44" s="1044">
        <f>SUM(I34:I43)</f>
        <v>64</v>
      </c>
      <c r="J44" s="1043">
        <f t="shared" si="3"/>
        <v>248</v>
      </c>
      <c r="K44" s="1045">
        <f>SUM(K34:K43)</f>
        <v>175</v>
      </c>
      <c r="L44" s="1044">
        <f>SUM(L34:L43)</f>
        <v>53</v>
      </c>
      <c r="M44" s="1043">
        <f t="shared" si="4"/>
        <v>228</v>
      </c>
      <c r="N44" s="1045">
        <v>164</v>
      </c>
      <c r="O44" s="1044">
        <v>59</v>
      </c>
      <c r="P44" s="1043">
        <v>223</v>
      </c>
      <c r="Q44" s="1025"/>
      <c r="R44" s="1489"/>
      <c r="S44" s="1489"/>
      <c r="T44" s="1489"/>
      <c r="U44" s="1489"/>
      <c r="V44" s="1489"/>
      <c r="W44" s="1489"/>
      <c r="X44" s="1489"/>
      <c r="Y44" s="1489"/>
      <c r="Z44" s="1489"/>
      <c r="AB44" s="1042"/>
    </row>
    <row r="45" spans="1:33" ht="41.25" customHeight="1">
      <c r="D45" s="987" t="s">
        <v>546</v>
      </c>
      <c r="E45" s="1041" t="s">
        <v>547</v>
      </c>
      <c r="H45" s="1041" t="s">
        <v>542</v>
      </c>
      <c r="K45" s="1041" t="s">
        <v>543</v>
      </c>
      <c r="N45" s="1041" t="s">
        <v>542</v>
      </c>
      <c r="R45" s="1489"/>
      <c r="S45" s="1489"/>
      <c r="T45" s="1489"/>
      <c r="U45" s="1489"/>
      <c r="V45" s="1489"/>
      <c r="W45" s="1489"/>
      <c r="X45" s="1489"/>
      <c r="Y45" s="1489"/>
      <c r="Z45" s="1489"/>
    </row>
    <row r="46" spans="1:33" ht="21" customHeight="1"/>
    <row r="47" spans="1:33" ht="21" customHeight="1">
      <c r="A47" s="986" t="s">
        <v>483</v>
      </c>
      <c r="B47" s="986"/>
      <c r="C47" s="986"/>
    </row>
    <row r="48" spans="1:33">
      <c r="X48" s="1040"/>
      <c r="AA48" s="1040"/>
      <c r="AD48" s="1040"/>
      <c r="AG48" s="1040" t="s">
        <v>10</v>
      </c>
    </row>
    <row r="49" spans="2:33" ht="18.75" customHeight="1">
      <c r="B49" s="1449"/>
      <c r="C49" s="1450"/>
      <c r="D49" s="1443" t="s">
        <v>81</v>
      </c>
      <c r="E49" s="1444"/>
      <c r="F49" s="1445"/>
      <c r="G49" s="1443" t="s">
        <v>82</v>
      </c>
      <c r="H49" s="1444"/>
      <c r="I49" s="1445"/>
      <c r="J49" s="1443" t="s">
        <v>83</v>
      </c>
      <c r="K49" s="1444"/>
      <c r="L49" s="1445"/>
      <c r="M49" s="1443" t="s">
        <v>84</v>
      </c>
      <c r="N49" s="1444"/>
      <c r="O49" s="1445"/>
      <c r="P49" s="1443" t="s">
        <v>85</v>
      </c>
      <c r="Q49" s="1444"/>
      <c r="R49" s="1445"/>
      <c r="S49" s="1443" t="s">
        <v>86</v>
      </c>
      <c r="T49" s="1444"/>
      <c r="U49" s="1445"/>
      <c r="V49" s="1443" t="s">
        <v>87</v>
      </c>
      <c r="W49" s="1444"/>
      <c r="X49" s="1445"/>
      <c r="Y49" s="1443" t="s">
        <v>88</v>
      </c>
      <c r="Z49" s="1444"/>
      <c r="AA49" s="1445"/>
      <c r="AB49" s="1443" t="s">
        <v>89</v>
      </c>
      <c r="AC49" s="1444"/>
      <c r="AD49" s="1445"/>
      <c r="AE49" s="1443" t="s">
        <v>90</v>
      </c>
      <c r="AF49" s="1444"/>
      <c r="AG49" s="1445"/>
    </row>
    <row r="50" spans="2:33" ht="18" customHeight="1">
      <c r="B50" s="1451"/>
      <c r="C50" s="1452"/>
      <c r="D50" s="1446"/>
      <c r="E50" s="1447"/>
      <c r="F50" s="1448"/>
      <c r="G50" s="1446"/>
      <c r="H50" s="1447"/>
      <c r="I50" s="1448"/>
      <c r="J50" s="1446"/>
      <c r="K50" s="1447"/>
      <c r="L50" s="1448"/>
      <c r="M50" s="1446"/>
      <c r="N50" s="1447"/>
      <c r="O50" s="1448"/>
      <c r="P50" s="1446"/>
      <c r="Q50" s="1447"/>
      <c r="R50" s="1448"/>
      <c r="S50" s="1446"/>
      <c r="T50" s="1447"/>
      <c r="U50" s="1448"/>
      <c r="V50" s="1446"/>
      <c r="W50" s="1447"/>
      <c r="X50" s="1448"/>
      <c r="Y50" s="1446"/>
      <c r="Z50" s="1447"/>
      <c r="AA50" s="1448"/>
      <c r="AB50" s="1446"/>
      <c r="AC50" s="1447"/>
      <c r="AD50" s="1448"/>
      <c r="AE50" s="1446"/>
      <c r="AF50" s="1447"/>
      <c r="AG50" s="1448"/>
    </row>
    <row r="51" spans="2:33" ht="21" customHeight="1">
      <c r="B51" s="1453"/>
      <c r="C51" s="1454"/>
      <c r="D51" s="1039" t="s">
        <v>16</v>
      </c>
      <c r="E51" s="933" t="s">
        <v>17</v>
      </c>
      <c r="F51" s="1038" t="s">
        <v>9</v>
      </c>
      <c r="G51" s="1039" t="s">
        <v>16</v>
      </c>
      <c r="H51" s="933" t="s">
        <v>17</v>
      </c>
      <c r="I51" s="1038" t="s">
        <v>9</v>
      </c>
      <c r="J51" s="1039" t="s">
        <v>16</v>
      </c>
      <c r="K51" s="933" t="s">
        <v>17</v>
      </c>
      <c r="L51" s="1038" t="s">
        <v>9</v>
      </c>
      <c r="M51" s="1039" t="s">
        <v>16</v>
      </c>
      <c r="N51" s="933" t="s">
        <v>17</v>
      </c>
      <c r="O51" s="1038" t="s">
        <v>9</v>
      </c>
      <c r="P51" s="1039" t="s">
        <v>16</v>
      </c>
      <c r="Q51" s="933" t="s">
        <v>17</v>
      </c>
      <c r="R51" s="1038" t="s">
        <v>9</v>
      </c>
      <c r="S51" s="1039" t="s">
        <v>16</v>
      </c>
      <c r="T51" s="933" t="s">
        <v>17</v>
      </c>
      <c r="U51" s="1038" t="s">
        <v>9</v>
      </c>
      <c r="V51" s="1039" t="s">
        <v>16</v>
      </c>
      <c r="W51" s="933" t="s">
        <v>17</v>
      </c>
      <c r="X51" s="1038" t="s">
        <v>9</v>
      </c>
      <c r="Y51" s="1039" t="s">
        <v>16</v>
      </c>
      <c r="Z51" s="933" t="s">
        <v>17</v>
      </c>
      <c r="AA51" s="1038" t="s">
        <v>9</v>
      </c>
      <c r="AB51" s="1039" t="s">
        <v>16</v>
      </c>
      <c r="AC51" s="933" t="s">
        <v>17</v>
      </c>
      <c r="AD51" s="1038" t="s">
        <v>9</v>
      </c>
      <c r="AE51" s="1039" t="s">
        <v>16</v>
      </c>
      <c r="AF51" s="933" t="s">
        <v>17</v>
      </c>
      <c r="AG51" s="1038" t="s">
        <v>9</v>
      </c>
    </row>
    <row r="52" spans="2:33" ht="26.25" customHeight="1">
      <c r="B52" s="1455" t="s">
        <v>13</v>
      </c>
      <c r="C52" s="1456"/>
      <c r="D52" s="1037">
        <v>159</v>
      </c>
      <c r="E52" s="1036">
        <v>38</v>
      </c>
      <c r="F52" s="1035">
        <v>197</v>
      </c>
      <c r="G52" s="1037">
        <v>131</v>
      </c>
      <c r="H52" s="1036">
        <v>52</v>
      </c>
      <c r="I52" s="1035">
        <v>183</v>
      </c>
      <c r="J52" s="1037">
        <v>129</v>
      </c>
      <c r="K52" s="1036">
        <v>46</v>
      </c>
      <c r="L52" s="1035">
        <v>175</v>
      </c>
      <c r="M52" s="1037">
        <v>134</v>
      </c>
      <c r="N52" s="1036">
        <v>48</v>
      </c>
      <c r="O52" s="1035">
        <v>182</v>
      </c>
      <c r="P52" s="1037">
        <v>123</v>
      </c>
      <c r="Q52" s="1036">
        <v>66</v>
      </c>
      <c r="R52" s="1035">
        <v>189</v>
      </c>
      <c r="S52" s="1037">
        <v>101</v>
      </c>
      <c r="T52" s="1036">
        <v>57</v>
      </c>
      <c r="U52" s="1035">
        <v>158</v>
      </c>
      <c r="V52" s="1037">
        <v>98</v>
      </c>
      <c r="W52" s="1036">
        <v>41</v>
      </c>
      <c r="X52" s="1035">
        <v>139</v>
      </c>
      <c r="Y52" s="1037">
        <v>85</v>
      </c>
      <c r="Z52" s="1036">
        <v>50</v>
      </c>
      <c r="AA52" s="1035">
        <v>135</v>
      </c>
      <c r="AB52" s="1037">
        <v>86</v>
      </c>
      <c r="AC52" s="1036">
        <v>41</v>
      </c>
      <c r="AD52" s="1035">
        <v>127</v>
      </c>
      <c r="AE52" s="1037">
        <v>88</v>
      </c>
      <c r="AF52" s="1036">
        <v>35</v>
      </c>
      <c r="AG52" s="1035">
        <v>123</v>
      </c>
    </row>
    <row r="53" spans="2:33" ht="26.25" customHeight="1" thickBot="1">
      <c r="B53" s="1457" t="s">
        <v>14</v>
      </c>
      <c r="C53" s="1452"/>
      <c r="D53" s="1034">
        <v>254</v>
      </c>
      <c r="E53" s="1033">
        <v>104</v>
      </c>
      <c r="F53" s="1032">
        <v>358</v>
      </c>
      <c r="G53" s="1034">
        <v>252</v>
      </c>
      <c r="H53" s="1033">
        <v>81</v>
      </c>
      <c r="I53" s="1032">
        <v>333</v>
      </c>
      <c r="J53" s="1034">
        <v>254</v>
      </c>
      <c r="K53" s="1033">
        <v>84</v>
      </c>
      <c r="L53" s="1032">
        <v>338</v>
      </c>
      <c r="M53" s="1034">
        <v>257</v>
      </c>
      <c r="N53" s="1033">
        <v>95</v>
      </c>
      <c r="O53" s="1032">
        <v>352</v>
      </c>
      <c r="P53" s="1034">
        <v>286</v>
      </c>
      <c r="Q53" s="1033">
        <v>94</v>
      </c>
      <c r="R53" s="1032">
        <v>380</v>
      </c>
      <c r="S53" s="1034">
        <v>247</v>
      </c>
      <c r="T53" s="1033">
        <v>133</v>
      </c>
      <c r="U53" s="1032">
        <v>380</v>
      </c>
      <c r="V53" s="1034">
        <v>221</v>
      </c>
      <c r="W53" s="1033">
        <v>130</v>
      </c>
      <c r="X53" s="1032">
        <v>351</v>
      </c>
      <c r="Y53" s="1034">
        <v>243</v>
      </c>
      <c r="Z53" s="1033">
        <v>97</v>
      </c>
      <c r="AA53" s="1032">
        <v>340</v>
      </c>
      <c r="AB53" s="1034">
        <v>223</v>
      </c>
      <c r="AC53" s="1033">
        <v>112</v>
      </c>
      <c r="AD53" s="1032">
        <v>335</v>
      </c>
      <c r="AE53" s="1034">
        <v>218</v>
      </c>
      <c r="AF53" s="1033">
        <v>105</v>
      </c>
      <c r="AG53" s="1032">
        <v>323</v>
      </c>
    </row>
    <row r="54" spans="2:33" ht="26.25" customHeight="1" thickTop="1">
      <c r="B54" s="1458" t="s">
        <v>15</v>
      </c>
      <c r="C54" s="1459"/>
      <c r="D54" s="1031">
        <v>413</v>
      </c>
      <c r="E54" s="1030">
        <v>142</v>
      </c>
      <c r="F54" s="1029">
        <v>555</v>
      </c>
      <c r="G54" s="1031">
        <v>383</v>
      </c>
      <c r="H54" s="1030">
        <v>133</v>
      </c>
      <c r="I54" s="1029">
        <v>516</v>
      </c>
      <c r="J54" s="1031">
        <v>383</v>
      </c>
      <c r="K54" s="1030">
        <v>130</v>
      </c>
      <c r="L54" s="1029">
        <v>513</v>
      </c>
      <c r="M54" s="1031">
        <v>391</v>
      </c>
      <c r="N54" s="1030">
        <v>143</v>
      </c>
      <c r="O54" s="1029">
        <v>534</v>
      </c>
      <c r="P54" s="1031">
        <v>409</v>
      </c>
      <c r="Q54" s="1030">
        <v>160</v>
      </c>
      <c r="R54" s="1029">
        <v>569</v>
      </c>
      <c r="S54" s="1031">
        <v>348</v>
      </c>
      <c r="T54" s="1030">
        <v>190</v>
      </c>
      <c r="U54" s="1029">
        <v>538</v>
      </c>
      <c r="V54" s="1031">
        <v>319</v>
      </c>
      <c r="W54" s="1030">
        <v>171</v>
      </c>
      <c r="X54" s="1029">
        <v>490</v>
      </c>
      <c r="Y54" s="1031">
        <v>328</v>
      </c>
      <c r="Z54" s="1030">
        <v>147</v>
      </c>
      <c r="AA54" s="1029">
        <v>475</v>
      </c>
      <c r="AB54" s="1031">
        <v>309</v>
      </c>
      <c r="AC54" s="1030">
        <v>153</v>
      </c>
      <c r="AD54" s="1029">
        <v>462</v>
      </c>
      <c r="AE54" s="1031">
        <v>306</v>
      </c>
      <c r="AF54" s="1030">
        <v>140</v>
      </c>
      <c r="AG54" s="1029">
        <v>446</v>
      </c>
    </row>
    <row r="55" spans="2:33" ht="21" customHeight="1">
      <c r="B55" s="1028" t="s">
        <v>18</v>
      </c>
      <c r="C55" s="1027"/>
      <c r="D55" s="1026" t="s">
        <v>548</v>
      </c>
      <c r="G55" s="1026" t="s">
        <v>548</v>
      </c>
      <c r="J55" s="1025" t="s">
        <v>547</v>
      </c>
      <c r="M55" s="1026" t="s">
        <v>549</v>
      </c>
      <c r="P55" s="1025" t="s">
        <v>550</v>
      </c>
      <c r="S55" s="1025" t="s">
        <v>551</v>
      </c>
      <c r="V55" s="1025" t="s">
        <v>551</v>
      </c>
      <c r="Y55" s="1025" t="s">
        <v>539</v>
      </c>
      <c r="AB55" s="1025" t="s">
        <v>552</v>
      </c>
      <c r="AE55" s="1025" t="s">
        <v>539</v>
      </c>
    </row>
    <row r="56" spans="2:33" ht="21" customHeight="1">
      <c r="C56" s="1024"/>
    </row>
  </sheetData>
  <mergeCells count="85">
    <mergeCell ref="B53:C53"/>
    <mergeCell ref="B54:C54"/>
    <mergeCell ref="S49:U50"/>
    <mergeCell ref="V49:X50"/>
    <mergeCell ref="Y49:AA50"/>
    <mergeCell ref="AB49:AD50"/>
    <mergeCell ref="AE49:AG50"/>
    <mergeCell ref="B52:C52"/>
    <mergeCell ref="B49:C51"/>
    <mergeCell ref="D49:F50"/>
    <mergeCell ref="G49:I50"/>
    <mergeCell ref="J49:L50"/>
    <mergeCell ref="M49:O50"/>
    <mergeCell ref="P49:R50"/>
    <mergeCell ref="B41:D41"/>
    <mergeCell ref="R41:T41"/>
    <mergeCell ref="B42:D42"/>
    <mergeCell ref="R42:T42"/>
    <mergeCell ref="B43:D43"/>
    <mergeCell ref="R43:Z45"/>
    <mergeCell ref="B44:D44"/>
    <mergeCell ref="B38:D38"/>
    <mergeCell ref="R38:T38"/>
    <mergeCell ref="B39:D39"/>
    <mergeCell ref="R39:T39"/>
    <mergeCell ref="B40:D40"/>
    <mergeCell ref="R40:T40"/>
    <mergeCell ref="B35:D35"/>
    <mergeCell ref="R35:T35"/>
    <mergeCell ref="B36:D36"/>
    <mergeCell ref="R36:T36"/>
    <mergeCell ref="B37:D37"/>
    <mergeCell ref="R37:T37"/>
    <mergeCell ref="U31:W32"/>
    <mergeCell ref="X31:Z32"/>
    <mergeCell ref="AA31:AC32"/>
    <mergeCell ref="AD31:AF32"/>
    <mergeCell ref="B34:D34"/>
    <mergeCell ref="R34:T34"/>
    <mergeCell ref="B31:D33"/>
    <mergeCell ref="E31:G32"/>
    <mergeCell ref="H31:J32"/>
    <mergeCell ref="K31:M32"/>
    <mergeCell ref="N31:P32"/>
    <mergeCell ref="R31:T33"/>
    <mergeCell ref="M23:O24"/>
    <mergeCell ref="P23:R24"/>
    <mergeCell ref="U23:W24"/>
    <mergeCell ref="B26:C26"/>
    <mergeCell ref="B27:C27"/>
    <mergeCell ref="G23:I24"/>
    <mergeCell ref="J23:L24"/>
    <mergeCell ref="B28:C28"/>
    <mergeCell ref="B18:C18"/>
    <mergeCell ref="B19:C19"/>
    <mergeCell ref="B23:C25"/>
    <mergeCell ref="D23:F24"/>
    <mergeCell ref="S14:U15"/>
    <mergeCell ref="V14:X15"/>
    <mergeCell ref="Y14:AA15"/>
    <mergeCell ref="AB14:AD15"/>
    <mergeCell ref="AE14:AG15"/>
    <mergeCell ref="B17:C17"/>
    <mergeCell ref="AK3:AM4"/>
    <mergeCell ref="B6:C6"/>
    <mergeCell ref="B7:C7"/>
    <mergeCell ref="B8:C8"/>
    <mergeCell ref="B14:C16"/>
    <mergeCell ref="D14:F15"/>
    <mergeCell ref="G14:I15"/>
    <mergeCell ref="J14:L15"/>
    <mergeCell ref="M14:O15"/>
    <mergeCell ref="P14:R15"/>
    <mergeCell ref="S3:U4"/>
    <mergeCell ref="V3:X4"/>
    <mergeCell ref="Y3:AA4"/>
    <mergeCell ref="AB3:AD4"/>
    <mergeCell ref="AE3:AG4"/>
    <mergeCell ref="AH3:AJ4"/>
    <mergeCell ref="B3:C5"/>
    <mergeCell ref="D3:F4"/>
    <mergeCell ref="G3:I4"/>
    <mergeCell ref="J3:L4"/>
    <mergeCell ref="M3:O4"/>
    <mergeCell ref="P3:R4"/>
  </mergeCells>
  <phoneticPr fontId="2"/>
  <printOptions horizontalCentered="1"/>
  <pageMargins left="0.39370078740157483" right="0.43307086614173229" top="0.78740157480314965" bottom="0.39370078740157483" header="0.27559055118110237" footer="0.35433070866141736"/>
  <pageSetup paperSize="8" scale="53" fitToHeight="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A5D9-1F97-40AA-8B46-17E0814257FF}">
  <dimension ref="A1:AH41"/>
  <sheetViews>
    <sheetView showGridLines="0" view="pageBreakPreview" zoomScale="55" zoomScaleNormal="70" zoomScaleSheetLayoutView="55" workbookViewId="0">
      <selection activeCell="B1" sqref="B1"/>
    </sheetView>
  </sheetViews>
  <sheetFormatPr defaultColWidth="9" defaultRowHeight="14.25"/>
  <cols>
    <col min="1" max="2" width="3.5" style="595" customWidth="1"/>
    <col min="3" max="3" width="24.5" style="595" customWidth="1"/>
    <col min="4" max="18" width="9.5" style="595" customWidth="1"/>
    <col min="19" max="19" width="9.875" style="595" customWidth="1"/>
    <col min="20" max="39" width="9.5" style="595" customWidth="1"/>
    <col min="40" max="16384" width="9" style="595"/>
  </cols>
  <sheetData>
    <row r="1" spans="1:34" ht="21" customHeight="1">
      <c r="A1" s="986" t="s">
        <v>484</v>
      </c>
      <c r="B1" s="986"/>
      <c r="C1" s="986"/>
    </row>
    <row r="2" spans="1:34">
      <c r="F2" s="1040"/>
      <c r="I2" s="1040"/>
      <c r="L2" s="1040"/>
      <c r="O2" s="1040"/>
      <c r="R2" s="1040" t="s">
        <v>44</v>
      </c>
      <c r="U2" s="1040"/>
      <c r="X2" s="1040"/>
    </row>
    <row r="3" spans="1:34" ht="18.75" customHeight="1">
      <c r="B3" s="1449"/>
      <c r="C3" s="1450"/>
      <c r="D3" s="1443" t="s">
        <v>90</v>
      </c>
      <c r="E3" s="1444"/>
      <c r="F3" s="1445"/>
      <c r="G3" s="1443" t="s">
        <v>477</v>
      </c>
      <c r="H3" s="1444"/>
      <c r="I3" s="1445"/>
      <c r="J3" s="1443" t="s">
        <v>499</v>
      </c>
      <c r="K3" s="1444"/>
      <c r="L3" s="1445"/>
      <c r="M3" s="1443" t="s">
        <v>508</v>
      </c>
      <c r="N3" s="1444"/>
      <c r="O3" s="1445"/>
      <c r="P3" s="1443" t="s">
        <v>529</v>
      </c>
      <c r="Q3" s="1444"/>
      <c r="R3" s="1445"/>
      <c r="S3" s="1491"/>
      <c r="T3" s="1460"/>
      <c r="U3" s="1460"/>
      <c r="V3" s="1460"/>
      <c r="W3" s="1460"/>
      <c r="X3" s="1460"/>
      <c r="Y3" s="1460"/>
      <c r="Z3" s="1460"/>
      <c r="AA3" s="1460"/>
    </row>
    <row r="4" spans="1:34" ht="18" customHeight="1">
      <c r="B4" s="1451"/>
      <c r="C4" s="1452"/>
      <c r="D4" s="1446"/>
      <c r="E4" s="1447"/>
      <c r="F4" s="1448"/>
      <c r="G4" s="1446"/>
      <c r="H4" s="1447"/>
      <c r="I4" s="1448"/>
      <c r="J4" s="1446"/>
      <c r="K4" s="1447"/>
      <c r="L4" s="1448"/>
      <c r="M4" s="1446"/>
      <c r="N4" s="1447"/>
      <c r="O4" s="1448"/>
      <c r="P4" s="1446"/>
      <c r="Q4" s="1447"/>
      <c r="R4" s="1448"/>
      <c r="S4" s="1491"/>
      <c r="T4" s="1460"/>
      <c r="U4" s="1460"/>
      <c r="V4" s="1460"/>
      <c r="W4" s="1460"/>
      <c r="X4" s="1460"/>
      <c r="Y4" s="1460"/>
      <c r="Z4" s="1460"/>
      <c r="AA4" s="1460"/>
    </row>
    <row r="5" spans="1:34" ht="21" customHeight="1">
      <c r="B5" s="1453"/>
      <c r="C5" s="1454"/>
      <c r="D5" s="1039" t="s">
        <v>16</v>
      </c>
      <c r="E5" s="933" t="s">
        <v>17</v>
      </c>
      <c r="F5" s="1038" t="s">
        <v>9</v>
      </c>
      <c r="G5" s="1039" t="s">
        <v>16</v>
      </c>
      <c r="H5" s="933" t="s">
        <v>17</v>
      </c>
      <c r="I5" s="1038" t="s">
        <v>9</v>
      </c>
      <c r="J5" s="1039" t="s">
        <v>16</v>
      </c>
      <c r="K5" s="933" t="s">
        <v>17</v>
      </c>
      <c r="L5" s="1038" t="s">
        <v>9</v>
      </c>
      <c r="M5" s="1039" t="s">
        <v>16</v>
      </c>
      <c r="N5" s="933" t="s">
        <v>17</v>
      </c>
      <c r="O5" s="1038" t="s">
        <v>9</v>
      </c>
      <c r="P5" s="1039" t="s">
        <v>16</v>
      </c>
      <c r="Q5" s="933" t="s">
        <v>17</v>
      </c>
      <c r="R5" s="1038" t="s">
        <v>9</v>
      </c>
      <c r="S5" s="1100"/>
      <c r="T5" s="1057"/>
      <c r="U5" s="1057"/>
      <c r="V5" s="1057"/>
      <c r="W5" s="1057"/>
      <c r="X5" s="1057"/>
      <c r="Y5" s="1057"/>
      <c r="Z5" s="1057"/>
      <c r="AA5" s="1057"/>
    </row>
    <row r="6" spans="1:34" ht="26.25" customHeight="1">
      <c r="B6" s="1455" t="s">
        <v>45</v>
      </c>
      <c r="C6" s="1456"/>
      <c r="D6" s="1037">
        <v>94</v>
      </c>
      <c r="E6" s="1036">
        <v>-38</v>
      </c>
      <c r="F6" s="1035">
        <v>56</v>
      </c>
      <c r="G6" s="1037">
        <v>92</v>
      </c>
      <c r="H6" s="1036">
        <v>-8</v>
      </c>
      <c r="I6" s="1035">
        <v>84</v>
      </c>
      <c r="J6" s="1037">
        <v>117</v>
      </c>
      <c r="K6" s="1036">
        <v>-12</v>
      </c>
      <c r="L6" s="1035">
        <v>105</v>
      </c>
      <c r="M6" s="542">
        <v>136</v>
      </c>
      <c r="N6" s="543">
        <v>-10</v>
      </c>
      <c r="O6" s="544">
        <v>126</v>
      </c>
      <c r="P6" s="542">
        <v>167</v>
      </c>
      <c r="Q6" s="543">
        <v>-6</v>
      </c>
      <c r="R6" s="544">
        <v>161</v>
      </c>
      <c r="S6" s="1067"/>
      <c r="T6" s="930"/>
      <c r="U6" s="930"/>
      <c r="V6" s="1055"/>
      <c r="W6" s="1055"/>
      <c r="X6" s="1055"/>
      <c r="Y6" s="1055"/>
      <c r="Z6" s="1055"/>
      <c r="AA6" s="1055"/>
    </row>
    <row r="7" spans="1:34" ht="26.25" customHeight="1">
      <c r="B7" s="1477" t="s">
        <v>48</v>
      </c>
      <c r="C7" s="1490"/>
      <c r="D7" s="1068">
        <v>200</v>
      </c>
      <c r="E7" s="1069">
        <v>-128</v>
      </c>
      <c r="F7" s="1070">
        <v>72</v>
      </c>
      <c r="G7" s="1068">
        <v>259</v>
      </c>
      <c r="H7" s="1069">
        <v>-222</v>
      </c>
      <c r="I7" s="1070">
        <v>37</v>
      </c>
      <c r="J7" s="1068">
        <v>223</v>
      </c>
      <c r="K7" s="1069">
        <v>-240</v>
      </c>
      <c r="L7" s="1070">
        <v>-17</v>
      </c>
      <c r="M7" s="551">
        <v>196</v>
      </c>
      <c r="N7" s="552">
        <v>-247</v>
      </c>
      <c r="O7" s="553">
        <v>-51</v>
      </c>
      <c r="P7" s="551">
        <v>321</v>
      </c>
      <c r="Q7" s="552">
        <v>-185</v>
      </c>
      <c r="R7" s="553">
        <v>136</v>
      </c>
      <c r="S7" s="1067"/>
      <c r="T7" s="930"/>
      <c r="U7" s="930"/>
      <c r="V7" s="1055"/>
      <c r="W7" s="1055"/>
      <c r="X7" s="1055"/>
      <c r="Y7" s="1055"/>
      <c r="Z7" s="1055"/>
      <c r="AA7" s="1055"/>
    </row>
    <row r="8" spans="1:34" ht="26.25" customHeight="1">
      <c r="B8" s="1477" t="s">
        <v>46</v>
      </c>
      <c r="C8" s="1490"/>
      <c r="D8" s="1068">
        <v>181</v>
      </c>
      <c r="E8" s="1069">
        <v>-26</v>
      </c>
      <c r="F8" s="1070">
        <v>155</v>
      </c>
      <c r="G8" s="1068">
        <v>173</v>
      </c>
      <c r="H8" s="1069">
        <v>-7</v>
      </c>
      <c r="I8" s="1070">
        <v>166</v>
      </c>
      <c r="J8" s="1068">
        <v>232</v>
      </c>
      <c r="K8" s="1069">
        <v>-7</v>
      </c>
      <c r="L8" s="1070">
        <v>225</v>
      </c>
      <c r="M8" s="551">
        <v>129</v>
      </c>
      <c r="N8" s="552">
        <v>0</v>
      </c>
      <c r="O8" s="553">
        <v>129</v>
      </c>
      <c r="P8" s="551">
        <v>127</v>
      </c>
      <c r="Q8" s="552">
        <v>-1</v>
      </c>
      <c r="R8" s="553">
        <v>126</v>
      </c>
      <c r="S8" s="1067"/>
      <c r="T8" s="930"/>
      <c r="U8" s="930"/>
      <c r="V8" s="1055"/>
      <c r="W8" s="1055"/>
      <c r="X8" s="1055"/>
      <c r="Y8" s="1055"/>
      <c r="Z8" s="1055"/>
      <c r="AA8" s="1055"/>
    </row>
    <row r="9" spans="1:34" ht="26.25" customHeight="1" thickBot="1">
      <c r="B9" s="1457" t="s">
        <v>47</v>
      </c>
      <c r="C9" s="1452"/>
      <c r="D9" s="1034">
        <v>82</v>
      </c>
      <c r="E9" s="1033">
        <v>-75</v>
      </c>
      <c r="F9" s="1032">
        <v>7</v>
      </c>
      <c r="G9" s="1034">
        <v>148</v>
      </c>
      <c r="H9" s="1033">
        <v>-18</v>
      </c>
      <c r="I9" s="1032">
        <v>130</v>
      </c>
      <c r="J9" s="1034">
        <v>64</v>
      </c>
      <c r="K9" s="1033">
        <v>-25</v>
      </c>
      <c r="L9" s="1032">
        <v>39</v>
      </c>
      <c r="M9" s="545">
        <v>86</v>
      </c>
      <c r="N9" s="546">
        <v>-14</v>
      </c>
      <c r="O9" s="547">
        <v>72</v>
      </c>
      <c r="P9" s="545">
        <v>45</v>
      </c>
      <c r="Q9" s="546">
        <v>-19</v>
      </c>
      <c r="R9" s="547">
        <v>26</v>
      </c>
      <c r="S9" s="1067"/>
      <c r="T9" s="930"/>
      <c r="U9" s="930"/>
      <c r="V9" s="1055"/>
      <c r="W9" s="1055"/>
      <c r="X9" s="1055"/>
      <c r="Y9" s="1055"/>
      <c r="Z9" s="1055"/>
      <c r="AA9" s="1055"/>
    </row>
    <row r="10" spans="1:34" ht="26.25" customHeight="1" thickTop="1">
      <c r="B10" s="1458" t="s">
        <v>15</v>
      </c>
      <c r="C10" s="1459"/>
      <c r="D10" s="1031">
        <v>557</v>
      </c>
      <c r="E10" s="1030">
        <v>-267</v>
      </c>
      <c r="F10" s="1029">
        <v>290</v>
      </c>
      <c r="G10" s="1031">
        <v>672</v>
      </c>
      <c r="H10" s="1030">
        <v>-255</v>
      </c>
      <c r="I10" s="1029">
        <v>417</v>
      </c>
      <c r="J10" s="1031">
        <v>636</v>
      </c>
      <c r="K10" s="1030">
        <v>-284</v>
      </c>
      <c r="L10" s="1029">
        <v>352</v>
      </c>
      <c r="M10" s="548">
        <v>547</v>
      </c>
      <c r="N10" s="549">
        <v>-271</v>
      </c>
      <c r="O10" s="550">
        <v>276</v>
      </c>
      <c r="P10" s="548">
        <v>660</v>
      </c>
      <c r="Q10" s="549">
        <v>-211</v>
      </c>
      <c r="R10" s="550">
        <v>449</v>
      </c>
      <c r="S10" s="1067"/>
      <c r="T10" s="930"/>
      <c r="U10" s="930"/>
      <c r="V10" s="1055"/>
      <c r="W10" s="1055"/>
      <c r="X10" s="1055"/>
      <c r="Y10" s="1055"/>
      <c r="Z10" s="1055"/>
      <c r="AA10" s="1055"/>
    </row>
    <row r="11" spans="1:34" ht="22.5" customHeight="1">
      <c r="B11" s="1057"/>
      <c r="C11" s="1063"/>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row>
    <row r="12" spans="1:34" ht="26.25" customHeight="1">
      <c r="B12" s="930"/>
      <c r="C12" s="930"/>
      <c r="D12" s="930"/>
      <c r="E12" s="930"/>
      <c r="F12" s="930"/>
      <c r="H12" s="930"/>
      <c r="J12" s="931"/>
      <c r="K12" s="930"/>
      <c r="L12" s="930"/>
      <c r="M12" s="931"/>
      <c r="N12" s="930"/>
      <c r="O12" s="930"/>
      <c r="P12" s="931" t="s">
        <v>71</v>
      </c>
      <c r="Q12" s="930"/>
      <c r="R12" s="930"/>
      <c r="S12" s="930"/>
      <c r="T12" s="930"/>
      <c r="U12" s="930"/>
      <c r="V12" s="930"/>
      <c r="X12" s="930"/>
      <c r="AA12" s="930"/>
      <c r="AB12" s="930"/>
      <c r="AD12" s="930"/>
      <c r="AF12" s="931" t="s">
        <v>71</v>
      </c>
    </row>
    <row r="13" spans="1:34" ht="26.25" customHeight="1">
      <c r="B13" s="1472" t="s">
        <v>544</v>
      </c>
      <c r="C13" s="1473"/>
      <c r="D13" s="1473"/>
      <c r="E13" s="1443" t="s">
        <v>538</v>
      </c>
      <c r="F13" s="1444"/>
      <c r="G13" s="1445"/>
      <c r="H13" s="1468" t="s">
        <v>572</v>
      </c>
      <c r="I13" s="1468"/>
      <c r="J13" s="1468"/>
      <c r="K13" s="1468" t="s">
        <v>589</v>
      </c>
      <c r="L13" s="1468"/>
      <c r="M13" s="1468"/>
      <c r="N13" s="1467" t="s">
        <v>650</v>
      </c>
      <c r="O13" s="1468"/>
      <c r="P13" s="1468"/>
      <c r="Q13" s="930"/>
      <c r="R13" s="1472" t="s">
        <v>544</v>
      </c>
      <c r="S13" s="1473"/>
      <c r="T13" s="1473"/>
      <c r="U13" s="1461" t="s">
        <v>650</v>
      </c>
      <c r="V13" s="1444"/>
      <c r="W13" s="1445"/>
      <c r="X13" s="1467" t="s">
        <v>651</v>
      </c>
      <c r="Y13" s="1468"/>
      <c r="Z13" s="1468"/>
      <c r="AA13" s="1467" t="s">
        <v>683</v>
      </c>
      <c r="AB13" s="1468"/>
      <c r="AC13" s="1468"/>
      <c r="AD13" s="1467" t="s">
        <v>696</v>
      </c>
      <c r="AE13" s="1468"/>
      <c r="AF13" s="1468"/>
      <c r="AG13" s="930"/>
      <c r="AH13" s="930"/>
    </row>
    <row r="14" spans="1:34" ht="26.25" customHeight="1">
      <c r="B14" s="1474"/>
      <c r="C14" s="1428"/>
      <c r="D14" s="1428"/>
      <c r="E14" s="1446"/>
      <c r="F14" s="1447"/>
      <c r="G14" s="1448"/>
      <c r="H14" s="1469"/>
      <c r="I14" s="1469"/>
      <c r="J14" s="1469"/>
      <c r="K14" s="1469"/>
      <c r="L14" s="1469"/>
      <c r="M14" s="1469"/>
      <c r="N14" s="1469"/>
      <c r="O14" s="1469"/>
      <c r="P14" s="1469"/>
      <c r="Q14" s="930"/>
      <c r="R14" s="1474"/>
      <c r="S14" s="1428"/>
      <c r="T14" s="1428"/>
      <c r="U14" s="1446"/>
      <c r="V14" s="1447"/>
      <c r="W14" s="1448"/>
      <c r="X14" s="1469"/>
      <c r="Y14" s="1469"/>
      <c r="Z14" s="1469"/>
      <c r="AA14" s="1469"/>
      <c r="AB14" s="1469"/>
      <c r="AC14" s="1469"/>
      <c r="AD14" s="1469"/>
      <c r="AE14" s="1469"/>
      <c r="AF14" s="1469"/>
      <c r="AG14" s="930"/>
      <c r="AH14" s="930"/>
    </row>
    <row r="15" spans="1:34" ht="26.25" customHeight="1">
      <c r="B15" s="1475"/>
      <c r="C15" s="1476"/>
      <c r="D15" s="1476"/>
      <c r="E15" s="932" t="s">
        <v>16</v>
      </c>
      <c r="F15" s="933" t="s">
        <v>17</v>
      </c>
      <c r="G15" s="934" t="s">
        <v>9</v>
      </c>
      <c r="H15" s="932" t="s">
        <v>16</v>
      </c>
      <c r="I15" s="933" t="s">
        <v>17</v>
      </c>
      <c r="J15" s="934" t="s">
        <v>9</v>
      </c>
      <c r="K15" s="932" t="s">
        <v>16</v>
      </c>
      <c r="L15" s="933" t="s">
        <v>17</v>
      </c>
      <c r="M15" s="934" t="s">
        <v>9</v>
      </c>
      <c r="N15" s="932" t="s">
        <v>16</v>
      </c>
      <c r="O15" s="933" t="s">
        <v>17</v>
      </c>
      <c r="P15" s="934" t="s">
        <v>9</v>
      </c>
      <c r="Q15" s="930"/>
      <c r="R15" s="1475"/>
      <c r="S15" s="1476"/>
      <c r="T15" s="1476"/>
      <c r="U15" s="932" t="s">
        <v>16</v>
      </c>
      <c r="V15" s="933" t="s">
        <v>17</v>
      </c>
      <c r="W15" s="934" t="s">
        <v>9</v>
      </c>
      <c r="X15" s="932" t="s">
        <v>16</v>
      </c>
      <c r="Y15" s="933" t="s">
        <v>17</v>
      </c>
      <c r="Z15" s="934" t="s">
        <v>9</v>
      </c>
      <c r="AA15" s="932" t="s">
        <v>16</v>
      </c>
      <c r="AB15" s="933" t="s">
        <v>17</v>
      </c>
      <c r="AC15" s="934" t="s">
        <v>9</v>
      </c>
      <c r="AD15" s="932" t="s">
        <v>16</v>
      </c>
      <c r="AE15" s="933" t="s">
        <v>17</v>
      </c>
      <c r="AF15" s="934" t="s">
        <v>9</v>
      </c>
    </row>
    <row r="16" spans="1:34" ht="26.25" customHeight="1">
      <c r="B16" s="1455" t="s">
        <v>511</v>
      </c>
      <c r="C16" s="1470"/>
      <c r="D16" s="1470"/>
      <c r="E16" s="935">
        <v>75</v>
      </c>
      <c r="F16" s="936">
        <v>-1</v>
      </c>
      <c r="G16" s="937">
        <f t="shared" ref="G16:G26" si="0">SUM(E16:F16)</f>
        <v>74</v>
      </c>
      <c r="H16" s="935">
        <v>63</v>
      </c>
      <c r="I16" s="936">
        <v>-5</v>
      </c>
      <c r="J16" s="937">
        <v>59</v>
      </c>
      <c r="K16" s="935">
        <v>38</v>
      </c>
      <c r="L16" s="936">
        <v>-10</v>
      </c>
      <c r="M16" s="937">
        <v>28</v>
      </c>
      <c r="N16" s="935">
        <v>37</v>
      </c>
      <c r="O16" s="936">
        <v>-13</v>
      </c>
      <c r="P16" s="937">
        <v>24</v>
      </c>
      <c r="Q16" s="930"/>
      <c r="R16" s="1455" t="s">
        <v>511</v>
      </c>
      <c r="S16" s="1470"/>
      <c r="T16" s="1471"/>
      <c r="U16" s="935">
        <v>34</v>
      </c>
      <c r="V16" s="936">
        <v>-12</v>
      </c>
      <c r="W16" s="937">
        <v>22</v>
      </c>
      <c r="X16" s="935">
        <v>87</v>
      </c>
      <c r="Y16" s="936">
        <v>-3</v>
      </c>
      <c r="Z16" s="937">
        <v>84</v>
      </c>
      <c r="AA16" s="935">
        <v>88</v>
      </c>
      <c r="AB16" s="936">
        <v>-4</v>
      </c>
      <c r="AC16" s="937">
        <v>84</v>
      </c>
      <c r="AD16" s="935">
        <v>73</v>
      </c>
      <c r="AE16" s="936">
        <v>-42</v>
      </c>
      <c r="AF16" s="937">
        <f>AD16+AE16</f>
        <v>31</v>
      </c>
    </row>
    <row r="17" spans="1:34" ht="26.25" customHeight="1">
      <c r="B17" s="1477" t="s">
        <v>568</v>
      </c>
      <c r="C17" s="1478"/>
      <c r="D17" s="1478"/>
      <c r="E17" s="938">
        <v>34</v>
      </c>
      <c r="F17" s="939">
        <v>-3</v>
      </c>
      <c r="G17" s="937">
        <f t="shared" si="0"/>
        <v>31</v>
      </c>
      <c r="H17" s="938">
        <v>47</v>
      </c>
      <c r="I17" s="939">
        <v>-5</v>
      </c>
      <c r="J17" s="937">
        <f t="shared" ref="J17:J25" si="1">SUM(H17:I17)</f>
        <v>42</v>
      </c>
      <c r="K17" s="938">
        <v>30</v>
      </c>
      <c r="L17" s="939">
        <v>-18</v>
      </c>
      <c r="M17" s="937">
        <v>12</v>
      </c>
      <c r="N17" s="938">
        <v>31</v>
      </c>
      <c r="O17" s="939">
        <v>-10</v>
      </c>
      <c r="P17" s="937">
        <v>21</v>
      </c>
      <c r="Q17" s="930"/>
      <c r="R17" s="1477" t="s">
        <v>568</v>
      </c>
      <c r="S17" s="1478"/>
      <c r="T17" s="1479"/>
      <c r="U17" s="938">
        <v>27</v>
      </c>
      <c r="V17" s="939">
        <v>-10</v>
      </c>
      <c r="W17" s="937">
        <v>17</v>
      </c>
      <c r="X17" s="938">
        <v>60</v>
      </c>
      <c r="Y17" s="939">
        <v>-16</v>
      </c>
      <c r="Z17" s="937">
        <v>44</v>
      </c>
      <c r="AA17" s="938">
        <v>94</v>
      </c>
      <c r="AB17" s="939">
        <v>-24</v>
      </c>
      <c r="AC17" s="937">
        <v>70</v>
      </c>
      <c r="AD17" s="938">
        <v>55</v>
      </c>
      <c r="AE17" s="939">
        <v>-29</v>
      </c>
      <c r="AF17" s="937">
        <f t="shared" ref="AF17:AF23" si="2">AD17+AE17</f>
        <v>26</v>
      </c>
    </row>
    <row r="18" spans="1:34" ht="26.25" customHeight="1">
      <c r="B18" s="1477" t="s">
        <v>569</v>
      </c>
      <c r="C18" s="1478"/>
      <c r="D18" s="1478"/>
      <c r="E18" s="938">
        <v>43</v>
      </c>
      <c r="F18" s="939">
        <v>0</v>
      </c>
      <c r="G18" s="937">
        <f t="shared" si="0"/>
        <v>43</v>
      </c>
      <c r="H18" s="938">
        <v>55</v>
      </c>
      <c r="I18" s="939">
        <v>0</v>
      </c>
      <c r="J18" s="937">
        <f t="shared" si="1"/>
        <v>55</v>
      </c>
      <c r="K18" s="938">
        <v>71</v>
      </c>
      <c r="L18" s="939">
        <v>-1</v>
      </c>
      <c r="M18" s="937">
        <v>70</v>
      </c>
      <c r="N18" s="938">
        <v>85</v>
      </c>
      <c r="O18" s="939">
        <v>-3</v>
      </c>
      <c r="P18" s="937">
        <v>82</v>
      </c>
      <c r="Q18" s="930"/>
      <c r="R18" s="1477" t="s">
        <v>645</v>
      </c>
      <c r="S18" s="1478"/>
      <c r="T18" s="1479"/>
      <c r="U18" s="938">
        <v>182</v>
      </c>
      <c r="V18" s="939">
        <v>-32</v>
      </c>
      <c r="W18" s="937">
        <v>150</v>
      </c>
      <c r="X18" s="938">
        <v>163</v>
      </c>
      <c r="Y18" s="939">
        <v>-31</v>
      </c>
      <c r="Z18" s="937">
        <v>132</v>
      </c>
      <c r="AA18" s="938">
        <v>334</v>
      </c>
      <c r="AB18" s="939">
        <v>-240</v>
      </c>
      <c r="AC18" s="937">
        <v>94</v>
      </c>
      <c r="AD18" s="938">
        <v>427</v>
      </c>
      <c r="AE18" s="939">
        <v>-223</v>
      </c>
      <c r="AF18" s="937">
        <f t="shared" si="2"/>
        <v>204</v>
      </c>
    </row>
    <row r="19" spans="1:34" ht="26.25" customHeight="1">
      <c r="B19" s="1477" t="s">
        <v>570</v>
      </c>
      <c r="C19" s="1478"/>
      <c r="D19" s="1478"/>
      <c r="E19" s="938">
        <v>106</v>
      </c>
      <c r="F19" s="939">
        <v>-143</v>
      </c>
      <c r="G19" s="937">
        <f t="shared" si="0"/>
        <v>-37</v>
      </c>
      <c r="H19" s="938">
        <v>114</v>
      </c>
      <c r="I19" s="939">
        <v>-14</v>
      </c>
      <c r="J19" s="937">
        <v>99</v>
      </c>
      <c r="K19" s="938">
        <v>103</v>
      </c>
      <c r="L19" s="939">
        <v>-41</v>
      </c>
      <c r="M19" s="937">
        <v>62</v>
      </c>
      <c r="N19" s="938">
        <v>100</v>
      </c>
      <c r="O19" s="939">
        <v>-32</v>
      </c>
      <c r="P19" s="937">
        <v>68</v>
      </c>
      <c r="Q19" s="930"/>
      <c r="R19" s="1477" t="s">
        <v>646</v>
      </c>
      <c r="S19" s="1478"/>
      <c r="T19" s="1479"/>
      <c r="U19" s="938">
        <v>60</v>
      </c>
      <c r="V19" s="939">
        <v>-62</v>
      </c>
      <c r="W19" s="937">
        <v>-2</v>
      </c>
      <c r="X19" s="938">
        <v>457</v>
      </c>
      <c r="Y19" s="939">
        <v>-86</v>
      </c>
      <c r="Z19" s="937">
        <v>371</v>
      </c>
      <c r="AA19" s="938">
        <v>728</v>
      </c>
      <c r="AB19" s="939">
        <v>-13</v>
      </c>
      <c r="AC19" s="937">
        <v>715</v>
      </c>
      <c r="AD19" s="938">
        <v>387</v>
      </c>
      <c r="AE19" s="939">
        <v>-3</v>
      </c>
      <c r="AF19" s="937">
        <f t="shared" si="2"/>
        <v>384</v>
      </c>
    </row>
    <row r="20" spans="1:34" ht="26.25" customHeight="1">
      <c r="B20" s="1477" t="s">
        <v>571</v>
      </c>
      <c r="C20" s="1478"/>
      <c r="D20" s="1478"/>
      <c r="E20" s="938">
        <v>265</v>
      </c>
      <c r="F20" s="939">
        <v>-19</v>
      </c>
      <c r="G20" s="937">
        <f t="shared" si="0"/>
        <v>246</v>
      </c>
      <c r="H20" s="938">
        <v>322</v>
      </c>
      <c r="I20" s="939">
        <v>-4</v>
      </c>
      <c r="J20" s="937">
        <v>319</v>
      </c>
      <c r="K20" s="938">
        <v>224</v>
      </c>
      <c r="L20" s="939">
        <v>-11</v>
      </c>
      <c r="M20" s="937">
        <v>213</v>
      </c>
      <c r="N20" s="938">
        <v>60</v>
      </c>
      <c r="O20" s="939">
        <v>-62</v>
      </c>
      <c r="P20" s="937">
        <v>-2</v>
      </c>
      <c r="Q20" s="930"/>
      <c r="R20" s="1477" t="s">
        <v>73</v>
      </c>
      <c r="S20" s="1478"/>
      <c r="T20" s="1479"/>
      <c r="U20" s="938">
        <v>51</v>
      </c>
      <c r="V20" s="1071">
        <v>0</v>
      </c>
      <c r="W20" s="937">
        <v>51</v>
      </c>
      <c r="X20" s="938">
        <v>114</v>
      </c>
      <c r="Y20" s="939">
        <v>-2</v>
      </c>
      <c r="Z20" s="937">
        <v>112</v>
      </c>
      <c r="AA20" s="938">
        <v>139</v>
      </c>
      <c r="AB20" s="939">
        <v>-1</v>
      </c>
      <c r="AC20" s="937">
        <v>138</v>
      </c>
      <c r="AD20" s="938">
        <v>104</v>
      </c>
      <c r="AE20" s="939">
        <v>-2</v>
      </c>
      <c r="AF20" s="937">
        <f t="shared" si="2"/>
        <v>102</v>
      </c>
    </row>
    <row r="21" spans="1:34" ht="26.25" customHeight="1">
      <c r="B21" s="1477" t="s">
        <v>73</v>
      </c>
      <c r="C21" s="1478"/>
      <c r="D21" s="1478"/>
      <c r="E21" s="938">
        <v>85</v>
      </c>
      <c r="F21" s="939">
        <v>-9</v>
      </c>
      <c r="G21" s="937">
        <f t="shared" si="0"/>
        <v>76</v>
      </c>
      <c r="H21" s="938">
        <v>84</v>
      </c>
      <c r="I21" s="939">
        <v>-8</v>
      </c>
      <c r="J21" s="937">
        <v>75</v>
      </c>
      <c r="K21" s="938">
        <v>72</v>
      </c>
      <c r="L21" s="939">
        <v>-1</v>
      </c>
      <c r="M21" s="937">
        <v>71</v>
      </c>
      <c r="N21" s="938">
        <v>50</v>
      </c>
      <c r="O21" s="939">
        <v>0</v>
      </c>
      <c r="P21" s="937">
        <v>50</v>
      </c>
      <c r="Q21" s="930"/>
      <c r="R21" s="1477" t="s">
        <v>647</v>
      </c>
      <c r="S21" s="1478"/>
      <c r="T21" s="1479"/>
      <c r="U21" s="938">
        <v>85</v>
      </c>
      <c r="V21" s="939">
        <v>-17</v>
      </c>
      <c r="W21" s="937">
        <v>68</v>
      </c>
      <c r="X21" s="938">
        <v>99</v>
      </c>
      <c r="Y21" s="939">
        <v>-13</v>
      </c>
      <c r="Z21" s="937">
        <v>86</v>
      </c>
      <c r="AA21" s="938">
        <v>83</v>
      </c>
      <c r="AB21" s="939">
        <v>-15</v>
      </c>
      <c r="AC21" s="937">
        <v>68</v>
      </c>
      <c r="AD21" s="938">
        <v>119</v>
      </c>
      <c r="AE21" s="939">
        <v>-18</v>
      </c>
      <c r="AF21" s="937">
        <f t="shared" si="2"/>
        <v>101</v>
      </c>
    </row>
    <row r="22" spans="1:34" ht="27" customHeight="1">
      <c r="B22" s="1477" t="s">
        <v>515</v>
      </c>
      <c r="C22" s="1478"/>
      <c r="D22" s="1478"/>
      <c r="E22" s="938">
        <v>84</v>
      </c>
      <c r="F22" s="939">
        <v>-7</v>
      </c>
      <c r="G22" s="937">
        <f t="shared" si="0"/>
        <v>77</v>
      </c>
      <c r="H22" s="938">
        <v>51</v>
      </c>
      <c r="I22" s="939">
        <v>-7</v>
      </c>
      <c r="J22" s="937">
        <f t="shared" si="1"/>
        <v>44</v>
      </c>
      <c r="K22" s="938">
        <v>45</v>
      </c>
      <c r="L22" s="939">
        <v>-14</v>
      </c>
      <c r="M22" s="937">
        <v>31</v>
      </c>
      <c r="N22" s="938">
        <v>77</v>
      </c>
      <c r="O22" s="939">
        <v>-5</v>
      </c>
      <c r="P22" s="937">
        <v>72</v>
      </c>
      <c r="Q22" s="930"/>
      <c r="R22" s="1492" t="s">
        <v>648</v>
      </c>
      <c r="S22" s="1493"/>
      <c r="T22" s="1494"/>
      <c r="U22" s="938">
        <v>73</v>
      </c>
      <c r="V22" s="939">
        <v>-21</v>
      </c>
      <c r="W22" s="937">
        <v>52</v>
      </c>
      <c r="X22" s="938">
        <v>74</v>
      </c>
      <c r="Y22" s="939">
        <v>-13</v>
      </c>
      <c r="Z22" s="937">
        <v>61</v>
      </c>
      <c r="AA22" s="938">
        <v>68</v>
      </c>
      <c r="AB22" s="939">
        <v>-33</v>
      </c>
      <c r="AC22" s="937">
        <v>35</v>
      </c>
      <c r="AD22" s="938">
        <v>147</v>
      </c>
      <c r="AE22" s="939">
        <v>-12</v>
      </c>
      <c r="AF22" s="937">
        <f t="shared" si="2"/>
        <v>135</v>
      </c>
    </row>
    <row r="23" spans="1:34" ht="26.25" customHeight="1" thickBot="1">
      <c r="B23" s="1477" t="s">
        <v>536</v>
      </c>
      <c r="C23" s="1478"/>
      <c r="D23" s="1478"/>
      <c r="E23" s="938">
        <v>66</v>
      </c>
      <c r="F23" s="939">
        <v>-9</v>
      </c>
      <c r="G23" s="937">
        <f t="shared" si="0"/>
        <v>57</v>
      </c>
      <c r="H23" s="938">
        <v>67</v>
      </c>
      <c r="I23" s="939">
        <v>-11</v>
      </c>
      <c r="J23" s="937">
        <f t="shared" si="1"/>
        <v>56</v>
      </c>
      <c r="K23" s="938">
        <v>71</v>
      </c>
      <c r="L23" s="939">
        <v>-13</v>
      </c>
      <c r="M23" s="937">
        <v>58</v>
      </c>
      <c r="N23" s="938">
        <v>76</v>
      </c>
      <c r="O23" s="939">
        <v>-32</v>
      </c>
      <c r="P23" s="937">
        <v>44</v>
      </c>
      <c r="Q23" s="930"/>
      <c r="R23" s="1483" t="s">
        <v>545</v>
      </c>
      <c r="S23" s="1484"/>
      <c r="T23" s="1484"/>
      <c r="U23" s="940">
        <v>56</v>
      </c>
      <c r="V23" s="941">
        <v>-23</v>
      </c>
      <c r="W23" s="942">
        <v>33</v>
      </c>
      <c r="X23" s="940">
        <v>133</v>
      </c>
      <c r="Y23" s="941">
        <v>-16</v>
      </c>
      <c r="Z23" s="942">
        <v>117</v>
      </c>
      <c r="AA23" s="940">
        <v>81</v>
      </c>
      <c r="AB23" s="941">
        <v>-8</v>
      </c>
      <c r="AC23" s="942">
        <v>73</v>
      </c>
      <c r="AD23" s="1155">
        <v>58</v>
      </c>
      <c r="AE23" s="1156">
        <v>-28</v>
      </c>
      <c r="AF23" s="1157">
        <f t="shared" si="2"/>
        <v>30</v>
      </c>
      <c r="AG23" s="930"/>
      <c r="AH23" s="930"/>
    </row>
    <row r="24" spans="1:34" ht="26.25" customHeight="1" thickTop="1">
      <c r="B24" s="1477" t="s">
        <v>537</v>
      </c>
      <c r="C24" s="1478"/>
      <c r="D24" s="1478"/>
      <c r="E24" s="938">
        <v>42</v>
      </c>
      <c r="F24" s="939">
        <v>0</v>
      </c>
      <c r="G24" s="937">
        <f t="shared" si="0"/>
        <v>42</v>
      </c>
      <c r="H24" s="938">
        <v>32</v>
      </c>
      <c r="I24" s="939">
        <v>0</v>
      </c>
      <c r="J24" s="937">
        <f t="shared" si="1"/>
        <v>32</v>
      </c>
      <c r="K24" s="938">
        <v>42</v>
      </c>
      <c r="L24" s="939">
        <v>0</v>
      </c>
      <c r="M24" s="937">
        <v>42</v>
      </c>
      <c r="N24" s="938">
        <v>31</v>
      </c>
      <c r="O24" s="939">
        <v>-1</v>
      </c>
      <c r="P24" s="937">
        <v>30</v>
      </c>
      <c r="Q24" s="930"/>
      <c r="R24" s="1458" t="s">
        <v>9</v>
      </c>
      <c r="S24" s="1485"/>
      <c r="T24" s="1486"/>
      <c r="U24" s="943">
        <v>568</v>
      </c>
      <c r="V24" s="944">
        <v>-177</v>
      </c>
      <c r="W24" s="945">
        <v>391</v>
      </c>
      <c r="X24" s="1048">
        <v>1187</v>
      </c>
      <c r="Y24" s="944">
        <v>-180</v>
      </c>
      <c r="Z24" s="946">
        <v>1007</v>
      </c>
      <c r="AA24" s="1048">
        <v>1615</v>
      </c>
      <c r="AB24" s="944">
        <v>-338</v>
      </c>
      <c r="AC24" s="946">
        <v>1277</v>
      </c>
      <c r="AD24" s="1153">
        <f>SUM(AD16:AD23)</f>
        <v>1370</v>
      </c>
      <c r="AE24" s="1030">
        <f>SUM(AE16:AE23)</f>
        <v>-357</v>
      </c>
      <c r="AF24" s="1159">
        <f>AD24+AE24</f>
        <v>1013</v>
      </c>
      <c r="AG24" s="930"/>
      <c r="AH24" s="930"/>
    </row>
    <row r="25" spans="1:34" ht="26.25" customHeight="1" thickBot="1">
      <c r="B25" s="1483" t="s">
        <v>545</v>
      </c>
      <c r="C25" s="1484"/>
      <c r="D25" s="1484"/>
      <c r="E25" s="940">
        <v>9</v>
      </c>
      <c r="F25" s="941">
        <v>-9</v>
      </c>
      <c r="G25" s="942">
        <f t="shared" si="0"/>
        <v>0</v>
      </c>
      <c r="H25" s="940">
        <v>22</v>
      </c>
      <c r="I25" s="941">
        <v>-7</v>
      </c>
      <c r="J25" s="942">
        <f t="shared" si="1"/>
        <v>15</v>
      </c>
      <c r="K25" s="940">
        <v>16</v>
      </c>
      <c r="L25" s="941">
        <v>-9</v>
      </c>
      <c r="M25" s="942">
        <v>7</v>
      </c>
      <c r="N25" s="940">
        <v>13</v>
      </c>
      <c r="O25" s="941">
        <v>-19</v>
      </c>
      <c r="P25" s="942">
        <v>-6</v>
      </c>
      <c r="Q25" s="930"/>
      <c r="R25" s="1057"/>
      <c r="S25" s="1057"/>
      <c r="T25" s="1057"/>
      <c r="U25" s="930"/>
      <c r="V25" s="930"/>
      <c r="W25" s="1072"/>
      <c r="X25" s="930"/>
      <c r="Y25" s="930"/>
      <c r="Z25" s="1072"/>
      <c r="AA25" s="930"/>
      <c r="AB25" s="930"/>
      <c r="AC25" s="930"/>
      <c r="AD25" s="930"/>
      <c r="AE25" s="930"/>
      <c r="AF25" s="930"/>
      <c r="AG25" s="930"/>
      <c r="AH25" s="930"/>
    </row>
    <row r="26" spans="1:34" ht="26.25" customHeight="1" thickTop="1">
      <c r="B26" s="1458" t="s">
        <v>9</v>
      </c>
      <c r="C26" s="1485"/>
      <c r="D26" s="1486"/>
      <c r="E26" s="943">
        <f>SUM(E16:E25)</f>
        <v>809</v>
      </c>
      <c r="F26" s="944">
        <f>SUM(F16:F25)</f>
        <v>-200</v>
      </c>
      <c r="G26" s="945">
        <f t="shared" si="0"/>
        <v>609</v>
      </c>
      <c r="H26" s="943">
        <v>857</v>
      </c>
      <c r="I26" s="944">
        <v>-62</v>
      </c>
      <c r="J26" s="945">
        <v>795</v>
      </c>
      <c r="K26" s="943">
        <v>712</v>
      </c>
      <c r="L26" s="944">
        <v>-118</v>
      </c>
      <c r="M26" s="945">
        <v>594</v>
      </c>
      <c r="N26" s="943">
        <v>560</v>
      </c>
      <c r="O26" s="944">
        <v>-177</v>
      </c>
      <c r="P26" s="945">
        <v>383</v>
      </c>
      <c r="Q26" s="930"/>
      <c r="R26" s="1057"/>
      <c r="S26" s="1057"/>
      <c r="T26" s="1057"/>
      <c r="U26" s="930"/>
      <c r="V26" s="930"/>
      <c r="W26" s="1072"/>
      <c r="X26" s="930"/>
      <c r="Y26" s="930"/>
      <c r="Z26" s="1072"/>
      <c r="AA26" s="930"/>
      <c r="AB26" s="930"/>
      <c r="AC26" s="930"/>
      <c r="AD26" s="930"/>
      <c r="AE26" s="930"/>
      <c r="AF26" s="930"/>
      <c r="AG26" s="930"/>
      <c r="AH26" s="930"/>
    </row>
    <row r="27" spans="1:34" ht="20.85" customHeight="1">
      <c r="B27" s="1073" t="s">
        <v>608</v>
      </c>
      <c r="C27" s="987"/>
      <c r="D27" s="1074"/>
      <c r="E27" s="1074"/>
      <c r="F27" s="1072"/>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row>
    <row r="28" spans="1:34" ht="20.85" customHeight="1">
      <c r="B28" s="1073" t="s">
        <v>609</v>
      </c>
      <c r="C28" s="987"/>
      <c r="D28" s="1074"/>
      <c r="E28" s="1074"/>
      <c r="F28" s="1072"/>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row>
    <row r="29" spans="1:34" ht="20.85" customHeight="1">
      <c r="B29" s="1495" t="s">
        <v>687</v>
      </c>
      <c r="C29" s="1495"/>
      <c r="D29" s="1495"/>
      <c r="E29" s="1495"/>
      <c r="F29" s="1495"/>
      <c r="G29" s="1495"/>
      <c r="H29" s="1495"/>
      <c r="I29" s="1495"/>
      <c r="J29" s="1495"/>
      <c r="K29" s="1495"/>
      <c r="L29" s="1495"/>
      <c r="M29" s="1495"/>
      <c r="N29" s="1495"/>
      <c r="O29" s="1495"/>
      <c r="P29" s="1495"/>
      <c r="Q29" s="1495"/>
      <c r="R29" s="1495"/>
      <c r="S29" s="1495"/>
      <c r="T29" s="1495"/>
      <c r="U29" s="1495"/>
      <c r="V29" s="1495"/>
      <c r="W29" s="1495"/>
      <c r="X29" s="1495"/>
      <c r="Y29" s="1495"/>
      <c r="Z29" s="1495"/>
      <c r="AA29" s="1075"/>
      <c r="AB29" s="930"/>
      <c r="AC29" s="930"/>
      <c r="AD29" s="930"/>
      <c r="AE29" s="930"/>
      <c r="AF29" s="930"/>
      <c r="AG29" s="930"/>
    </row>
    <row r="30" spans="1:34" ht="32.25" customHeight="1">
      <c r="B30" s="1495"/>
      <c r="C30" s="1495"/>
      <c r="D30" s="1495"/>
      <c r="E30" s="1495"/>
      <c r="F30" s="1495"/>
      <c r="G30" s="1495"/>
      <c r="H30" s="1495"/>
      <c r="I30" s="1495"/>
      <c r="J30" s="1495"/>
      <c r="K30" s="1495"/>
      <c r="L30" s="1495"/>
      <c r="M30" s="1495"/>
      <c r="N30" s="1495"/>
      <c r="O30" s="1495"/>
      <c r="P30" s="1495"/>
      <c r="Q30" s="1495"/>
      <c r="R30" s="1495"/>
      <c r="S30" s="1495"/>
      <c r="T30" s="1495"/>
      <c r="U30" s="1495"/>
      <c r="V30" s="1495"/>
      <c r="W30" s="1495"/>
      <c r="X30" s="1495"/>
      <c r="Y30" s="1495"/>
      <c r="Z30" s="1495"/>
      <c r="AA30" s="930"/>
      <c r="AB30" s="930"/>
      <c r="AC30" s="930"/>
      <c r="AD30" s="930"/>
      <c r="AE30" s="930"/>
      <c r="AF30" s="930"/>
      <c r="AG30" s="930"/>
    </row>
    <row r="31" spans="1:34" ht="26.25" customHeight="1">
      <c r="B31" s="584"/>
      <c r="C31" s="584"/>
      <c r="D31" s="584"/>
      <c r="E31" s="584"/>
      <c r="F31" s="584"/>
      <c r="G31" s="584"/>
      <c r="H31" s="584"/>
      <c r="I31" s="584"/>
      <c r="J31" s="584"/>
      <c r="K31" s="584"/>
      <c r="L31" s="584"/>
      <c r="M31" s="584"/>
      <c r="N31" s="584"/>
      <c r="O31" s="584"/>
      <c r="P31" s="584"/>
      <c r="Q31" s="584"/>
      <c r="R31" s="584"/>
      <c r="S31" s="930"/>
      <c r="T31" s="930"/>
      <c r="U31" s="930"/>
      <c r="V31" s="930"/>
      <c r="W31" s="930"/>
      <c r="X31" s="930"/>
      <c r="Y31" s="930"/>
      <c r="Z31" s="930"/>
      <c r="AA31" s="930"/>
      <c r="AB31" s="930"/>
      <c r="AC31" s="930"/>
      <c r="AD31" s="930"/>
      <c r="AE31" s="930"/>
      <c r="AF31" s="930"/>
      <c r="AG31" s="930"/>
    </row>
    <row r="32" spans="1:34" ht="21" customHeight="1">
      <c r="A32" s="986" t="s">
        <v>501</v>
      </c>
      <c r="B32" s="986"/>
      <c r="C32" s="986"/>
    </row>
    <row r="33" spans="2:33">
      <c r="X33" s="1040"/>
      <c r="AA33" s="1040"/>
      <c r="AD33" s="1040"/>
      <c r="AG33" s="1040" t="s">
        <v>44</v>
      </c>
    </row>
    <row r="34" spans="2:33" ht="18.75" customHeight="1">
      <c r="B34" s="1449"/>
      <c r="C34" s="1450"/>
      <c r="D34" s="1443" t="s">
        <v>81</v>
      </c>
      <c r="E34" s="1444"/>
      <c r="F34" s="1445"/>
      <c r="G34" s="1443" t="s">
        <v>82</v>
      </c>
      <c r="H34" s="1444"/>
      <c r="I34" s="1445"/>
      <c r="J34" s="1443" t="s">
        <v>83</v>
      </c>
      <c r="K34" s="1444"/>
      <c r="L34" s="1445"/>
      <c r="M34" s="1443" t="s">
        <v>84</v>
      </c>
      <c r="N34" s="1444"/>
      <c r="O34" s="1445"/>
      <c r="P34" s="1443" t="s">
        <v>85</v>
      </c>
      <c r="Q34" s="1444"/>
      <c r="R34" s="1445"/>
      <c r="S34" s="1443" t="s">
        <v>86</v>
      </c>
      <c r="T34" s="1444"/>
      <c r="U34" s="1445"/>
      <c r="V34" s="1443" t="s">
        <v>87</v>
      </c>
      <c r="W34" s="1444"/>
      <c r="X34" s="1445"/>
      <c r="Y34" s="1443" t="s">
        <v>88</v>
      </c>
      <c r="Z34" s="1444"/>
      <c r="AA34" s="1445"/>
      <c r="AB34" s="1443" t="s">
        <v>89</v>
      </c>
      <c r="AC34" s="1444"/>
      <c r="AD34" s="1445"/>
      <c r="AE34" s="1443" t="s">
        <v>90</v>
      </c>
      <c r="AF34" s="1444"/>
      <c r="AG34" s="1445"/>
    </row>
    <row r="35" spans="2:33" ht="18" customHeight="1">
      <c r="B35" s="1451"/>
      <c r="C35" s="1452"/>
      <c r="D35" s="1446"/>
      <c r="E35" s="1447"/>
      <c r="F35" s="1448"/>
      <c r="G35" s="1446"/>
      <c r="H35" s="1447"/>
      <c r="I35" s="1448"/>
      <c r="J35" s="1446"/>
      <c r="K35" s="1447"/>
      <c r="L35" s="1448"/>
      <c r="M35" s="1446"/>
      <c r="N35" s="1447"/>
      <c r="O35" s="1448"/>
      <c r="P35" s="1446"/>
      <c r="Q35" s="1447"/>
      <c r="R35" s="1448"/>
      <c r="S35" s="1446"/>
      <c r="T35" s="1447"/>
      <c r="U35" s="1448"/>
      <c r="V35" s="1446"/>
      <c r="W35" s="1447"/>
      <c r="X35" s="1448"/>
      <c r="Y35" s="1446"/>
      <c r="Z35" s="1447"/>
      <c r="AA35" s="1448"/>
      <c r="AB35" s="1446"/>
      <c r="AC35" s="1447"/>
      <c r="AD35" s="1448"/>
      <c r="AE35" s="1446"/>
      <c r="AF35" s="1447"/>
      <c r="AG35" s="1448"/>
    </row>
    <row r="36" spans="2:33" ht="21" customHeight="1">
      <c r="B36" s="1453"/>
      <c r="C36" s="1454"/>
      <c r="D36" s="1058" t="s">
        <v>16</v>
      </c>
      <c r="E36" s="933" t="s">
        <v>17</v>
      </c>
      <c r="F36" s="1038" t="s">
        <v>9</v>
      </c>
      <c r="G36" s="1058" t="s">
        <v>16</v>
      </c>
      <c r="H36" s="933" t="s">
        <v>17</v>
      </c>
      <c r="I36" s="1038" t="s">
        <v>9</v>
      </c>
      <c r="J36" s="1039" t="s">
        <v>16</v>
      </c>
      <c r="K36" s="933" t="s">
        <v>17</v>
      </c>
      <c r="L36" s="1038" t="s">
        <v>9</v>
      </c>
      <c r="M36" s="1058" t="s">
        <v>16</v>
      </c>
      <c r="N36" s="933" t="s">
        <v>17</v>
      </c>
      <c r="O36" s="1038" t="s">
        <v>9</v>
      </c>
      <c r="P36" s="1039" t="s">
        <v>16</v>
      </c>
      <c r="Q36" s="933" t="s">
        <v>17</v>
      </c>
      <c r="R36" s="1038" t="s">
        <v>9</v>
      </c>
      <c r="S36" s="1039" t="s">
        <v>16</v>
      </c>
      <c r="T36" s="933" t="s">
        <v>17</v>
      </c>
      <c r="U36" s="1038" t="s">
        <v>9</v>
      </c>
      <c r="V36" s="1039" t="s">
        <v>16</v>
      </c>
      <c r="W36" s="933" t="s">
        <v>17</v>
      </c>
      <c r="X36" s="1038" t="s">
        <v>9</v>
      </c>
      <c r="Y36" s="1039" t="s">
        <v>16</v>
      </c>
      <c r="Z36" s="933" t="s">
        <v>17</v>
      </c>
      <c r="AA36" s="1038" t="s">
        <v>9</v>
      </c>
      <c r="AB36" s="1039" t="s">
        <v>16</v>
      </c>
      <c r="AC36" s="933" t="s">
        <v>17</v>
      </c>
      <c r="AD36" s="1038" t="s">
        <v>9</v>
      </c>
      <c r="AE36" s="1039" t="s">
        <v>16</v>
      </c>
      <c r="AF36" s="933" t="s">
        <v>17</v>
      </c>
      <c r="AG36" s="1038" t="s">
        <v>9</v>
      </c>
    </row>
    <row r="37" spans="2:33" ht="26.25" customHeight="1">
      <c r="B37" s="1455" t="s">
        <v>45</v>
      </c>
      <c r="C37" s="1456"/>
      <c r="D37" s="1037">
        <v>180</v>
      </c>
      <c r="E37" s="1036">
        <v>-163</v>
      </c>
      <c r="F37" s="1035">
        <v>17</v>
      </c>
      <c r="G37" s="1037">
        <v>160</v>
      </c>
      <c r="H37" s="1036">
        <v>-579</v>
      </c>
      <c r="I37" s="1035">
        <v>-419</v>
      </c>
      <c r="J37" s="1037">
        <v>168</v>
      </c>
      <c r="K37" s="1036">
        <v>-42</v>
      </c>
      <c r="L37" s="1035">
        <v>126</v>
      </c>
      <c r="M37" s="1037">
        <v>229</v>
      </c>
      <c r="N37" s="1036">
        <v>-61</v>
      </c>
      <c r="O37" s="1035">
        <v>168</v>
      </c>
      <c r="P37" s="1037">
        <v>126</v>
      </c>
      <c r="Q37" s="1036">
        <v>-109</v>
      </c>
      <c r="R37" s="1035">
        <v>17</v>
      </c>
      <c r="S37" s="1037">
        <v>110</v>
      </c>
      <c r="T37" s="1036">
        <v>-49</v>
      </c>
      <c r="U37" s="1035">
        <v>61</v>
      </c>
      <c r="V37" s="1037">
        <v>104</v>
      </c>
      <c r="W37" s="1036">
        <v>-73</v>
      </c>
      <c r="X37" s="1035">
        <v>31</v>
      </c>
      <c r="Y37" s="1037">
        <v>74</v>
      </c>
      <c r="Z37" s="1036">
        <v>-70</v>
      </c>
      <c r="AA37" s="1035">
        <v>4</v>
      </c>
      <c r="AB37" s="1037">
        <v>92</v>
      </c>
      <c r="AC37" s="1036">
        <v>-58</v>
      </c>
      <c r="AD37" s="1035">
        <v>34</v>
      </c>
      <c r="AE37" s="1037">
        <v>88</v>
      </c>
      <c r="AF37" s="1036">
        <v>-36</v>
      </c>
      <c r="AG37" s="1035">
        <v>52</v>
      </c>
    </row>
    <row r="38" spans="2:33" ht="26.25" customHeight="1">
      <c r="B38" s="1477" t="s">
        <v>48</v>
      </c>
      <c r="C38" s="1490"/>
      <c r="D38" s="1068">
        <v>171</v>
      </c>
      <c r="E38" s="1069">
        <v>-209</v>
      </c>
      <c r="F38" s="1070">
        <v>-38</v>
      </c>
      <c r="G38" s="1068">
        <v>234</v>
      </c>
      <c r="H38" s="1069">
        <v>-292</v>
      </c>
      <c r="I38" s="1070">
        <v>-58</v>
      </c>
      <c r="J38" s="1068">
        <v>403</v>
      </c>
      <c r="K38" s="1069">
        <v>-57</v>
      </c>
      <c r="L38" s="1070">
        <v>346</v>
      </c>
      <c r="M38" s="1068">
        <v>457</v>
      </c>
      <c r="N38" s="1069">
        <v>-45</v>
      </c>
      <c r="O38" s="1070">
        <v>412</v>
      </c>
      <c r="P38" s="1068">
        <v>474</v>
      </c>
      <c r="Q38" s="1069">
        <v>-69</v>
      </c>
      <c r="R38" s="1070">
        <v>405</v>
      </c>
      <c r="S38" s="1068">
        <v>433</v>
      </c>
      <c r="T38" s="1069">
        <v>-157</v>
      </c>
      <c r="U38" s="1070">
        <v>276</v>
      </c>
      <c r="V38" s="1068">
        <v>242</v>
      </c>
      <c r="W38" s="1069">
        <v>-117</v>
      </c>
      <c r="X38" s="1070">
        <v>125</v>
      </c>
      <c r="Y38" s="1068">
        <v>398</v>
      </c>
      <c r="Z38" s="1069">
        <v>-140</v>
      </c>
      <c r="AA38" s="1070">
        <v>258</v>
      </c>
      <c r="AB38" s="1068">
        <v>491</v>
      </c>
      <c r="AC38" s="1069">
        <v>-86</v>
      </c>
      <c r="AD38" s="1070">
        <v>405</v>
      </c>
      <c r="AE38" s="1068">
        <v>217</v>
      </c>
      <c r="AF38" s="1069">
        <v>-121</v>
      </c>
      <c r="AG38" s="1070">
        <v>96</v>
      </c>
    </row>
    <row r="39" spans="2:33" ht="26.25" customHeight="1">
      <c r="B39" s="1477" t="s">
        <v>46</v>
      </c>
      <c r="C39" s="1490"/>
      <c r="D39" s="1068">
        <v>68</v>
      </c>
      <c r="E39" s="1069">
        <v>-9</v>
      </c>
      <c r="F39" s="1070">
        <v>59</v>
      </c>
      <c r="G39" s="1068">
        <v>111</v>
      </c>
      <c r="H39" s="1069">
        <v>-76</v>
      </c>
      <c r="I39" s="1070">
        <v>35</v>
      </c>
      <c r="J39" s="1068">
        <v>166</v>
      </c>
      <c r="K39" s="1069">
        <v>-33</v>
      </c>
      <c r="L39" s="1070">
        <v>133</v>
      </c>
      <c r="M39" s="1068">
        <v>198</v>
      </c>
      <c r="N39" s="1069">
        <v>-26</v>
      </c>
      <c r="O39" s="1070">
        <v>172</v>
      </c>
      <c r="P39" s="1068">
        <v>217</v>
      </c>
      <c r="Q39" s="1069">
        <v>-10</v>
      </c>
      <c r="R39" s="1070">
        <v>207</v>
      </c>
      <c r="S39" s="1068">
        <v>130</v>
      </c>
      <c r="T39" s="1069">
        <v>-44</v>
      </c>
      <c r="U39" s="1070">
        <v>86</v>
      </c>
      <c r="V39" s="1068">
        <v>67</v>
      </c>
      <c r="W39" s="1069">
        <v>-10</v>
      </c>
      <c r="X39" s="1070">
        <v>57</v>
      </c>
      <c r="Y39" s="1068">
        <v>111</v>
      </c>
      <c r="Z39" s="1069">
        <v>-8</v>
      </c>
      <c r="AA39" s="1070">
        <v>103</v>
      </c>
      <c r="AB39" s="1068">
        <v>108</v>
      </c>
      <c r="AC39" s="1069">
        <v>-1.0000000000000001E-9</v>
      </c>
      <c r="AD39" s="1070">
        <v>108</v>
      </c>
      <c r="AE39" s="1068">
        <v>174</v>
      </c>
      <c r="AF39" s="1069">
        <v>-10</v>
      </c>
      <c r="AG39" s="1070">
        <v>164</v>
      </c>
    </row>
    <row r="40" spans="2:33" ht="26.25" customHeight="1" thickBot="1">
      <c r="B40" s="1457" t="s">
        <v>47</v>
      </c>
      <c r="C40" s="1452"/>
      <c r="D40" s="1034">
        <v>55</v>
      </c>
      <c r="E40" s="1033">
        <v>-22</v>
      </c>
      <c r="F40" s="1032">
        <v>33</v>
      </c>
      <c r="G40" s="1034">
        <v>71</v>
      </c>
      <c r="H40" s="1033">
        <v>-16</v>
      </c>
      <c r="I40" s="1032">
        <v>55</v>
      </c>
      <c r="J40" s="1034">
        <v>103</v>
      </c>
      <c r="K40" s="1033">
        <v>-48</v>
      </c>
      <c r="L40" s="1032">
        <v>55</v>
      </c>
      <c r="M40" s="1034">
        <v>83</v>
      </c>
      <c r="N40" s="1033">
        <v>-14</v>
      </c>
      <c r="O40" s="1032">
        <v>69</v>
      </c>
      <c r="P40" s="1034">
        <v>119</v>
      </c>
      <c r="Q40" s="1033">
        <v>-18</v>
      </c>
      <c r="R40" s="1032">
        <v>101</v>
      </c>
      <c r="S40" s="1034">
        <v>67</v>
      </c>
      <c r="T40" s="1033">
        <v>-106</v>
      </c>
      <c r="U40" s="1032">
        <v>-39</v>
      </c>
      <c r="V40" s="1034">
        <v>69</v>
      </c>
      <c r="W40" s="1033">
        <v>-22</v>
      </c>
      <c r="X40" s="1032">
        <v>47</v>
      </c>
      <c r="Y40" s="1034">
        <v>137</v>
      </c>
      <c r="Z40" s="1033">
        <v>-14</v>
      </c>
      <c r="AA40" s="1032">
        <v>123</v>
      </c>
      <c r="AB40" s="1034">
        <v>65</v>
      </c>
      <c r="AC40" s="1033">
        <v>-61</v>
      </c>
      <c r="AD40" s="1032">
        <v>4</v>
      </c>
      <c r="AE40" s="1034">
        <v>80</v>
      </c>
      <c r="AF40" s="1033">
        <v>-75</v>
      </c>
      <c r="AG40" s="1032">
        <v>5</v>
      </c>
    </row>
    <row r="41" spans="2:33" ht="26.25" customHeight="1" thickTop="1">
      <c r="B41" s="1458" t="s">
        <v>15</v>
      </c>
      <c r="C41" s="1459"/>
      <c r="D41" s="1031">
        <v>474</v>
      </c>
      <c r="E41" s="1030">
        <v>-403</v>
      </c>
      <c r="F41" s="1029">
        <v>71</v>
      </c>
      <c r="G41" s="1031">
        <v>576</v>
      </c>
      <c r="H41" s="1030">
        <v>-963</v>
      </c>
      <c r="I41" s="1029">
        <v>-387</v>
      </c>
      <c r="J41" s="1031">
        <v>840</v>
      </c>
      <c r="K41" s="1030">
        <v>-180</v>
      </c>
      <c r="L41" s="1029">
        <v>660</v>
      </c>
      <c r="M41" s="1031">
        <v>967</v>
      </c>
      <c r="N41" s="1030">
        <v>-146</v>
      </c>
      <c r="O41" s="1029">
        <v>821</v>
      </c>
      <c r="P41" s="1031">
        <v>936</v>
      </c>
      <c r="Q41" s="1030">
        <v>-206</v>
      </c>
      <c r="R41" s="1029">
        <v>730</v>
      </c>
      <c r="S41" s="1031">
        <v>740</v>
      </c>
      <c r="T41" s="1030">
        <v>-356</v>
      </c>
      <c r="U41" s="1029">
        <v>384</v>
      </c>
      <c r="V41" s="1031">
        <v>482</v>
      </c>
      <c r="W41" s="1030">
        <v>-222</v>
      </c>
      <c r="X41" s="1029">
        <v>260</v>
      </c>
      <c r="Y41" s="1031">
        <v>720</v>
      </c>
      <c r="Z41" s="1030">
        <v>-232</v>
      </c>
      <c r="AA41" s="1029">
        <v>488</v>
      </c>
      <c r="AB41" s="1031">
        <v>756</v>
      </c>
      <c r="AC41" s="1030">
        <v>-205</v>
      </c>
      <c r="AD41" s="1029">
        <v>551</v>
      </c>
      <c r="AE41" s="1031">
        <v>559</v>
      </c>
      <c r="AF41" s="1030">
        <v>-242</v>
      </c>
      <c r="AG41" s="1029">
        <v>317</v>
      </c>
    </row>
  </sheetData>
  <mergeCells count="61">
    <mergeCell ref="B39:C39"/>
    <mergeCell ref="B40:C40"/>
    <mergeCell ref="B41:C41"/>
    <mergeCell ref="V34:X35"/>
    <mergeCell ref="Y34:AA35"/>
    <mergeCell ref="AB34:AD35"/>
    <mergeCell ref="AE34:AG35"/>
    <mergeCell ref="B37:C37"/>
    <mergeCell ref="B38:C38"/>
    <mergeCell ref="B25:D25"/>
    <mergeCell ref="B26:D26"/>
    <mergeCell ref="B29:Z30"/>
    <mergeCell ref="B34:C36"/>
    <mergeCell ref="D34:F35"/>
    <mergeCell ref="G34:I35"/>
    <mergeCell ref="J34:L35"/>
    <mergeCell ref="M34:O35"/>
    <mergeCell ref="P34:R35"/>
    <mergeCell ref="S34:U35"/>
    <mergeCell ref="B22:D22"/>
    <mergeCell ref="R22:T22"/>
    <mergeCell ref="B23:D23"/>
    <mergeCell ref="R23:T23"/>
    <mergeCell ref="B24:D24"/>
    <mergeCell ref="R24:T24"/>
    <mergeCell ref="B19:D19"/>
    <mergeCell ref="R19:T19"/>
    <mergeCell ref="B20:D20"/>
    <mergeCell ref="R20:T20"/>
    <mergeCell ref="B21:D21"/>
    <mergeCell ref="R21:T21"/>
    <mergeCell ref="B16:D16"/>
    <mergeCell ref="R16:T16"/>
    <mergeCell ref="B17:D17"/>
    <mergeCell ref="R17:T17"/>
    <mergeCell ref="B18:D18"/>
    <mergeCell ref="R18:T18"/>
    <mergeCell ref="AD13:AF14"/>
    <mergeCell ref="B9:C9"/>
    <mergeCell ref="B10:C10"/>
    <mergeCell ref="B13:D15"/>
    <mergeCell ref="E13:G14"/>
    <mergeCell ref="H13:J14"/>
    <mergeCell ref="K13:M14"/>
    <mergeCell ref="N13:P14"/>
    <mergeCell ref="R13:T15"/>
    <mergeCell ref="U13:W14"/>
    <mergeCell ref="X13:Z14"/>
    <mergeCell ref="AA13:AC14"/>
    <mergeCell ref="S3:U4"/>
    <mergeCell ref="V3:X4"/>
    <mergeCell ref="Y3:AA4"/>
    <mergeCell ref="B6:C6"/>
    <mergeCell ref="B7:C7"/>
    <mergeCell ref="M3:O4"/>
    <mergeCell ref="P3:R4"/>
    <mergeCell ref="B8:C8"/>
    <mergeCell ref="B3:C5"/>
    <mergeCell ref="D3:F4"/>
    <mergeCell ref="G3:I4"/>
    <mergeCell ref="J3:L4"/>
  </mergeCells>
  <phoneticPr fontId="2"/>
  <printOptions horizontalCentered="1"/>
  <pageMargins left="0.39370078740157483" right="0.43307086614173229" top="0.78740157480314965" bottom="0.39370078740157483" header="0.27559055118110237" footer="0.35433070866141736"/>
  <pageSetup paperSize="8" scale="57" fitToHeight="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930D2-665A-4D23-BCE2-0211D1C18F60}">
  <sheetPr>
    <pageSetUpPr fitToPage="1"/>
  </sheetPr>
  <dimension ref="A1:AL73"/>
  <sheetViews>
    <sheetView showGridLines="0" view="pageBreakPreview" zoomScale="70" zoomScaleNormal="70" zoomScaleSheetLayoutView="70" workbookViewId="0">
      <pane xSplit="2" ySplit="4" topLeftCell="C5" activePane="bottomRight" state="frozen"/>
      <selection pane="topRight" activeCell="C1" sqref="C1"/>
      <selection pane="bottomLeft" activeCell="A5" sqref="A5"/>
      <selection pane="bottomRight"/>
    </sheetView>
  </sheetViews>
  <sheetFormatPr defaultColWidth="9" defaultRowHeight="14.25"/>
  <cols>
    <col min="1" max="1" width="3.5" style="595" customWidth="1"/>
    <col min="2" max="2" width="36.5" style="813" customWidth="1"/>
    <col min="3" max="5" width="18.5" style="595" customWidth="1"/>
    <col min="6" max="6" width="1" style="595" customWidth="1"/>
    <col min="7" max="9" width="18.5" style="595" customWidth="1"/>
    <col min="10" max="10" width="1" style="595" customWidth="1"/>
    <col min="11" max="13" width="18.5" style="595" customWidth="1"/>
    <col min="14" max="14" width="1" style="595" customWidth="1"/>
    <col min="15" max="17" width="21.875" style="595" customWidth="1"/>
    <col min="18" max="18" width="1" style="595" customWidth="1"/>
    <col min="19" max="19" width="21.5" style="595" customWidth="1"/>
    <col min="20" max="21" width="21.875" style="595" customWidth="1"/>
    <col min="22" max="22" width="1" style="595" customWidth="1"/>
    <col min="23" max="25" width="21.875" style="595" customWidth="1"/>
    <col min="26" max="26" width="1" style="595" customWidth="1"/>
    <col min="27" max="29" width="21.875" style="595" customWidth="1"/>
    <col min="30" max="30" width="1" style="595" customWidth="1"/>
    <col min="31" max="31" width="21.875" style="3" customWidth="1"/>
    <col min="32" max="32" width="17.125" style="595" bestFit="1" customWidth="1"/>
    <col min="33" max="33" width="29.5" style="595" customWidth="1"/>
    <col min="34" max="16384" width="9" style="595"/>
  </cols>
  <sheetData>
    <row r="1" spans="1:33" ht="21.75" customHeight="1">
      <c r="A1" s="1160" t="s">
        <v>454</v>
      </c>
      <c r="B1" s="1160"/>
      <c r="G1" s="17"/>
      <c r="I1" s="1161"/>
      <c r="K1" s="1161"/>
      <c r="L1" s="1161"/>
      <c r="M1" s="1161"/>
      <c r="N1" s="1161"/>
      <c r="O1" s="1161"/>
      <c r="T1" s="1161"/>
      <c r="W1" s="1161"/>
      <c r="AA1" s="1161"/>
      <c r="AB1" s="1161"/>
      <c r="AC1" s="1161"/>
      <c r="AE1" s="1229"/>
    </row>
    <row r="2" spans="1:33" ht="18">
      <c r="B2" s="986"/>
      <c r="G2" s="1162"/>
      <c r="H2" s="632"/>
      <c r="I2" s="1163"/>
      <c r="K2" s="1163"/>
      <c r="L2" s="1163"/>
      <c r="M2" s="1164"/>
      <c r="N2" s="1164"/>
      <c r="P2" s="1164"/>
      <c r="Q2" s="1164"/>
      <c r="T2" s="1164"/>
      <c r="U2" s="1164"/>
      <c r="W2" s="1164"/>
      <c r="Y2" s="1040"/>
      <c r="AA2" s="1040"/>
      <c r="AB2" s="1164"/>
      <c r="AE2" s="1230" t="s">
        <v>71</v>
      </c>
    </row>
    <row r="3" spans="1:33" s="988" customFormat="1" ht="24.75" customHeight="1">
      <c r="B3" s="1165"/>
      <c r="C3" s="1507" t="s">
        <v>21</v>
      </c>
      <c r="D3" s="1508"/>
      <c r="E3" s="1509"/>
      <c r="F3" s="163"/>
      <c r="G3" s="1510" t="s">
        <v>54</v>
      </c>
      <c r="H3" s="1511"/>
      <c r="I3" s="1512"/>
      <c r="K3" s="1513" t="s">
        <v>55</v>
      </c>
      <c r="L3" s="1514"/>
      <c r="M3" s="1515"/>
      <c r="N3" s="1166"/>
      <c r="O3" s="1513" t="s">
        <v>69</v>
      </c>
      <c r="P3" s="1514"/>
      <c r="Q3" s="1515"/>
      <c r="S3" s="1510" t="s">
        <v>505</v>
      </c>
      <c r="T3" s="1511"/>
      <c r="U3" s="1512"/>
      <c r="W3" s="1513" t="s">
        <v>554</v>
      </c>
      <c r="X3" s="1514"/>
      <c r="Y3" s="1515"/>
      <c r="AA3" s="1499" t="s">
        <v>629</v>
      </c>
      <c r="AB3" s="1500"/>
      <c r="AC3" s="1501"/>
      <c r="AE3" s="1231" t="s">
        <v>697</v>
      </c>
    </row>
    <row r="4" spans="1:33" s="1167" customFormat="1" ht="49.5" customHeight="1">
      <c r="B4" s="1168"/>
      <c r="C4" s="1169" t="s">
        <v>76</v>
      </c>
      <c r="D4" s="1170" t="s">
        <v>77</v>
      </c>
      <c r="E4" s="1171" t="s">
        <v>78</v>
      </c>
      <c r="F4" s="1172"/>
      <c r="G4" s="1173" t="s">
        <v>489</v>
      </c>
      <c r="H4" s="1174" t="s">
        <v>490</v>
      </c>
      <c r="I4" s="1175" t="s">
        <v>491</v>
      </c>
      <c r="K4" s="1176" t="s">
        <v>492</v>
      </c>
      <c r="L4" s="1174" t="s">
        <v>493</v>
      </c>
      <c r="M4" s="1065" t="s">
        <v>494</v>
      </c>
      <c r="N4" s="1177"/>
      <c r="O4" s="1178" t="s">
        <v>495</v>
      </c>
      <c r="P4" s="1179" t="s">
        <v>478</v>
      </c>
      <c r="Q4" s="1065" t="s">
        <v>500</v>
      </c>
      <c r="S4" s="1176" t="s">
        <v>509</v>
      </c>
      <c r="T4" s="1179" t="s">
        <v>530</v>
      </c>
      <c r="U4" s="1065" t="s">
        <v>555</v>
      </c>
      <c r="W4" s="1178" t="s">
        <v>573</v>
      </c>
      <c r="X4" s="1174" t="s">
        <v>593</v>
      </c>
      <c r="Y4" s="1175" t="s">
        <v>627</v>
      </c>
      <c r="AA4" s="1176" t="s">
        <v>698</v>
      </c>
      <c r="AB4" s="1174" t="s">
        <v>686</v>
      </c>
      <c r="AC4" s="1175" t="s">
        <v>699</v>
      </c>
      <c r="AE4" s="1232" t="s">
        <v>706</v>
      </c>
    </row>
    <row r="5" spans="1:33" s="1180" customFormat="1" ht="30" customHeight="1">
      <c r="B5" s="1181" t="s">
        <v>20</v>
      </c>
      <c r="C5" s="1182">
        <v>485</v>
      </c>
      <c r="D5" s="1183">
        <v>581</v>
      </c>
      <c r="E5" s="1184">
        <v>788</v>
      </c>
      <c r="F5" s="1185"/>
      <c r="G5" s="1186">
        <v>895</v>
      </c>
      <c r="H5" s="76">
        <v>1015</v>
      </c>
      <c r="I5" s="77">
        <v>336</v>
      </c>
      <c r="K5" s="75">
        <v>137</v>
      </c>
      <c r="L5" s="76">
        <v>453</v>
      </c>
      <c r="M5" s="77" t="s">
        <v>1</v>
      </c>
      <c r="N5" s="183"/>
      <c r="O5" s="528" t="s">
        <v>1</v>
      </c>
      <c r="P5" s="157" t="s">
        <v>1</v>
      </c>
      <c r="Q5" s="101" t="s">
        <v>1</v>
      </c>
      <c r="S5" s="75" t="s">
        <v>1</v>
      </c>
      <c r="T5" s="554" t="s">
        <v>329</v>
      </c>
      <c r="U5" s="538" t="s">
        <v>329</v>
      </c>
      <c r="W5" s="528" t="s">
        <v>1</v>
      </c>
      <c r="X5" s="76" t="s">
        <v>1</v>
      </c>
      <c r="Y5" s="77" t="s">
        <v>1</v>
      </c>
      <c r="AA5" s="75" t="s">
        <v>1</v>
      </c>
      <c r="AB5" s="277" t="s">
        <v>1</v>
      </c>
      <c r="AC5" s="964" t="s">
        <v>329</v>
      </c>
      <c r="AE5" s="828" t="s">
        <v>1</v>
      </c>
    </row>
    <row r="6" spans="1:33" s="1187" customFormat="1" ht="25.5" customHeight="1">
      <c r="B6" s="1188" t="s">
        <v>57</v>
      </c>
      <c r="C6" s="157">
        <v>-336</v>
      </c>
      <c r="D6" s="76">
        <v>-4125</v>
      </c>
      <c r="E6" s="77">
        <v>437</v>
      </c>
      <c r="F6" s="150"/>
      <c r="G6" s="75">
        <v>588</v>
      </c>
      <c r="H6" s="76">
        <v>627</v>
      </c>
      <c r="I6" s="77">
        <v>190</v>
      </c>
      <c r="K6" s="75">
        <v>88</v>
      </c>
      <c r="L6" s="76">
        <v>160</v>
      </c>
      <c r="M6" s="77">
        <v>-10</v>
      </c>
      <c r="N6" s="183"/>
      <c r="O6" s="528">
        <v>134</v>
      </c>
      <c r="P6" s="157">
        <v>273</v>
      </c>
      <c r="Q6" s="101">
        <v>331</v>
      </c>
      <c r="S6" s="75">
        <v>365</v>
      </c>
      <c r="T6" s="157">
        <v>408</v>
      </c>
      <c r="U6" s="101">
        <v>568</v>
      </c>
      <c r="W6" s="528">
        <v>704</v>
      </c>
      <c r="X6" s="76">
        <v>608</v>
      </c>
      <c r="Y6" s="77">
        <v>270</v>
      </c>
      <c r="AA6" s="75">
        <v>823</v>
      </c>
      <c r="AB6" s="76">
        <v>1112</v>
      </c>
      <c r="AC6" s="77">
        <v>1008</v>
      </c>
      <c r="AE6" s="828">
        <v>761</v>
      </c>
    </row>
    <row r="7" spans="1:33" s="1187" customFormat="1" ht="25.5" customHeight="1">
      <c r="B7" s="1189" t="s">
        <v>2</v>
      </c>
      <c r="C7" s="157">
        <v>30770</v>
      </c>
      <c r="D7" s="76">
        <v>24485</v>
      </c>
      <c r="E7" s="77">
        <v>25217</v>
      </c>
      <c r="F7" s="150"/>
      <c r="G7" s="75">
        <v>26195</v>
      </c>
      <c r="H7" s="76">
        <v>26694</v>
      </c>
      <c r="I7" s="77">
        <v>23130</v>
      </c>
      <c r="K7" s="75">
        <v>21609</v>
      </c>
      <c r="L7" s="76">
        <v>21170</v>
      </c>
      <c r="M7" s="77">
        <v>21907</v>
      </c>
      <c r="N7" s="183"/>
      <c r="O7" s="528">
        <v>21501</v>
      </c>
      <c r="P7" s="157">
        <v>22202</v>
      </c>
      <c r="Q7" s="101">
        <v>22974</v>
      </c>
      <c r="S7" s="75">
        <v>20567</v>
      </c>
      <c r="T7" s="157">
        <v>21385</v>
      </c>
      <c r="U7" s="101">
        <v>23504</v>
      </c>
      <c r="W7" s="528">
        <v>22971</v>
      </c>
      <c r="X7" s="76">
        <v>22303</v>
      </c>
      <c r="Y7" s="77">
        <v>23001</v>
      </c>
      <c r="AA7" s="75">
        <v>26616.799999999999</v>
      </c>
      <c r="AB7" s="76">
        <v>26608</v>
      </c>
      <c r="AC7" s="77">
        <v>28869</v>
      </c>
      <c r="AE7" s="828">
        <v>30768</v>
      </c>
    </row>
    <row r="8" spans="1:33" s="1187" customFormat="1" ht="25.5" customHeight="1">
      <c r="B8" s="1189" t="s">
        <v>22</v>
      </c>
      <c r="C8" s="157">
        <v>3162</v>
      </c>
      <c r="D8" s="76">
        <v>2802</v>
      </c>
      <c r="E8" s="77">
        <v>4270</v>
      </c>
      <c r="F8" s="150"/>
      <c r="G8" s="75">
        <v>4886</v>
      </c>
      <c r="H8" s="76">
        <v>4760</v>
      </c>
      <c r="I8" s="77">
        <v>3190</v>
      </c>
      <c r="K8" s="75">
        <v>3524</v>
      </c>
      <c r="L8" s="76">
        <v>3300</v>
      </c>
      <c r="M8" s="77">
        <v>3300</v>
      </c>
      <c r="N8" s="183"/>
      <c r="O8" s="528">
        <v>3826</v>
      </c>
      <c r="P8" s="157">
        <v>4599</v>
      </c>
      <c r="Q8" s="101">
        <v>5509</v>
      </c>
      <c r="S8" s="75">
        <v>5203</v>
      </c>
      <c r="T8" s="157">
        <v>5505</v>
      </c>
      <c r="U8" s="101">
        <v>5865</v>
      </c>
      <c r="W8" s="528">
        <v>6182</v>
      </c>
      <c r="X8" s="76">
        <v>5791.23</v>
      </c>
      <c r="Y8" s="77">
        <v>6191</v>
      </c>
      <c r="AA8" s="75">
        <v>7280.12</v>
      </c>
      <c r="AB8" s="76">
        <v>8377</v>
      </c>
      <c r="AC8" s="77">
        <v>9241</v>
      </c>
      <c r="AE8" s="828">
        <v>9585</v>
      </c>
    </row>
    <row r="9" spans="1:33" s="1187" customFormat="1" ht="25.5" customHeight="1">
      <c r="B9" s="1189" t="s">
        <v>39</v>
      </c>
      <c r="C9" s="166">
        <v>10.3</v>
      </c>
      <c r="D9" s="103">
        <v>11.4</v>
      </c>
      <c r="E9" s="104">
        <v>16.899999999999999</v>
      </c>
      <c r="F9" s="164"/>
      <c r="G9" s="102">
        <v>18.7</v>
      </c>
      <c r="H9" s="103">
        <v>17.8</v>
      </c>
      <c r="I9" s="104">
        <v>13.8</v>
      </c>
      <c r="K9" s="102">
        <v>16.3</v>
      </c>
      <c r="L9" s="103">
        <v>15.6</v>
      </c>
      <c r="M9" s="104">
        <v>15.1</v>
      </c>
      <c r="N9" s="197"/>
      <c r="O9" s="529">
        <v>17.8</v>
      </c>
      <c r="P9" s="166">
        <v>20.7</v>
      </c>
      <c r="Q9" s="530">
        <v>24</v>
      </c>
      <c r="S9" s="102">
        <v>25.3</v>
      </c>
      <c r="T9" s="166">
        <v>25.7</v>
      </c>
      <c r="U9" s="530">
        <v>25</v>
      </c>
      <c r="W9" s="529">
        <v>26.9</v>
      </c>
      <c r="X9" s="103">
        <v>26</v>
      </c>
      <c r="Y9" s="104">
        <v>26.9</v>
      </c>
      <c r="AA9" s="102">
        <v>27.4</v>
      </c>
      <c r="AB9" s="103">
        <v>31.5</v>
      </c>
      <c r="AC9" s="104">
        <v>32</v>
      </c>
      <c r="AE9" s="1291">
        <f>AE8/AE7*100</f>
        <v>31.152496099843997</v>
      </c>
    </row>
    <row r="10" spans="1:33" s="1187" customFormat="1" ht="25.5" customHeight="1">
      <c r="B10" s="1189" t="s">
        <v>605</v>
      </c>
      <c r="C10" s="157">
        <v>19928</v>
      </c>
      <c r="D10" s="76">
        <v>14284</v>
      </c>
      <c r="E10" s="77">
        <v>13863</v>
      </c>
      <c r="F10" s="150"/>
      <c r="G10" s="75">
        <v>13177</v>
      </c>
      <c r="H10" s="76">
        <v>12991</v>
      </c>
      <c r="I10" s="77">
        <v>12869</v>
      </c>
      <c r="K10" s="75">
        <v>11935</v>
      </c>
      <c r="L10" s="76">
        <v>11163</v>
      </c>
      <c r="M10" s="77">
        <v>11181</v>
      </c>
      <c r="N10" s="183"/>
      <c r="O10" s="528">
        <v>10770</v>
      </c>
      <c r="P10" s="157">
        <v>10653</v>
      </c>
      <c r="Q10" s="101">
        <v>10388</v>
      </c>
      <c r="S10" s="75">
        <v>9227</v>
      </c>
      <c r="T10" s="157">
        <v>9254</v>
      </c>
      <c r="U10" s="101">
        <v>9115</v>
      </c>
      <c r="W10" s="528">
        <v>8733</v>
      </c>
      <c r="X10" s="583">
        <v>8933</v>
      </c>
      <c r="Y10" s="77">
        <v>9083</v>
      </c>
      <c r="AA10" s="75">
        <v>10527</v>
      </c>
      <c r="AB10" s="76">
        <v>8837</v>
      </c>
      <c r="AC10" s="77">
        <v>9067</v>
      </c>
      <c r="AE10" s="828">
        <v>10207</v>
      </c>
    </row>
    <row r="11" spans="1:33" s="1187" customFormat="1" ht="25.5" customHeight="1">
      <c r="B11" s="1189" t="s">
        <v>606</v>
      </c>
      <c r="C11" s="157">
        <v>15571</v>
      </c>
      <c r="D11" s="76">
        <v>10023</v>
      </c>
      <c r="E11" s="77">
        <v>8644</v>
      </c>
      <c r="F11" s="150"/>
      <c r="G11" s="75">
        <v>8461</v>
      </c>
      <c r="H11" s="76">
        <v>9189</v>
      </c>
      <c r="I11" s="77">
        <v>8653</v>
      </c>
      <c r="K11" s="75">
        <v>7378</v>
      </c>
      <c r="L11" s="76">
        <v>7006</v>
      </c>
      <c r="M11" s="77">
        <v>6764</v>
      </c>
      <c r="N11" s="183"/>
      <c r="O11" s="528">
        <v>6433</v>
      </c>
      <c r="P11" s="157">
        <v>6402</v>
      </c>
      <c r="Q11" s="101">
        <v>6296</v>
      </c>
      <c r="S11" s="75">
        <v>5716</v>
      </c>
      <c r="T11" s="157">
        <v>6111</v>
      </c>
      <c r="U11" s="101">
        <v>6035</v>
      </c>
      <c r="W11" s="528">
        <v>5847</v>
      </c>
      <c r="X11" s="583">
        <v>6132</v>
      </c>
      <c r="Y11" s="77">
        <v>6106</v>
      </c>
      <c r="AA11" s="75">
        <v>7702</v>
      </c>
      <c r="AB11" s="76">
        <v>6294</v>
      </c>
      <c r="AC11" s="77">
        <v>6973</v>
      </c>
      <c r="AE11" s="828">
        <v>8199</v>
      </c>
    </row>
    <row r="12" spans="1:33" s="1187" customFormat="1" ht="25.5" customHeight="1">
      <c r="B12" s="1190" t="s">
        <v>40</v>
      </c>
      <c r="C12" s="166">
        <v>6.3</v>
      </c>
      <c r="D12" s="103">
        <v>5.0999999999999996</v>
      </c>
      <c r="E12" s="104">
        <v>3.2</v>
      </c>
      <c r="F12" s="164"/>
      <c r="G12" s="102">
        <v>2.7</v>
      </c>
      <c r="H12" s="103">
        <v>2.7</v>
      </c>
      <c r="I12" s="104">
        <v>4</v>
      </c>
      <c r="K12" s="102">
        <v>3.4</v>
      </c>
      <c r="L12" s="103">
        <v>3.4</v>
      </c>
      <c r="M12" s="104">
        <v>3.4</v>
      </c>
      <c r="N12" s="197"/>
      <c r="O12" s="529">
        <v>2.8</v>
      </c>
      <c r="P12" s="166">
        <v>2.2999999999999998</v>
      </c>
      <c r="Q12" s="530">
        <v>1.9</v>
      </c>
      <c r="S12" s="102">
        <v>1.8</v>
      </c>
      <c r="T12" s="166">
        <v>1.7</v>
      </c>
      <c r="U12" s="530">
        <v>1.6</v>
      </c>
      <c r="W12" s="529">
        <v>1.4</v>
      </c>
      <c r="X12" s="103">
        <v>1.5</v>
      </c>
      <c r="Y12" s="104">
        <v>1.47</v>
      </c>
      <c r="Z12" s="1191"/>
      <c r="AA12" s="1192">
        <v>1.44</v>
      </c>
      <c r="AB12" s="1193">
        <v>1.05</v>
      </c>
      <c r="AC12" s="1194">
        <v>0.98</v>
      </c>
      <c r="AD12" s="1191"/>
      <c r="AE12" s="1292">
        <f>AE10/AE8</f>
        <v>1.0648930620761607</v>
      </c>
    </row>
    <row r="13" spans="1:33" s="1187" customFormat="1" ht="25.5" customHeight="1">
      <c r="B13" s="1195" t="s">
        <v>41</v>
      </c>
      <c r="C13" s="167">
        <v>4.9000000000000004</v>
      </c>
      <c r="D13" s="106">
        <v>3.6</v>
      </c>
      <c r="E13" s="107">
        <v>2</v>
      </c>
      <c r="F13" s="164"/>
      <c r="G13" s="105">
        <v>1.7</v>
      </c>
      <c r="H13" s="106">
        <v>1.9</v>
      </c>
      <c r="I13" s="107">
        <v>2.7</v>
      </c>
      <c r="K13" s="105">
        <v>2.1</v>
      </c>
      <c r="L13" s="106">
        <v>2.1</v>
      </c>
      <c r="M13" s="107">
        <v>2</v>
      </c>
      <c r="N13" s="197"/>
      <c r="O13" s="531">
        <v>1.7</v>
      </c>
      <c r="P13" s="167">
        <v>1.4</v>
      </c>
      <c r="Q13" s="532">
        <v>1.1000000000000001</v>
      </c>
      <c r="S13" s="105">
        <v>1.1000000000000001</v>
      </c>
      <c r="T13" s="167">
        <v>1.1000000000000001</v>
      </c>
      <c r="U13" s="532">
        <v>1</v>
      </c>
      <c r="W13" s="536">
        <v>0.95</v>
      </c>
      <c r="X13" s="114">
        <v>1.06</v>
      </c>
      <c r="Y13" s="115">
        <v>0.99</v>
      </c>
      <c r="AA13" s="112">
        <v>1.06</v>
      </c>
      <c r="AB13" s="114">
        <v>0.75</v>
      </c>
      <c r="AC13" s="115">
        <v>0.75</v>
      </c>
      <c r="AE13" s="1293">
        <f>AE11/AE8</f>
        <v>0.85539906103286389</v>
      </c>
    </row>
    <row r="14" spans="1:33" ht="37.5" customHeight="1">
      <c r="B14" s="1502" t="s">
        <v>604</v>
      </c>
      <c r="C14" s="1503"/>
      <c r="D14" s="1503"/>
      <c r="E14" s="1503"/>
      <c r="F14" s="1503"/>
      <c r="G14" s="1503"/>
      <c r="H14" s="1503"/>
      <c r="I14" s="1503"/>
      <c r="J14" s="1503"/>
      <c r="K14" s="1503"/>
      <c r="L14" s="1503"/>
      <c r="M14" s="1503"/>
      <c r="N14" s="1503"/>
      <c r="O14" s="1503"/>
      <c r="P14" s="1503"/>
      <c r="Q14" s="1503"/>
      <c r="R14" s="1503"/>
      <c r="S14" s="1503"/>
      <c r="T14" s="1503"/>
      <c r="U14" s="1503"/>
      <c r="V14" s="1503"/>
      <c r="W14" s="1503"/>
      <c r="X14" s="1503"/>
      <c r="Y14" s="1503"/>
      <c r="Z14" s="1503"/>
      <c r="AA14" s="1503"/>
      <c r="AB14" s="1196"/>
      <c r="AC14" s="1196"/>
      <c r="AD14" s="1196"/>
      <c r="AE14" s="1233"/>
      <c r="AG14" s="1197"/>
    </row>
    <row r="15" spans="1:33" ht="33" customHeight="1">
      <c r="A15" s="1160" t="s">
        <v>455</v>
      </c>
      <c r="B15" s="1160"/>
      <c r="C15" s="1198"/>
      <c r="D15" s="1198"/>
      <c r="E15" s="1198"/>
      <c r="F15" s="1198"/>
      <c r="G15" s="1198"/>
      <c r="H15" s="1504"/>
      <c r="I15" s="1506"/>
      <c r="K15" s="1506"/>
      <c r="L15" s="1102"/>
      <c r="M15" s="1496"/>
      <c r="N15" s="1103"/>
      <c r="P15" s="1496"/>
      <c r="Q15" s="1496"/>
      <c r="S15" s="1496"/>
      <c r="T15" s="1496"/>
      <c r="U15" s="1496"/>
      <c r="W15" s="1496"/>
      <c r="Y15" s="1496"/>
      <c r="AA15" s="1496"/>
      <c r="AB15" s="1496"/>
      <c r="AE15" s="1496" t="s">
        <v>553</v>
      </c>
      <c r="AG15" s="1197"/>
    </row>
    <row r="16" spans="1:33" ht="11.25" customHeight="1">
      <c r="B16" s="986"/>
      <c r="C16" s="1198"/>
      <c r="D16" s="1198"/>
      <c r="E16" s="1198"/>
      <c r="F16" s="1198"/>
      <c r="G16" s="1198"/>
      <c r="H16" s="1505"/>
      <c r="I16" s="1497"/>
      <c r="K16" s="1497"/>
      <c r="L16" s="1199"/>
      <c r="M16" s="1497"/>
      <c r="N16" s="1163"/>
      <c r="P16" s="1497"/>
      <c r="Q16" s="1497"/>
      <c r="S16" s="1497"/>
      <c r="T16" s="1497"/>
      <c r="U16" s="1497"/>
      <c r="W16" s="1497"/>
      <c r="Y16" s="1497"/>
      <c r="AA16" s="1497"/>
      <c r="AB16" s="1497"/>
      <c r="AE16" s="1498"/>
    </row>
    <row r="17" spans="2:38" s="1167" customFormat="1" ht="49.5" customHeight="1">
      <c r="B17" s="1200"/>
      <c r="C17" s="1169" t="s">
        <v>76</v>
      </c>
      <c r="D17" s="1170" t="s">
        <v>77</v>
      </c>
      <c r="E17" s="1171" t="s">
        <v>78</v>
      </c>
      <c r="F17" s="1172"/>
      <c r="G17" s="1173" t="s">
        <v>489</v>
      </c>
      <c r="H17" s="1174" t="s">
        <v>490</v>
      </c>
      <c r="I17" s="1175" t="s">
        <v>491</v>
      </c>
      <c r="K17" s="1176" t="s">
        <v>492</v>
      </c>
      <c r="L17" s="1174" t="s">
        <v>493</v>
      </c>
      <c r="M17" s="1065" t="s">
        <v>494</v>
      </c>
      <c r="N17" s="1177"/>
      <c r="O17" s="1178" t="s">
        <v>495</v>
      </c>
      <c r="P17" s="1179" t="s">
        <v>478</v>
      </c>
      <c r="Q17" s="1065" t="s">
        <v>500</v>
      </c>
      <c r="S17" s="1176" t="s">
        <v>509</v>
      </c>
      <c r="T17" s="1179" t="s">
        <v>530</v>
      </c>
      <c r="U17" s="1065" t="s">
        <v>555</v>
      </c>
      <c r="W17" s="1178" t="s">
        <v>573</v>
      </c>
      <c r="X17" s="1179" t="s">
        <v>592</v>
      </c>
      <c r="Y17" s="1065" t="s">
        <v>628</v>
      </c>
      <c r="AA17" s="1176" t="s">
        <v>652</v>
      </c>
      <c r="AB17" s="1174" t="s">
        <v>686</v>
      </c>
      <c r="AC17" s="1175" t="s">
        <v>699</v>
      </c>
      <c r="AE17" s="1232" t="s">
        <v>706</v>
      </c>
    </row>
    <row r="18" spans="2:38" s="1208" customFormat="1" ht="18" customHeight="1">
      <c r="B18" s="1201" t="s">
        <v>3</v>
      </c>
      <c r="C18" s="1202"/>
      <c r="D18" s="1203"/>
      <c r="E18" s="1204"/>
      <c r="F18" s="1172"/>
      <c r="G18" s="1205"/>
      <c r="H18" s="1206"/>
      <c r="I18" s="1207"/>
      <c r="K18" s="1205"/>
      <c r="L18" s="1206"/>
      <c r="M18" s="1207"/>
      <c r="N18" s="1209"/>
      <c r="O18" s="1210"/>
      <c r="P18" s="1211"/>
      <c r="Q18" s="1066"/>
      <c r="S18" s="1205"/>
      <c r="T18" s="1211"/>
      <c r="U18" s="1066"/>
      <c r="W18" s="1210"/>
      <c r="X18" s="1211"/>
      <c r="Y18" s="1066"/>
      <c r="AA18" s="1205"/>
      <c r="AB18" s="1206"/>
      <c r="AC18" s="1207"/>
      <c r="AE18" s="1294"/>
      <c r="AL18" s="1212"/>
    </row>
    <row r="19" spans="2:38" s="1187" customFormat="1" ht="18" customHeight="1">
      <c r="B19" s="1213" t="s">
        <v>4</v>
      </c>
      <c r="C19" s="168">
        <v>718</v>
      </c>
      <c r="D19" s="73">
        <v>528</v>
      </c>
      <c r="E19" s="78">
        <v>696</v>
      </c>
      <c r="F19" s="150"/>
      <c r="G19" s="72">
        <v>491</v>
      </c>
      <c r="H19" s="73">
        <v>330</v>
      </c>
      <c r="I19" s="78">
        <v>117</v>
      </c>
      <c r="K19" s="72">
        <v>181</v>
      </c>
      <c r="L19" s="73">
        <v>166</v>
      </c>
      <c r="M19" s="78">
        <v>148</v>
      </c>
      <c r="N19" s="183"/>
      <c r="O19" s="533">
        <v>145</v>
      </c>
      <c r="P19" s="168">
        <v>176</v>
      </c>
      <c r="Q19" s="108">
        <v>201</v>
      </c>
      <c r="S19" s="72">
        <v>231</v>
      </c>
      <c r="T19" s="168">
        <v>279</v>
      </c>
      <c r="U19" s="108">
        <v>341</v>
      </c>
      <c r="W19" s="533">
        <v>390</v>
      </c>
      <c r="X19" s="168">
        <v>254</v>
      </c>
      <c r="Y19" s="108">
        <v>312</v>
      </c>
      <c r="AA19" s="72">
        <v>2017</v>
      </c>
      <c r="AB19" s="73">
        <v>2763</v>
      </c>
      <c r="AC19" s="78">
        <v>3987</v>
      </c>
      <c r="AE19" s="1295">
        <v>3242</v>
      </c>
    </row>
    <row r="20" spans="2:38" s="1187" customFormat="1" ht="25.5" customHeight="1">
      <c r="B20" s="1214" t="s">
        <v>5</v>
      </c>
      <c r="C20" s="157">
        <v>794</v>
      </c>
      <c r="D20" s="76">
        <v>777</v>
      </c>
      <c r="E20" s="77">
        <v>766</v>
      </c>
      <c r="F20" s="150"/>
      <c r="G20" s="75">
        <v>730</v>
      </c>
      <c r="H20" s="76">
        <v>627</v>
      </c>
      <c r="I20" s="77">
        <v>428</v>
      </c>
      <c r="K20" s="75">
        <v>239</v>
      </c>
      <c r="L20" s="76">
        <v>198</v>
      </c>
      <c r="M20" s="77">
        <v>168</v>
      </c>
      <c r="N20" s="183"/>
      <c r="O20" s="528">
        <v>154</v>
      </c>
      <c r="P20" s="157">
        <v>248</v>
      </c>
      <c r="Q20" s="101">
        <v>213</v>
      </c>
      <c r="S20" s="75">
        <v>329</v>
      </c>
      <c r="T20" s="157">
        <v>304</v>
      </c>
      <c r="U20" s="101">
        <v>377</v>
      </c>
      <c r="W20" s="528">
        <v>434</v>
      </c>
      <c r="X20" s="76">
        <v>403</v>
      </c>
      <c r="Y20" s="101">
        <v>330</v>
      </c>
      <c r="AA20" s="75">
        <v>2129</v>
      </c>
      <c r="AB20" s="76">
        <v>2863</v>
      </c>
      <c r="AC20" s="77">
        <v>4122</v>
      </c>
      <c r="AE20" s="828">
        <v>3580</v>
      </c>
    </row>
    <row r="21" spans="2:38" s="1187" customFormat="1" ht="25.5" customHeight="1">
      <c r="B21" s="1214" t="s">
        <v>6</v>
      </c>
      <c r="C21" s="157">
        <v>205</v>
      </c>
      <c r="D21" s="76">
        <v>325</v>
      </c>
      <c r="E21" s="77">
        <v>388</v>
      </c>
      <c r="F21" s="150"/>
      <c r="G21" s="75">
        <v>318</v>
      </c>
      <c r="H21" s="76">
        <v>304</v>
      </c>
      <c r="I21" s="77">
        <v>103</v>
      </c>
      <c r="K21" s="75">
        <v>120</v>
      </c>
      <c r="L21" s="76">
        <v>116</v>
      </c>
      <c r="M21" s="77">
        <v>114</v>
      </c>
      <c r="N21" s="183"/>
      <c r="O21" s="528">
        <v>95</v>
      </c>
      <c r="P21" s="157">
        <v>134</v>
      </c>
      <c r="Q21" s="101">
        <v>150</v>
      </c>
      <c r="S21" s="75">
        <v>192</v>
      </c>
      <c r="T21" s="157">
        <v>204</v>
      </c>
      <c r="U21" s="101">
        <v>260</v>
      </c>
      <c r="W21" s="528">
        <v>331</v>
      </c>
      <c r="X21" s="76">
        <v>228</v>
      </c>
      <c r="Y21" s="101">
        <v>221</v>
      </c>
      <c r="AA21" s="75">
        <v>1495</v>
      </c>
      <c r="AB21" s="76">
        <v>1835</v>
      </c>
      <c r="AC21" s="77">
        <v>2715</v>
      </c>
      <c r="AE21" s="828">
        <v>3007</v>
      </c>
    </row>
    <row r="22" spans="2:38" s="1187" customFormat="1" ht="25.5" customHeight="1">
      <c r="B22" s="1215" t="s">
        <v>7</v>
      </c>
      <c r="C22" s="157">
        <v>11715.39</v>
      </c>
      <c r="D22" s="76">
        <v>11668.95</v>
      </c>
      <c r="E22" s="77">
        <v>17059.66</v>
      </c>
      <c r="F22" s="150"/>
      <c r="G22" s="75">
        <v>17287.650000000001</v>
      </c>
      <c r="H22" s="76">
        <v>12525.54</v>
      </c>
      <c r="I22" s="77">
        <v>8109.53</v>
      </c>
      <c r="K22" s="75">
        <v>11090</v>
      </c>
      <c r="L22" s="76">
        <v>9755</v>
      </c>
      <c r="M22" s="77">
        <v>10084</v>
      </c>
      <c r="N22" s="183"/>
      <c r="O22" s="528">
        <v>12397.91</v>
      </c>
      <c r="P22" s="157">
        <v>14827.83</v>
      </c>
      <c r="Q22" s="101">
        <v>19206.990000000002</v>
      </c>
      <c r="S22" s="75">
        <v>16758.669999999998</v>
      </c>
      <c r="T22" s="157">
        <v>18909</v>
      </c>
      <c r="U22" s="101">
        <v>21454</v>
      </c>
      <c r="W22" s="528">
        <v>21205.81</v>
      </c>
      <c r="X22" s="76">
        <v>18917.009999999998</v>
      </c>
      <c r="Y22" s="101">
        <v>29178.799999999999</v>
      </c>
      <c r="AA22" s="75">
        <v>27821.43</v>
      </c>
      <c r="AB22" s="76">
        <v>28041.48</v>
      </c>
      <c r="AC22" s="77">
        <v>40369</v>
      </c>
      <c r="AE22" s="828">
        <v>39894.54</v>
      </c>
    </row>
    <row r="23" spans="2:38" s="1187" customFormat="1" ht="25.5" customHeight="1">
      <c r="B23" s="1215" t="s">
        <v>23</v>
      </c>
      <c r="C23" s="168">
        <v>194817297</v>
      </c>
      <c r="D23" s="73">
        <v>219825798</v>
      </c>
      <c r="E23" s="78">
        <v>346172113</v>
      </c>
      <c r="F23" s="150"/>
      <c r="G23" s="72">
        <v>687273129</v>
      </c>
      <c r="H23" s="76">
        <v>1205695844</v>
      </c>
      <c r="I23" s="77">
        <v>1233515228</v>
      </c>
      <c r="K23" s="75">
        <v>1241281744</v>
      </c>
      <c r="L23" s="76">
        <v>1251087488</v>
      </c>
      <c r="M23" s="77">
        <v>1251095242</v>
      </c>
      <c r="N23" s="183"/>
      <c r="O23" s="528">
        <v>1251085083</v>
      </c>
      <c r="P23" s="157">
        <v>1251066949</v>
      </c>
      <c r="Q23" s="101">
        <v>1251027247</v>
      </c>
      <c r="S23" s="75">
        <v>1251018245</v>
      </c>
      <c r="T23" s="157">
        <v>1251010292</v>
      </c>
      <c r="U23" s="101">
        <v>1250975218</v>
      </c>
      <c r="W23" s="528">
        <v>1249847151</v>
      </c>
      <c r="X23" s="76">
        <v>1243634792</v>
      </c>
      <c r="Y23" s="101">
        <v>1199760352</v>
      </c>
      <c r="AA23" s="75">
        <v>233464995</v>
      </c>
      <c r="AB23" s="76">
        <v>230830451</v>
      </c>
      <c r="AC23" s="77">
        <v>223441431</v>
      </c>
      <c r="AE23" s="828">
        <v>216500576</v>
      </c>
    </row>
    <row r="24" spans="2:38" s="1187" customFormat="1" ht="25.5" customHeight="1">
      <c r="B24" s="1215" t="s">
        <v>24</v>
      </c>
      <c r="C24" s="168">
        <v>117695891</v>
      </c>
      <c r="D24" s="73">
        <v>147271370</v>
      </c>
      <c r="E24" s="78">
        <v>161838561</v>
      </c>
      <c r="F24" s="150"/>
      <c r="G24" s="72">
        <v>139697053</v>
      </c>
      <c r="H24" s="76">
        <v>10836065</v>
      </c>
      <c r="I24" s="77">
        <v>1500000</v>
      </c>
      <c r="K24" s="75">
        <v>834247</v>
      </c>
      <c r="L24" s="76" t="s">
        <v>1</v>
      </c>
      <c r="M24" s="101" t="s">
        <v>1</v>
      </c>
      <c r="N24" s="155"/>
      <c r="O24" s="528" t="s">
        <v>1</v>
      </c>
      <c r="P24" s="157" t="s">
        <v>1</v>
      </c>
      <c r="Q24" s="101" t="s">
        <v>1</v>
      </c>
      <c r="S24" s="75" t="s">
        <v>1</v>
      </c>
      <c r="T24" s="157" t="s">
        <v>329</v>
      </c>
      <c r="U24" s="535" t="s">
        <v>329</v>
      </c>
      <c r="W24" s="528" t="s">
        <v>1</v>
      </c>
      <c r="X24" s="76" t="s">
        <v>1</v>
      </c>
      <c r="Y24" s="101" t="s">
        <v>329</v>
      </c>
      <c r="AA24" s="1216" t="s">
        <v>1</v>
      </c>
      <c r="AB24" s="277" t="s">
        <v>1</v>
      </c>
      <c r="AC24" s="964" t="s">
        <v>329</v>
      </c>
      <c r="AE24" s="829" t="s">
        <v>1</v>
      </c>
    </row>
    <row r="25" spans="2:38" s="1187" customFormat="1" ht="25.5" customHeight="1">
      <c r="B25" s="1215" t="s">
        <v>25</v>
      </c>
      <c r="C25" s="168">
        <v>213374473</v>
      </c>
      <c r="D25" s="73">
        <v>240066694</v>
      </c>
      <c r="E25" s="78">
        <v>403985111</v>
      </c>
      <c r="F25" s="150"/>
      <c r="G25" s="72">
        <v>1067852177</v>
      </c>
      <c r="H25" s="76">
        <v>1233562344</v>
      </c>
      <c r="I25" s="77">
        <v>1233457137</v>
      </c>
      <c r="K25" s="75">
        <v>1251091013</v>
      </c>
      <c r="L25" s="76">
        <v>1251082539</v>
      </c>
      <c r="M25" s="101">
        <v>1251088074</v>
      </c>
      <c r="N25" s="155"/>
      <c r="O25" s="528">
        <v>1251081849</v>
      </c>
      <c r="P25" s="157">
        <v>1251032203</v>
      </c>
      <c r="Q25" s="101">
        <v>1251022412</v>
      </c>
      <c r="S25" s="75">
        <v>1251014642</v>
      </c>
      <c r="T25" s="157">
        <v>1250982748</v>
      </c>
      <c r="U25" s="535">
        <v>1250970754</v>
      </c>
      <c r="W25" s="528">
        <v>1249239057</v>
      </c>
      <c r="X25" s="76">
        <v>1219295244</v>
      </c>
      <c r="Y25" s="101">
        <v>1199095031</v>
      </c>
      <c r="AA25" s="75">
        <v>230829344</v>
      </c>
      <c r="AB25" s="76">
        <v>230816920</v>
      </c>
      <c r="AC25" s="77">
        <v>218003809</v>
      </c>
      <c r="AE25" s="828">
        <v>212996789</v>
      </c>
      <c r="AF25" s="1217"/>
      <c r="AG25" s="1218"/>
    </row>
    <row r="26" spans="2:38" s="1187" customFormat="1" ht="25.5" customHeight="1">
      <c r="B26" s="1215" t="s">
        <v>26</v>
      </c>
      <c r="C26" s="168">
        <v>133000000</v>
      </c>
      <c r="D26" s="73">
        <v>166825000</v>
      </c>
      <c r="E26" s="78">
        <v>145825000</v>
      </c>
      <c r="F26" s="150"/>
      <c r="G26" s="72">
        <v>32325000</v>
      </c>
      <c r="H26" s="76">
        <v>1500000</v>
      </c>
      <c r="I26" s="77">
        <v>1500000</v>
      </c>
      <c r="K26" s="75" t="s">
        <v>1</v>
      </c>
      <c r="L26" s="76" t="s">
        <v>1</v>
      </c>
      <c r="M26" s="101" t="s">
        <v>1</v>
      </c>
      <c r="N26" s="155"/>
      <c r="O26" s="528" t="s">
        <v>1</v>
      </c>
      <c r="P26" s="157" t="s">
        <v>1</v>
      </c>
      <c r="Q26" s="101" t="s">
        <v>1</v>
      </c>
      <c r="S26" s="75" t="s">
        <v>1</v>
      </c>
      <c r="T26" s="157" t="s">
        <v>329</v>
      </c>
      <c r="U26" s="101" t="s">
        <v>329</v>
      </c>
      <c r="W26" s="528" t="s">
        <v>1</v>
      </c>
      <c r="X26" s="76" t="s">
        <v>1</v>
      </c>
      <c r="Y26" s="101" t="s">
        <v>329</v>
      </c>
      <c r="AA26" s="1216" t="s">
        <v>329</v>
      </c>
      <c r="AB26" s="277" t="s">
        <v>1</v>
      </c>
      <c r="AC26" s="964" t="s">
        <v>329</v>
      </c>
      <c r="AE26" s="829" t="s">
        <v>329</v>
      </c>
    </row>
    <row r="27" spans="2:38" s="1187" customFormat="1" ht="25.5" customHeight="1">
      <c r="B27" s="1219" t="s">
        <v>56</v>
      </c>
      <c r="C27" s="169">
        <v>-172.52</v>
      </c>
      <c r="D27" s="110">
        <v>-1876.48</v>
      </c>
      <c r="E27" s="111">
        <v>126.21178416038055</v>
      </c>
      <c r="F27" s="165"/>
      <c r="G27" s="109">
        <v>85.506034648502833</v>
      </c>
      <c r="H27" s="110">
        <v>51.979112562553404</v>
      </c>
      <c r="I27" s="111">
        <v>15.385298521925304</v>
      </c>
      <c r="K27" s="109">
        <v>7.08</v>
      </c>
      <c r="L27" s="110">
        <v>12.773687013861446</v>
      </c>
      <c r="M27" s="111">
        <v>-0.83127164507020535</v>
      </c>
      <c r="N27" s="198"/>
      <c r="O27" s="534">
        <v>10.75</v>
      </c>
      <c r="P27" s="169">
        <v>21.78</v>
      </c>
      <c r="Q27" s="535">
        <v>26.44</v>
      </c>
      <c r="S27" s="109">
        <v>29.2</v>
      </c>
      <c r="T27" s="169">
        <v>32.58</v>
      </c>
      <c r="U27" s="535">
        <v>45.44</v>
      </c>
      <c r="W27" s="534">
        <v>56.34</v>
      </c>
      <c r="X27" s="110">
        <v>48.91</v>
      </c>
      <c r="Y27" s="535">
        <v>22.51</v>
      </c>
      <c r="AA27" s="109">
        <v>352.65</v>
      </c>
      <c r="AB27" s="110">
        <v>481.94</v>
      </c>
      <c r="AC27" s="111">
        <v>450.97</v>
      </c>
      <c r="AE27" s="1296">
        <v>351.59</v>
      </c>
      <c r="AG27" s="1220"/>
    </row>
    <row r="28" spans="2:38" s="1187" customFormat="1" ht="25.5" customHeight="1">
      <c r="B28" s="1219" t="s">
        <v>42</v>
      </c>
      <c r="C28" s="169">
        <v>235.43</v>
      </c>
      <c r="D28" s="110">
        <v>-1440.26</v>
      </c>
      <c r="E28" s="111">
        <v>-368.95</v>
      </c>
      <c r="F28" s="165"/>
      <c r="G28" s="109">
        <v>144.22</v>
      </c>
      <c r="H28" s="110">
        <v>383.46</v>
      </c>
      <c r="I28" s="111">
        <v>256.17</v>
      </c>
      <c r="K28" s="109">
        <v>281.69</v>
      </c>
      <c r="L28" s="110">
        <v>263.79000000000002</v>
      </c>
      <c r="M28" s="535">
        <v>263.74</v>
      </c>
      <c r="N28" s="199"/>
      <c r="O28" s="534">
        <v>305.81</v>
      </c>
      <c r="P28" s="169">
        <v>367.58</v>
      </c>
      <c r="Q28" s="535">
        <v>440.43</v>
      </c>
      <c r="S28" s="109">
        <v>415.95</v>
      </c>
      <c r="T28" s="169">
        <v>440.06</v>
      </c>
      <c r="U28" s="535">
        <v>468.81</v>
      </c>
      <c r="W28" s="534">
        <v>494.94</v>
      </c>
      <c r="X28" s="110">
        <v>474.97</v>
      </c>
      <c r="Y28" s="535">
        <v>516.32000000000005</v>
      </c>
      <c r="AA28" s="1221">
        <v>3153.9</v>
      </c>
      <c r="AB28" s="114">
        <v>3629.34</v>
      </c>
      <c r="AC28" s="115">
        <v>4238.8100000000004</v>
      </c>
      <c r="AE28" s="1293">
        <v>4499.8900000000003</v>
      </c>
    </row>
    <row r="29" spans="2:38" s="1187" customFormat="1" ht="64.5" customHeight="1">
      <c r="B29" s="1222" t="s">
        <v>638</v>
      </c>
      <c r="C29" s="848" t="s">
        <v>1</v>
      </c>
      <c r="D29" s="849" t="s">
        <v>1</v>
      </c>
      <c r="E29" s="850">
        <v>631.05999999999995</v>
      </c>
      <c r="F29" s="165"/>
      <c r="G29" s="851">
        <v>427.53</v>
      </c>
      <c r="H29" s="849">
        <v>259.89999999999998</v>
      </c>
      <c r="I29" s="850">
        <v>76.930000000000007</v>
      </c>
      <c r="K29" s="851">
        <v>35.369999999999997</v>
      </c>
      <c r="L29" s="849">
        <v>63.87</v>
      </c>
      <c r="M29" s="850">
        <v>-4.16</v>
      </c>
      <c r="N29" s="198"/>
      <c r="O29" s="852">
        <v>53.75</v>
      </c>
      <c r="P29" s="848">
        <v>108.91</v>
      </c>
      <c r="Q29" s="853">
        <v>132.19</v>
      </c>
      <c r="S29" s="851">
        <v>145.99</v>
      </c>
      <c r="T29" s="848">
        <v>162.91</v>
      </c>
      <c r="U29" s="853">
        <v>227.19</v>
      </c>
      <c r="W29" s="852">
        <v>281.70999999999998</v>
      </c>
      <c r="X29" s="849">
        <v>244.53</v>
      </c>
      <c r="Y29" s="853">
        <v>112.53</v>
      </c>
      <c r="AA29" s="854"/>
      <c r="AB29" s="854"/>
      <c r="AC29" s="854"/>
      <c r="AE29" s="854"/>
    </row>
    <row r="30" spans="2:38" s="1187" customFormat="1" ht="64.5" customHeight="1">
      <c r="B30" s="1223" t="s">
        <v>639</v>
      </c>
      <c r="C30" s="170" t="s">
        <v>1</v>
      </c>
      <c r="D30" s="114" t="s">
        <v>1</v>
      </c>
      <c r="E30" s="115">
        <v>-1844.75</v>
      </c>
      <c r="F30" s="165"/>
      <c r="G30" s="112">
        <v>728.5</v>
      </c>
      <c r="H30" s="114">
        <v>1917.29</v>
      </c>
      <c r="I30" s="115">
        <v>1280.8699999999999</v>
      </c>
      <c r="K30" s="112">
        <v>1408.44</v>
      </c>
      <c r="L30" s="114">
        <v>1318.97</v>
      </c>
      <c r="M30" s="113">
        <v>1318.7</v>
      </c>
      <c r="N30" s="199"/>
      <c r="O30" s="536">
        <v>1529.03</v>
      </c>
      <c r="P30" s="170">
        <v>1837.89</v>
      </c>
      <c r="Q30" s="113">
        <v>2202.13</v>
      </c>
      <c r="S30" s="112">
        <v>2079.73</v>
      </c>
      <c r="T30" s="170">
        <v>2200.3200000000002</v>
      </c>
      <c r="U30" s="113">
        <v>2344.04</v>
      </c>
      <c r="W30" s="536">
        <v>2474.69</v>
      </c>
      <c r="X30" s="114">
        <v>2374.83</v>
      </c>
      <c r="Y30" s="113">
        <v>2581.58</v>
      </c>
      <c r="AA30" s="165"/>
      <c r="AB30" s="165"/>
      <c r="AC30" s="165"/>
      <c r="AE30" s="165"/>
    </row>
    <row r="31" spans="2:38" ht="21" customHeight="1">
      <c r="B31" s="1516" t="s">
        <v>636</v>
      </c>
      <c r="C31" s="1517"/>
      <c r="D31" s="1517"/>
      <c r="E31" s="1517"/>
      <c r="F31" s="1517"/>
      <c r="G31" s="1517"/>
      <c r="H31" s="1517"/>
      <c r="I31" s="1517"/>
      <c r="J31" s="1517"/>
      <c r="K31" s="1517"/>
      <c r="L31" s="1517"/>
      <c r="M31" s="1517"/>
      <c r="N31" s="1517"/>
      <c r="O31" s="1517"/>
      <c r="P31" s="1517"/>
      <c r="Q31" s="1517"/>
      <c r="R31" s="1517"/>
      <c r="S31" s="1517"/>
      <c r="T31" s="1517"/>
    </row>
    <row r="32" spans="2:38" ht="21" customHeight="1"/>
    <row r="33" spans="21:21" ht="21" customHeight="1">
      <c r="U33" s="1224"/>
    </row>
    <row r="34" spans="21:21" ht="21" customHeight="1"/>
    <row r="35" spans="21:21" ht="21" customHeight="1"/>
    <row r="36" spans="21:21" ht="21" customHeight="1"/>
    <row r="37" spans="21:21" ht="21" customHeight="1"/>
    <row r="38" spans="21:21" ht="21" customHeight="1"/>
    <row r="39" spans="21:21" ht="21" customHeight="1"/>
    <row r="40" spans="21:21" ht="21" customHeight="1"/>
    <row r="41" spans="21:21" ht="21" customHeight="1"/>
    <row r="42" spans="21:21" ht="21" customHeight="1"/>
    <row r="43" spans="21:21" ht="21" customHeight="1"/>
    <row r="44" spans="21:21" ht="21" customHeight="1"/>
    <row r="45" spans="21:21" ht="21" customHeight="1"/>
    <row r="46" spans="21:21" ht="21" customHeight="1"/>
    <row r="47" spans="21:21" ht="21" customHeight="1"/>
    <row r="48" spans="21:2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23">
    <mergeCell ref="K3:M3"/>
    <mergeCell ref="O3:Q3"/>
    <mergeCell ref="B31:T31"/>
    <mergeCell ref="U15:U16"/>
    <mergeCell ref="W15:W16"/>
    <mergeCell ref="S3:U3"/>
    <mergeCell ref="W3:Y3"/>
    <mergeCell ref="AB15:AB16"/>
    <mergeCell ref="AE15:AE16"/>
    <mergeCell ref="AA3:AC3"/>
    <mergeCell ref="B14:AA14"/>
    <mergeCell ref="H15:H16"/>
    <mergeCell ref="I15:I16"/>
    <mergeCell ref="K15:K16"/>
    <mergeCell ref="M15:M16"/>
    <mergeCell ref="P15:P16"/>
    <mergeCell ref="Q15:Q16"/>
    <mergeCell ref="S15:S16"/>
    <mergeCell ref="T15:T16"/>
    <mergeCell ref="C3:E3"/>
    <mergeCell ref="G3:I3"/>
    <mergeCell ref="Y15:Y16"/>
    <mergeCell ref="AA15:AA16"/>
  </mergeCells>
  <phoneticPr fontId="2"/>
  <printOptions horizontalCentered="1"/>
  <pageMargins left="0.39370078740157483" right="0.43307086614173229" top="0.78740157480314965" bottom="0.39370078740157483" header="0.27559055118110237" footer="0.35433070866141736"/>
  <pageSetup paperSize="8" scale="3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359E-E323-4095-AD50-91F51D2D462A}">
  <dimension ref="A1"/>
  <sheetViews>
    <sheetView workbookViewId="0"/>
  </sheetViews>
  <sheetFormatPr defaultRowHeight="13.5"/>
  <cols>
    <col min="1" max="1" width="20.5" customWidth="1"/>
  </cols>
  <sheetData>
    <row r="1" spans="1:1">
      <c r="A1" s="1260">
        <v>756</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2.02.03</AppVersion>
  <CustomXmlVersion>2.02.03</CustomXmlVersion>
  <IsHighlightMode>False</IsHighlightMode>
  <LastOperationSubsidiaryCompanyId>05597</LastOperationSubsidiaryCompanyId>
  <Links>
    <LinkInfo LinkId="706" Error="">PD94bWwgdmVyc2lvbj0iMS4wIiBlbmNvZGluZz0idXRmLTgiPz4NCjxMaW5rSW5mb0V4Y2VsIHhtbG5zOnhzaT0iaHR0cDovL3d3dy53My5vcmcvMjAwMS9YTUxTY2hlbWEtaW5zdGFuY2UiIHhtbG5zOnhzZD0iaHR0cDovL3d3dy53My5vcmcvMjAwMS9YTUxTY2hlbWEiPg0KICA8TGlua0luZm9Db3JlPg0KICAgIDxMaW5rSWQ+NzA2PC9MaW5rSWQ+DQogICAgPEluZmxvd1ZhbD4xMSwwMjY8L0luZmxvd1ZhbD4NCiAgICA8RGlzcFZhbD4xMSwwMjYgPC9EaXNwVmFsPg0KICAgIDxMYXN0VXBkVGltZT4yMDI1LzAxLzMxIDE5OjA3OjM0PC9MYXN0VXBkVGltZT4NCiAgICA8V29ya3NoZWV0Tk0+Q0bjgJBJRlJT44CRIDwvV29ya3NoZWV0Tk0+DQogICAgPExpbmtDZWxsQWRkcmVzc0ExPlEzNTwvTGlua0NlbGxBZGRyZXNzQTE+DQogICAgPExpbmtDZWxsQWRkcmVzc1IxQzE+UjM1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TA2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DAwMDwvVGVtQXhpc1R5cD4NCiAgICA8TWVudU5tPumAo+e1kENG6KiI566X5pu4PC9NZW51Tm0+DQogICAgPEl0ZW1ObT7mipXos4fjga7lo7LljbTjgavjgojjgovlj47lhaU8L0l0ZW1ObT4NCiAgICA8Q29sTm0+5b2T5pyf6YeR6aGNPC9Db2xObT4NCiAgICA8T3JpZ2luYWxWYWw+MTEsMDI2LDQ3NywwMDA8L09yaWdpbmFsVmFsPg0KICAgIDxMYXN0TnVtVmFsPjExLDAyNjwvTGFzdE51bVZhbD4NCiAgICA8UmF3TGlua1ZhbD4xMSwwMjY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5" Error="">PD94bWwgdmVyc2lvbj0iMS4wIiBlbmNvZGluZz0idXRmLTgiPz4NCjxMaW5rSW5mb0V4Y2VsIHhtbG5zOnhzaT0iaHR0cDovL3d3dy53My5vcmcvMjAwMS9YTUxTY2hlbWEtaW5zdGFuY2UiIHhtbG5zOnhzZD0iaHR0cDovL3d3dy53My5vcmcvMjAwMS9YTUxTY2hlbWEiPg0KICA8TGlua0luZm9Db3JlPg0KICAgIDxMaW5rSWQ+NzA1PC9MaW5rSWQ+DQogICAgPEluZmxvd1ZhbD4tMTMsODI1PC9JbmZsb3dWYWw+DQogICAgPERpc3BWYWw+4payIDEzLDgyNSA8L0Rpc3BWYWw+DQogICAgPExhc3RVcGRUaW1lPjIwMjUvMDEvMzEgMTk6MDc6MzQ8L0xhc3RVcGRUaW1lPg0KICAgIDxXb3Jrc2hlZXROTT5DRuOAkElGUlPjgJEgPC9Xb3Jrc2hlZXROTT4NCiAgICA8TGlua0NlbGxBZGRyZXNzQTE+UTM0PC9MaW5rQ2VsbEFkZHJlc3NBMT4NCiAgICA8TGlua0NlbGxBZGRyZXNzUjFDMT5SMzR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DU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TwvSXRlbUlkPg0KICAgIDxEaXNwSXRlbUlkPks2MjAwOTAwMDwvRGlzcEl0ZW1JZD4NCiAgICA8Q29sSWQ+UjMwMTAwMDAwIzwvQ29sSWQ+DQogICAgPFRlbUF4aXNUeXA+MTAwMDAwPC9UZW1BeGlzVHlwPg0KICAgIDxNZW51Tm0+6YCj57WQQ0boqIjnrpfmm7g8L01lbnVObT4NCiAgICA8SXRlbU5tPuaKleizh+OBruWPluW+l+OBq+OCiOOCi+aUr+WHujwvSXRlbU5tPg0KICAgIDxDb2xObT7lvZPmnJ/ph5HpoY08L0NvbE5tPg0KICAgIDxPcmlnaW5hbFZhbD4tMTMsODI1LDQ4MSwwMDA8L09yaWdpbmFsVmFsPg0KICAgIDxMYXN0TnVtVmFsPi0xMyw4MjU8L0xhc3ROdW1WYWw+DQogICAgPFJhd0xpbmtWYWw+LTEzLDgyNT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4" Error="">PD94bWwgdmVyc2lvbj0iMS4wIiBlbmNvZGluZz0idXRmLTgiPz4NCjxMaW5rSW5mb0V4Y2VsIHhtbG5zOnhzaT0iaHR0cDovL3d3dy53My5vcmcvMjAwMS9YTUxTY2hlbWEtaW5zdGFuY2UiIHhtbG5zOnhzZD0iaHR0cDovL3d3dy53My5vcmcvMjAwMS9YTUxTY2hlbWEiPg0KICA8TGlua0luZm9Db3JlPg0KICAgIDxMaW5rSWQ+NzA0PC9MaW5rSWQ+DQogICAgPEluZmxvd1ZhbD4tNTQyPC9JbmZsb3dWYWw+DQogICAgPERpc3BWYWw+4payIDU0MiA8L0Rpc3BWYWw+DQogICAgPExhc3RVcGRUaW1lPjIwMjUvMDEvMzEgMTk6MDc6MzQ8L0xhc3RVcGRUaW1lPg0KICAgIDxXb3Jrc2hlZXROTT5DRuOAkElGUlPjgJEgPC9Xb3Jrc2hlZXROTT4NCiAgICA8TGlua0NlbGxBZGRyZXNzQTE+UTMzPC9MaW5rQ2VsbEFkZHJlc3NBMT4NCiAgICA8TGlua0NlbGxBZGRyZXNzUjFDMT5SMzN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DQ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DwvSXRlbUlkPg0KICAgIDxEaXNwSXRlbUlkPks2MjAwODAwMDwvRGlzcEl0ZW1JZD4NCiAgICA8Q29sSWQ+UjMwMTAwMDAwIzwvQ29sSWQ+DQogICAgPFRlbUF4aXNUeXA+MTAwMDAwPC9UZW1BeGlzVHlwPg0KICAgIDxNZW51Tm0+6YCj57WQQ0boqIjnrpfmm7g8L01lbnVObT4NCiAgICA8SXRlbU5tPuWtkOS8muekvuOBruWjsuWNtOOBq+OCiOOCi+WPjuaUryjilrPjga/mlK/lh7opPC9JdGVtTm0+DQogICAgPENvbE5tPuW9k+acn+mHkemhjTwvQ29sTm0+DQogICAgPE9yaWdpbmFsVmFsPi01NDIsMDc2LDAwMDwvT3JpZ2luYWxWYWw+DQogICAgPExhc3ROdW1WYWw+LTU0MjwvTGFzdE51bVZhbD4NCiAgICA8UmF3TGlua1ZhbD4tNTQy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3" Error="">PD94bWwgdmVyc2lvbj0iMS4wIiBlbmNvZGluZz0idXRmLTgiPz4NCjxMaW5rSW5mb0V4Y2VsIHhtbG5zOnhzaT0iaHR0cDovL3d3dy53My5vcmcvMjAwMS9YTUxTY2hlbWEtaW5zdGFuY2UiIHhtbG5zOnhzZD0iaHR0cDovL3d3dy53My5vcmcvMjAwMS9YTUxTY2hlbWEiPg0KICA8TGlua0luZm9Db3JlPg0KICAgIDxMaW5rSWQ+NzAzPC9MaW5rSWQ+DQogICAgPEluZmxvd1ZhbD4tMjEsMDA4PC9JbmZsb3dWYWw+DQogICAgPERpc3BWYWw+4payIDIxLDAwOCA8L0Rpc3BWYWw+DQogICAgPExhc3RVcGRUaW1lPjIwMjUvMDEvMzEgMTk6MDc6MzQ8L0xhc3RVcGRUaW1lPg0KICAgIDxXb3Jrc2hlZXROTT5DRuOAkElGUlPjgJEg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D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zwvSXRlbUlkPg0KICAgIDxEaXNwSXRlbUlkPks2MjAwNzAwMDwvRGlzcEl0ZW1JZD4NCiAgICA8Q29sSWQ+UjMwMTAwMDAwIzwvQ29sSWQ+DQogICAgPFRlbUF4aXNUeXA+MTAwMDAwPC9UZW1BeGlzVHlwPg0KICAgIDxNZW51Tm0+6YCj57WQQ0boqIjnrpfmm7g8L01lbnVObT4NCiAgICA8SXRlbU5tPuWtkOS8muekvuOBruWPluW+l+OBq+OCiOOCi+WPjuaUryjilrPjga/mlK/lh7opPC9JdGVtTm0+DQogICAgPENvbE5tPuW9k+acn+mHkemhjTwvQ29sTm0+DQogICAgPE9yaWdpbmFsVmFsPi0yMSwwMDgsMjUzLDAwMDwvT3JpZ2luYWxWYWw+DQogICAgPExhc3ROdW1WYWw+LTIxLDAwODwvTGFzdE51bVZhbD4NCiAgICA8UmF3TGlua1ZhbD4tMjEsMDA4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2" Error="">PD94bWwgdmVyc2lvbj0iMS4wIiBlbmNvZGluZz0idXRmLTgiPz4NCjxMaW5rSW5mb0V4Y2VsIHhtbG5zOnhzaT0iaHR0cDovL3d3dy53My5vcmcvMjAwMS9YTUxTY2hlbWEtaW5zdGFuY2UiIHhtbG5zOnhzZD0iaHR0cDovL3d3dy53My5vcmcvMjAwMS9YTUxTY2hlbWEiPg0KICA8TGlua0luZm9Db3JlPg0KICAgIDxMaW5rSWQ+NzAyPC9MaW5rSWQ+DQogICAgPEluZmxvd1ZhbD4zLDUyNzwvSW5mbG93VmFsPg0KICAgIDxEaXNwVmFsPjMsNTI3IDwvRGlzcFZhbD4NCiAgICA8TGFzdFVwZFRpbWU+MjAyNS8wMS8zMSAxOTowNzozNDwvTGFzdFVwZFRpbWU+DQogICAgPFdvcmtzaGVldE5NPkNG44CQSUZSU+OAkSA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wM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MsNTI3LDYwMSwwMDA8L09yaWdpbmFsVmFsPg0KICAgIDxMYXN0TnVtVmFsPjMsNTI3PC9MYXN0TnVtVmFsPg0KICAgIDxSYXdMaW5rVmFsPjMsNTI3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0" Error="">PD94bWwgdmVyc2lvbj0iMS4wIiBlbmNvZGluZz0idXRmLTgiPz4NCjxMaW5rSW5mb0V4Y2VsIHhtbG5zOnhzaT0iaHR0cDovL3d3dy53My5vcmcvMjAwMS9YTUxTY2hlbWEtaW5zdGFuY2UiIHhtbG5zOnhzZD0iaHR0cDovL3d3dy53My5vcmcvMjAwMS9YTUxTY2hlbWEiPg0KICA8TGlua0luZm9Db3JlPg0KICAgIDxMaW5rSWQ+NzAwPC9MaW5rSWQ+DQogICAgPEluZmxvd1ZhbD4yMDwvSW5mbG93VmFsPg0KICAgIDxEaXNwVmFsPjIwIDwvRGlzcFZhbD4NCiAgICA8TGFzdFVwZFRpbWU+MjAyNS8wMS8zMSAxOTowNzozNDwvTGFzdFVwZFRpbWU+DQogICAgPFdvcmtzaGVldE5NPkNG44CQSUZSU+OAkSA8L1dvcmtzaGVldE5NPg0KICAgIDxMaW5rQ2VsbEFkZHJlc3NBMT5RMjk8L0xpbmtDZWxsQWRkcmVzc0ExPg0KICAgIDxMaW5rQ2VsbEFkZHJlc3NSMUMxPlIyO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wM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wPC9JdGVtSWQ+DQogICAgPERpc3BJdGVtSWQ+SzYyMDA0MDAwPC9EaXNwSXRlbUlkPg0KICAgIDxDb2xJZD5SMzAxMDAwMDAjPC9Db2xJZD4NCiAgICA8VGVtQXhpc1R5cD4xMDAwMDA8L1RlbUF4aXNUeXA+DQogICAgPE1lbnVObT7pgKPntZBDRuioiOeul+abuDwvTWVudU5tPg0KICAgIDxJdGVtTm0+55+t5pyf6LK45LuY6YeR44Gu5aKX5ribKOKWs+OBr+Wil+WKoCk8L0l0ZW1ObT4NCiAgICA8Q29sTm0+5b2T5pyf6YeR6aGNPC9Db2xObT4NCiAgICA8T3JpZ2luYWxWYWw+MjAsNjU1LDAwMDwvT3JpZ2luYWxWYWw+DQogICAgPExhc3ROdW1WYWw+MjA8L0xhc3ROdW1WYWw+DQogICAgPFJhd0xpbmtWYWw+MjA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9" Error="">PD94bWwgdmVyc2lvbj0iMS4wIiBlbmNvZGluZz0idXRmLTgiPz4NCjxMaW5rSW5mb0V4Y2VsIHhtbG5zOnhzaT0iaHR0cDovL3d3dy53My5vcmcvMjAwMS9YTUxTY2hlbWEtaW5zdGFuY2UiIHhtbG5zOnhzZD0iaHR0cDovL3d3dy53My5vcmcvMjAwMS9YTUxTY2hlbWEiPg0KICA8TGlua0luZm9Db3JlPg0KICAgIDxMaW5rSWQ+Njk5PC9MaW5rSWQ+DQogICAgPEluZmxvd1ZhbD4tMiw0MDg8L0luZmxvd1ZhbD4NCiAgICA8RGlzcFZhbD7ilrIgMiw0MDggPC9EaXNwVmFsPg0KICAgIDxMYXN0VXBkVGltZT4yMDI1LzAxLzMxIDE5OjA3OjM0PC9MYXN0VXBkVGltZT4NCiAgICA8V29ya3NoZWV0Tk0+Q0bjgJBJRlJT44CRIDwvV29ya3NoZWV0Tk0+DQogICAgPExpbmtDZWxsQWRkcmVzc0ExPlEyODwvTGlua0NlbGxBZGRyZXNzQTE+DQogICAgPExpbmtDZWxsQWRkcmVzc1IxQzE+UjI4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Dk5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k8L0l0ZW1JZD4NCiAgICA8RGlzcEl0ZW1JZD5LNjIwMDMwMDA8L0Rpc3BJdGVtSWQ+DQogICAgPENvbElkPlIzMDEwMDAwMCM8L0NvbElkPg0KICAgIDxUZW1BeGlzVHlwPjEwMDAwMDwvVGVtQXhpc1R5cD4NCiAgICA8TWVudU5tPumAo+e1kENG6KiI566X5pu4PC9NZW51Tm0+DQogICAgPEl0ZW1ObT7nhKHlvaLos4fnlKPjga7lj5blvpfjgavjgojjgovmlK/lh7o8L0l0ZW1ObT4NCiAgICA8Q29sTm0+5b2T5pyf6YeR6aGNPC9Db2xObT4NCiAgICA8T3JpZ2luYWxWYWw+LTIsNDA4LDA5NywwMDA8L09yaWdpbmFsVmFsPg0KICAgIDxMYXN0TnVtVmFsPi0yLDQwODwvTGFzdE51bVZhbD4NCiAgICA8UmF3TGlua1ZhbD4tMiw0MDg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8" Error="">PD94bWwgdmVyc2lvbj0iMS4wIiBlbmNvZGluZz0idXRmLTgiPz4NCjxMaW5rSW5mb0V4Y2VsIHhtbG5zOnhzaT0iaHR0cDovL3d3dy53My5vcmcvMjAwMS9YTUxTY2hlbWEtaW5zdGFuY2UiIHhtbG5zOnhzZD0iaHR0cDovL3d3dy53My5vcmcvMjAwMS9YTUxTY2hlbWEiPg0KICA8TGlua0luZm9Db3JlPg0KICAgIDxMaW5rSWQ+Njk4PC9MaW5rSWQ+DQogICAgPEluZmxvd1ZhbD4yLDQ2MjwvSW5mbG93VmFsPg0KICAgIDxEaXNwVmFsPjIsNDYyIDwvRGlzcFZhbD4NCiAgICA8TGFzdFVwZFRpbWU+MjAyNS8wMS8zMSAxOTowNzozNDwvTGFzdFVwZFRpbWU+DQogICAgPFdvcmtzaGVldE5NPkNG44CQSUZSU+OAkSA8L1dvcmtzaGVldE5NPg0KICAgIDxMaW5rQ2VsbEFkZHJlc3NBMT5RMjc8L0xpbmtDZWxsQWRkcmVzc0ExPg0KICAgIDxMaW5rQ2VsbEFkZHJlc3NSMUMxPlIyN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5O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4PC9JdGVtSWQ+DQogICAgPERpc3BJdGVtSWQ+SzYyMDAyMDAwPC9EaXNwSXRlbUlkPg0KICAgIDxDb2xJZD5SMzAxMDAwMDAjPC9Db2xJZD4NCiAgICA8VGVtQXhpc1R5cD4xMDAwMDA8L1RlbUF4aXNUeXA+DQogICAgPE1lbnVObT7pgKPntZBDRuioiOeul+abuDwvTWVudU5tPg0KICAgIDxJdGVtTm0+5pyJ5b2i5Zu65a6a6LOH55Sj44Gu5aOy5Y2044Gr44KI44KL5Y+O5YWlPC9JdGVtTm0+DQogICAgPENvbE5tPuW9k+acn+mHkemhjTwvQ29sTm0+DQogICAgPE9yaWdpbmFsVmFsPjIsNDYyLDcwNiwwMDA8L09yaWdpbmFsVmFsPg0KICAgIDxMYXN0TnVtVmFsPjIsNDYyPC9MYXN0TnVtVmFsPg0KICAgIDxSYXdMaW5rVmFsPjIsNDYy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7" Error="">PD94bWwgdmVyc2lvbj0iMS4wIiBlbmNvZGluZz0idXRmLTgiPz4NCjxMaW5rSW5mb0V4Y2VsIHhtbG5zOnhzaT0iaHR0cDovL3d3dy53My5vcmcvMjAwMS9YTUxTY2hlbWEtaW5zdGFuY2UiIHhtbG5zOnhzZD0iaHR0cDovL3d3dy53My5vcmcvMjAwMS9YTUxTY2hlbWEiPg0KICA8TGlua0luZm9Db3JlPg0KICAgIDxMaW5rSWQ+Njk3PC9MaW5rSWQ+DQogICAgPEluZmxvd1ZhbD4tMzEsMTAzPC9JbmZsb3dWYWw+DQogICAgPERpc3BWYWw+4payIDMxLDEwMyA8L0Rpc3BWYWw+DQogICAgPExhc3RVcGRUaW1lPjIwMjUvMDEvMzEgMTk6MDc6MzQ8L0xhc3RVcGRUaW1lPg0KICAgIDxXb3Jrc2hlZXROTT5DRuOAkElGUlPjgJEgPC9Xb3Jrc2hlZXROTT4NCiAgICA8TGlua0NlbGxBZGRyZXNzQTE+UTI2PC9MaW5rQ2VsbEFkZHJlc3NBMT4NCiAgICA8TGlua0NlbGxBZGRyZXNzUjFDMT5SMjZ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Tc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zwvSXRlbUlkPg0KICAgIDxEaXNwSXRlbUlkPks2MjAwMTAwMDwvRGlzcEl0ZW1JZD4NCiAgICA8Q29sSWQ+UjMwMTAwMDAwIzwvQ29sSWQ+DQogICAgPFRlbUF4aXNUeXA+MTAwMDAwPC9UZW1BeGlzVHlwPg0KICAgIDxNZW51Tm0+6YCj57WQQ0boqIjnrpfmm7g8L01lbnVObT4NCiAgICA8SXRlbU5tPuacieW9ouWbuuWumuizh+eUo+OBruWPluW+l+OBq+OCiOOCi+aUr+WHujwvSXRlbU5tPg0KICAgIDxDb2xObT7lvZPmnJ/ph5HpoY08L0NvbE5tPg0KICAgIDxPcmlnaW5hbFZhbD4tMzEsMTAzLDMyMSwwMDA8L09yaWdpbmFsVmFsPg0KICAgIDxMYXN0TnVtVmFsPi0zMSwxMDM8L0xhc3ROdW1WYWw+DQogICAgPFJhd0xpbmtWYWw+LTMxLDEwMz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6" Error="">PD94bWwgdmVyc2lvbj0iMS4wIiBlbmNvZGluZz0idXRmLTgiPz4NCjxMaW5rSW5mb0V4Y2VsIHhtbG5zOnhzaT0iaHR0cDovL3d3dy53My5vcmcvMjAwMS9YTUxTY2hlbWEtaW5zdGFuY2UiIHhtbG5zOnhzZD0iaHR0cDovL3d3dy53My5vcmcvMjAwMS9YTUxTY2hlbWEiPg0KICA8TGlua0luZm9Db3JlPg0KICAgIDxMaW5rSWQ+Njk2PC9MaW5rSWQ+DQogICAgPEluZmxvd1ZhbD4xMiwyMzg8L0luZmxvd1ZhbD4NCiAgICA8RGlzcFZhbD4xMiwyMzggPC9EaXNwVmFsPg0KICAgIDxMYXN0VXBkVGltZT4yMDI1LzAxLzMxIDE5OjA3OjM0PC9MYXN0VXBkVGltZT4NCiAgICA8V29ya3NoZWV0Tk0+Q0bjgJBJRlJT44CRIDwvV29ya3NoZWV0Tk0+DQogICAgPExpbmtDZWxsQWRkcmVzc0ExPlEyNDwvTGlua0NlbGxBZGRyZXNzQTE+DQogICAgPExpbmtDZWxsQWRkcmVzc1IxQzE+UjI0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NjEwWj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BaMDAwMCM8L0l0ZW1JZD4NCiAgICA8RGlzcEl0ZW1JZD5LNjEwWjAwMDAwPC9EaXNwSXRlbUlkPg0KICAgIDxDb2xJZD5SMzAxMDAwMDAjPC9Db2xJZD4NCiAgICA8VGVtQXhpc1R5cD4xMDAwMDA8L1RlbUF4aXNUeXA+DQogICAgPE1lbnVObT7pgKPntZBDRuioiOeul+abuDwvTWVudU5tPg0KICAgIDxJdGVtTm0+5Za25qWt5rS75YuV44Gr44KI44KL44Kt44Oj44OD44K344Ol44O744OV44Ot44O8PC9JdGVtTm0+DQogICAgPENvbE5tPuW9k+acn+mHkemhjTwvQ29sTm0+DQogICAgPE9yaWdpbmFsVmFsPjEyLDIzOCwxMTAsMDAwPC9PcmlnaW5hbFZhbD4NCiAgICA8TGFzdE51bVZhbD4xMiwyMzg8L0xhc3ROdW1WYWw+DQogICAgPFJhd0xpbmtWYWw+MTIsMjM4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5" Error="">PD94bWwgdmVyc2lvbj0iMS4wIiBlbmNvZGluZz0idXRmLTgiPz4NCjxMaW5rSW5mb0V4Y2VsIHhtbG5zOnhzaT0iaHR0cDovL3d3dy53My5vcmcvMjAwMS9YTUxTY2hlbWEtaW5zdGFuY2UiIHhtbG5zOnhzZD0iaHR0cDovL3d3dy53My5vcmcvMjAwMS9YTUxTY2hlbWEiPg0KICA8TGlua0luZm9Db3JlPg0KICAgIDxMaW5rSWQ+Njk1PC9MaW5rSWQ+DQogICAgPEluZmxvd1ZhbD4tMTEsMDAwPC9JbmZsb3dWYWw+DQogICAgPERpc3BWYWw+4payIDExLDAwMCA8L0Rpc3BWYWw+DQogICAgPExhc3RVcGRUaW1lPjIwMjUvMDEvMzEgMTk6MDc6MzQ8L0xhc3RVcGRUaW1lPg0KICAgIDxXb3Jrc2hlZXROTT5DRuOAkElGUlPjgJEgPC9Xb3Jrc2hlZXROTT4NCiAgICA8TGlua0NlbGxBZGRyZXNzQTE+UTIzPC9MaW5rQ2VsbEFkZHJlc3NBMT4NCiAgICA8TGlua0NlbGxBZGRyZXNzUjFDMT5SMjN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TY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jwvSXRlbUlkPg0KICAgIDxEaXNwSXRlbUlkPks2MTAyMDQwMDwvRGlzcEl0ZW1JZD4NCiAgICA8Q29sSWQ+UjMwMTAwMDAwIzwvQ29sSWQ+DQogICAgPFRlbUF4aXNUeXA+MTAwMDAwPC9UZW1BeGlzVHlwPg0KICAgIDxNZW51Tm0+6YCj57WQQ0boqIjnrpfmm7g8L01lbnVObT4NCiAgICA8SXRlbU5tPuazleS6uuaJgOW+l+eojuOBruaUr+aJlemhjTwvSXRlbU5tPg0KICAgIDxDb2xObT7lvZPmnJ/ph5HpoY08L0NvbE5tPg0KICAgIDxPcmlnaW5hbFZhbD4tMTEsMDAwLDI4NSwwMDA8L09yaWdpbmFsVmFsPg0KICAgIDxMYXN0TnVtVmFsPi0xMSwwMDA8L0xhc3ROdW1WYWw+DQogICAgPFJhd0xpbmtWYWw+LTExLDAwMD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4" Error="">PD94bWwgdmVyc2lvbj0iMS4wIiBlbmNvZGluZz0idXRmLTgiPz4NCjxMaW5rSW5mb0V4Y2VsIHhtbG5zOnhzaT0iaHR0cDovL3d3dy53My5vcmcvMjAwMS9YTUxTY2hlbWEtaW5zdGFuY2UiIHhtbG5zOnhzZD0iaHR0cDovL3d3dy53My5vcmcvMjAwMS9YTUxTY2hlbWEiPg0KICA8TGlua0luZm9Db3JlPg0KICAgIDxMaW5rSWQ+Njk0PC9MaW5rSWQ+DQogICAgPEluZmxvd1ZhbD4tMTgsODI5PC9JbmZsb3dWYWw+DQogICAgPERpc3BWYWw+4payIDE4LDgyOSA8L0Rpc3BWYWw+DQogICAgPExhc3RVcGRUaW1lPjIwMjUvMDEvMzEgMTk6MDc6MzQ8L0xhc3RVcGRUaW1lPg0KICAgIDxXb3Jrc2hlZXROTT5DRuOAkElGUlPjgJEgPC9Xb3Jrc2hlZXROTT4NCiAgICA8TGlua0NlbGxBZGRyZXNzQTE+UTIyPC9MaW5rQ2VsbEFkZHJlc3NBMT4NCiAgICA8TGlua0NlbGxBZGRyZXNzUjFDMT5SMjJ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TU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TwvSXRlbUlkPg0KICAgIDxEaXNwSXRlbUlkPks2MTAyMDMwMDwvRGlzcEl0ZW1JZD4NCiAgICA8Q29sSWQ+UjMwMTAwMDAwIzwvQ29sSWQ+DQogICAgPFRlbUF4aXNUeXA+MTAwMDAwPC9UZW1BeGlzVHlwPg0KICAgIDxNZW51Tm0+6YCj57WQQ0boqIjnrpfmm7g8L01lbnVObT4NCiAgICA8SXRlbU5tPuWIqeaBr+OBruaUr+aJlemhjTwvSXRlbU5tPg0KICAgIDxDb2xObT7lvZPmnJ/ph5HpoY08L0NvbE5tPg0KICAgIDxPcmlnaW5hbFZhbD4tMTgsODI5LDA0OSwwMDA8L09yaWdpbmFsVmFsPg0KICAgIDxMYXN0TnVtVmFsPi0xOCw4Mjk8L0xhc3ROdW1WYWw+DQogICAgPFJhd0xpbmtWYWw+LTE4LDgyOT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3" Error="">PD94bWwgdmVyc2lvbj0iMS4wIiBlbmNvZGluZz0idXRmLTgiPz4NCjxMaW5rSW5mb0V4Y2VsIHhtbG5zOnhzaT0iaHR0cDovL3d3dy53My5vcmcvMjAwMS9YTUxTY2hlbWEtaW5zdGFuY2UiIHhtbG5zOnhzZD0iaHR0cDovL3d3dy53My5vcmcvMjAwMS9YTUxTY2hlbWEiPg0KICA8TGlua0luZm9Db3JlPg0KICAgIDxMaW5rSWQ+NjkzPC9MaW5rSWQ+DQogICAgPEluZmxvd1ZhbD4yNiw2NDY8L0luZmxvd1ZhbD4NCiAgICA8RGlzcFZhbD4yNiw2NDYgPC9EaXNwVmFsPg0KICAgIDxMYXN0VXBkVGltZT4yMDI1LzAxLzMxIDE5OjA3OjM0PC9MYXN0VXBkVGltZT4NCiAgICA8V29ya3NoZWV0Tk0+Q0bjgJBJRlJT44CRID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Dk0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jYsNjQ2LDk2OCwwMDA8L09yaWdpbmFsVmFsPg0KICAgIDxMYXN0TnVtVmFsPjI2LDY0NjwvTGFzdE51bVZhbD4NCiAgICA8UmF3TGlua1ZhbD4yNiw2NDY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2" Error="">PD94bWwgdmVyc2lvbj0iMS4wIiBlbmNvZGluZz0idXRmLTgiPz4NCjxMaW5rSW5mb0V4Y2VsIHhtbG5zOnhzaT0iaHR0cDovL3d3dy53My5vcmcvMjAwMS9YTUxTY2hlbWEtaW5zdGFuY2UiIHhtbG5zOnhzZD0iaHR0cDovL3d3dy53My5vcmcvMjAwMS9YTUxTY2hlbWEiPg0KICA8TGlua0luZm9Db3JlPg0KICAgIDxMaW5rSWQ+NjkyPC9MaW5rSWQ+DQogICAgPEluZmxvd1ZhbD43LDExNDwvSW5mbG93VmFsPg0KICAgIDxEaXNwVmFsPjcsMTE0IDwvRGlzcFZhbD4NCiAgICA8TGFzdFVwZFRpbWU+MjAyNS8wMS8zMSAxOTowNzozNDwvTGFzdFVwZFRpbWU+DQogICAgPFdvcmtzaGVldE5NPkNG44CQSUZSU+OAkSA8L1dvcmtzaGVldE5NPg0KICAgIDxMaW5rQ2VsbEFkZHJlc3NBMT5RMjA8L0xpbmtDZWxsQWRkcmVzc0ExPg0KICAgIDxMaW5rQ2VsbEFkZHJlc3NSMUMxPlIyM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5M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zPC9JdGVtSWQ+DQogICAgPERpc3BJdGVtSWQ+SzYxMDIwMTAwPC9EaXNwSXRlbUlkPg0KICAgIDxDb2xJZD5SMzAxMDAwMDAjPC9Db2xJZD4NCiAgICA8VGVtQXhpc1R5cD4xMDAwMDA8L1RlbUF4aXNUeXA+DQogICAgPE1lbnVObT7pgKPntZBDRuioiOeul+abuDwvTWVudU5tPg0KICAgIDxJdGVtTm0+5Yip5oGv44Gu5Y+X5Y+W6aGNPC9JdGVtTm0+DQogICAgPENvbE5tPuW9k+acn+mHkemhjTwvQ29sTm0+DQogICAgPE9yaWdpbmFsVmFsPjcsMTE0LDgxNiwwMDA8L09yaWdpbmFsVmFsPg0KICAgIDxMYXN0TnVtVmFsPjcsMTE0PC9MYXN0TnVtVmFsPg0KICAgIDxSYXdMaW5rVmFsPjcsMTE0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1" Error="">PD94bWwgdmVyc2lvbj0iMS4wIiBlbmNvZGluZz0idXRmLTgiPz4NCjxMaW5rSW5mb0V4Y2VsIHhtbG5zOnhzaT0iaHR0cDovL3d3dy53My5vcmcvMjAwMS9YTUxTY2hlbWEtaW5zdGFuY2UiIHhtbG5zOnhzZD0iaHR0cDovL3d3dy53My5vcmcvMjAwMS9YTUxTY2hlbWEiPg0KICA8TGlua0luZm9Db3JlPg0KICAgIDxMaW5rSWQ+NjkxPC9MaW5rSWQ+DQogICAgPEluZmxvd1ZhbD44LDMwNTwvSW5mbG93VmFsPg0KICAgIDxEaXNwVmFsPjgsMzA1IDwvRGlzcFZhbD4NCiAgICA8TGFzdFVwZFRpbWU+MjAyNS8wMS8zMSAxOTowNzozNDwvTGFzdFVwZFRpbWU+DQogICAgPFdvcmtzaGVldE5NPkNG44CQSUZSU+OAkSA8L1dvcmtzaGVldE5NPg0KICAgIDxMaW5rQ2VsbEFkZHJlc3NBMT5RMTk8L0xpbmtDZWxsQWRkcmVzc0ExPg0KICAgIDxMaW5rQ2VsbEFkZHJlc3NSMUMxPlIxO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YxMDFa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VowMDAjPC9JdGVtSWQ+DQogICAgPERpc3BJdGVtSWQ+SzYxMDFaMDAwMDwvRGlzcEl0ZW1JZD4NCiAgICA8Q29sSWQ+UjMwMTAwMDAwIzwvQ29sSWQ+DQogICAgPFRlbUF4aXNUeXA+MTAwMDAwPC9UZW1BeGlzVHlwPg0KICAgIDxNZW51Tm0+6YCj57WQQ0boqIjnrpfmm7g8L01lbnVObT4NCiAgICA8SXRlbU5tPuWwj+ioiDwvSXRlbU5tPg0KICAgIDxDb2xObT7lvZPmnJ/ph5HpoY08L0NvbE5tPg0KICAgIDxPcmlnaW5hbFZhbD44LDMwNSw2NjAsMDAwPC9PcmlnaW5hbFZhbD4NCiAgICA8TGFzdE51bVZhbD44LDMwNTwvTGFzdE51bVZhbD4NCiAgICA8UmF3TGlua1ZhbD44LDMwNT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8" Error="">PD94bWwgdmVyc2lvbj0iMS4wIiBlbmNvZGluZz0idXRmLTgiPz4NCjxMaW5rSW5mb0V4Y2VsIHhtbG5zOnhzaT0iaHR0cDovL3d3dy53My5vcmcvMjAwMS9YTUxTY2hlbWEtaW5zdGFuY2UiIHhtbG5zOnhzZD0iaHR0cDovL3d3dy53My5vcmcvMjAwMS9YTUxTY2hlbWEiPg0KICA8TGlua0luZm9Db3JlPg0KICAgIDxMaW5rSWQ+Njg4PC9MaW5rSWQ+DQogICAgPEluZmxvd1ZhbD4tOCwyMDE8L0luZmxvd1ZhbD4NCiAgICA8RGlzcFZhbD7ilrIgOCwyMDEgPC9EaXNwVmFsPg0KICAgIDxMYXN0VXBkVGltZT4yMDI1LzAxLzMxIDE5OjA3OjM0PC9MYXN0VXBkVGltZT4NCiAgICA8V29ya3NoZWV0Tk0+Q0bjgJBJRlJT44CRIDwvV29ya3NoZWV0Tk0+DQogICAgPExpbmtDZWxsQWRkcmVzc0ExPlExNjwvTGlua0NlbGxBZGRyZXNzQTE+DQogICAgPExpbmtDZWxsQWRkcmVzc1IxQzE+UjE2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Dkx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E8L0l0ZW1JZD4NCiAgICA8RGlzcEl0ZW1JZD5LNjEwMTExMDA8L0Rpc3BJdGVtSWQ+DQogICAgPENvbElkPlIzMDEwMDAwMCM8L0NvbElkPg0KICAgIDxUZW1BeGlzVHlwPjEwMDAwMDwvVGVtQXhpc1R5cD4NCiAgICA8TWVudU5tPumAo+e1kENG6KiI566X5pu4PC9NZW51Tm0+DQogICAgPEl0ZW1ObT7jgZ3jga7ku5bjga7os4fnlKPlj4rjgbPosqDlgrXjga7lopfmuJs8L0l0ZW1ObT4NCiAgICA8Q29sTm0+5b2T5pyf6YeR6aGNPC9Db2xObT4NCiAgICA8T3JpZ2luYWxWYWw+LTgsMjAxLDY1MSwwMDA8L09yaWdpbmFsVmFsPg0KICAgIDxMYXN0TnVtVmFsPi04LDIwMTwvTGFzdE51bVZhbD4NCiAgICA8UmF3TGlua1ZhbD4tOCwyMDE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0" Error="">PD94bWwgdmVyc2lvbj0iMS4wIiBlbmNvZGluZz0idXRmLTgiPz4NCjxMaW5rSW5mb0V4Y2VsIHhtbG5zOnhzaT0iaHR0cDovL3d3dy53My5vcmcvMjAwMS9YTUxTY2hlbWEtaW5zdGFuY2UiIHhtbG5zOnhzZD0iaHR0cDovL3d3dy53My5vcmcvMjAwMS9YTUxTY2hlbWEiPg0KICA8TGlua0luZm9Db3JlPg0KICAgIDxMaW5rSWQ+NjkwPC9MaW5rSWQ+DQogICAgPEluZmxvd1ZhbD4tOCw2Mzg8L0luZmxvd1ZhbD4NCiAgICA8RGlzcFZhbD7ilrIgOCw2MzggPC9EaXNwVmFsPg0KICAgIDxMYXN0VXBkVGltZT4yMDI1LzAxLzMxIDE5OjA3OjM0PC9MYXN0VXBkVGltZT4NCiAgICA8V29ya3NoZWV0Tk0+Q0bjgJBJRlJT44CRIDwvV29ya3NoZWV0Tk0+DQogICAgPExpbmtDZWxsQWRkcmVzc0ExPlExODwvTGlua0NlbGxBZGRyZXNzQTE+DQogICAgPExpbmtDZWxsQWRkcmVzc1IxQzE+UjE4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NjEwMUE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QTAwMCM8L0l0ZW1JZD4NCiAgICA8RGlzcEl0ZW1JZD5LNjEwMUEwMDAwPC9EaXNwSXRlbUlkPg0KICAgIDxDb2xJZD5SMzAxMDAwMDAjPC9Db2xJZD4NCiAgICA8VGVtQXhpc1R5cD4xMDAwMDA8L1RlbUF4aXNUeXA+DQogICAgPE1lbnVObT7pgKPntZBDRuioiOeul+abuDwvTWVudU5tPg0KICAgIDxJdGVtTm0+44Gd44Gu5LuWPC9JdGVtTm0+DQogICAgPENvbE5tPuW9k+acn+mHkemhjTwvQ29sTm0+DQogICAgPE9yaWdpbmFsVmFsPi04LDYzOCw3NTUsMDAwPC9PcmlnaW5hbFZhbD4NCiAgICA8TGFzdE51bVZhbD4tOCw2Mzg8L0xhc3ROdW1WYWw+DQogICAgPFJhd0xpbmtWYWw+LTgsNjM4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9" Error="">PD94bWwgdmVyc2lvbj0iMS4wIiBlbmNvZGluZz0idXRmLTgiPz4NCjxMaW5rSW5mb0V4Y2VsIHhtbG5zOnhzaT0iaHR0cDovL3d3dy53My5vcmcvMjAwMS9YTUxTY2hlbWEtaW5zdGFuY2UiIHhtbG5zOnhzZD0iaHR0cDovL3d3dy53My5vcmcvMjAwMS9YTUxTY2hlbWEiPg0KICA8TGlua0luZm9Db3JlPg0KICAgIDxMaW5rSWQ+Njg5PC9MaW5rSWQ+DQogICAgPEluZmxvd1ZhbD4tMjQ3PC9JbmZsb3dWYWw+DQogICAgPERpc3BWYWw+4payIDI0NyA8L0Rpc3BWYWw+DQogICAgPExhc3RVcGRUaW1lPjIwMjUvMDEvMzEgMTk6MDc6MzQ8L0xhc3RVcGRUaW1lPg0KICAgIDxXb3Jrc2hlZXROTT5DRuOAkElGUlPjgJEgPC9Xb3Jrc2hlZXROTT4NCiAgICA8TGlua0NlbGxBZGRyZXNzQTE+UTE3PC9MaW5rQ2VsbEFkZHJlc3NBMT4NCiAgICA8TGlua0NlbGxBZGRyZXNzUjFDMT5SMTd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TI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i0yNDcsNDcwLDAwMDwvT3JpZ2luYWxWYWw+DQogICAgPExhc3ROdW1WYWw+LTI0NzwvTGFzdE51bVZhbD4NCiAgICA8UmF3TGlua1ZhbD4tMjQ3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7" Error="">PD94bWwgdmVyc2lvbj0iMS4wIiBlbmNvZGluZz0idXRmLTgiPz4NCjxMaW5rSW5mb0V4Y2VsIHhtbG5zOnhzaT0iaHR0cDovL3d3dy53My5vcmcvMjAwMS9YTUxTY2hlbWEtaW5zdGFuY2UiIHhtbG5zOnhzZD0iaHR0cDovL3d3dy53My5vcmcvMjAwMS9YTUxTY2hlbWEiPg0KICA8TGlua0luZm9Db3JlPg0KICAgIDxMaW5rSWQ+Njg3PC9MaW5rSWQ+DQogICAgPEluZmxvd1ZhbD4tNCw1MjA8L0luZmxvd1ZhbD4NCiAgICA8RGlzcFZhbD7ilrIgNCw1MjAgPC9EaXNwVmFsPg0KICAgIDxMYXN0VXBkVGltZT4yMDI1LzAxLzMxIDE5OjA3OjM0PC9MYXN0VXBkVGltZT4NCiAgICA8V29ya3NoZWV0Tk0+Q0bjgJBJRlJT44CRIDwvV29ya3NoZWV0Tk0+DQogICAgPExpbmtDZWxsQWRkcmVzc0ExPlExNTwvTGlua0NlbGxBZGRyZXNzQTE+DQogICAgPExpbmtDZWxsQWRkcmVzc1IxQzE+UjE1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Dkw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A8L0l0ZW1JZD4NCiAgICA8RGlzcEl0ZW1JZD5LNjEwMTEwMDA8L0Rpc3BJdGVtSWQ+DQogICAgPENvbElkPlIzMDEwMDAwMCM8L0NvbElkPg0KICAgIDxUZW1BeGlzVHlwPjEwMDAwMDwvVGVtQXhpc1R5cD4NCiAgICA8TWVudU5tPumAo+e1kENG6KiI566X5pu4PC9NZW51Tm0+DQogICAgPEl0ZW1ObT7llrbmpa3lgrXli5nlj4rjgbPjgZ3jga7ku5bjga7lgrXli5njga7lopfmuJso4paz44Gv5rib5bCRKTwvSXRlbU5tPg0KICAgIDxDb2xObT7lvZPmnJ/ph5HpoY08L0NvbE5tPg0KICAgIDxPcmlnaW5hbFZhbD4tNCw1MjAsOTIwLDAwMDwvT3JpZ2luYWxWYWw+DQogICAgPExhc3ROdW1WYWw+LTQsNTIwPC9MYXN0TnVtVmFsPg0KICAgIDxSYXdMaW5rVmFsPi00LDUyMD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6" Error="">PD94bWwgdmVyc2lvbj0iMS4wIiBlbmNvZGluZz0idXRmLTgiPz4NCjxMaW5rSW5mb0V4Y2VsIHhtbG5zOnhzaT0iaHR0cDovL3d3dy53My5vcmcvMjAwMS9YTUxTY2hlbWEtaW5zdGFuY2UiIHhtbG5zOnhzZD0iaHR0cDovL3d3dy53My5vcmcvMjAwMS9YTUxTY2hlbWEiPg0KICA8TGlua0luZm9Db3JlPg0KICAgIDxMaW5rSWQ+Njg2PC9MaW5rSWQ+DQogICAgPEluZmxvd1ZhbD4tMzQsMzMyPC9JbmZsb3dWYWw+DQogICAgPERpc3BWYWw+4payIDM0LDMzMiA8L0Rpc3BWYWw+DQogICAgPExhc3RVcGRUaW1lPjIwMjUvMDEvMzEgMTk6MDc6MzQ8L0xhc3RVcGRUaW1lPg0KICAgIDxXb3Jrc2hlZXROTT5DRuOAkElGUlPjgJEgPC9Xb3Jrc2hlZXROTT4NCiAgICA8TGlua0NlbGxBZGRyZXNzQTE+UTE0PC9MaW5rQ2VsbEFkZHJlc3NBMT4NCiAgICA8TGlua0NlbGxBZGRyZXNzUjFDMT5SMTR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Dk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TwvSXRlbUlkPg0KICAgIDxEaXNwSXRlbUlkPks2MTAxMDkwMDwvRGlzcEl0ZW1JZD4NCiAgICA8Q29sSWQ+UjMwMTAwMDAwIzwvQ29sSWQ+DQogICAgPFRlbUF4aXNUeXA+MTAwMDAwPC9UZW1BeGlzVHlwPg0KICAgIDxNZW51Tm0+6YCj57WQQ0boqIjnrpfmm7g8L01lbnVObT4NCiAgICA8SXRlbU5tPuajmuWNuOizh+eUo+OBruWil+a4myjilrPjga/lopfliqApPC9JdGVtTm0+DQogICAgPENvbE5tPuW9k+acn+mHkemhjTwvQ29sTm0+DQogICAgPE9yaWdpbmFsVmFsPi0zNCwzMzIsNjA5LDAwMDwvT3JpZ2luYWxWYWw+DQogICAgPExhc3ROdW1WYWw+LTM0LDMzMjwvTGFzdE51bVZhbD4NCiAgICA8UmF3TGlua1ZhbD4tMzQsMzMy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5" Error="">PD94bWwgdmVyc2lvbj0iMS4wIiBlbmNvZGluZz0idXRmLTgiPz4NCjxMaW5rSW5mb0V4Y2VsIHhtbG5zOnhzaT0iaHR0cDovL3d3dy53My5vcmcvMjAwMS9YTUxTY2hlbWEtaW5zdGFuY2UiIHhtbG5zOnhzZD0iaHR0cDovL3d3dy53My5vcmcvMjAwMS9YTUxTY2hlbWEiPg0KICA8TGlua0luZm9Db3JlPg0KICAgIDxMaW5rSWQ+Njg1PC9MaW5rSWQ+DQogICAgPEluZmxvd1ZhbD4tMzcsNzU0PC9JbmZsb3dWYWw+DQogICAgPERpc3BWYWw+4payIDM3LDc1NCA8L0Rpc3BWYWw+DQogICAgPExhc3RVcGRUaW1lPjIwMjUvMDEvMzEgMTk6MDc6MzQ8L0xhc3RVcGRUaW1lPg0KICAgIDxXb3Jrc2hlZXROTT5DRuOAkElGUlPjgJEgPC9Xb3Jrc2hlZXROTT4NCiAgICA8TGlua0NlbGxBZGRyZXNzQTE+UTEzPC9MaW5rQ2VsbEFkZHJlc3NBMT4NCiAgICA8TGlua0NlbGxBZGRyZXNzUjFDMT5SMTN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Dg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DwvSXRlbUlkPg0KICAgIDxEaXNwSXRlbUlkPks2MTAxMDgwMDwvRGlzcEl0ZW1JZD4NCiAgICA8Q29sSWQ+UjMwMTAwMDAwIzwvQ29sSWQ+DQogICAgPFRlbUF4aXNUeXA+MTAwMDAwPC9UZW1BeGlzVHlwPg0KICAgIDxNZW51Tm0+6YCj57WQQ0boqIjnrpfmm7g8L01lbnVObT4NCiAgICA8SXRlbU5tPuWWtualreWCteaoqeWPiuOBs+OBneOBruS7luOBruWCteaoqeOBruWil+a4myjilrPjga/lopfliqApPC9JdGVtTm0+DQogICAgPENvbE5tPuW9k+acn+mHkemhjTwvQ29sTm0+DQogICAgPE9yaWdpbmFsVmFsPi0zNyw3NTQsODk0LDAwMDwvT3JpZ2luYWxWYWw+DQogICAgPExhc3ROdW1WYWw+LTM3LDc1NDwvTGFzdE51bVZhbD4NCiAgICA8UmF3TGlua1ZhbD4tMzcsNzU0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4" Error="">PD94bWwgdmVyc2lvbj0iMS4wIiBlbmNvZGluZz0idXRmLTgiPz4NCjxMaW5rSW5mb0V4Y2VsIHhtbG5zOnhzaT0iaHR0cDovL3d3dy53My5vcmcvMjAwMS9YTUxTY2hlbWEtaW5zdGFuY2UiIHhtbG5zOnhzZD0iaHR0cDovL3d3dy53My5vcmcvMjAwMS9YTUxTY2hlbWEiPg0KICA8TGlua0luZm9Db3JlPg0KICAgIDxMaW5rSWQ+Njg0PC9MaW5rSWQ+DQogICAgPEluZmxvd1ZhbD4xOSw0MzY8L0luZmxvd1ZhbD4NCiAgICA8RGlzcFZhbD4xOSw0MzYgPC9EaXNwVmFsPg0KICAgIDxMYXN0VXBkVGltZT4yMDI1LzAxLzMxIDE5OjA3OjM0PC9MYXN0VXBkVGltZT4NCiAgICA8V29ya3NoZWV0Tk0+Q0bjgJBJRlJT44CRIDwvV29ya3NoZWV0Tk0+DQogICAgPExpbmtDZWxsQWRkcmVzc0ExPlExMjwvTGlua0NlbGxBZGRyZXNzQTE+DQogICAgPExpbmtDZWxsQWRkcmVzc1IxQzE+UjEy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Dg3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c8L0l0ZW1JZD4NCiAgICA8RGlzcEl0ZW1JZD5LNjEwMTA3MDA8L0Rpc3BJdGVtSWQ+DQogICAgPENvbElkPlIzMDEwMDAwMCM8L0NvbElkPg0KICAgIDxUZW1BeGlzVHlwPjEwMDAwMDwvVGVtQXhpc1R5cD4NCiAgICA8TWVudU5tPumAo+e1kENG6KiI566X5pu4PC9NZW51Tm0+DQogICAgPEl0ZW1ObT7ms5XkurrmiYDlvpfnqI7osrvnlKg8L0l0ZW1ObT4NCiAgICA8Q29sTm0+5b2T5pyf6YeR6aGNPC9Db2xObT4NCiAgICA8T3JpZ2luYWxWYWw+MTksNDM2LDQ3MSwwMDA8L09yaWdpbmFsVmFsPg0KICAgIDxMYXN0TnVtVmFsPjE5LDQzNjwvTGFzdE51bVZhbD4NCiAgICA8UmF3TGlua1ZhbD4xOSw0MzY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3" Error="">PD94bWwgdmVyc2lvbj0iMS4wIiBlbmNvZGluZz0idXRmLTgiPz4NCjxMaW5rSW5mb0V4Y2VsIHhtbG5zOnhzaT0iaHR0cDovL3d3dy53My5vcmcvMjAwMS9YTUxTY2hlbWEtaW5zdGFuY2UiIHhtbG5zOnhzZD0iaHR0cDovL3d3dy53My5vcmcvMjAwMS9YTUxTY2hlbWEiPg0KICA8TGlua0luZm9Db3JlPg0KICAgIDxMaW5rSWQ+NjgzPC9MaW5rSWQ+DQogICAgPEluZmxvd1ZhbD42NDwvSW5mbG93VmFsPg0KICAgIDxEaXNwVmFsPjY0IDwvRGlzcFZhbD4NCiAgICA8TGFzdFVwZFRpbWU+MjAyNS8wMS8zMSAxOTowNzozNDwvTGFzdFVwZFRpbWU+DQogICAgPFdvcmtzaGVldE5NPkNG44CQSUZSU+OAkSA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4N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2PC9JdGVtSWQ+DQogICAgPERpc3BJdGVtSWQ+SzYxMDEwNjAwPC9EaXNwSXRlbUlkPg0KICAgIDxDb2xJZD5SMzAxMDAwMDAjPC9Db2xJZD4NCiAgICA8VGVtQXhpc1R5cD4xMDAwMDA8L1RlbUF4aXNUeXA+DQogICAgPE1lbnVObT7pgKPntZBDRuioiOeul+abuDwvTWVudU5tPg0KICAgIDxJdGVtTm0+5Zu65a6a6LOH55Sj6Zmk5aOy5Y205pCN55uKKOKWs+OBr+ebiik8L0l0ZW1ObT4NCiAgICA8Q29sTm0+5b2T5pyf6YeR6aGNPC9Db2xObT4NCiAgICA8T3JpZ2luYWxWYWw+NjQsNjA0LDAwMDwvT3JpZ2luYWxWYWw+DQogICAgPExhc3ROdW1WYWw+NjQ8L0xhc3ROdW1WYWw+DQogICAgPFJhd0xpbmtWYWw+NjQ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2" Error="">PD94bWwgdmVyc2lvbj0iMS4wIiBlbmNvZGluZz0idXRmLTgiPz4NCjxMaW5rSW5mb0V4Y2VsIHhtbG5zOnhzaT0iaHR0cDovL3d3dy53My5vcmcvMjAwMS9YTUxTY2hlbWEtaW5zdGFuY2UiIHhtbG5zOnhzZD0iaHR0cDovL3d3dy53My5vcmcvMjAwMS9YTUxTY2hlbWEiPg0KICA8TGlua0luZm9Db3JlPg0KICAgIDxMaW5rSWQ+NjgyPC9MaW5rSWQ+DQogICAgPEluZmxvd1ZhbD4tMzAsNTM1PC9JbmZsb3dWYWw+DQogICAgPERpc3BWYWw+4payIDMwLDUzNSA8L0Rpc3BWYWw+DQogICAgPExhc3RVcGRUaW1lPjIwMjUvMDEvMzEgMTk6MDc6MzQ8L0xhc3RVcGRUaW1lPg0KICAgIDxXb3Jrc2hlZXROTT5DRuOAkElGUlPjgJEgPC9Xb3Jrc2hlZXROTT4NCiAgICA8TGlua0NlbGxBZGRyZXNzQTE+UTEwPC9MaW5rQ2VsbEFkZHJlc3NBMT4NCiAgICA8TGlua0NlbGxBZGRyZXNzUjFDMT5SMTB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DU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TwvSXRlbUlkPg0KICAgIDxEaXNwSXRlbUlkPks2MTAxMDUwMDwvRGlzcEl0ZW1JZD4NCiAgICA8Q29sSWQ+UjMwMTAwMDAwIzwvQ29sSWQ+DQogICAgPFRlbUF4aXNUeXA+MTAwMDAwPC9UZW1BeGlzVHlwPg0KICAgIDxNZW51Tm0+6YCj57WQQ0boqIjnrpfmm7g8L01lbnVObT4NCiAgICA8SXRlbU5tPuaMgeWIhuazleOBq+OCiOOCi+aKleizh+aQjeebiijilrPjga/nm4opPC9JdGVtTm0+DQogICAgPENvbE5tPuW9k+acn+mHkemhjTwvQ29sTm0+DQogICAgPE9yaWdpbmFsVmFsPi0zMCw1MzUsNDA3LDAwMDwvT3JpZ2luYWxWYWw+DQogICAgPExhc3ROdW1WYWw+LTMwLDUzNTwvTGFzdE51bVZhbD4NCiAgICA8UmF3TGlua1ZhbD4tMzAsNTM1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 Error="">PD94bWwgdmVyc2lvbj0iMS4wIiBlbmNvZGluZz0idXRmLTgiPz4NCjxMaW5rSW5mb0V4Y2VsIHhtbG5zOnhzaT0iaHR0cDovL3d3dy53My5vcmcvMjAwMS9YTUxTY2hlbWEtaW5zdGFuY2UiIHhtbG5zOnhzZD0iaHR0cDovL3d3dy53My5vcmcvMjAwMS9YTUxTY2hlbWEiPg0KICA8TGlua0luZm9Db3JlPg0KICAgIDxMaW5rSWQ+NTA8L0xpbmtJZD4NCiAgICA8SW5mbG93VmFsPjI2OSwyNzQ8L0luZmxvd1ZhbD4NCiAgICA8RGlzcFZhbD4yNjksMjc0IDwvRGlzcFZhbD4NCiAgICA8TGFzdFVwZFRpbWU+MjAyNS8wMS8zMSAxOTowNzozNDwvTGFzdFVwZFRpbWU+DQogICAgPFdvcmtzaGVldE5NPkJT44CQSUZSU+OAkTwvV29ya3NoZWV0Tk0+DQogICAgPExpbmtDZWxsQWRkcmVzc0ExPk82PC9MaW5rQ2VsbEFkZHJlc3NBMT4NCiAgICA8TGlua0NlbGxBZGRyZXNzUjFDMT5SN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M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xPC9JdGVtSWQ+DQogICAgPERpc3BJdGVtSWQ+SzExMDEwMTAwPC9EaXNwSXRlbUlkPg0KICAgIDxDb2xJZD5SMzAxMDAwMDAjPC9Db2xJZD4NCiAgICA8VGVtQXhpc1R5cD4xMDAwMDA8L1RlbUF4aXNUeXA+DQogICAgPE1lbnVObT7pgKPntZDosqHmlL/nirbmhYvoqIjnrpfmm7g8L01lbnVObT4NCiAgICA8SXRlbU5tPuePvumHkeWPiuOBs+ePvumHkeWQjOetieeJqTwvSXRlbU5tPg0KICAgIDxDb2xObT7lvZPmnJ/ph5HpoY08L0NvbE5tPg0KICAgIDxPcmlnaW5hbFZhbD4yNjksMjc0LDIyMywwMDA8L09yaWdpbmFsVmFsPg0KICAgIDxMYXN0TnVtVmFsPjI2OSwyNzQ8L0xhc3ROdW1WYWw+DQogICAgPFJhd0xpbmtWYWw+MjY5LDI3N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1" Error="">PD94bWwgdmVyc2lvbj0iMS4wIiBlbmNvZGluZz0idXRmLTgiPz4NCjxMaW5rSW5mb0V4Y2VsIHhtbG5zOnhzaT0iaHR0cDovL3d3dy53My5vcmcvMjAwMS9YTUxTY2hlbWEtaW5zdGFuY2UiIHhtbG5zOnhzZD0iaHR0cDovL3d3dy53My5vcmcvMjAwMS9YTUxTY2hlbWEiPg0KICA8TGlua0luZm9Db3JlPg0KICAgIDxMaW5rSWQ+NTE8L0xpbmtJZD4NCiAgICA8SW5mbG93VmFsPjQsNzI1PC9JbmZsb3dWYWw+DQogICAgPERpc3BWYWw+NCw3MjUgPC9EaXNwVmFsPg0KICAgIDxMYXN0VXBkVGltZT4yMDI1LzAxLzMxIDE5OjA3OjM0PC9MYXN0VXBkVGltZT4NCiAgICA8V29ya3NoZWV0Tk0+QlPjgJBJRlJT44CRPC9Xb3Jrc2hlZXROTT4NCiAgICA8TGlua0NlbGxBZGRyZXNzQTE+Tzc8L0xpbmtDZWxsQWRkcmVzc0ExPg0KICAgIDxMaW5rQ2VsbEFkZHJlc3NSMUMxPlI3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Ay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I8L0l0ZW1JZD4NCiAgICA8RGlzcEl0ZW1JZD5LMTEwMTAyMDA8L0Rpc3BJdGVtSWQ+DQogICAgPENvbElkPlIzMDEwMDAwMCM8L0NvbElkPg0KICAgIDxUZW1BeGlzVHlwPjEwMDAwMDwvVGVtQXhpc1R5cD4NCiAgICA8TWVudU5tPumAo+e1kOiyoeaUv+eKtuaFi+ioiOeul+abuDwvTWVudU5tPg0KICAgIDxJdGVtTm0+5a6a5pyf6aCQ6YeRPC9JdGVtTm0+DQogICAgPENvbE5tPuW9k+acn+mHkemhjTwvQ29sTm0+DQogICAgPE9yaWdpbmFsVmFsPjQsNzI1LDM2MiwwMDA8L09yaWdpbmFsVmFsPg0KICAgIDxMYXN0TnVtVmFsPjQsNzI1PC9MYXN0TnVtVmFsPg0KICAgIDxSYXdMaW5rVmFsPjQsNzI1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 Error="">PD94bWwgdmVyc2lvbj0iMS4wIiBlbmNvZGluZz0idXRmLTgiPz4NCjxMaW5rSW5mb0V4Y2VsIHhtbG5zOnhzaT0iaHR0cDovL3d3dy53My5vcmcvMjAwMS9YTUxTY2hlbWEtaW5zdGFuY2UiIHhtbG5zOnhzZD0iaHR0cDovL3d3dy53My5vcmcvMjAwMS9YTUxTY2hlbWEiPg0KICA8TGlua0luZm9Db3JlPg0KICAgIDxMaW5rSWQ+NTI8L0xpbmtJZD4NCiAgICA8SW5mbG93VmFsPjg5Miw2ODA8L0luZmxvd1ZhbD4NCiAgICA8RGlzcFZhbD44OTIsNjgwIDwvRGlzcFZhbD4NCiAgICA8TGFzdFVwZFRpbWU+MjAyNS8wMS8zMSAxOTowNzozNDwvTGFzdFVwZFRpbWU+DQogICAgPFdvcmtzaGVldE5NPkJT44CQSUZSU+OAkTwvV29ya3NoZWV0Tk0+DQogICAgPExpbmtDZWxsQWRkcmVzc0ExPk84PC9MaW5rQ2VsbEFkZHJlc3NBMT4NCiAgICA8TGlua0NlbGxBZGRyZXNzUjFDMT5S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zPC9JdGVtSWQ+DQogICAgPERpc3BJdGVtSWQ+SzExMDEwMz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44OTIsNjgwLDI2NSwwMDA8L09yaWdpbmFsVmFsPg0KICAgIDxMYXN0TnVtVmFsPjg5Miw2ODA8L0xhc3ROdW1WYWw+DQogICAgPFJhd0xpbmtWYWw+ODkyLDY4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 Error="">PD94bWwgdmVyc2lvbj0iMS4wIiBlbmNvZGluZz0idXRmLTgiPz4NCjxMaW5rSW5mb0V4Y2VsIHhtbG5zOnhzaT0iaHR0cDovL3d3dy53My5vcmcvMjAwMS9YTUxTY2hlbWEtaW5zdGFuY2UiIHhtbG5zOnhzZD0iaHR0cDovL3d3dy53My5vcmcvMjAwMS9YTUxTY2hlbWEiPg0KICA8TGlua0luZm9Db3JlPg0KICAgIDxMaW5rSWQ+NTM8L0xpbmtJZD4NCiAgICA8SW5mbG93VmFsPjEzLDA2MDwvSW5mbG93VmFsPg0KICAgIDxEaXNwVmFsPjEzLDA2MCA8L0Rpc3BWYWw+DQogICAgPExhc3RVcGRUaW1lPjIwMjUvMDEvMzEgMTk6MDc6MzQ8L0xhc3RVcGRUaW1lPg0KICAgIDxXb3Jrc2hlZXROTT5CU+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0PC9JdGVtSWQ+DQogICAgPERpc3BJdGVtSWQ+SzExMDEwNDAwPC9EaXNwSXRlbUlkPg0KICAgIDxDb2xJZD5SMzAxMDAwMDAjPC9Db2xJZD4NCiAgICA8VGVtQXhpc1R5cD4xMDAwMDA8L1RlbUF4aXNUeXA+DQogICAgPE1lbnVObT7pgKPntZDosqHmlL/nirbmhYvoqIjnrpfmm7g8L01lbnVObT4NCiAgICA8SXRlbU5tPuODh+ODquODkOODhuOCo+ODlumHkeiejeizh+eUozwvSXRlbU5tPg0KICAgIDxDb2xObT7lvZPmnJ/ph5HpoY08L0NvbE5tPg0KICAgIDxPcmlnaW5hbFZhbD4xMywwNjAsMzMwLDAwMDwvT3JpZ2luYWxWYWw+DQogICAgPExhc3ROdW1WYWw+MTMsMDYwPC9MYXN0TnVtVmFsPg0KICAgIDxSYXdMaW5rVmFsPjEzLDA2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 Error="">PD94bWwgdmVyc2lvbj0iMS4wIiBlbmNvZGluZz0idXRmLTgiPz4NCjxMaW5rSW5mb0V4Y2VsIHhtbG5zOnhzaT0iaHR0cDovL3d3dy53My5vcmcvMjAwMS9YTUxTY2hlbWEtaW5zdGFuY2UiIHhtbG5zOnhzZD0iaHR0cDovL3d3dy53My5vcmcvMjAwMS9YTUxTY2hlbWEiPg0KICA8TGlua0luZm9Db3JlPg0KICAgIDxMaW5rSWQ+NTQ8L0xpbmtJZD4NCiAgICA8SW5mbG93VmFsPjMxOCw1MTc8L0luZmxvd1ZhbD4NCiAgICA8RGlzcFZhbD4zMTgsNTE3IDwvRGlzcFZhbD4NCiAgICA8TGFzdFVwZFRpbWU+MjAyNS8wMS8zMSAxOTowNzozNDwvTGFzdFVwZFRpbWU+DQogICAgPFdvcmtzaGVldE5NPkJT44CQSUZSU+OAkT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A1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U8L0l0ZW1JZD4NCiAgICA8RGlzcEl0ZW1JZD5LMTEwMTA1MDA8L0Rpc3BJdGVtSWQ+DQogICAgPENvbElkPlIzMDEwMDAwMCM8L0NvbElkPg0KICAgIDxUZW1BeGlzVHlwPjEwMDAwMDwvVGVtQXhpc1R5cD4NCiAgICA8TWVudU5tPumAo+e1kOiyoeaUv+eKtuaFi+ioiOeul+abuDwvTWVudU5tPg0KICAgIDxJdGVtTm0+5qOa5Y246LOH55SjPC9JdGVtTm0+DQogICAgPENvbE5tPuW9k+acn+mHkemhjTwvQ29sTm0+DQogICAgPE9yaWdpbmFsVmFsPjMxOCw1MTcsNjY1LDAwMDwvT3JpZ2luYWxWYWw+DQogICAgPExhc3ROdW1WYWw+MzE4LDUxNzwvTGFzdE51bVZhbD4NCiAgICA8UmF3TGlua1ZhbD4zMTgsNTE3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 Error="">PD94bWwgdmVyc2lvbj0iMS4wIiBlbmNvZGluZz0idXRmLTgiPz4NCjxMaW5rSW5mb0V4Y2VsIHhtbG5zOnhzaT0iaHR0cDovL3d3dy53My5vcmcvMjAwMS9YTUxTY2hlbWEtaW5zdGFuY2UiIHhtbG5zOnhzZD0iaHR0cDovL3d3dy53My5vcmcvMjAwMS9YTUxTY2hlbWEiPg0KICA8TGlua0luZm9Db3JlPg0KICAgIDxMaW5rSWQ+NTU8L0xpbmtJZD4NCiAgICA8SW5mbG93VmFsPjQsNDYwPC9JbmZsb3dWYWw+DQogICAgPERpc3BWYWw+NCw0NjAgPC9EaXNwVmFsPg0KICAgIDxMYXN0VXBkVGltZT4yMDI1LzAxLzMxIDE5OjA3OjM0PC9MYXN0VXBkVGltZT4NCiAgICA8V29ya3NoZWV0Tk0+QlP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DY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NCw0NjAsNzc4LDAwMDwvT3JpZ2luYWxWYWw+DQogICAgPExhc3ROdW1WYWw+NCw0NjA8L0xhc3ROdW1WYWw+DQogICAgPFJhd0xpbmtWYWw+NCw0NjA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 Error="">PD94bWwgdmVyc2lvbj0iMS4wIiBlbmNvZGluZz0idXRmLTgiPz4NCjxMaW5rSW5mb0V4Y2VsIHhtbG5zOnhzaT0iaHR0cDovL3d3dy53My5vcmcvMjAwMS9YTUxTY2hlbWEtaW5zdGFuY2UiIHhtbG5zOnhzZD0iaHR0cDovL3d3dy53My5vcmcvMjAwMS9YTUxTY2hlbWEiPg0KICA8TGlua0luZm9Db3JlPg0KICAgIDxMaW5rSWQ+NTY8L0xpbmtJZD4NCiAgICA8SW5mbG93VmFsPjY2LDAyMDwvSW5mbG93VmFsPg0KICAgIDxEaXNwVmFsPjY2LDAyMCA8L0Rpc3BWYWw+DQogICAgPExhc3RVcGRUaW1lPjIwMjUvMDEvMzEgMTk6MDc6MzQ8L0xhc3RVcGRUaW1lPg0KICAgIDxXb3Jrc2hlZXROTT5CU+OAkElGUlPjgJE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FB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NjYsMDIwLDAwMCwwMDA8L09yaWdpbmFsVmFsPg0KICAgIDxMYXN0TnVtVmFsPjY2LDAyMDwvTGFzdE51bVZhbD4NCiAgICA8UmF3TGlua1ZhbD42NiwwMjA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 Error="">PD94bWwgdmVyc2lvbj0iMS4wIiBlbmNvZGluZz0idXRmLTgiPz4NCjxMaW5rSW5mb0V4Y2VsIHhtbG5zOnhzaT0iaHR0cDovL3d3dy53My5vcmcvMjAwMS9YTUxTY2hlbWEtaW5zdGFuY2UiIHhtbG5zOnhzZD0iaHR0cDovL3d3dy53My5vcmcvMjAwMS9YTUxTY2hlbWEiPg0KICA8TGlua0luZm9Db3JlPg0KICAgIDxMaW5rSWQ+NTc8L0xpbmtJZD4NCiAgICA8SW5mbG93VmFsPjEzLDA1NTwvSW5mbG93VmFsPg0KICAgIDxEaXNwVmFsPjEzLDA1NSA8L0Rpc3BWYWw+DQogICAgPExhc3RVcGRUaW1lPjIwMjUvMDEvMzEgMTk6MDc6MzQ8L0xhc3RVcGRUaW1lPg0KICAgIDxXb3Jrc2hlZXROTT5CU+OAkElGUlPjgJE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O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5PC9JdGVtSWQ+DQogICAgPERpc3BJdGVtSWQ+SzExMDFDMDAwPC9EaXNwSXRlbUlkPg0KICAgIDxDb2xJZD5SMzAxMDAwMDAjPC9Db2xJZD4NCiAgICA8VGVtQXhpc1R5cD4xMDAwMDA8L1RlbUF4aXNUeXA+DQogICAgPE1lbnVObT7pgKPntZDosqHmlL/nirbmhYvoqIjnrpfmm7g8L01lbnVObT4NCiAgICA8SXRlbU5tPuWjsuWNtOebrueahOOBp+S/neacieOBmeOCi+izh+eUozwvSXRlbU5tPg0KICAgIDxDb2xObT7lvZPmnJ/ph5HpoY08L0NvbE5tPg0KICAgIDxPcmlnaW5hbFZhbD4xMywwNTUsNzM0LDAwMDwvT3JpZ2luYWxWYWw+DQogICAgPExhc3ROdW1WYWw+MTMsMDU1PC9MYXN0TnVtVmFsPg0KICAgIDxSYXdMaW5rVmFsPjEzLDA1N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 Error="">PD94bWwgdmVyc2lvbj0iMS4wIiBlbmNvZGluZz0idXRmLTgiPz4NCjxMaW5rSW5mb0V4Y2VsIHhtbG5zOnhzaT0iaHR0cDovL3d3dy53My5vcmcvMjAwMS9YTUxTY2hlbWEtaW5zdGFuY2UiIHhtbG5zOnhzZD0iaHR0cDovL3d3dy53My5vcmcvMjAwMS9YTUxTY2hlbWEiPg0KICA8TGlua0luZm9Db3JlPg0KICAgIDxMaW5rSWQ+NTg8L0xpbmtJZD4NCiAgICA8SW5mbG93VmFsPjEsNTgxLDc5NDwvSW5mbG93VmFsPg0KICAgIDxEaXNwVmFsPjEsNTgxLDc5NCA8L0Rpc3BWYWw+DQogICAgPExhc3RVcGRUaW1lPjIwMjUvMDEvMzEgMTk6MDc6MzQ8L0xhc3RVcGRUaW1lPg0KICAgIDxXb3Jrc2hlZXROTT5CU+OAkElGUlPjgJE8L1dvcmtzaGVldE5NPg0KICAgIDxMaW5rQ2VsbEFkZHJlc3NBMT5PMTU8L0xpbmtDZWxsQWRkcmVzc0ExPg0KICAgIDxMaW5rQ2VsbEFkZHJlc3NSMUMxPlIxN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Fa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VowMDAjPC9JdGVtSWQ+DQogICAgPERpc3BJdGVtSWQ+SzExMDFaMDAwMDwvRGlzcEl0ZW1JZD4NCiAgICA8Q29sSWQ+UjMwMTAwMDAwIzwvQ29sSWQ+DQogICAgPFRlbUF4aXNUeXA+MTAwMDAwPC9UZW1BeGlzVHlwPg0KICAgIDxNZW51Tm0+6YCj57WQ6LKh5pS/54q25oWL6KiI566X5pu4PC9NZW51Tm0+DQogICAgPEl0ZW1ObT7mtYHli5Xos4fnlKPlkIjoqIg8L0l0ZW1ObT4NCiAgICA8Q29sTm0+5b2T5pyf6YeR6aGNPC9Db2xObT4NCiAgICA8T3JpZ2luYWxWYWw+MSw1ODEsNzk0LDM1NywwMDA8L09yaWdpbmFsVmFsPg0KICAgIDxMYXN0TnVtVmFsPjEsNTgxLDc5NDwvTGFzdE51bVZhbD4NCiAgICA8UmF3TGlua1ZhbD4xLDU4MSw3OTQ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 Error="">PD94bWwgdmVyc2lvbj0iMS4wIiBlbmNvZGluZz0idXRmLTgiPz4NCjxMaW5rSW5mb0V4Y2VsIHhtbG5zOnhzaT0iaHR0cDovL3d3dy53My5vcmcvMjAwMS9YTUxTY2hlbWEtaW5zdGFuY2UiIHhtbG5zOnhzZD0iaHR0cDovL3d3dy53My5vcmcvMjAwMS9YTUxTY2hlbWEiPg0KICA8TGlua0luZm9Db3JlPg0KICAgIDxMaW5rSWQ+NTk8L0xpbmtJZD4NCiAgICA8SW5mbG93VmFsPjIxOSw3NDM8L0luZmxvd1ZhbD4NCiAgICA8RGlzcFZhbD4yMTksNzQzIDwvRGlzcFZhbD4NCiAgICA8TGFzdFVwZFRpbWU+MjAyNS8wMS8zMSAxOTowNzozNDwvTGFzdFVwZFRpbWU+DQogICAgPFdvcmtzaGVldE5NPkJT44CQSUZSU+OAkTwvV29ya3NoZWV0Tk0+DQogICAgPExpbmtDZWxsQWRkcmVzc0ExPk8xNzwvTGlua0NlbGxBZGRyZXNzQTE+DQogICAgPExpbmtDZWxsQWRkcmVzc1IxQzE+UjE3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Ew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A8L0l0ZW1JZD4NCiAgICA8RGlzcEl0ZW1JZD5LMTEwMjAxMDA8L0Rpc3BJdGVtSWQ+DQogICAgPENvbElkPlIzMDEwMDAwMCM8L0NvbElkPg0KICAgIDxUZW1BeGlzVHlwPjEwMDAwMDwvVGVtQXhpc1R5cD4NCiAgICA8TWVudU5tPumAo+e1kOiyoeaUv+eKtuaFi+ioiOeul+abuDwvTWVudU5tPg0KICAgIDxJdGVtTm0+5pyJ5b2i5Zu65a6a6LOH55SjPC9JdGVtTm0+DQogICAgPENvbE5tPuW9k+acn+mHkemhjTwvQ29sTm0+DQogICAgPE9yaWdpbmFsVmFsPjIxOSw3NDMsODg4LDAwMDwvT3JpZ2luYWxWYWw+DQogICAgPExhc3ROdW1WYWw+MjE5LDc0MzwvTGFzdE51bVZhbD4NCiAgICA8UmF3TGlua1ZhbD4yMTksNzQz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 Error="">PD94bWwgdmVyc2lvbj0iMS4wIiBlbmNvZGluZz0idXRmLTgiPz4NCjxMaW5rSW5mb0V4Y2VsIHhtbG5zOnhzaT0iaHR0cDovL3d3dy53My5vcmcvMjAwMS9YTUxTY2hlbWEtaW5zdGFuY2UiIHhtbG5zOnhzZD0iaHR0cDovL3d3dy53My5vcmcvMjAwMS9YTUxTY2hlbWEiPg0KICA8TGlua0luZm9Db3JlPg0KICAgIDxMaW5rSWQ+NjA8L0xpbmtJZD4NCiAgICA8SW5mbG93VmFsPjY4LDAzNjwvSW5mbG93VmFsPg0KICAgIDxEaXNwVmFsPjY4LDAzNiA8L0Rpc3BWYWw+DQogICAgPExhc3RVcGRUaW1lPjIwMjUvMDEvMzEgMTk6MDc6MzQ8L0xhc3RVcGRUaW1lPg0KICAgIDxXb3Jrc2hlZXROTT5CU+OAkElGUlPjgJE8L1dvcmtzaGVldE5NPg0KICAgIDxMaW5rQ2VsbEFkZHJlc3NBMT5PMTg8L0xpbmtDZWxsQWRkcmVzc0ExPg0KICAgIDxMaW5rQ2VsbEFkZHJlc3NSMUMxPlIx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M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xPC9JdGVtSWQ+DQogICAgPERpc3BJdGVtSWQ+SzExMDIwMTUwPC9EaXNwSXRlbUlkPg0KICAgIDxDb2xJZD5SMzAxMDAwMDAjPC9Db2xJZD4NCiAgICA8VGVtQXhpc1R5cD4xMDAwMDA8L1RlbUF4aXNUeXA+DQogICAgPE1lbnVObT7pgKPntZDosqHmlL/nirbmhYvoqIjnrpfmm7g8L01lbnVObT4NCiAgICA8SXRlbU5tPuS9v+eUqOaoqeizh+eUozwvSXRlbU5tPg0KICAgIDxDb2xObT7lvZPmnJ/ph5HpoY08L0NvbE5tPg0KICAgIDxPcmlnaW5hbFZhbD42OCwwMzYsMjI5LDAwMDwvT3JpZ2luYWxWYWw+DQogICAgPExhc3ROdW1WYWw+NjgsMDM2PC9MYXN0TnVtVmFsPg0KICAgIDxSYXdMaW5rVmFsPjY4LDAzN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 Error="">PD94bWwgdmVyc2lvbj0iMS4wIiBlbmNvZGluZz0idXRmLTgiPz4NCjxMaW5rSW5mb0V4Y2VsIHhtbG5zOnhzaT0iaHR0cDovL3d3dy53My5vcmcvMjAwMS9YTUxTY2hlbWEtaW5zdGFuY2UiIHhtbG5zOnhzZD0iaHR0cDovL3d3dy53My5vcmcvMjAwMS9YTUxTY2hlbWEiPg0KICA8TGlua0luZm9Db3JlPg0KICAgIDxMaW5rSWQ+NjE8L0xpbmtJZD4NCiAgICA8SW5mbG93VmFsPjkwLDY3OTwvSW5mbG93VmFsPg0KICAgIDxEaXNwVmFsPjkwLDY3OSA8L0Rpc3BWYWw+DQogICAgPExhc3RVcGRUaW1lPjIwMjUvMDEvMzEgMTk6MDc6MzQ8L0xhc3RVcGRUaW1lPg0KICAgIDxXb3Jrc2hlZXROTT5CU+OAkElGUlPjgJE8L1dvcmtzaGVldE5NPg0KICAgIDxMaW5rQ2VsbEFkZHJlc3NBMT5PMTk8L0xpbmtDZWxsQWRkcmVzc0ExPg0KICAgIDxMaW5rQ2VsbEFkZHJlc3NSMUMxPlIxO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45MCw2NzksNjcyLDAwMDwvT3JpZ2luYWxWYWw+DQogICAgPExhc3ROdW1WYWw+OTAsNjc5PC9MYXN0TnVtVmFsPg0KICAgIDxSYXdMaW5rVmFsPjkwLDY3O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 Error="">PD94bWwgdmVyc2lvbj0iMS4wIiBlbmNvZGluZz0idXRmLTgiPz4NCjxMaW5rSW5mb0V4Y2VsIHhtbG5zOnhzaT0iaHR0cDovL3d3dy53My5vcmcvMjAwMS9YTUxTY2hlbWEtaW5zdGFuY2UiIHhtbG5zOnhzZD0iaHR0cDovL3d3dy53My5vcmcvMjAwMS9YTUxTY2hlbWEiPg0KICA8TGlua0luZm9Db3JlPg0KICAgIDxMaW5rSWQ+NjI8L0xpbmtJZD4NCiAgICA8SW5mbG93VmFsPjk0LDc4NjwvSW5mbG93VmFsPg0KICAgIDxEaXNwVmFsPjk0LDc4NiA8L0Rpc3BWYWw+DQogICAgPExhc3RVcGRUaW1lPjIwMjUvMDEvMzEgMTk6MDc6MzQ8L0xhc3RVcGRUaW1lPg0KICAgIDxXb3Jrc2hlZXROTT5CU+OAkElGUlPjgJE8L1dvcmtzaGVldE5NPg0KICAgIDxMaW5rQ2VsbEFkZHJlc3NBMT5PMjA8L0xpbmtDZWxsQWRkcmVzc0ExPg0KICAgIDxMaW5rQ2VsbEFkZHJlc3NSMUMxPlIy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45NCw3ODYsMjY0LDAwMDwvT3JpZ2luYWxWYWw+DQogICAgPExhc3ROdW1WYWw+OTQsNzg2PC9MYXN0TnVtVmFsPg0KICAgIDxSYXdMaW5rVmFsPjk0LDc4N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 Error="">PD94bWwgdmVyc2lvbj0iMS4wIiBlbmNvZGluZz0idXRmLTgiPz4NCjxMaW5rSW5mb0V4Y2VsIHhtbG5zOnhzaT0iaHR0cDovL3d3dy53My5vcmcvMjAwMS9YTUxTY2hlbWEtaW5zdGFuY2UiIHhtbG5zOnhzZD0iaHR0cDovL3d3dy53My5vcmcvMjAwMS9YTUxTY2hlbWEiPg0KICA8TGlua0luZm9Db3JlPg0KICAgIDxMaW5rSWQ+NjM8L0xpbmtJZD4NCiAgICA8SW5mbG93VmFsPjEzLDU0MDwvSW5mbG93VmFsPg0KICAgIDxEaXNwVmFsPjEzLDU0MCA8L0Rpc3BWYWw+DQogICAgPExhc3RVcGRUaW1lPjIwMjUvMDEvMzEgMTk6MDc6MzQ8L0xhc3RVcGRUaW1lPg0KICAgIDxXb3Jrc2hlZXROTT5CU+OAkElGUlPjgJE8L1dvcmtzaGVldE5NPg0KICAgIDxMaW5rQ2VsbEFkZHJlc3NBMT5PMjE8L0xpbmtDZWxsQWRkcmVzc0ExPg0KICAgIDxMaW5rQ2VsbEFkZHJlc3NSMUMxPlIyM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0PC9JdGVtSWQ+DQogICAgPERpc3BJdGVtSWQ+SzExMDIwNDAwPC9EaXNwSXRlbUlkPg0KICAgIDxDb2xJZD5SMzAxMDAwMDAjPC9Db2xJZD4NCiAgICA8VGVtQXhpc1R5cD4xMDAwMDA8L1RlbUF4aXNUeXA+DQogICAgPE1lbnVObT7pgKPntZDosqHmlL/nirbmhYvoqIjnrpfmm7g8L01lbnVObT4NCiAgICA8SXRlbU5tPuaKleizh+S4jeWLleeUozwvSXRlbU5tPg0KICAgIDxDb2xObT7lvZPmnJ/ph5HpoY08L0NvbE5tPg0KICAgIDxPcmlnaW5hbFZhbD4xMyw1NDAsNjMxLDAwMDwvT3JpZ2luYWxWYWw+DQogICAgPExhc3ROdW1WYWw+MTMsNTQwPC9MYXN0TnVtVmFsPg0KICAgIDxSYXdMaW5rVmFsPjEzLDU0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 Error="">PD94bWwgdmVyc2lvbj0iMS4wIiBlbmNvZGluZz0idXRmLTgiPz4NCjxMaW5rSW5mb0V4Y2VsIHhtbG5zOnhzaT0iaHR0cDovL3d3dy53My5vcmcvMjAwMS9YTUxTY2hlbWEtaW5zdGFuY2UiIHhtbG5zOnhzZD0iaHR0cDovL3d3dy53My5vcmcvMjAwMS9YTUxTY2hlbWEiPg0KICA8TGlua0luZm9Db3JlPg0KICAgIDxMaW5rSWQ+NjQ8L0xpbmtJZD4NCiAgICA8SW5mbG93VmFsPjU3NCwyMDQ8L0luZmxvd1ZhbD4NCiAgICA8RGlzcFZhbD41NzQsMjA0IDwvRGlzcFZhbD4NCiAgICA8TGFzdFVwZFRpbWU+MjAyNS8wMS8zMSAxOTowNzozNDwvTGFzdFVwZFRpbWU+DQogICAgPFdvcmtzaGVldE5NPkJT44CQSUZSU+OAkTwvV29ya3NoZWV0Tk0+DQogICAgPExpbmtDZWxsQWRkcmVzc0ExPk8yMjwvTGlua0NlbGxBZGRyZXNzQTE+DQogICAgPExpbmtDZWxsQWRkcmVzc1IxQzE+UjIy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E1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U8L0l0ZW1JZD4NCiAgICA8RGlzcEl0ZW1JZD5LMTEwMjA1MDA8L0Rpc3BJdGVtSWQ+DQogICAgPENvbElkPlIzMDEwMDAwMCM8L0NvbElkPg0KICAgIDxUZW1BeGlzVHlwPjEwMDAwMDwvVGVtQXhpc1R5cD4NCiAgICA8TWVudU5tPumAo+e1kOiyoeaUv+eKtuaFi+ioiOeul+abuDwvTWVudU5tPg0KICAgIDxJdGVtTm0+5oyB5YiG5rOV44Gn5Lya6KiI5Yem55CG44GV44KM44Gm44GE44KL5oqV6LOHPC9JdGVtTm0+DQogICAgPENvbE5tPuW9k+acn+mHkemhjTwvQ29sTm0+DQogICAgPE9yaWdpbmFsVmFsPjU3NCwyMDQsOTY5LDAwMDwvT3JpZ2luYWxWYWw+DQogICAgPExhc3ROdW1WYWw+NTc0LDIwNDwvTGFzdE51bVZhbD4NCiAgICA8UmF3TGlua1ZhbD41NzQsMjA0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 Error="">PD94bWwgdmVyc2lvbj0iMS4wIiBlbmNvZGluZz0idXRmLTgiPz4NCjxMaW5rSW5mb0V4Y2VsIHhtbG5zOnhzaT0iaHR0cDovL3d3dy53My5vcmcvMjAwMS9YTUxTY2hlbWEtaW5zdGFuY2UiIHhtbG5zOnhzZD0iaHR0cDovL3d3dy53My5vcmcvMjAwMS9YTUxTY2hlbWEiPg0KICA8TGlua0luZm9Db3JlPg0KICAgIDxMaW5rSWQ+NjU8L0xpbmtJZD4NCiAgICA8SW5mbG93VmFsPjk2LDE3MzwvSW5mbG93VmFsPg0KICAgIDxEaXNwVmFsPjk2LDE3MyA8L0Rpc3BWYWw+DQogICAgPExhc3RVcGRUaW1lPjIwMjUvMDEvMzEgMTk6MDc6MzQ8L0xhc3RVcGRUaW1lPg0KICAgIDxXb3Jrc2hlZXROTT5CU+OAkElGUlPjgJE8L1dvcmtzaGVldE5NPg0KICAgIDxMaW5rQ2VsbEFkZHJlc3NBMT5PMjM8L0xpbmtDZWxsQWRkcmVzc0ExPg0KICAgIDxMaW5rQ2VsbEFkZHJlc3NSMUMxPlIyM0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N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2PC9JdGVtSWQ+DQogICAgPERpc3BJdGVtSWQ+SzExMDIwNj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45NiwxNzMsMTc0LDAwMDwvT3JpZ2luYWxWYWw+DQogICAgPExhc3ROdW1WYWw+OTYsMTczPC9MYXN0TnVtVmFsPg0KICAgIDxSYXdMaW5rVmFsPjk2LDE3Mz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 Error="">PD94bWwgdmVyc2lvbj0iMS4wIiBlbmNvZGluZz0idXRmLTgiPz4NCjxMaW5rSW5mb0V4Y2VsIHhtbG5zOnhzaT0iaHR0cDovL3d3dy53My5vcmcvMjAwMS9YTUxTY2hlbWEtaW5zdGFuY2UiIHhtbG5zOnhzZD0iaHR0cDovL3d3dy53My5vcmcvMjAwMS9YTUxTY2hlbWEiPg0KICA8TGlua0luZm9Db3JlPg0KICAgIDxMaW5rSWQ+NjY8L0xpbmtJZD4NCiAgICA8SW5mbG93VmFsPjE3MCw0OTg8L0luZmxvd1ZhbD4NCiAgICA8RGlzcFZhbD4xNzAsNDk4IDwvRGlzcFZhbD4NCiAgICA8TGFzdFVwZFRpbWU+MjAyNS8wMS8zMSAxOTowNzozNDwvTGFzdFVwZFRpbWU+DQogICAgPFdvcmtzaGVldE5NPkJT44CQSUZSU+OAkTwvV29ya3NoZWV0Tk0+DQogICAgPExpbmtDZWxsQWRkcmVzc0ExPk8yNDwvTGlua0NlbGxBZGRyZXNzQTE+DQogICAgPExpbmtDZWxsQWRkcmVzc1IxQzE+UjI0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E3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c8L0l0ZW1JZD4NCiAgICA8RGlzcEl0ZW1JZD5LMTEwMjA3MDA8L0Rpc3BJdGVtSWQ+DQogICAgPENvbElkPlIzMDEwMDAwMCM8L0NvbElkPg0KICAgIDxUZW1BeGlzVHlwPjEwMDAwMDwvVGVtQXhpc1R5cD4NCiAgICA8TWVudU5tPumAo+e1kOiyoeaUv+eKtuaFi+ioiOeul+abuDwvTWVudU5tPg0KICAgIDxJdGVtTm0+44Gd44Gu5LuW44Gu5oqV6LOHPC9JdGVtTm0+DQogICAgPENvbE5tPuW9k+acn+mHkemhjTwvQ29sTm0+DQogICAgPE9yaWdpbmFsVmFsPjE3MCw0OTgsNzY0LDAwMDwvT3JpZ2luYWxWYWw+DQogICAgPExhc3ROdW1WYWw+MTcwLDQ5ODwvTGFzdE51bVZhbD4NCiAgICA8UmF3TGlua1ZhbD4xNzAsNDk4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 Error="">PD94bWwgdmVyc2lvbj0iMS4wIiBlbmNvZGluZz0idXRmLTgiPz4NCjxMaW5rSW5mb0V4Y2VsIHhtbG5zOnhzaT0iaHR0cDovL3d3dy53My5vcmcvMjAwMS9YTUxTY2hlbWEtaW5zdGFuY2UiIHhtbG5zOnhzZD0iaHR0cDovL3d3dy53My5vcmcvMjAwMS9YTUxTY2hlbWEiPg0KICA8TGlua0luZm9Db3JlPg0KICAgIDxMaW5rSWQ+Njc8L0xpbmtJZD4NCiAgICA8SW5mbG93VmFsPjEsNzAzPC9JbmZsb3dWYWw+DQogICAgPERpc3BWYWw+MSw3MDMgPC9EaXNwVmFsPg0KICAgIDxMYXN0VXBkVGltZT4yMDI1LzAxLzMxIDE5OjA3OjM0PC9MYXN0VXBkVGltZT4NCiAgICA8V29ya3NoZWV0Tk0+QlPjgJBJRlJT44CRPC9Xb3Jrc2hlZXROTT4NCiAgICA8TGlua0NlbGxBZGRyZXNzQTE+TzI1PC9MaW5rQ2VsbEFkZHJlc3NBMT4NCiAgICA8TGlua0NlbGxBZGRyZXNzUjFDMT5SMjV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Tg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MSw3MDMsNzcyLDAwMDwvT3JpZ2luYWxWYWw+DQogICAgPExhc3ROdW1WYWw+MSw3MDM8L0xhc3ROdW1WYWw+DQogICAgPFJhd0xpbmtWYWw+MSw3MDM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 Error="">PD94bWwgdmVyc2lvbj0iMS4wIiBlbmNvZGluZz0idXRmLTgiPz4NCjxMaW5rSW5mb0V4Y2VsIHhtbG5zOnhzaT0iaHR0cDovL3d3dy53My5vcmcvMjAwMS9YTUxTY2hlbWEtaW5zdGFuY2UiIHhtbG5zOnhzZD0iaHR0cDovL3d3dy53My5vcmcvMjAwMS9YTUxTY2hlbWEiPg0KICA8TGlua0luZm9Db3JlPg0KICAgIDxMaW5rSWQ+Njg8L0xpbmtJZD4NCiAgICA8SW5mbG93VmFsPjEzLDMyMjwvSW5mbG93VmFsPg0KICAgIDxEaXNwVmFsPjEzLDMyMiA8L0Rpc3BWYWw+DQogICAgPExhc3RVcGRUaW1lPjIwMjUvMDEvMzEgMTk6MDc6MzQ8L0xhc3RVcGRUaW1lPg0KICAgIDxXb3Jrc2hlZXROTT5CU+OAkElGUlPjgJE8L1dvcmtzaGVldE5NPg0KICAgIDxMaW5rQ2VsbEFkZHJlc3NBMT5PMjY8L0xpbmtDZWxsQWRkcmVzc0ExPg0KICAgIDxMaW5rQ2VsbEFkZHJlc3NSMUMxPlIyN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JB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kEwMDAjPC9JdGVtSWQ+DQogICAgPERpc3BJdGVtSWQ+SzExMDJBMDAwMDwvRGlzcEl0ZW1JZD4NCiAgICA8Q29sSWQ+UjMwMTAwMDAwIzwvQ29sSWQ+DQogICAgPFRlbUF4aXNUeXA+MTAwMDAwPC9UZW1BeGlzVHlwPg0KICAgIDxNZW51Tm0+6YCj57WQ6LKh5pS/54q25oWL6KiI566X5pu4PC9NZW51Tm0+DQogICAgPEl0ZW1ObT7jgZ3jga7ku5bjga7pnZ7mtYHli5Xos4fnlKM8L0l0ZW1ObT4NCiAgICA8Q29sTm0+5b2T5pyf6YeR6aGNPC9Db2xObT4NCiAgICA8T3JpZ2luYWxWYWw+MTMsMzIyLDM2MCwwMDA8L09yaWdpbmFsVmFsPg0KICAgIDxMYXN0TnVtVmFsPjEzLDMyMjwvTGFzdE51bVZhbD4NCiAgICA8UmF3TGlua1ZhbD4xMywzMjI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 Error="">PD94bWwgdmVyc2lvbj0iMS4wIiBlbmNvZGluZz0idXRmLTgiPz4NCjxMaW5rSW5mb0V4Y2VsIHhtbG5zOnhzaT0iaHR0cDovL3d3dy53My5vcmcvMjAwMS9YTUxTY2hlbWEtaW5zdGFuY2UiIHhtbG5zOnhzZD0iaHR0cDovL3d3dy53My5vcmcvMjAwMS9YTUxTY2hlbWEiPg0KICA8TGlua0luZm9Db3JlPg0KICAgIDxMaW5rSWQ+Njk8L0xpbmtJZD4NCiAgICA8SW5mbG93VmFsPjgsOTU0PC9JbmZsb3dWYWw+DQogICAgPERpc3BWYWw+OCw5NTQgPC9EaXNwVmFsPg0KICAgIDxMYXN0VXBkVGltZT4yMDI1LzAxLzMxIDE5OjA3OjM0PC9MYXN0VXBkVGltZT4NCiAgICA8V29ya3NoZWV0Tk0+QlPjgJBJRlJT44CRPC9Xb3Jrc2hlZXROTT4NCiAgICA8TGlua0NlbGxBZGRyZXNzQTE+TzI3PC9MaW5rQ2VsbEFkZHJlc3NBMT4NCiAgICA8TGlua0NlbGxBZGRyZXNzUjFDMT5SMjd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T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TwvSXRlbUlkPg0KICAgIDxEaXNwSXRlbUlkPksxMTAyQjAwMDwvRGlzcEl0ZW1JZD4NCiAgICA8Q29sSWQ+UjMwMTAwMDAwIzwvQ29sSWQ+DQogICAgPFRlbUF4aXNUeXA+MTAwMDAwPC9UZW1BeGlzVHlwPg0KICAgIDxNZW51Tm0+6YCj57WQ6LKh5pS/54q25oWL6KiI566X5pu4PC9NZW51Tm0+DQogICAgPEl0ZW1ObT7nubDlu7bnqI7ph5Hos4fnlKM8L0l0ZW1ObT4NCiAgICA8Q29sTm0+5b2T5pyf6YeR6aGNPC9Db2xObT4NCiAgICA8T3JpZ2luYWxWYWw+OCw5NTQsMjc1LDAwMDwvT3JpZ2luYWxWYWw+DQogICAgPExhc3ROdW1WYWw+OCw5NTQ8L0xhc3ROdW1WYWw+DQogICAgPFJhd0xpbmtWYWw+OCw5NTQ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 Error="">PD94bWwgdmVyc2lvbj0iMS4wIiBlbmNvZGluZz0idXRmLTgiPz4NCjxMaW5rSW5mb0V4Y2VsIHhtbG5zOnhzaT0iaHR0cDovL3d3dy53My5vcmcvMjAwMS9YTUxTY2hlbWEtaW5zdGFuY2UiIHhtbG5zOnhzZD0iaHR0cDovL3d3dy53My5vcmcvMjAwMS9YTUxTY2hlbWEiPg0KICA8TGlua0luZm9Db3JlPg0KICAgIDxMaW5rSWQ+NzA8L0xpbmtJZD4NCiAgICA8SW5mbG93VmFsPjEsMzUxLDY0MzwvSW5mbG93VmFsPg0KICAgIDxEaXNwVmFsPjEsMzUxLDY0MyA8L0Rpc3BWYWw+DQogICAgPExhc3RVcGRUaW1lPjIwMjUvMDEvMzEgMTk6MDc6MzQ8L0xhc3RVcGRUaW1lPg0KICAgIDxXb3Jrc2hlZXROTT5CU+OAkElGUlPjgJE8L1dvcmtzaGVldE5NPg0KICAgIDxMaW5rQ2VsbEFkZHJlc3NBMT5PMjg8L0xpbmtDZWxsQWRkcmVzc0ExPg0KICAgIDxMaW5rQ2VsbEFkZHJlc3NSMUMxPlIy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Ja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lowMDAjPC9JdGVtSWQ+DQogICAgPERpc3BJdGVtSWQ+SzExMDJaMDAwMDwvRGlzcEl0ZW1JZD4NCiAgICA8Q29sSWQ+UjMwMTAwMDAwIzwvQ29sSWQ+DQogICAgPFRlbUF4aXNUeXA+MTAwMDAwPC9UZW1BeGlzVHlwPg0KICAgIDxNZW51Tm0+6YCj57WQ6LKh5pS/54q25oWL6KiI566X5pu4PC9NZW51Tm0+DQogICAgPEl0ZW1ObT7pnZ7mtYHli5Xos4fnlKPlkIjoqIg8L0l0ZW1ObT4NCiAgICA8Q29sTm0+5b2T5pyf6YeR6aGNPC9Db2xObT4NCiAgICA8T3JpZ2luYWxWYWw+MSwzNTEsNjQzLDk5OCwwMDA8L09yaWdpbmFsVmFsPg0KICAgIDxMYXN0TnVtVmFsPjEsMzUxLDY0MzwvTGFzdE51bVZhbD4NCiAgICA8UmF3TGlua1ZhbD4xLDM1MSw2NDM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 Error="">PD94bWwgdmVyc2lvbj0iMS4wIiBlbmNvZGluZz0idXRmLTgiPz4NCjxMaW5rSW5mb0V4Y2VsIHhtbG5zOnhzaT0iaHR0cDovL3d3dy53My5vcmcvMjAwMS9YTUxTY2hlbWEtaW5zdGFuY2UiIHhtbG5zOnhzZD0iaHR0cDovL3d3dy53My5vcmcvMjAwMS9YTUxTY2hlbWEiPg0KICA8TGlua0luZm9Db3JlPg0KICAgIDxMaW5rSWQ+NzE8L0xpbmtJZD4NCiAgICA8SW5mbG93VmFsPjIsOTMzLDQzODwvSW5mbG93VmFsPg0KICAgIDxEaXNwVmFsPjIsOTMzLDQzOCA8L0Rpc3BWYWw+DQogICAgPExhc3RVcGRUaW1lPjIwMjUvMDEvMzEgMTk6MDc6MzQ8L0xhc3RVcGRUaW1lPg0KICAgIDxXb3Jrc2hlZXROTT5CU+OAkElGUlPjgJE8L1dvcmtzaGVldE5NPg0KICAgIDxMaW5rQ2VsbEFkZHJlc3NBMT5PMjk8L0xpbmtDZWxsQWRkcmVzc0ExPg0KICAgIDxMaW5rQ2VsbEFkZHJlc3NSMUMxPlIyO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Fo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WjAwMDAjPC9JdGVtSWQ+DQogICAgPERpc3BJdGVtSWQ+SzExMFowMDAwMDwvRGlzcEl0ZW1JZD4NCiAgICA8Q29sSWQ+UjMwMTAwMDAwIzwvQ29sSWQ+DQogICAgPFRlbUF4aXNUeXA+MTAwMDAwPC9UZW1BeGlzVHlwPg0KICAgIDxNZW51Tm0+6YCj57WQ6LKh5pS/54q25oWL6KiI566X5pu4PC9NZW51Tm0+DQogICAgPEl0ZW1ObT7os4fnlKPlkIjoqIg8L0l0ZW1ObT4NCiAgICA8Q29sTm0+5b2T5pyf6YeR6aGNPC9Db2xObT4NCiAgICA8T3JpZ2luYWxWYWw+Miw5MzMsNDM4LDM1NSwwMDA8L09yaWdpbmFsVmFsPg0KICAgIDxMYXN0TnVtVmFsPjIsOTMzLDQzODwvTGFzdE51bVZhbD4NCiAgICA8UmF3TGlua1ZhbD4yLDkzMyw0Mzg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 Error="">PD94bWwgdmVyc2lvbj0iMS4wIiBlbmNvZGluZz0idXRmLTgiPz4NCjxMaW5rSW5mb0V4Y2VsIHhtbG5zOnhzaT0iaHR0cDovL3d3dy53My5vcmcvMjAwMS9YTUxTY2hlbWEtaW5zdGFuY2UiIHhtbG5zOnhzZD0iaHR0cDovL3d3dy53My5vcmcvMjAwMS9YTUxTY2hlbWEiPg0KICA8TGlua0luZm9Db3JlPg0KICAgIDxMaW5rSWQ+NzI8L0xpbmtJZD4NCiAgICA8SW5mbG93VmFsPjYyMiwwMzc8L0luZmxvd1ZhbD4NCiAgICA8RGlzcFZhbD42MjIsMDM3IDwvRGlzcFZhbD4NCiAgICA8TGFzdFVwZFRpbWU+MjAyNS8wMS8zMSAxOTowNzozNDwvTGFzdFVwZFRpbWU+DQogICAgPFdvcmtzaGVldE5NPkJT44CQSUZSU+OAkTwvV29ya3NoZWV0Tk0+DQogICAgPExpbmtDZWxsQWRkcmVzc0ExPk8zMTwvTGlua0NlbGxBZGRyZXNzQTE+DQogICAgPExpbmtDZWxsQWRkcmVzc1IxQzE+UjMx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Iw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A8L0l0ZW1JZD4NCiAgICA8RGlzcEl0ZW1JZD5LMTIwMTAx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YyMiwwMzcsNDc5LDAwMDwvT3JpZ2luYWxWYWw+DQogICAgPExhc3ROdW1WYWw+NjIyLDAzNzwvTGFzdE51bVZhbD4NCiAgICA8UmF3TGlua1ZhbD42MjIsMDM3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 Error="">PD94bWwgdmVyc2lvbj0iMS4wIiBlbmNvZGluZz0idXRmLTgiPz4NCjxMaW5rSW5mb0V4Y2VsIHhtbG5zOnhzaT0iaHR0cDovL3d3dy53My5vcmcvMjAwMS9YTUxTY2hlbWEtaW5zdGFuY2UiIHhtbG5zOnhzZD0iaHR0cDovL3d3dy53My5vcmcvMjAwMS9YTUxTY2hlbWEiPg0KICA8TGlua0luZm9Db3JlPg0KICAgIDxMaW5rSWQ+NzM8L0xpbmtJZD4NCiAgICA8SW5mbG93VmFsPjE3LDM0NzwvSW5mbG93VmFsPg0KICAgIDxEaXNwVmFsPjE3LDM0NyA8L0Rpc3BWYWw+DQogICAgPExhc3RVcGRUaW1lPjIwMjUvMDEvMzEgMTk6MDc6MzQ8L0xhc3RVcGRUaW1lPg0KICAgIDxXb3Jrc2hlZXROTT5CU+OAkElGUlPjgJE8L1dvcmtzaGVldE5NPg0KICAgIDxMaW5rQ2VsbEFkZHJlc3NBMT5PMzI8L0xpbmtDZWxsQWRkcmVzc0ExPg0KICAgIDxMaW5rQ2VsbEFkZHJlc3NSMUMxPlIzM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y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yPC9JdGVtSWQ+DQogICAgPERpc3BJdGVtSWQ+SzEyMDEwMjUwPC9EaXNwSXRlbUlkPg0KICAgIDxDb2xJZD5SMzAxMDAwMDAjPC9Db2xJZD4NCiAgICA8VGVtQXhpc1R5cD4xMDAwMDA8L1RlbUF4aXNUeXA+DQogICAgPE1lbnVObT7pgKPntZDosqHmlL/nirbmhYvoqIjnrpfmm7g8L01lbnVObT4NCiAgICA8SXRlbU5tPuODquODvOOCueiyoOWCtTwvSXRlbU5tPg0KICAgIDxDb2xObT7lvZPmnJ/ph5HpoY08L0NvbE5tPg0KICAgIDxPcmlnaW5hbFZhbD4xNywzNDcsNzI5LDAwMDwvT3JpZ2luYWxWYWw+DQogICAgPExhc3ROdW1WYWw+MTcsMzQ3PC9MYXN0TnVtVmFsPg0KICAgIDxSYXdMaW5rVmFsPjE3LDM0Nz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 Error="">PD94bWwgdmVyc2lvbj0iMS4wIiBlbmNvZGluZz0idXRmLTgiPz4NCjxMaW5rSW5mb0V4Y2VsIHhtbG5zOnhzaT0iaHR0cDovL3d3dy53My5vcmcvMjAwMS9YTUxTY2hlbWEtaW5zdGFuY2UiIHhtbG5zOnhzZD0iaHR0cDovL3d3dy53My5vcmcvMjAwMS9YTUxTY2hlbWEiPg0KICA8TGlua0luZm9Db3JlPg0KICAgIDxMaW5rSWQ+NzQ8L0xpbmtJZD4NCiAgICA8SW5mbG93VmFsPjE5MiwxOTA8L0luZmxvd1ZhbD4NCiAgICA8RGlzcFZhbD4xOTIsMTkwIDwvRGlzcFZhbD4NCiAgICA8TGFzdFVwZFRpbWU+MjAyNS8wMS8zMSAxOTowNzozNDwvTGFzdFVwZFRpbWU+DQogICAgPFdvcmtzaGVldE5NPkJT44CQSUZSU+OAkTwvV29ya3NoZWV0Tk0+DQogICAgPExpbmtDZWxsQWRkcmVzc0ExPk8zMzwvTGlua0NlbGxBZGRyZXNzQTE+DQogICAgPExpbmtDZWxsQWRkcmVzc1IxQzE+UjMz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Ix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E8L0l0ZW1JZD4NCiAgICA8RGlzcEl0ZW1JZD5LMTIwMTAyMDA8L0Rpc3BJdGVtSWQ+DQogICAgPENvbElkPlIzMDEwMDAwMCM8L0NvbElkPg0KICAgIDxUZW1BeGlzVHlwPjEwMDAwMDwvVGVtQXhpc1R5cD4NCiAgICA8TWVudU5tPumAo+e1kOiyoeaUv+eKtuaFi+ioiOeul+abuDwvTWVudU5tPg0KICAgIDxJdGVtTm0+56S+5YK15Y+K44Gz5YCf5YWl6YeRPC9JdGVtTm0+DQogICAgPENvbE5tPuW9k+acn+mHkemhjTwvQ29sTm0+DQogICAgPE9yaWdpbmFsVmFsPjE5MiwxOTAsNTM0LDAwMDwvT3JpZ2luYWxWYWw+DQogICAgPExhc3ROdW1WYWw+MTkyLDE5MDwvTGFzdE51bVZhbD4NCiAgICA8UmF3TGlua1ZhbD4xOTIsMTkw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 Error="">PD94bWwgdmVyc2lvbj0iMS4wIiBlbmNvZGluZz0idXRmLTgiPz4NCjxMaW5rSW5mb0V4Y2VsIHhtbG5zOnhzaT0iaHR0cDovL3d3dy53My5vcmcvMjAwMS9YTUxTY2hlbWEtaW5zdGFuY2UiIHhtbG5zOnhzZD0iaHR0cDovL3d3dy53My5vcmcvMjAwMS9YTUxTY2hlbWEiPg0KICA8TGlua0luZm9Db3JlPg0KICAgIDxMaW5rSWQ+NzU8L0xpbmtJZD4NCiAgICA8SW5mbG93VmFsPjE1LDc0NDwvSW5mbG93VmFsPg0KICAgIDxEaXNwVmFsPjE1LDc0NCA8L0Rpc3BWYWw+DQogICAgPExhc3RVcGRUaW1lPjIwMjUvMDEvMzEgMTk6MDc6MzQ8L0xhc3RVcGRUaW1lPg0KICAgIDxXb3Jrc2hlZXROTT5CU+OAkElGUlPjgJE8L1dvcmtzaGVldE5NPg0KICAgIDxMaW5rQ2VsbEFkZHJlc3NBMT5PMzQ8L0xpbmtDZWxsQWRkcmVzc0ExPg0KICAgIDxMaW5rQ2VsbEFkZHJlc3NSMUMxPlIzN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y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zPC9JdGVtSWQ+DQogICAgPERpc3BJdGVtSWQ+SzEyMDEwMzAwPC9EaXNwSXRlbUlkPg0KICAgIDxDb2xJZD5SMzAxMDAwMDAjPC9Db2xJZD4NCiAgICA8VGVtQXhpc1R5cD4xMDAwMDA8L1RlbUF4aXNUeXA+DQogICAgPE1lbnVObT7pgKPntZDosqHmlL/nirbmhYvoqIjnrpfmm7g8L01lbnVObT4NCiAgICA8SXRlbU5tPuODh+ODquODkOODhuOCo+ODlumHkeiejeiyoOWCtTwvSXRlbU5tPg0KICAgIDxDb2xObT7lvZPmnJ/ph5HpoY08L0NvbE5tPg0KICAgIDxPcmlnaW5hbFZhbD4xNSw3NDQsOTY2LDAwMDwvT3JpZ2luYWxWYWw+DQogICAgPExhc3ROdW1WYWw+MTUsNzQ0PC9MYXN0TnVtVmFsPg0KICAgIDxSYXdMaW5rVmFsPjE1LDc0N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 Error="">PD94bWwgdmVyc2lvbj0iMS4wIiBlbmNvZGluZz0idXRmLTgiPz4NCjxMaW5rSW5mb0V4Y2VsIHhtbG5zOnhzaT0iaHR0cDovL3d3dy53My5vcmcvMjAwMS9YTUxTY2hlbWEtaW5zdGFuY2UiIHhtbG5zOnhzZD0iaHR0cDovL3d3dy53My5vcmcvMjAwMS9YTUxTY2hlbWEiPg0KICA8TGlua0luZm9Db3JlPg0KICAgIDxMaW5rSWQ+NzY8L0xpbmtJZD4NCiAgICA8SW5mbG93VmFsPjE5LDI2MDwvSW5mbG93VmFsPg0KICAgIDxEaXNwVmFsPjE5LDI2MCA8L0Rpc3BWYWw+DQogICAgPExhc3RVcGRUaW1lPjIwMjUvMDEvMzEgMTk6MDc6MzQ8L0xhc3RVcGRUaW1lPg0KICAgIDxXb3Jrc2hlZXROTT5CU+OAkElGUlPjgJE8L1dvcmtzaGVldE5NPg0KICAgIDxMaW5rQ2VsbEFkZHJlc3NBMT5PMzU8L0xpbmtDZWxsQWRkcmVzc0ExPg0KICAgIDxMaW5rQ2VsbEFkZHJlc3NSMUMxPlIzN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y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0PC9JdGVtSWQ+DQogICAgPERpc3BJdGVtSWQ+SzEyMDEwNDAwPC9EaXNwSXRlbUlkPg0KICAgIDxDb2xJZD5SMzAxMDAwMDAjPC9Db2xJZD4NCiAgICA8VGVtQXhpc1R5cD4xMDAwMDA8L1RlbUF4aXNUeXA+DQogICAgPE1lbnVObT7pgKPntZDosqHmlL/nirbmhYvoqIjnrpfmm7g8L01lbnVObT4NCiAgICA8SXRlbU5tPuacquaJleazleS6uuaJgOW+l+eojjwvSXRlbU5tPg0KICAgIDxDb2xObT7lvZPmnJ/ph5HpoY08L0NvbE5tPg0KICAgIDxPcmlnaW5hbFZhbD4xOSwyNjAsMzgyLDAwMDwvT3JpZ2luYWxWYWw+DQogICAgPExhc3ROdW1WYWw+MTksMjYwPC9MYXN0TnVtVmFsPg0KICAgIDxSYXdMaW5rVmFsPjE5LDI2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 Error="">PD94bWwgdmVyc2lvbj0iMS4wIiBlbmNvZGluZz0idXRmLTgiPz4NCjxMaW5rSW5mb0V4Y2VsIHhtbG5zOnhzaT0iaHR0cDovL3d3dy53My5vcmcvMjAwMS9YTUxTY2hlbWEtaW5zdGFuY2UiIHhtbG5zOnhzZD0iaHR0cDovL3d3dy53My5vcmcvMjAwMS9YTUxTY2hlbWEiPg0KICA8TGlua0luZm9Db3JlPg0KICAgIDxMaW5rSWQ+Nzc8L0xpbmtJZD4NCiAgICA8SW5mbG93VmFsPjIsMzAwPC9JbmZsb3dWYWw+DQogICAgPERpc3BWYWw+MiwzMDAgPC9EaXNwVmFsPg0KICAgIDxMYXN0VXBkVGltZT4yMDI1LzAxLzMxIDE5OjA3OjM0PC9MYXN0VXBkVGltZT4NCiAgICA8V29ya3NoZWV0Tk0+QlPjgJBJRlJT44CRPC9Xb3Jrc2hlZXROTT4NCiAgICA8TGlua0NlbGxBZGRyZXNzQTE+TzM2PC9MaW5rQ2VsbEFkZHJlc3NBMT4NCiAgICA8TGlua0NlbGxBZGRyZXNzUjFDMT5SMzZ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jU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TwvSXRlbUlkPg0KICAgIDxEaXNwSXRlbUlkPksxMjAx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MiwzMDAsMjM4LDAwMDwvT3JpZ2luYWxWYWw+DQogICAgPExhc3ROdW1WYWw+MiwzMDA8L0xhc3ROdW1WYWw+DQogICAgPFJhd0xpbmtWYWw+MiwzMDA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 Error="">PD94bWwgdmVyc2lvbj0iMS4wIiBlbmNvZGluZz0idXRmLTgiPz4NCjxMaW5rSW5mb0V4Y2VsIHhtbG5zOnhzaT0iaHR0cDovL3d3dy53My5vcmcvMjAwMS9YTUxTY2hlbWEtaW5zdGFuY2UiIHhtbG5zOnhzZD0iaHR0cDovL3d3dy53My5vcmcvMjAwMS9YTUxTY2hlbWEiPg0KICA8TGlua0luZm9Db3JlPg0KICAgIDxMaW5rSWQ+Nzg8L0xpbmtJZD4NCiAgICA8SW5mbG93VmFsPjcyLDUzOTwvSW5mbG93VmFsPg0KICAgIDxEaXNwVmFsPjcyLDUzOSA8L0Rpc3BWYWw+DQogICAgPExhc3RVcGRUaW1lPjIwMjUvMDEvMzEgMTk6MDc6MzQ8L0xhc3RVcGRUaW1lPg0KICAgIDxXb3Jrc2hlZXROTT5CU+OAkElGUlPjgJE8L1dvcmtzaGVldE5NPg0KICAgIDxMaW5rQ2VsbEFkZHJlc3NBMT5PMzc8L0xpbmtDZWxsQWRkcmVzc0ExPg0KICAgIDxMaW5rQ2VsbEFkZHJlc3NSMUMxPlIzN0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DFB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NzIsNTM5LDk1OSwwMDA8L09yaWdpbmFsVmFsPg0KICAgIDxMYXN0TnVtVmFsPjcyLDUzOTwvTGFzdE51bVZhbD4NCiAgICA8UmF3TGlua1ZhbD43Miw1Mzk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 Error="">PD94bWwgdmVyc2lvbj0iMS4wIiBlbmNvZGluZz0idXRmLTgiPz4NCjxMaW5rSW5mb0V4Y2VsIHhtbG5zOnhzaT0iaHR0cDovL3d3dy53My5vcmcvMjAwMS9YTUxTY2hlbWEtaW5zdGFuY2UiIHhtbG5zOnhzZD0iaHR0cDovL3d3dy53My5vcmcvMjAwMS9YTUxTY2hlbWEiPg0KICA8TGlua0luZm9Db3JlPg0KICAgIDxMaW5rSWQ+Nzk8L0xpbmtJZD4NCiAgICA8SW5mbG93VmFsPjk0MSw0MjE8L0luZmxvd1ZhbD4NCiAgICA8RGlzcFZhbD45NDEsNDIxIDwvRGlzcFZhbD4NCiAgICA8TGFzdFVwZFRpbWU+MjAyNS8wMS8zMSAxOTowNzozNDwvTGFzdFVwZFRpbWU+DQogICAgPFdvcmtzaGVldE5NPkJT44CQSUZSU+OAkTwvV29ya3NoZWV0Tk0+DQogICAgPExpbmtDZWxsQWRkcmVzc0ExPk8zOTwvTGlua0NlbGxBZGRyZXNzQTE+DQogICAgPExpbmtDZWxsQWRkcmVzc1IxQzE+UjM5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MTIwMVow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xWjAwMCM8L0l0ZW1JZD4NCiAgICA8RGlzcEl0ZW1JZD5LMTIwMVowMDAwPC9EaXNwSXRlbUlkPg0KICAgIDxDb2xJZD5SMzAxMDAwMDAjPC9Db2xJZD4NCiAgICA8VGVtQXhpc1R5cD4xMDAwMDA8L1RlbUF4aXNUeXA+DQogICAgPE1lbnVObT7pgKPntZDosqHmlL/nirbmhYvoqIjnrpfmm7g8L01lbnVObT4NCiAgICA8SXRlbU5tPua1geWLleiyoOWCteWQiOioiDwvSXRlbU5tPg0KICAgIDxDb2xObT7lvZPmnJ/ph5HpoY08L0NvbE5tPg0KICAgIDxPcmlnaW5hbFZhbD45NDEsNDIxLDI4NywwMDA8L09yaWdpbmFsVmFsPg0KICAgIDxMYXN0TnVtVmFsPjk0MSw0MjE8L0xhc3ROdW1WYWw+DQogICAgPFJhd0xpbmtWYWw+OTQxLDQyM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 Error="">PD94bWwgdmVyc2lvbj0iMS4wIiBlbmNvZGluZz0idXRmLTgiPz4NCjxMaW5rSW5mb0V4Y2VsIHhtbG5zOnhzaT0iaHR0cDovL3d3dy53My5vcmcvMjAwMS9YTUxTY2hlbWEtaW5zdGFuY2UiIHhtbG5zOnhzZD0iaHR0cDovL3d3dy53My5vcmcvMjAwMS9YTUxTY2hlbWEiPg0KICA8TGlua0luZm9Db3JlPg0KICAgIDxMaW5rSWQ+ODA8L0xpbmtJZD4NCiAgICA8SW5mbG93VmFsPjU2LDIyMzwvSW5mbG93VmFsPg0KICAgIDxEaXNwVmFsPjU2LDIyMyA8L0Rpc3BWYWw+DQogICAgPExhc3RVcGRUaW1lPjIwMjUvMDEvMzEgMTk6MDc6MzQ8L0xhc3RVcGRUaW1lPg0KICAgIDxXb3Jrc2hlZXROTT5CU+OAkElGUlPjgJE8L1dvcmtzaGVldE5NPg0KICAgIDxMaW5rQ2VsbEFkZHJlc3NBMT5PNDE8L0xpbmtDZWxsQWRkcmVzc0ExPg0KICAgIDxMaW5rQ2VsbEFkZHJlc3NSMUMxPlI0M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wPC9JdGVtSWQ+DQogICAgPERpc3BJdGVtSWQ+SzEyMDIwMjUwPC9EaXNwSXRlbUlkPg0KICAgIDxDb2xJZD5SMzAxMDAwMDAjPC9Db2xJZD4NCiAgICA8VGVtQXhpc1R5cD4xMDAwMDA8L1RlbUF4aXNUeXA+DQogICAgPE1lbnVObT7pgKPntZDosqHmlL/nirbmhYvoqIjnrpfmm7g8L01lbnVObT4NCiAgICA8SXRlbU5tPuODquODvOOCueiyoOWCtTwvSXRlbU5tPg0KICAgIDxDb2xObT7lvZPmnJ/ph5HpoY08L0NvbE5tPg0KICAgIDxPcmlnaW5hbFZhbD41NiwyMjMsNzM5LDAwMDwvT3JpZ2luYWxWYWw+DQogICAgPExhc3ROdW1WYWw+NTYsMjIzPC9MYXN0TnVtVmFsPg0KICAgIDxSYXdMaW5rVmFsPjU2LDIyMz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 Error="">PD94bWwgdmVyc2lvbj0iMS4wIiBlbmNvZGluZz0idXRmLTgiPz4NCjxMaW5rSW5mb0V4Y2VsIHhtbG5zOnhzaT0iaHR0cDovL3d3dy53My5vcmcvMjAwMS9YTUxTY2hlbWEtaW5zdGFuY2UiIHhtbG5zOnhzZD0iaHR0cDovL3d3dy53My5vcmcvMjAwMS9YTUxTY2hlbWEiPg0KICA8TGlua0luZm9Db3JlPg0KICAgIDxMaW5rSWQ+ODE8L0xpbmtJZD4NCiAgICA8SW5mbG93VmFsPjkwMSwxNDc8L0luZmxvd1ZhbD4NCiAgICA8RGlzcFZhbD45MDEsMTQ3IDwvRGlzcFZhbD4NCiAgICA8TGFzdFVwZFRpbWU+MjAyNS8wMS8zMSAxOTowNzozNDwvTGFzdFVwZFRpbWU+DQogICAgPFdvcmtzaGVldE5NPkJT44CQSUZSU+OAkTwvV29ya3NoZWV0Tk0+DQogICAgPExpbmtDZWxsQWRkcmVzc0ExPk80MjwvTGlua0NlbGxBZGRyZXNzQTE+DQogICAgPExpbmtDZWxsQWRkcmVzc1IxQzE+UjQy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I4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g8L0l0ZW1JZD4NCiAgICA8RGlzcEl0ZW1JZD5LMTIwMjAxMDA8L0Rpc3BJdGVtSWQ+DQogICAgPENvbElkPlIzMDEwMDAwMCM8L0NvbElkPg0KICAgIDxUZW1BeGlzVHlwPjEwMDAwMDwvVGVtQXhpc1R5cD4NCiAgICA8TWVudU5tPumAo+e1kOiyoeaUv+eKtuaFi+ioiOeul+abuDwvTWVudU5tPg0KICAgIDxJdGVtTm0+56S+5YK15Y+K44Gz5YCf5YWl6YeRPC9JdGVtTm0+DQogICAgPENvbE5tPuW9k+acn+mHkemhjTwvQ29sTm0+DQogICAgPE9yaWdpbmFsVmFsPjkwMSwxNDcsNTg3LDAwMDwvT3JpZ2luYWxWYWw+DQogICAgPExhc3ROdW1WYWw+OTAxLDE0NzwvTGFzdE51bVZhbD4NCiAgICA8UmF3TGlua1ZhbD45MDEsMTQ3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 Error="">PD94bWwgdmVyc2lvbj0iMS4wIiBlbmNvZGluZz0idXRmLTgiPz4NCjxMaW5rSW5mb0V4Y2VsIHhtbG5zOnhzaT0iaHR0cDovL3d3dy53My5vcmcvMjAwMS9YTUxTY2hlbWEtaW5zdGFuY2UiIHhtbG5zOnhzZD0iaHR0cDovL3d3dy53My5vcmcvMjAwMS9YTUxTY2hlbWEiPg0KICA8TGlua0luZm9Db3JlPg0KICAgIDxMaW5rSWQ+ODI8L0xpbmtJZD4NCiAgICA8SW5mbG93VmFsPjksMDAyPC9JbmZsb3dWYWw+DQogICAgPERpc3BWYWw+OSwwMDIgPC9EaXNwVmFsPg0KICAgIDxMYXN0VXBkVGltZT4yMDI1LzAxLzMxIDE5OjA3OjM0PC9MYXN0VXBkVGltZT4NCiAgICA8V29ya3NoZWV0Tk0+QlPjgJBJRlJT44CRPC9Xb3Jrc2hlZXROTT4NCiAgICA8TGlua0NlbGxBZGRyZXNzQTE+TzQzPC9MaW5rQ2VsbEFkZHJlc3NBMT4NCiAgICA8TGlua0NlbGxBZGRyZXNzUjFDMT5SNDN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j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OSwwMDIsNjA5LDAwMDwvT3JpZ2luYWxWYWw+DQogICAgPExhc3ROdW1WYWw+OSwwMDI8L0xhc3ROdW1WYWw+DQogICAgPFJhd0xpbmtWYWw+OSwwMDI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 Error="">PD94bWwgdmVyc2lvbj0iMS4wIiBlbmNvZGluZz0idXRmLTgiPz4NCjxMaW5rSW5mb0V4Y2VsIHhtbG5zOnhzaT0iaHR0cDovL3d3dy53My5vcmcvMjAwMS9YTUxTY2hlbWEtaW5zdGFuY2UiIHhtbG5zOnhzZD0iaHR0cDovL3d3dy53My5vcmcvMjAwMS9YTUxTY2hlbWEiPg0KICA8TGlua0luZm9Db3JlPg0KICAgIDxMaW5rSWQ+ODM8L0xpbmtJZD4NCiAgICA8SW5mbG93VmFsPjMwNjwvSW5mbG93VmFsPg0KICAgIDxEaXNwVmFsPjMwNiA8L0Rpc3BWYWw+DQogICAgPExhc3RVcGRUaW1lPjIwMjUvMDEvMzEgMTk6MDc6MzQ8L0xhc3RVcGRUaW1lPg0KICAgIDxXb3Jrc2hlZXROTT5CU+OAkElGUlPjgJE8L1dvcmtzaGVldE5NPg0KICAgIDxMaW5rQ2VsbEFkZHJlc3NBMT5PNDQ8L0xpbmtDZWxsQWRkcmVzc0ExPg0KICAgIDxMaW5rQ2VsbEFkZHJlc3NSMUMxPlI0N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xPC9JdGVtSWQ+DQogICAgPERpc3BJdGVtSWQ+SzEyMDIwMzAwPC9EaXNwSXRlbUlkPg0KICAgIDxDb2xJZD5SMzAxMDAwMDAjPC9Db2xJZD4NCiAgICA8VGVtQXhpc1R5cD4xMDAwMDA8L1RlbUF4aXNUeXA+DQogICAgPE1lbnVObT7pgKPntZDosqHmlL/nirbmhYvoqIjnrpfmm7g8L01lbnVObT4NCiAgICA8SXRlbU5tPuODh+ODquODkOODhuOCo+ODlumHkeiejeiyoOWCtTwvSXRlbU5tPg0KICAgIDxDb2xObT7lvZPmnJ/ph5HpoY08L0NvbE5tPg0KICAgIDxPcmlnaW5hbFZhbD4zMDYsMDY1LDAwMDwvT3JpZ2luYWxWYWw+DQogICAgPExhc3ROdW1WYWw+MzA2PC9MYXN0TnVtVmFsPg0KICAgIDxSYXdMaW5rVmFsPjMwN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 Error="">PD94bWwgdmVyc2lvbj0iMS4wIiBlbmNvZGluZz0idXRmLTgiPz4NCjxMaW5rSW5mb0V4Y2VsIHhtbG5zOnhzaT0iaHR0cDovL3d3dy53My5vcmcvMjAwMS9YTUxTY2hlbWEtaW5zdGFuY2UiIHhtbG5zOnhzZD0iaHR0cDovL3d3dy53My5vcmcvMjAwMS9YTUxTY2hlbWEiPg0KICA8TGlua0luZm9Db3JlPg0KICAgIDxMaW5rSWQ+ODQ8L0xpbmtJZD4NCiAgICA8SW5mbG93VmFsPjI1LDAzMjwvSW5mbG93VmFsPg0KICAgIDxEaXNwVmFsPjI1LDAzMiA8L0Rpc3BWYWw+DQogICAgPExhc3RVcGRUaW1lPjIwMjUvMDEvMzEgMTk6MDc6MzQ8L0xhc3RVcGRUaW1lPg0KICAgIDxXb3Jrc2hlZXROTT5CU+OAkElGUlPjgJE8L1dvcmtzaGVldE5NPg0KICAgIDxMaW5rQ2VsbEFkZHJlc3NBMT5PNDU8L0xpbmtDZWxsQWRkcmVzc0ExPg0KICAgIDxMaW5rQ2VsbEFkZHJlc3NSMUMxPlI0N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yPC9JdGVtSWQ+DQogICAgPERpc3BJdGVtSWQ+SzEyMDIwNDAwPC9EaXNwSXRlbUlkPg0KICAgIDxDb2xJZD5SMzAxMDAwMDAjPC9Db2xJZD4NCiAgICA8VGVtQXhpc1R5cD4xMDAwMDA8L1RlbUF4aXNUeXA+DQogICAgPE1lbnVObT7pgKPntZDosqHmlL/nirbmhYvoqIjnrpfmm7g8L01lbnVObT4NCiAgICA8SXRlbU5tPumAgOiBt+e1puS7mOOBq+S/guOCi+iyoOWCtTwvSXRlbU5tPg0KICAgIDxDb2xObT7lvZPmnJ/ph5HpoY08L0NvbE5tPg0KICAgIDxPcmlnaW5hbFZhbD4yNSwwMzIsNDMzLDAwMDwvT3JpZ2luYWxWYWw+DQogICAgPExhc3ROdW1WYWw+MjUsMDMyPC9MYXN0TnVtVmFsPg0KICAgIDxSYXdMaW5rVmFsPjI1LDAzM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 Error="">PD94bWwgdmVyc2lvbj0iMS4wIiBlbmNvZGluZz0idXRmLTgiPz4NCjxMaW5rSW5mb0V4Y2VsIHhtbG5zOnhzaT0iaHR0cDovL3d3dy53My5vcmcvMjAwMS9YTUxTY2hlbWEtaW5zdGFuY2UiIHhtbG5zOnhzZD0iaHR0cDovL3d3dy53My5vcmcvMjAwMS9YTUxTY2hlbWEiPg0KICA8TGlua0luZm9Db3JlPg0KICAgIDxMaW5rSWQ+ODU8L0xpbmtJZD4NCiAgICA8SW5mbG93VmFsPjUyLDA1MTwvSW5mbG93VmFsPg0KICAgIDxEaXNwVmFsPjUyLDA1MSA8L0Rpc3BWYWw+DQogICAgPExhc3RVcGRUaW1lPjIwMjUvMDEvMzEgMTk6MDc6MzQ8L0xhc3RVcGRUaW1lPg0KICAgIDxXb3Jrc2hlZXROTT5CU+OAkElGUlPjgJE8L1dvcmtzaGVldE5NPg0KICAgIDxMaW5rQ2VsbEFkZHJlc3NBMT5PNDY8L0xpbmtDZWxsQWRkcmVzc0ExPg0KICAgIDxMaW5rQ2VsbEFkZHJlc3NSMUMxPlI0N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zPC9JdGVtSWQ+DQogICAgPERpc3BJdGVtSWQ+SzEyMDIwNTAwPC9EaXNwSXRlbUlkPg0KICAgIDxDb2xJZD5SMzAxMDAwMDAjPC9Db2xJZD4NCiAgICA8VGVtQXhpc1R5cD4xMDAwMDA8L1RlbUF4aXNUeXA+DQogICAgPE1lbnVObT7pgKPntZDosqHmlL/nirbmhYvoqIjnrpfmm7g8L01lbnVObT4NCiAgICA8SXRlbU5tPuW8leW9k+mHkTwvSXRlbU5tPg0KICAgIDxDb2xObT7lvZPmnJ/ph5HpoY08L0NvbE5tPg0KICAgIDxPcmlnaW5hbFZhbD41MiwwNTEsNDcxLDAwMDwvT3JpZ2luYWxWYWw+DQogICAgPExhc3ROdW1WYWw+NTIsMDUxPC9MYXN0TnVtVmFsPg0KICAgIDxSYXdMaW5rVmFsPjUyLDA1M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6" Error="">PD94bWwgdmVyc2lvbj0iMS4wIiBlbmNvZGluZz0idXRmLTgiPz4NCjxMaW5rSW5mb0V4Y2VsIHhtbG5zOnhzaT0iaHR0cDovL3d3dy53My5vcmcvMjAwMS9YTUxTY2hlbWEtaW5zdGFuY2UiIHhtbG5zOnhzZD0iaHR0cDovL3d3dy53My5vcmcvMjAwMS9YTUxTY2hlbWEiPg0KICA8TGlua0luZm9Db3JlPg0KICAgIDxMaW5rSWQ+ODY8L0xpbmtJZD4NCiAgICA8SW5mbG93VmFsPjksMTU4PC9JbmZsb3dWYWw+DQogICAgPERpc3BWYWw+OSwxNTggPC9EaXNwVmFsPg0KICAgIDxMYXN0VXBkVGltZT4yMDI1LzAxLzMxIDE5OjA3OjM0PC9MYXN0VXBkVGltZT4NCiAgICA8V29ya3NoZWV0Tk0+QlPjgJBJRlJT44CR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xMjAyQT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ksMTU4LDQyMywwMDA8L09yaWdpbmFsVmFsPg0KICAgIDxMYXN0TnVtVmFsPjksMTU4PC9MYXN0TnVtVmFsPg0KICAgIDxSYXdMaW5rVmFsPjksMTU4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7" Error="">PD94bWwgdmVyc2lvbj0iMS4wIiBlbmNvZGluZz0idXRmLTgiPz4NCjxMaW5rSW5mb0V4Y2VsIHhtbG5zOnhzaT0iaHR0cDovL3d3dy53My5vcmcvMjAwMS9YTUxTY2hlbWEtaW5zdGFuY2UiIHhtbG5zOnhzZD0iaHR0cDovL3d3dy53My5vcmcvMjAwMS9YTUxTY2hlbWEiPg0KICA8TGlua0luZm9Db3JlPg0KICAgIDxMaW5rSWQ+ODc8L0xpbmtJZD4NCiAgICA8SW5mbG93VmFsPjMzLDgxOTwvSW5mbG93VmFsPg0KICAgIDxEaXNwVmFsPjMzLDgxOSA8L0Rpc3BWYWw+DQogICAgPExhc3RVcGRUaW1lPjIwMjUvMDEvMzEgMTk6MDc6MzQ8L0xhc3RVcGRUaW1lPg0KICAgIDxXb3Jrc2hlZXROTT5CU+OAkElGUlPjgJE8L1dvcmtzaGVldE5NPg0KICAgIDxMaW5rQ2VsbEFkZHJlc3NBMT5PNDg8L0xpbmtDZWxsQWRkcmVzc0ExPg0KICAgIDxMaW5rQ2VsbEFkZHJlc3NSMUMxPlI0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0PC9JdGVtSWQ+DQogICAgPERpc3BJdGVtSWQ+SzEyMDJCMDAwPC9EaXNwSXRlbUlkPg0KICAgIDxDb2xJZD5SMzAxMDAwMDAjPC9Db2xJZD4NCiAgICA8VGVtQXhpc1R5cD4xMDAwMDA8L1RlbUF4aXNUeXA+DQogICAgPE1lbnVObT7pgKPntZDosqHmlL/nirbmhYvoqIjnrpfmm7g8L01lbnVObT4NCiAgICA8SXRlbU5tPue5sOW7tueojumHkeiyoOWCtTwvSXRlbU5tPg0KICAgIDxDb2xObT7lvZPmnJ/ph5HpoY08L0NvbE5tPg0KICAgIDxPcmlnaW5hbFZhbD4zMyw4MTksNjMyLDAwMDwvT3JpZ2luYWxWYWw+DQogICAgPExhc3ROdW1WYWw+MzMsODE5PC9MYXN0TnVtVmFsPg0KICAgIDxSYXdMaW5rVmFsPjMzLDgxO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 Error="">PD94bWwgdmVyc2lvbj0iMS4wIiBlbmNvZGluZz0idXRmLTgiPz4NCjxMaW5rSW5mb0V4Y2VsIHhtbG5zOnhzaT0iaHR0cDovL3d3dy53My5vcmcvMjAwMS9YTUxTY2hlbWEtaW5zdGFuY2UiIHhtbG5zOnhzZD0iaHR0cDovL3d3dy53My5vcmcvMjAwMS9YTUxTY2hlbWEiPg0KICA8TGlua0luZm9Db3JlPg0KICAgIDxMaW5rSWQ+ODg8L0xpbmtJZD4NCiAgICA8SW5mbG93VmFsPjEsMDg2LDc0MTwvSW5mbG93VmFsPg0KICAgIDxEaXNwVmFsPjEsMDg2LDc0MSA8L0Rpc3BWYWw+DQogICAgPExhc3RVcGRUaW1lPjIwMjUvMDEvMzEgMTk6MDc6MzQ8L0xhc3RVcGRUaW1lPg0KICAgIDxXb3Jrc2hlZXROTT5CU+OAkElGUlPjgJE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DJa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MSwwODYsNzQxLDk1OSwwMDA8L09yaWdpbmFsVmFsPg0KICAgIDxMYXN0TnVtVmFsPjEsMDg2LDc0MTwvTGFzdE51bVZhbD4NCiAgICA8UmF3TGlua1ZhbD4xLDA4Niw3NDE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9" Error="">PD94bWwgdmVyc2lvbj0iMS4wIiBlbmNvZGluZz0idXRmLTgiPz4NCjxMaW5rSW5mb0V4Y2VsIHhtbG5zOnhzaT0iaHR0cDovL3d3dy53My5vcmcvMjAwMS9YTUxTY2hlbWEtaW5zdGFuY2UiIHhtbG5zOnhzZD0iaHR0cDovL3d3dy53My5vcmcvMjAwMS9YTUxTY2hlbWEiPg0KICA8TGlua0luZm9Db3JlPg0KICAgIDxMaW5rSWQ+ODk8L0xpbmtJZD4NCiAgICA8SW5mbG93VmFsPjIsMDI4LDE2MzwvSW5mbG93VmFsPg0KICAgIDxEaXNwVmFsPjIsMDI4LDE2MyA8L0Rpc3BWYWw+DQogICAgPExhc3RVcGRUaW1lPjIwMjUvMDEvMzEgMTk6MDc6MzQ8L0xhc3RVcGRUaW1lPg0KICAgIDxXb3Jrc2hlZXROTT5CU+OAkElGUlPjgJE8L1dvcmtzaGVldE5NPg0KICAgIDxMaW5rQ2VsbEFkZHJlc3NBMT5PNTA8L0xpbmtDZWxsQWRkcmVzc0ExPg0KICAgIDxMaW5rQ2VsbEFkZHJlc3NSMUMxPlI1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Fo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WjAwMDAjPC9JdGVtSWQ+DQogICAgPERpc3BJdGVtSWQ+SzEyMFowMDAwMDwvRGlzcEl0ZW1JZD4NCiAgICA8Q29sSWQ+UjMwMTAwMDAwIzwvQ29sSWQ+DQogICAgPFRlbUF4aXNUeXA+MTAwMDAwPC9UZW1BeGlzVHlwPg0KICAgIDxNZW51Tm0+6YCj57WQ6LKh5pS/54q25oWL6KiI566X5pu4PC9NZW51Tm0+DQogICAgPEl0ZW1ObT7osqDlgrXlkIjoqIg8L0l0ZW1ObT4NCiAgICA8Q29sTm0+5b2T5pyf6YeR6aGNPC9Db2xObT4NCiAgICA8T3JpZ2luYWxWYWw+MiwwMjgsMTYzLDI0NiwwMDA8L09yaWdpbmFsVmFsPg0KICAgIDxMYXN0TnVtVmFsPjIsMDI4LDE2MzwvTGFzdE51bVZhbD4NCiAgICA8UmF3TGlua1ZhbD4yLDAyOCwxNjM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0" Error="">PD94bWwgdmVyc2lvbj0iMS4wIiBlbmNvZGluZz0idXRmLTgiPz4NCjxMaW5rSW5mb0V4Y2VsIHhtbG5zOnhzaT0iaHR0cDovL3d3dy53My5vcmcvMjAwMS9YTUxTY2hlbWEtaW5zdGFuY2UiIHhtbG5zOnhzZD0iaHR0cDovL3d3dy53My5vcmcvMjAwMS9YTUxTY2hlbWEiPg0KICA8TGlua0luZm9Db3JlPg0KICAgIDxMaW5rSWQ+OTA8L0xpbmtJZD4NCiAgICA8SW5mbG93VmFsPjE2MCwzMzk8L0luZmxvd1ZhbD4NCiAgICA8RGlzcFZhbD4xNjAsMzM5IDwvRGlzcFZhbD4NCiAgICA8TGFzdFVwZFRpbWU+MjAyNS8wMS8zMSAxOTowNzozNDwvTGFzdFVwZFRpbWU+DQogICAgPFdvcmtzaGVldE5NPkJT44CQSUZSU+OAkTwvV29ya3NoZWV0Tk0+DQogICAgPExpbmtDZWxsQWRkcmVzc0ExPk81MjwvTGlua0NlbGxBZGRyZXNzQTE+DQogICAgPExpbmtDZWxsQWRkcmVzc1IxQzE+UjUy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1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U8L0l0ZW1JZD4NCiAgICA8RGlzcEl0ZW1JZD5LMTIyMTAwMTA8L0Rpc3BJdGVtSWQ+DQogICAgPENvbElkPlIzMDEwMDAwMCM8L0NvbElkPg0KICAgIDxUZW1BeGlzVHlwPjEwMDAwMDwvVGVtQXhpc1R5cD4NCiAgICA8TWVudU5tPumAo+e1kOiyoeaUv+eKtuaFi+ioiOeul+abuDwvTWVudU5tPg0KICAgIDxJdGVtTm0+6LOH5pys6YeRPC9JdGVtTm0+DQogICAgPENvbE5tPuW9k+acn+mHkemhjTwvQ29sTm0+DQogICAgPE9yaWdpbmFsVmFsPjE2MCwzMzksNjIxLDAwMDwvT3JpZ2luYWxWYWw+DQogICAgPExhc3ROdW1WYWw+MTYwLDMzOTwvTGFzdE51bVZhbD4NCiAgICA8UmF3TGlua1ZhbD4xNjAsMzM5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1" Error="">PD94bWwgdmVyc2lvbj0iMS4wIiBlbmNvZGluZz0idXRmLTgiPz4NCjxMaW5rSW5mb0V4Y2VsIHhtbG5zOnhzaT0iaHR0cDovL3d3dy53My5vcmcvMjAwMS9YTUxTY2hlbWEtaW5zdGFuY2UiIHhtbG5zOnhzZD0iaHR0cDovL3d3dy53My5vcmcvMjAwMS9YTUxTY2hlbWEiPg0KICA8TGlua0luZm9Db3JlPg0KICAgIDxMaW5rSWQ+OTE8L0xpbmtJZD4NCiAgICA8SW5mbG93VmFsPjE0NywwNDE8L0luZmxvd1ZhbD4NCiAgICA8RGlzcFZhbD4xNDcsMDQxIDwvRGlzcFZhbD4NCiAgICA8TGFzdFVwZFRpbWU+MjAyNS8wMS8zMSAxOTowNzozNDwvTGFzdFVwZFRpbWU+DQogICAgPFdvcmtzaGVldE5NPkJT44CQSUZSU+OAkTwvV29ya3NoZWV0Tk0+DQogICAgPExpbmtDZWxsQWRkcmVzc0ExPk81MzwvTGlua0NlbGxBZGRyZXNzQTE+DQogICAgPExpbmtDZWxsQWRkcmVzc1IxQzE+UjUz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2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Y8L0l0ZW1JZD4NCiAgICA8RGlzcEl0ZW1JZD5LMTIyMTAwMjA8L0Rpc3BJdGVtSWQ+DQogICAgPENvbElkPlIzMDEwMDAwMCM8L0NvbElkPg0KICAgIDxUZW1BeGlzVHlwPjEwMDAwMDwvVGVtQXhpc1R5cD4NCiAgICA8TWVudU5tPumAo+e1kOiyoeaUv+eKtuaFi+ioiOeul+abuDwvTWVudU5tPg0KICAgIDxJdGVtTm0+6LOH5pys5Ymw5L2Z6YeRPC9JdGVtTm0+DQogICAgPENvbE5tPuW9k+acn+mHkemhjTwvQ29sTm0+DQogICAgPE9yaWdpbmFsVmFsPjE0NywwNDEsMTAyLDAwMDwvT3JpZ2luYWxWYWw+DQogICAgPExhc3ROdW1WYWw+MTQ3LDA0MTwvTGFzdE51bVZhbD4NCiAgICA8UmF3TGlua1ZhbD4xNDcsMDQx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2" Error="">PD94bWwgdmVyc2lvbj0iMS4wIiBlbmNvZGluZz0idXRmLTgiPz4NCjxMaW5rSW5mb0V4Y2VsIHhtbG5zOnhzaT0iaHR0cDovL3d3dy53My5vcmcvMjAwMS9YTUxTY2hlbWEtaW5zdGFuY2UiIHhtbG5zOnhzZD0iaHR0cDovL3d3dy53My5vcmcvMjAwMS9YTUxTY2hlbWEiPg0KICA8TGlua0luZm9Db3JlPg0KICAgIDxMaW5rSWQ+OTI8L0xpbmtJZD4NCiAgICA8SW5mbG93VmFsPi0zMCw5OTk8L0luZmxvd1ZhbD4NCiAgICA8RGlzcFZhbD7ilrIgMzAsOTk5IDwvRGlzcFZhbD4NCiAgICA8TGFzdFVwZFRpbWU+MjAyNS8wMS8zMSAxOTowNzozNDwvTGFzdFVwZFRpbWU+DQogICAgPFdvcmtzaGVldE5NPkJT44CQSUZSU+OAkTwvV29ya3NoZWV0Tk0+DQogICAgPExpbmtDZWxsQWRkcmVzc0ExPk81NDwvTGlua0NlbGxBZGRyZXNzQTE+DQogICAgPExpbmtDZWxsQWRkcmVzc1IxQzE+UjU0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3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c8L0l0ZW1JZD4NCiAgICA8RGlzcEl0ZW1JZD5LMTIyMTAwMzA8L0Rpc3BJdGVtSWQ+DQogICAgPENvbElkPlIzMDEwMDAwMCM8L0NvbElkPg0KICAgIDxUZW1BeGlzVHlwPjEwMDAwMDwvVGVtQXhpc1R5cD4NCiAgICA8TWVudU5tPumAo+e1kOiyoeaUv+eKtuaFi+ioiOeul+abuDwvTWVudU5tPg0KICAgIDxJdGVtTm0+6Ieq5bex5qCq5byPPC9JdGVtTm0+DQogICAgPENvbE5tPuW9k+acn+mHkemhjTwvQ29sTm0+DQogICAgPE9yaWdpbmFsVmFsPi0zMCw5OTksNzQ3LDAwMDwvT3JpZ2luYWxWYWw+DQogICAgPExhc3ROdW1WYWw+LTMwLDk5OTwvTGFzdE51bVZhbD4NCiAgICA8UmF3TGlua1ZhbD4tMzAsOTk5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3" Error="">PD94bWwgdmVyc2lvbj0iMS4wIiBlbmNvZGluZz0idXRmLTgiPz4NCjxMaW5rSW5mb0V4Y2VsIHhtbG5zOnhzaT0iaHR0cDovL3d3dy53My5vcmcvMjAwMS9YTUxTY2hlbWEtaW5zdGFuY2UiIHhtbG5zOnhzZD0iaHR0cDovL3d3dy53My5vcmcvMjAwMS9YTUxTY2hlbWEiPg0KICA8TGlua0luZm9Db3JlPg0KICAgIDxMaW5rSWQ+OTM8L0xpbmtJZD4NCiAgICA8SW5mbG93VmFsPjIwMywzMTM8L0luZmxvd1ZhbD4NCiAgICA8RGlzcFZhbD4yMDMsMzEzIDwvRGlzcFZhbD4NCiAgICA8TGFzdFVwZFRpbWU+MjAyNS8wMS8zMSAxOTowNzozNDwvTGFzdFVwZFRpbWU+DQogICAgPFdvcmtzaGVldE5NPkJT44CQSUZSU+OAkTwvV29ya3NoZWV0Tk0+DQogICAgPExpbmtDZWxsQWRkcmVzc0ExPk81NTwvTGlua0NlbGxBZGRyZXNzQTE+DQogICAgPExpbmtDZWxsQWRkcmVzc1IxQzE+UjU1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4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g8L0l0ZW1JZD4NCiAgICA8RGlzcEl0ZW1JZD5LMTIyMTAwNDA8L0Rpc3BJdGVtSWQ+DQogICAgPENvbElkPlIzMDEwMDAwMCM8L0NvbElkPg0KICAgIDxUZW1BeGlzVHlwPjEwMDAwMDwvVGVtQXhpc1R5cD4NCiAgICA8TWVudU5tPumAo+e1kOiyoeaUv+eKtuaFi+ioiOeul+abuDwvTWVudU5tPg0KICAgIDxJdGVtTm0+44Gd44Gu5LuW44Gu6LOH5pys44Gu5qeL5oiQ6KaB57SgPC9JdGVtTm0+DQogICAgPENvbE5tPuW9k+acn+mHkemhjTwvQ29sTm0+DQogICAgPE9yaWdpbmFsVmFsPjIwMywzMTMsOTg1LDAwMDwvT3JpZ2luYWxWYWw+DQogICAgPExhc3ROdW1WYWw+MjAzLDMxMzwvTGFzdE51bVZhbD4NCiAgICA8UmF3TGlua1ZhbD4yMDMsMzEz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 Error="">PD94bWwgdmVyc2lvbj0iMS4wIiBlbmNvZGluZz0idXRmLTgiPz4NCjxMaW5rSW5mb0V4Y2VsIHhtbG5zOnhzaT0iaHR0cDovL3d3dy53My5vcmcvMjAwMS9YTUxTY2hlbWEtaW5zdGFuY2UiIHhtbG5zOnhzZD0iaHR0cDovL3d3dy53My5vcmcvMjAwMS9YTUxTY2hlbWEiPg0KICA8TGlua0luZm9Db3JlPg0KICAgIDxMaW5rSWQ+OTQ8L0xpbmtJZD4NCiAgICA8SW5mbG93VmFsPjM4Miw2MzQ8L0luZmxvd1ZhbD4NCiAgICA8RGlzcFZhbD4zODIsNjM0IDwvRGlzcFZhbD4NCiAgICA8TGFzdFVwZFRpbWU+MjAyNS8wMS8zMSAxOTowNzozNDwvTGFzdFVwZFRpbWU+DQogICAgPFdvcmtzaGVldE5NPkJT44CQSUZSU+OAkTwvV29ya3NoZWV0Tk0+DQogICAgPExpbmtDZWxsQWRkcmVzc0ExPk81NjwvTGlua0NlbGxBZGRyZXNzQTE+DQogICAgPExpbmtDZWxsQWRkcmVzc1IxQzE+UjU2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5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k8L0l0ZW1JZD4NCiAgICA8RGlzcEl0ZW1JZD5LMTIyMTAwNTA8L0Rpc3BJdGVtSWQ+DQogICAgPENvbElkPlIzMDEwMDAwMCM8L0NvbElkPg0KICAgIDxUZW1BeGlzVHlwPjEwMDAwMDwvVGVtQXhpc1R5cD4NCiAgICA8TWVudU5tPumAo+e1kOiyoeaUv+eKtuaFi+ioiOeul+abuDwvTWVudU5tPg0KICAgIDxJdGVtTm0+5Yip55uK5Ymw5L2Z6YeRPC9JdGVtTm0+DQogICAgPENvbE5tPuW9k+acn+mHkemhjTwvQ29sTm0+DQogICAgPE9yaWdpbmFsVmFsPjM4Miw2MzQsOTQzLDAwMDwvT3JpZ2luYWxWYWw+DQogICAgPExhc3ROdW1WYWw+MzgyLDYzNDwvTGFzdE51bVZhbD4NCiAgICA8UmF3TGlua1ZhbD4zODIsNjM0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5" Error="">PD94bWwgdmVyc2lvbj0iMS4wIiBlbmNvZGluZz0idXRmLTgiPz4NCjxMaW5rSW5mb0V4Y2VsIHhtbG5zOnhzaT0iaHR0cDovL3d3dy53My5vcmcvMjAwMS9YTUxTY2hlbWEtaW5zdGFuY2UiIHhtbG5zOnhzZD0iaHR0cDovL3d3dy53My5vcmcvMjAwMS9YTUxTY2hlbWEiPg0KICA8TGlua0luZm9Db3JlPg0KICAgIDxMaW5rSWQ+OTU8L0xpbmtJZD4NCiAgICA8SW5mbG93VmFsPjg2MiwzMjk8L0luZmxvd1ZhbD4NCiAgICA8RGlzcFZhbD44NjIsMzI5IDwvRGlzcFZhbD4NCiAgICA8TGFzdFVwZFRpbWU+MjAyNS8wMS8zMSAxOTowNzozNDwvTGFzdFVwZFRpbWU+DQogICAgPFdvcmtzaGVldE5NPkJT44CQSUZSU+OAkTwvV29ya3NoZWV0Tk0+DQogICAgPExpbmtDZWxsQWRkcmVzc0ExPk81NzwvTGlua0NlbGxBZGRyZXNzQTE+DQogICAgPExpbmtDZWxsQWRkcmVzc1IxQzE+UjU3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MTIyMTAwWj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xMDBaMCM8L0l0ZW1JZD4NCiAgICA8RGlzcEl0ZW1JZD5LMTIyMTAwWjAwPC9EaXNwSXRlbUlkPg0KICAgIDxDb2xJZD5SMzAxMDAwMDAjPC9Db2xJZD4NCiAgICA8VGVtQXhpc1R5cD4xMDAwMDA8L1RlbUF4aXNUeXA+DQogICAgPE1lbnVObT7pgKPntZDosqHmlL/nirbmhYvoqIjnrpfmm7g8L01lbnVObT4NCiAgICA8SXRlbU5tPuimquS8muekvuOBruaJgOacieiAheOBq+W4sOWxnuOBmeOCi+aMgeWIhuWQiOioiDwvSXRlbU5tPg0KICAgIDxDb2xObT7lvZPmnJ/ph5HpoY08L0NvbE5tPg0KICAgIDxPcmlnaW5hbFZhbD44NjIsMzI5LDkwNCwwMDA8L09yaWdpbmFsVmFsPg0KICAgIDxMYXN0TnVtVmFsPjg2MiwzMjk8L0xhc3ROdW1WYWw+DQogICAgPFJhd0xpbmtWYWw+ODYyLDMyO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6" Error="">PD94bWwgdmVyc2lvbj0iMS4wIiBlbmNvZGluZz0idXRmLTgiPz4NCjxMaW5rSW5mb0V4Y2VsIHhtbG5zOnhzaT0iaHR0cDovL3d3dy53My5vcmcvMjAwMS9YTUxTY2hlbWEtaW5zdGFuY2UiIHhtbG5zOnhzZD0iaHR0cDovL3d3dy53My5vcmcvMjAwMS9YTUxTY2hlbWEiPg0KICA8TGlua0luZm9Db3JlPg0KICAgIDxMaW5rSWQ+OTY8L0xpbmtJZD4NCiAgICA8SW5mbG93VmFsPjQyLDk0NTwvSW5mbG93VmFsPg0KICAgIDxEaXNwVmFsPjQyLDk0NSA8L0Rpc3BWYWw+DQogICAgPExhc3RVcGRUaW1lPjIwMjUvMDEvMzEgMTk6MDc6MzQ8L0xhc3RVcGRUaW1lPg0KICAgIDxXb3Jrc2hlZXROTT5CU+OAkElGUlPjgJE8L1dvcmtzaGVldE5NPg0KICAgIDxMaW5rQ2VsbEFkZHJlc3NBMT5PNTg8L0xpbmtDZWxsQWRkcmVzc0ExPg0KICAgIDxMaW5rQ2VsbEFkZHJlc3NSMUMxPlI1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jI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jAwMDAjPC9JdGVtSWQ+DQogICAgPERpc3BJdGVtSWQ+SzEyMjIwMDAwMDwvRGlzcEl0ZW1JZD4NCiAgICA8Q29sSWQ+UjMwMTAwMDAwIzwvQ29sSWQ+DQogICAgPFRlbUF4aXNUeXA+MTAwMDAwPC9UZW1BeGlzVHlwPg0KICAgIDxNZW51Tm0+6YCj57WQ6LKh5pS/54q25oWL6KiI566X5pu4PC9NZW51Tm0+DQogICAgPEl0ZW1ObT7pnZ7mlK/phY3mjIHliIY8L0l0ZW1ObT4NCiAgICA8Q29sTm0+5b2T5pyf6YeR6aGNPC9Db2xObT4NCiAgICA8T3JpZ2luYWxWYWw+NDIsOTQ1LDIwNSwwMDA8L09yaWdpbmFsVmFsPg0KICAgIDxMYXN0TnVtVmFsPjQyLDk0NTwvTGFzdE51bVZhbD4NCiAgICA8UmF3TGlua1ZhbD40Miw5NDU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7" Error="">PD94bWwgdmVyc2lvbj0iMS4wIiBlbmNvZGluZz0idXRmLTgiPz4NCjxMaW5rSW5mb0V4Y2VsIHhtbG5zOnhzaT0iaHR0cDovL3d3dy53My5vcmcvMjAwMS9YTUxTY2hlbWEtaW5zdGFuY2UiIHhtbG5zOnhzZD0iaHR0cDovL3d3dy53My5vcmcvMjAwMS9YTUxTY2hlbWEiPg0KICA8TGlua0luZm9Db3JlPg0KICAgIDxMaW5rSWQ+OTc8L0xpbmtJZD4NCiAgICA8SW5mbG93VmFsPjkwNSwyNzU8L0luZmxvd1ZhbD4NCiAgICA8RGlzcFZhbD45MDUsMjc1IDwvRGlzcFZhbD4NCiAgICA8TGFzdFVwZFRpbWU+MjAyNS8wMS8zMSAxOTowNzozNDwvTGFzdFVwZFRpbWU+DQogICAgPFdvcmtzaGVldE5NPkJT44CQSUZSU+OAkTwvV29ya3NoZWV0Tk0+DQogICAgPExpbmtDZWxsQWRkcmVzc0ExPk81OTwvTGlua0NlbGxBZGRyZXNzQTE+DQogICAgPExpbmtDZWxsQWRkcmVzc1IxQzE+UjU5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MTIyMzAw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zMDAwMCM8L0l0ZW1JZD4NCiAgICA8RGlzcEl0ZW1JZD5LMTIyMzAwMDAwPC9EaXNwSXRlbUlkPg0KICAgIDxDb2xJZD5SMzAxMDAwMDAjPC9Db2xJZD4NCiAgICA8VGVtQXhpc1R5cD4xMDAwMDA8L1RlbUF4aXNUeXA+DQogICAgPE1lbnVObT7pgKPntZDosqHmlL/nirbmhYvoqIjnrpfmm7g8L01lbnVObT4NCiAgICA8SXRlbU5tPuizh+acrOWQiOioiDwvSXRlbU5tPg0KICAgIDxDb2xObT7lvZPmnJ/ph5HpoY08L0NvbE5tPg0KICAgIDxPcmlnaW5hbFZhbD45MDUsMjc1LDEwOSwwMDA8L09yaWdpbmFsVmFsPg0KICAgIDxMYXN0TnVtVmFsPjkwNSwyNzU8L0xhc3ROdW1WYWw+DQogICAgPFJhd0xpbmtWYWw+OTA1LDI3N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 Error="">PD94bWwgdmVyc2lvbj0iMS4wIiBlbmNvZGluZz0idXRmLTgiPz4NCjxMaW5rSW5mb0V4Y2VsIHhtbG5zOnhzaT0iaHR0cDovL3d3dy53My5vcmcvMjAwMS9YTUxTY2hlbWEtaW5zdGFuY2UiIHhtbG5zOnhzZD0iaHR0cDovL3d3dy53My5vcmcvMjAwMS9YTUxTY2hlbWEiPg0KICA8TGlua0luZm9Db3JlPg0KICAgIDxMaW5rSWQ+OTg8L0xpbmtJZD4NCiAgICA8SW5mbG93VmFsPjIsOTMzLDQzODwvSW5mbG93VmFsPg0KICAgIDxEaXNwVmFsPjIsOTMzLDQzOCA8L0Rpc3BWYWw+DQogICAgPExhc3RVcGRUaW1lPjIwMjUvMDEvMzEgMTk6MDc6MzQ8L0xhc3RVcGRUaW1lPg0KICAgIDxXb3Jrc2hlZXROTT5CU+OAkElGUlPjgJE8L1dvcmtzaGVldE5NPg0KICAgIDxMaW5rQ2VsbEFkZHJlc3NBMT5PNjA8L0xpbmtDZWxsQWRkcmVzc0ExPg0KICAgIDxMaW5rQ2VsbEFkZHJlc3NSMUMxPlI2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WjA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JaMDAwMDAjPC9JdGVtSWQ+DQogICAgPERpc3BJdGVtSWQ+SzEyWjAwMDAwMDwvRGlzcEl0ZW1JZD4NCiAgICA8Q29sSWQ+UjMwMTAwMDAwIzwvQ29sSWQ+DQogICAgPFRlbUF4aXNUeXA+MTAwMDAwPC9UZW1BeGlzVHlwPg0KICAgIDxNZW51Tm0+6YCj57WQ6LKh5pS/54q25oWL6KiI566X5pu4PC9NZW51Tm0+DQogICAgPEl0ZW1ObT7osqDlgrXlj4rjgbPos4fmnKzlkIjoqIg8L0l0ZW1ObT4NCiAgICA8Q29sTm0+5b2T5pyf6YeR6aGNPC9Db2xObT4NCiAgICA8T3JpZ2luYWxWYWw+Miw5MzMsNDM4LDM1NSwwMDA8L09yaWdpbmFsVmFsPg0KICAgIDxMYXN0TnVtVmFsPjIsOTMzLDQzODwvTGFzdE51bVZhbD4NCiAgICA8UmF3TGlua1ZhbD4yLDkzMyw0Mzg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5" Error="">PD94bWwgdmVyc2lvbj0iMS4wIiBlbmNvZGluZz0idXRmLTgiPz4NCjxMaW5rSW5mb0V4Y2VsIHhtbG5zOnhzaT0iaHR0cDovL3d3dy53My5vcmcvMjAwMS9YTUxTY2hlbWEtaW5zdGFuY2UiIHhtbG5zOnhzZD0iaHR0cDovL3d3dy53My5vcmcvMjAwMS9YTUxTY2hlbWEiPg0KICA8TGlua0luZm9Db3JlPg0KICAgIDxMaW5rSWQ+NTI1PC9MaW5rSWQ+DQogICAgPEluZmxvd1ZhbD4tMTksMjg4PC9JbmZsb3dWYWw+DQogICAgPERpc3BWYWw+4payIDE5LDI4OCA8L0Rpc3BWYWw+DQogICAgPExhc3RVcGRUaW1lPjIwMjUvMDEvMzEgMTk6MDc6MzQ8L0xhc3RVcGRUaW1lPg0KICAgIDxXb3Jrc2hlZXROTT5QTOOAkElGUlPjgJE8L1dvcmtzaGVldE5NPg0KICAgIDxMaW5rQ2VsbEFkZHJlc3NBMT5TMjQ8L0xpbmtDZWxsQWRkcmVzc0ExPg0KICAgIDxMaW5rQ2VsbEFkZHJlc3NSMUMxPlIyNE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kwMDAwMDA1O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TksMjg4LDQwMiwwMDA8L09yaWdpbmFsVmFsPg0KICAgIDxMYXN0TnVtVmFsPi0xOSwyODg8L0xhc3ROdW1WYWw+DQogICAgPFJhd0xpbmtWYWw+LTE5LDI4OD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4" Error="">PD94bWwgdmVyc2lvbj0iMS4wIiBlbmNvZGluZz0idXRmLTgiPz4NCjxMaW5rSW5mb0V4Y2VsIHhtbG5zOnhzaT0iaHR0cDovL3d3dy53My5vcmcvMjAwMS9YTUxTY2hlbWEtaW5zdGFuY2UiIHhtbG5zOnhzZD0iaHR0cDovL3d3dy53My5vcmcvMjAwMS9YTUxTY2hlbWEiPg0KICA8TGlua0luZm9Db3JlPg0KICAgIDxMaW5rSWQ+NTU0PC9MaW5rSWQ+DQogICAgPEluZmxvd1ZhbD4tMDwvSW5mbG93VmFsPg0KICAgIDxEaXNwVmFsPjAgPC9EaXNwVmFsPg0KICAgIDxMYXN0VXBkVGltZT4yMDI1LzAxLzMxIDE5OjA3OjM0PC9MYXN0VXBkVGltZT4NCiAgICA8V29ya3NoZWV0Tk0+UEwgUVRS44CQSUZSU+OAkTwvV29ya3NoZWV0Tk0+DQogICAgPExpbmtDZWxsQWRkcmVzc0ExPk04OTwvTGlua0NlbGxBZGRyZXNzQTE+DQogICAgPExpbmtDZWxsQWRkcmVzc1IxQzE+Ujg5QzEz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yLzI0Mi9LOTAwMDAwMDQ2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03LDAwMDwvT3JpZ2luYWxWYWw+DQogICAgPExhc3ROdW1WYWw+LTA8L0xhc3ROdW1WYWw+DQogICAgPFJhd0xpbmtWYWw+LTA8L1Jhd0xpbmtWYWw+DQogICAgPFZpZXdVbml0VHlwPjc8L1ZpZXdVbml0VHlwPg0KICAgIDxEZWNpbWFsUG9pbnQ+MDwvRGVjaW1hbFBvaW50Pg0KICAgIDxSb3VuZFR5cD4yPC9Sb3VuZFR5cD4NCiAgICA8TnVtVGV4dFR5cD4xPC9OdW1UZXh0VHlwPg0KICAgIDxDbGFzc1R5cD4zPC9DbGFzc1R5cD4NCiAgICA8RFRvdGFsWU1ESE1TPjIwMjUvMDEvMjkgMTc6MjI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9" Error="">PD94bWwgdmVyc2lvbj0iMS4wIiBlbmNvZGluZz0idXRmLTgiPz4NCjxMaW5rSW5mb0V4Y2VsIHhtbG5zOnhzaT0iaHR0cDovL3d3dy53My5vcmcvMjAwMS9YTUxTY2hlbWEtaW5zdGFuY2UiIHhtbG5zOnhzZD0iaHR0cDovL3d3dy53My5vcmcvMjAwMS9YTUxTY2hlbWEiPg0KICA8TGlua0luZm9Db3JlPg0KICAgIDxMaW5rSWQ+NTA5PC9MaW5rSWQ+DQogICAgPEluZmxvd1ZhbD4yNjAsNjI3PC9JbmZsb3dWYWw+DQogICAgPERpc3BWYWw+MjYwLDYyNyA8L0Rpc3BWYWw+DQogICAgPExhc3RVcGRUaW1lPjIwMjUvMDEvMzEgMTk6MDc6MzQ8L0xhc3RVcGRUaW1lPg0KICAgIDxXb3Jrc2hlZXROTT5QTOOAkElGUlPjgJE8L1dvcmtzaGVldE5NPg0KICAgIDxMaW5rQ2VsbEFkZHJlc3NBMT5TMTA8L0xpbmtDZWxsQWRkcmVzc0ExPg0KICAgIDxMaW5rQ2VsbEFkZHJlc3NSMUMxPlIxME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IxMDMw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jYwLDYyNywyMzAsMDAwPC9PcmlnaW5hbFZhbD4NCiAgICA8TGFzdE51bVZhbD4yNjAsNjI3PC9MYXN0TnVtVmFsPg0KICAgIDxSYXdMaW5rVmFsPjI2MCw2Mjc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2" Error="">PD94bWwgdmVyc2lvbj0iMS4wIiBlbmNvZGluZz0idXRmLTgiPz4NCjxMaW5rSW5mb0V4Y2VsIHhtbG5zOnhzaT0iaHR0cDovL3d3dy53My5vcmcvMjAwMS9YTUxTY2hlbWEtaW5zdGFuY2UiIHhtbG5zOnhzZD0iaHR0cDovL3d3dy53My5vcmcvMjAwMS9YTUxTY2hlbWEiPg0KICA8TGlua0luZm9Db3JlPg0KICAgIDxMaW5rSWQ+NTUyPC9MaW5rSWQ+DQogICAgPEluZmxvd1ZhbD4tMTwvSW5mbG93VmFsPg0KICAgIDxEaXNwVmFsPuKWsiAxIDwvRGlzcFZhbD4NCiAgICA8TGFzdFVwZFRpbWU+MjAyNS8wMS8zMSAxOTowNzozNDwvTGFzdFVwZFRpbWU+DQogICAgPFdvcmtzaGVldE5NPlBMIFFUUuOAkElGUlPjgJE8L1dvcmtzaGVldE5NPg0KICAgIDxMaW5rQ2VsbEFkZHJlc3NBMT5NODc8L0xpbmtDZWxsQWRkcmVzc0ExPg0KICAgIDxMaW5rQ2VsbEFkZHJlc3NSMUMxPlI4N0MxM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i8yNDIvSzkwMDAwMDA0N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SwyNTcsMDAwPC9PcmlnaW5hbFZhbD4NCiAgICA8TGFzdE51bVZhbD4tMTwvTGFzdE51bVZhbD4NCiAgICA8UmF3TGlua1ZhbD4tMTwvUmF3TGlua1ZhbD4NCiAgICA8Vmlld1VuaXRUeXA+NzwvVmlld1VuaXRUeXA+DQogICAgPERlY2ltYWxQb2ludD4wPC9EZWNpbWFsUG9pbnQ+DQogICAgPFJvdW5kVHlwPjI8L1JvdW5kVHlwPg0KICAgIDxOdW1UZXh0VHlwPjE8L051bVRleHRUeXA+DQogICAgPENsYXNzVHlwPjM8L0NsYXNzVHlwPg0KICAgIDxEVG90YWxZTURITVM+MjAyNS8wMS8yOSAxNzoyMj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1" Error="">PD94bWwgdmVyc2lvbj0iMS4wIiBlbmNvZGluZz0idXRmLTgiPz4NCjxMaW5rSW5mb0V4Y2VsIHhtbG5zOnhzaT0iaHR0cDovL3d3dy53My5vcmcvMjAwMS9YTUxTY2hlbWEtaW5zdGFuY2UiIHhtbG5zOnhzZD0iaHR0cDovL3d3dy53My5vcmcvMjAwMS9YTUxTY2hlbWEiPg0KICA8TGlua0luZm9Db3JlPg0KICAgIDxMaW5rSWQ+NTUxPC9MaW5rSWQ+DQogICAgPEluZmxvd1ZhbD4yPC9JbmZsb3dWYWw+DQogICAgPERpc3BWYWw+MiA8L0Rpc3BWYWw+DQogICAgPExhc3RVcGRUaW1lPjIwMjUvMDEvMzEgMTk6MDc6MzQ8L0xhc3RVcGRUaW1lPg0KICAgIDxXb3Jrc2hlZXROTT5QTCBRVFLjgJBJRlJT44CRPC9Xb3Jrc2hlZXROTT4NCiAgICA8TGlua0NlbGxBZGRyZXNzQTE+TTg2PC9MaW5rQ2VsbEFkZHJlc3NBMT4NCiAgICA8TGlua0NlbGxBZGRyZXNzUjFDMT5SODZDMTM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IvMjQyL0s5MDAwMDAwND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MiwyMDUsMDAwPC9PcmlnaW5hbFZhbD4NCiAgICA8TGFzdE51bVZhbD4yPC9MYXN0TnVtVmFsPg0KICAgIDxSYXdMaW5rVmFsPjI8L1Jhd0xpbmtWYWw+DQogICAgPFZpZXdVbml0VHlwPjc8L1ZpZXdVbml0VHlwPg0KICAgIDxEZWNpbWFsUG9pbnQ+MDwvRGVjaW1hbFBvaW50Pg0KICAgIDxSb3VuZFR5cD4yPC9Sb3VuZFR5cD4NCiAgICA8TnVtVGV4dFR5cD4xPC9OdW1UZXh0VHlwPg0KICAgIDxDbGFzc1R5cD4zPC9DbGFzc1R5cD4NCiAgICA8RFRvdGFsWU1ESE1TPjIwMjUvMDEvMjkgMTc6MjI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0" Error="">PD94bWwgdmVyc2lvbj0iMS4wIiBlbmNvZGluZz0idXRmLTgiPz4NCjxMaW5rSW5mb0V4Y2VsIHhtbG5zOnhzaT0iaHR0cDovL3d3dy53My5vcmcvMjAwMS9YTUxTY2hlbWEtaW5zdGFuY2UiIHhtbG5zOnhzZD0iaHR0cDovL3d3dy53My5vcmcvMjAwMS9YTUxTY2hlbWEiPg0KICA8TGlua0luZm9Db3JlPg0KICAgIDxMaW5rSWQ+NTUwPC9MaW5rSWQ+DQogICAgPEluZmxvd1ZhbD4yLDExNzwvSW5mbG93VmFsPg0KICAgIDxEaXNwVmFsPjIsMTE3IDwvRGlzcFZhbD4NCiAgICA8TGFzdFVwZFRpbWU+MjAyNS8wMS8zMSAxOTowNzozNDwvTGFzdFVwZFRpbWU+DQogICAgPFdvcmtzaGVldE5NPlBMIFFUUuOAkElGUlPjgJE8L1dvcmtzaGVldE5NPg0KICAgIDxMaW5rQ2VsbEFkZHJlc3NBMT5NODU8L0xpbmtDZWxsQWRkcmVzc0ExPg0KICAgIDxMaW5rQ2VsbEFkZHJlc3NSMUMxPlI4NUMxM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i8yNDIvSzIxMDQwWj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MiwxMTcsNzY4LDAwMDwvT3JpZ2luYWxWYWw+DQogICAgPExhc3ROdW1WYWw+MiwxMTc8L0xhc3ROdW1WYWw+DQogICAgPFJhd0xpbmtWYWw+MiwxMTc8L1Jhd0xpbmtWYWw+DQogICAgPFZpZXdVbml0VHlwPjc8L1ZpZXdVbml0VHlwPg0KICAgIDxEZWNpbWFsUG9pbnQ+MDwvRGVjaW1hbFBvaW50Pg0KICAgIDxSb3VuZFR5cD4yPC9Sb3VuZFR5cD4NCiAgICA8TnVtVGV4dFR5cD4xPC9OdW1UZXh0VHlwPg0KICAgIDxDbGFzc1R5cD4zPC9DbGFzc1R5cD4NCiAgICA8RFRvdGFsWU1ESE1TPjIwMjUvMDEvMjkgMTc6MjI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6" Error="">PD94bWwgdmVyc2lvbj0iMS4wIiBlbmNvZGluZz0idXRmLTgiPz4NCjxMaW5rSW5mb0V4Y2VsIHhtbG5zOnhzaT0iaHR0cDovL3d3dy53My5vcmcvMjAwMS9YTUxTY2hlbWEtaW5zdGFuY2UiIHhtbG5zOnhzZD0iaHR0cDovL3d3dy53My5vcmcvMjAwMS9YTUxTY2hlbWEiPg0KICA8TGlua0luZm9Db3JlPg0KICAgIDxMaW5rSWQ+NTQ2PC9MaW5rSWQ+DQogICAgPEluZmxvd1ZhbD42NDYsMTE3PC9JbmZsb3dWYWw+DQogICAgPERpc3BWYWw+NjQ2LDExNyA8L0Rpc3BWYWw+DQogICAgPExhc3RVcGRUaW1lPjIwMjUvMDEvMzEgMTk6MDc6MzQ8L0xhc3RVcGRUaW1lPg0KICAgIDxXb3Jrc2hlZXROTT5QTCBRVFLjgJBJRlJT44CRPC9Xb3Jrc2hlZXROTT4NCiAgICA8TGlua0NlbGxBZGRyZXNzQTE+TTgxPC9MaW5rQ2VsbEFkZHJlc3NBMT4NCiAgICA8TGlua0NlbGxBZGRyZXNzUjFDMT5SODFDMTM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IvMjQyL0syMTAxMFo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EwWjAwIzwvSXRlbUlkPg0KICAgIDxEaXNwSXRlbUlkPksyMTAxMFowMDA8L0Rpc3BJdGVtSWQ+DQogICAgPENvbElkPlIzMDEwMDAwMCM8L0NvbElkPg0KICAgIDxUZW1BeGlzVHlwPjEwMDAwMDwvVGVtQXhpc1R5cD4NCiAgICA8TWVudU5tPumAo+e1kOe0lOaQjeebiuioiOeul+abuDwvTWVudU5tPg0KICAgIDxJdGVtTm0+5Y+O55uK5ZCI6KiIPC9JdGVtTm0+DQogICAgPENvbE5tPuW9k+acn+mHkemhjTwvQ29sTm0+DQogICAgPE9yaWdpbmFsVmFsPjY0NiwxMTcsMTIxLDAwMDwvT3JpZ2luYWxWYWw+DQogICAgPExhc3ROdW1WYWw+NjQ2LDExNzwvTGFzdE51bVZhbD4NCiAgICA8UmF3TGlua1ZhbD42NDYsMTE3PC9SYXdMaW5rVmFsPg0KICAgIDxWaWV3VW5pdFR5cD43PC9WaWV3VW5pdFR5cD4NCiAgICA8RGVjaW1hbFBvaW50PjA8L0RlY2ltYWxQb2ludD4NCiAgICA8Um91bmRUeXA+MjwvUm91bmRUeXA+DQogICAgPE51bVRleHRUeXA+MTwvTnVtVGV4dFR5cD4NCiAgICA8Q2xhc3NUeXA+MzwvQ2xhc3NUeXA+DQogICAgPERUb3RhbFlNREhNUz4yMDI1LzAxLzI5IDE3OjIy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3" Error="">PD94bWwgdmVyc2lvbj0iMS4wIiBlbmNvZGluZz0idXRmLTgiPz4NCjxMaW5rSW5mb0V4Y2VsIHhtbG5zOnhzaT0iaHR0cDovL3d3dy53My5vcmcvMjAwMS9YTUxTY2hlbWEtaW5zdGFuY2UiIHhtbG5zOnhzZD0iaHR0cDovL3d3dy53My5vcmcvMjAwMS9YTUxTY2hlbWEiPg0KICA8TGlua0luZm9Db3JlPg0KICAgIDxMaW5rSWQ+NTQzPC9MaW5rSWQ+DQogICAgPEluZmxvd1ZhbD44Nyw4MjY8L0luZmxvd1ZhbD4NCiAgICA8RGlzcFZhbD44Nyw4MjYgPC9EaXNwVmFsPg0KICAgIDxMYXN0VXBkVGltZT4yMDI1LzAxLzMxIDE5OjA3OjM0PC9MYXN0VXBkVGltZT4NCiAgICA8V29ya3NoZWV0Tk0+UEzjgJBJRlJT44CRPC9Xb3Jrc2hlZXROTT4NCiAgICA8TGlua0NlbGxBZGRyZXNzQTE+UzY1PC9MaW5rQ2VsbEFkZHJlc3NBMT4NCiAgICA8TGlua0NlbGxBZGRyZXNzUjFDMT5SNjV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UwMDAwMDAwMC8xLzEvMjQyL0szNTBa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FowMDAwIzwvSXRlbUlkPg0KICAgIDxEaXNwSXRlbUlkPkszNTBaMDAwMDA8L0Rpc3BJdGVtSWQ+DQogICAgPENvbElkPlIzMDEwMDAwMCM8L0NvbElkPg0KICAgIDxUZW1BeGlzVHlwPjEwMDAwMDwvVGVtQXhpc1R5cD4NCiAgICA8TWVudU5tPumAo+e1kOe0lOaQjeebiuWPiuOBs+OBneOBruS7luOBruWMheaLrOWIqeebiuioiOeul+abuDwvTWVudU5tPg0KICAgIDxJdGVtTm0+6KiIPC9JdGVtTm0+DQogICAgPENvbE5tPuW9k+acn+mHkemhjTwvQ29sTm0+DQogICAgPE9yaWdpbmFsVmFsPjg3LDgyNiw4ODgsMDAwPC9PcmlnaW5hbFZhbD4NCiAgICA8TGFzdE51bVZhbD44Nyw4MjY8L0xhc3ROdW1WYWw+DQogICAgPFJhd0xpbmtWYWw+ODcsODI2PC9SYXdMaW5rVmFsPg0KICAgIDxWaWV3VW5pdFR5cD43PC9WaWV3VW5pdFR5cD4NCiAgICA8RGVjaW1hbFBvaW50PjA8L0RlY2ltYWxQb2ludD4NCiAgICA8Um91bmRUeXA+MjwvUm91bmRUeXA+DQogICAgPE51bVRleHRUeXA+MTwvTnVtVGV4dFR5cD4NCiAgICA8Q2xhc3NUeXA+MzwvQ2xhc3NUeXA+DQogICAgPERUb3RhbFlNREhNUz4yMDI1LzAxLzI3IDEwOjAy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2" Error="">PD94bWwgdmVyc2lvbj0iMS4wIiBlbmNvZGluZz0idXRmLTgiPz4NCjxMaW5rSW5mb0V4Y2VsIHhtbG5zOnhzaT0iaHR0cDovL3d3dy53My5vcmcvMjAwMS9YTUxTY2hlbWEtaW5zdGFuY2UiIHhtbG5zOnhzZD0iaHR0cDovL3d3dy53My5vcmcvMjAwMS9YTUxTY2hlbWEiPg0KICA8TGlua0luZm9Db3JlPg0KICAgIDxMaW5rSWQ+NTQyPC9MaW5rSWQ+DQogICAgPEluZmxvd1ZhbD4zLDE1NDwvSW5mbG93VmFsPg0KICAgIDxEaXNwVmFsPjMsMTU0IDwvRGlzcFZhbD4NCiAgICA8TGFzdFVwZFRpbWU+MjAyNS8wMS8zMSAxOTowNzozNDwvTGFzdFVwZFRpbWU+DQogICAgPFdvcmtzaGVldE5NPlBM44CQSUZSU+OAkTwvV29ya3NoZWV0Tk0+DQogICAgPExpbmtDZWxsQWRkcmVzc0ExPlM2NDwvTGlua0NlbGxBZGRyZXNzQTE+DQogICAgPExpbmtDZWxsQWRkcmVzc1IxQzE+UjY0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1MDAwMDAwMDAvMS8xLzI0Mi9LMzUwMj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zLDE1NCwxNzYsMDAwPC9PcmlnaW5hbFZhbD4NCiAgICA8TGFzdE51bVZhbD4zLDE1NDwvTGFzdE51bVZhbD4NCiAgICA8UmF3TGlua1ZhbD4zLDE1NDwvUmF3TGlua1ZhbD4NCiAgICA8Vmlld1VuaXRUeXA+NzwvVmlld1VuaXRUeXA+DQogICAgPERlY2ltYWxQb2ludD4wPC9EZWNpbWFsUG9pbnQ+DQogICAgPFJvdW5kVHlwPjI8L1JvdW5kVHlwPg0KICAgIDxOdW1UZXh0VHlwPjE8L051bVRleHRUeXA+DQogICAgPENsYXNzVHlwPjM8L0NsYXNzVHlwPg0KICAgIDxEVG90YWxZTURITVM+MjAyNS8wMS8yNyAxMDowMj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1" Error="">PD94bWwgdmVyc2lvbj0iMS4wIiBlbmNvZGluZz0idXRmLTgiPz4NCjxMaW5rSW5mb0V4Y2VsIHhtbG5zOnhzaT0iaHR0cDovL3d3dy53My5vcmcvMjAwMS9YTUxTY2hlbWEtaW5zdGFuY2UiIHhtbG5zOnhzZD0iaHR0cDovL3d3dy53My5vcmcvMjAwMS9YTUxTY2hlbWEiPg0KICA8TGlua0luZm9Db3JlPg0KICAgIDxMaW5rSWQ+NTQxPC9MaW5rSWQ+DQogICAgPEluZmxvd1ZhbD44NCw2NzI8L0luZmxvd1ZhbD4NCiAgICA8RGlzcFZhbD44NCw2NzIgPC9EaXNwVmFsPg0KICAgIDxMYXN0VXBkVGltZT4yMDI1LzAxLzMxIDE5OjA3OjM0PC9MYXN0VXBkVGltZT4NCiAgICA8V29ya3NoZWV0Tk0+UEzjgJBJRlJT44CRPC9Xb3Jrc2hlZXROTT4NCiAgICA8TGlua0NlbGxBZGRyZXNzQTE+UzYzPC9MaW5rQ2VsbEFkZHJlc3NBMT4NCiAgICA8TGlua0NlbGxBZGRyZXNzUjFDMT5SNjN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UwMDAwMDAwMC8xLzEvMjQyL0szNTAx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DEwMDAwIzwvSXRlbUlkPg0KICAgIDxEaXNwSXRlbUlkPkszNTAxMDAwMDA8L0Rpc3BJdGVtSWQ+DQogICAgPENvbElkPlIzMDEwMDAwMCM8L0NvbElkPg0KICAgIDxUZW1BeGlzVHlwPjEwMDAwMDwvVGVtQXhpc1R5cD4NCiAgICA8TWVudU5tPumAo+e1kOe0lOaQjeebiuWPiuOBs+OBneOBruS7luOBruWMheaLrOWIqeebiuioiOeul+abuDwvTWVudU5tPg0KICAgIDxJdGVtTm0+6Kaq5Lya56S+44Gu5omA5pyJ6ICFPC9JdGVtTm0+DQogICAgPENvbE5tPuW9k+acn+mHkemhjTwvQ29sTm0+DQogICAgPE9yaWdpbmFsVmFsPjg0LDY3Miw3MTIsMDAwPC9PcmlnaW5hbFZhbD4NCiAgICA8TGFzdE51bVZhbD44NCw2NzI8L0xhc3ROdW1WYWw+DQogICAgPFJhd0xpbmtWYWw+ODQsNjcyPC9SYXdMaW5rVmFsPg0KICAgIDxWaWV3VW5pdFR5cD43PC9WaWV3VW5pdFR5cD4NCiAgICA8RGVjaW1hbFBvaW50PjA8L0RlY2ltYWxQb2ludD4NCiAgICA8Um91bmRUeXA+MjwvUm91bmRUeXA+DQogICAgPE51bVRleHRUeXA+MTwvTnVtVGV4dFR5cD4NCiAgICA8Q2xhc3NUeXA+MzwvQ2xhc3NUeXA+DQogICAgPERUb3RhbFlNREhNUz4yMDI1LzAxLzI3IDEwOjAy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0" Error="">PD94bWwgdmVyc2lvbj0iMS4wIiBlbmNvZGluZz0idXRmLTgiPz4NCjxMaW5rSW5mb0V4Y2VsIHhtbG5zOnhzaT0iaHR0cDovL3d3dy53My5vcmcvMjAwMS9YTUxTY2hlbWEtaW5zdGFuY2UiIHhtbG5zOnhzZD0iaHR0cDovL3d3dy53My5vcmcvMjAwMS9YTUxTY2hlbWEiPg0KICA8TGlua0luZm9Db3JlPg0KICAgIDxMaW5rSWQ+NTQwPC9MaW5rSWQ+DQogICAgPEluZmxvd1ZhbD44Nyw4MjY8L0luZmxvd1ZhbD4NCiAgICA8RGlzcFZhbD44Nyw4MjYgPC9EaXNwVmFsPg0KICAgIDxMYXN0VXBkVGltZT4yMDI1LzAxLzMxIDE5OjA3OjM0PC9MYXN0VXBkVGltZT4NCiAgICA8V29ya3NoZWV0Tk0+UEzjgJBJRlJT44CRPC9Xb3Jrc2hlZXROTT4NCiAgICA8TGlua0NlbGxBZGRyZXNzQTE+UzYxPC9MaW5rQ2VsbEFkZHJlc3NBMT4NCiAgICA8TGlua0NlbGxBZGRyZXNzUjFDMT5SNjF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UwMDAwMDAwMC8xLzEvMjQyL0szMzAw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zMDAwMDAwIzwvSXRlbUlkPg0KICAgIDxEaXNwSXRlbUlkPkszMzAwMDAwMDA8L0Rpc3BJdGVtSWQ+DQogICAgPENvbElkPlIzMDEwMDAwMCM8L0NvbElkPg0KICAgIDxUZW1BeGlzVHlwPjEwMDAwMDwvVGVtQXhpc1R5cD4NCiAgICA8TWVudU5tPumAo+e1kOe0lOaQjeebiuWPiuOBs+OBneOBruS7luOBruWMheaLrOWIqeebiuioiOeul+abuDwvTWVudU5tPg0KICAgIDxJdGVtTm0+5Zub5Y2K5pyf5YyF5ous5Yip55uKPC9JdGVtTm0+DQogICAgPENvbE5tPuW9k+acn+mHkemhjTwvQ29sTm0+DQogICAgPE9yaWdpbmFsVmFsPjg3LDgyNiw4ODgsMDAwPC9PcmlnaW5hbFZhbD4NCiAgICA8TGFzdE51bVZhbD44Nyw4MjY8L0xhc3ROdW1WYWw+DQogICAgPFJhd0xpbmtWYWw+ODcsODI2PC9SYXdMaW5rVmFsPg0KICAgIDxWaWV3VW5pdFR5cD43PC9WaWV3VW5pdFR5cD4NCiAgICA8RGVjaW1hbFBvaW50PjA8L0RlY2ltYWxQb2ludD4NCiAgICA8Um91bmRUeXA+MjwvUm91bmRUeXA+DQogICAgPE51bVRleHRUeXA+MTwvTnVtVGV4dFR5cD4NCiAgICA8Q2xhc3NUeXA+MzwvQ2xhc3NUeXA+DQogICAgPERUb3RhbFlNREhNUz4yMDI1LzAxLzI3IDEwOjAy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9" Error="">PD94bWwgdmVyc2lvbj0iMS4wIiBlbmNvZGluZz0idXRmLTgiPz4NCjxMaW5rSW5mb0V4Y2VsIHhtbG5zOnhzaT0iaHR0cDovL3d3dy53My5vcmcvMjAwMS9YTUxTY2hlbWEtaW5zdGFuY2UiIHhtbG5zOnhzZD0iaHR0cDovL3d3dy53My5vcmcvMjAwMS9YTUxTY2hlbWEiPg0KICA8TGlua0luZm9Db3JlPg0KICAgIDxMaW5rSWQ+NTM5PC9MaW5rSWQ+DQogICAgPEluZmxvd1ZhbD44LDk4NDwvSW5mbG93VmFsPg0KICAgIDxEaXNwVmFsPjgsOTg0IDwvRGlzcFZhbD4NCiAgICA8TGFzdFVwZFRpbWU+MjAyNS8wMS8zMSAxOTowNzozNDwvTGFzdFVwZFRpbWU+DQogICAgPFdvcmtzaGVldE5NPlBM44CQSUZSU+OAkTwvV29ya3NoZWV0Tk0+DQogICAgPExpbmtDZWxsQWRkcmVzc0ExPlM2MDwvTGlua0NlbGxBZGRyZXNzQTE+DQogICAgPExpbmtDZWxsQWRkcmVzc1IxQzE+UjYw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1MDAwMDAwMDAvMS8xLzI0Mi9LMzIwWj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jBaMDAwMCM8L0l0ZW1JZD4NCiAgICA8RGlzcEl0ZW1JZD5LMzIwWjAwMDAwPC9EaXNwSXRlbUlkPg0KICAgIDxDb2xJZD5SMzAxMDAwMDAjPC9Db2xJZD4NCiAgICA8VGVtQXhpc1R5cD4xMDAwMDA8L1RlbUF4aXNUeXA+DQogICAgPE1lbnVObT7pgKPntZDntJTmkI3nm4rlj4rjgbPjgZ3jga7ku5bjga7ljIXmi6zliKnnm4roqIjnrpfmm7g8L01lbnVObT4NCiAgICA8SXRlbU5tPueojuW8leW+jOOBneOBruS7luOBruWMheaLrOWIqeebijwvSXRlbU5tPg0KICAgIDxDb2xObT7lvZPmnJ/ph5HpoY08L0NvbE5tPg0KICAgIDxPcmlnaW5hbFZhbD44LDk4NCwyNjcsMDAwPC9PcmlnaW5hbFZhbD4NCiAgICA8TGFzdE51bVZhbD44LDk4NDwvTGFzdE51bVZhbD4NCiAgICA8UmF3TGlua1ZhbD44LDk4NDwvUmF3TGlua1ZhbD4NCiAgICA8Vmlld1VuaXRUeXA+NzwvVmlld1VuaXRUeXA+DQogICAgPERlY2ltYWxQb2ludD4wPC9EZWNpbWFsUG9pbnQ+DQogICAgPFJvdW5kVHlwPjI8L1JvdW5kVHlwPg0KICAgIDxOdW1UZXh0VHlwPjE8L051bVRleHRUeXA+DQogICAgPENsYXNzVHlwPjM8L0NsYXNzVHlwPg0KICAgIDxEVG90YWxZTURITVM+MjAyNS8wMS8yNyAxMDowMj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8" Error="">PD94bWwgdmVyc2lvbj0iMS4wIiBlbmNvZGluZz0idXRmLTgiPz4NCjxMaW5rSW5mb0V4Y2VsIHhtbG5zOnhzaT0iaHR0cDovL3d3dy53My5vcmcvMjAwMS9YTUxTY2hlbWEtaW5zdGFuY2UiIHhtbG5zOnhzZD0iaHR0cDovL3d3dy53My5vcmcvMjAwMS9YTUxTY2hlbWEiPg0KICA8TGlua0luZm9Db3JlPg0KICAgIDxMaW5rSWQ+NTM4PC9MaW5rSWQ+DQogICAgPEluZmxvd1ZhbD4yLDQxMjwvSW5mbG93VmFsPg0KICAgIDxEaXNwVmFsPjIsNDEyIDwvRGlzcFZhbD4NCiAgICA8TGFzdFVwZFRpbWU+MjAyNS8wMS8zMSAxOTowNzozNDwvTGFzdFVwZFRpbWU+DQogICAgPFdvcmtzaGVldE5NPlBM44CQSUZSU+OAkTwvV29ya3NoZWV0Tk0+DQogICAgPExpbmtDZWxsQWRkcmVzc0ExPlM1OTwvTGlua0NlbGxBZGRyZXNzQTE+DQogICAgPExpbmtDZWxsQWRkcmVzc1IxQzE+UjU5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1MDAwMDAwMDAvMS8xLzI0Mi9LOTAwMDAwMDY5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k8L0l0ZW1JZD4NCiAgICA8RGlzcEl0ZW1JZD5LMzIwMlowMDA8L0Rpc3BJdGVtSWQ+DQogICAgPENvbElkPlIzMDEwMDAwMCM8L0NvbElkPg0KICAgIDxUZW1BeGlzVHlwPjEwMDAwMDwvVGVtQXhpc1R5cD4NCiAgICA8TWVudU5tPumAo+e1kOe0lOaQjeebiuWPiuOBs+OBneOBruS7luOBruWMheaLrOWIqeebiuioiOeul+abuDwvTWVudU5tPg0KICAgIDxJdGVtTm0+57SU5pCN55uK44Gr44Gd44Gu5b6M44Gr5oyv44KK5pu/44GI44KJ44KM44KLCuWPr+iDveaAp+OBruOBguOCi+mgheebruWQiOioiDwvSXRlbU5tPg0KICAgIDxDb2xObT7lvZPmnJ/ph5HpoY08L0NvbE5tPg0KICAgIDxPcmlnaW5hbFZhbD4yLDQxMiwzODYsMDAwPC9PcmlnaW5hbFZhbD4NCiAgICA8TGFzdE51bVZhbD4yLDQxMjwvTGFzdE51bVZhbD4NCiAgICA8UmF3TGlua1ZhbD4yLDQxMjwvUmF3TGlua1ZhbD4NCiAgICA8Vmlld1VuaXRUeXA+NzwvVmlld1VuaXRUeXA+DQogICAgPERlY2ltYWxQb2ludD4wPC9EZWNpbWFsUG9pbnQ+DQogICAgPFJvdW5kVHlwPjI8L1JvdW5kVHlwPg0KICAgIDxOdW1UZXh0VHlwPjE8L051bVRleHRUeXA+DQogICAgPENsYXNzVHlwPjM8L0NsYXNzVHlwPg0KICAgIDxEVG90YWxZTURITVM+MjAyNS8wMS8yNyAxMDowMj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7" Error="">PD94bWwgdmVyc2lvbj0iMS4wIiBlbmNvZGluZz0idXRmLTgiPz4NCjxMaW5rSW5mb0V4Y2VsIHhtbG5zOnhzaT0iaHR0cDovL3d3dy53My5vcmcvMjAwMS9YTUxTY2hlbWEtaW5zdGFuY2UiIHhtbG5zOnhzZD0iaHR0cDovL3d3dy53My5vcmcvMjAwMS9YTUxTY2hlbWEiPg0KICA8TGlua0luZm9Db3JlPg0KICAgIDxMaW5rSWQ+NTM3PC9MaW5rSWQ+DQogICAgPEluZmxvd1ZhbD4tOCw5NTI8L0luZmxvd1ZhbD4NCiAgICA8RGlzcFZhbD7ilrIgOCw5NTIgPC9EaXNwVmFsPg0KICAgIDxMYXN0VXBkVGltZT4yMDI1LzAxLzMxIDE5OjA3OjM0PC9MYXN0VXBkVGltZT4NCiAgICA8V29ya3NoZWV0Tk0+UEzjgJBJRlJT44CRPC9Xb3Jrc2hlZXROTT4NCiAgICA8TGlua0NlbGxBZGRyZXNzQTE+UzU4PC9MaW5rQ2VsbEFkZHJlc3NBMT4NCiAgICA8TGlua0NlbGxBZGRyZXNzUjFDMT5SNTh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UwMDAwMDAwMC8xLzEvMjQyL0s5MDAwMDAwNjg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i04LDk1MiwzNjYsMDAwPC9PcmlnaW5hbFZhbD4NCiAgICA8TGFzdE51bVZhbD4tOCw5NTI8L0xhc3ROdW1WYWw+DQogICAgPFJhd0xpbmtWYWw+LTgsOTUyPC9SYXdMaW5rVmFsPg0KICAgIDxWaWV3VW5pdFR5cD43PC9WaWV3VW5pdFR5cD4NCiAgICA8RGVjaW1hbFBvaW50PjA8L0RlY2ltYWxQb2ludD4NCiAgICA8Um91bmRUeXA+MjwvUm91bmRUeXA+DQogICAgPE51bVRleHRUeXA+MTwvTnVtVGV4dFR5cD4NCiAgICA8Q2xhc3NUeXA+MzwvQ2xhc3NUeXA+DQogICAgPERUb3RhbFlNREhNUz4yMDI1LzAxLzI3IDEwOjAy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6" Error="">PD94bWwgdmVyc2lvbj0iMS4wIiBlbmNvZGluZz0idXRmLTgiPz4NCjxMaW5rSW5mb0V4Y2VsIHhtbG5zOnhzaT0iaHR0cDovL3d3dy53My5vcmcvMjAwMS9YTUxTY2hlbWEtaW5zdGFuY2UiIHhtbG5zOnhzZD0iaHR0cDovL3d3dy53My5vcmcvMjAwMS9YTUxTY2hlbWEiPg0KICA8TGlua0luZm9Db3JlPg0KICAgIDxMaW5rSWQ+NTM2PC9MaW5rSWQ+DQogICAgPEluZmxvd1ZhbD4tMiw1NDE8L0luZmxvd1ZhbD4NCiAgICA8RGlzcFZhbD7ilrIgMiw1NDEgPC9EaXNwVmFsPg0KICAgIDxMYXN0VXBkVGltZT4yMDI1LzAxLzMxIDE5OjA3OjM0PC9MYXN0VXBkVGltZT4NCiAgICA8V29ya3NoZWV0Tk0+UEzjgJBJRlJT44CRPC9Xb3Jrc2hlZXROTT4NCiAgICA8TGlua0NlbGxBZGRyZXNzQTE+UzU3PC9MaW5rQ2VsbEFkZHJlc3NBMT4NCiAgICA8TGlua0NlbGxBZGRyZXNzUjFDMT5SNTd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UwMDAwMDAwMC8xLzEvMjQyL0s5MDAwMDAwNjc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zwvSXRlbUlkPg0KICAgIDxEaXNwSXRlbUlkPkszMjAyMDIwMDwvRGlzcEl0ZW1JZD4NCiAgICA8Q29sSWQ+UjMwMTAwMDAwIzwvQ29sSWQ+DQogICAgPFRlbUF4aXNUeXA+MTAwMDAwPC9UZW1BeGlzVHlwPg0KICAgIDxNZW51Tm0+6YCj57WQ57SU5pCN55uK5Y+K44Gz44Gd44Gu5LuW44Gu5YyF5ous5Yip55uK6KiI566X5pu4PC9NZW51Tm0+DQogICAgPEl0ZW1ObT7jgq3jg6Pjg4Pjgrfjg6Xjg7vjg5Xjg63jg7zjg7vjg5jjg4Pjgrg8L0l0ZW1ObT4NCiAgICA8Q29sTm0+5b2T5pyf6YeR6aGNPC9Db2xObT4NCiAgICA8T3JpZ2luYWxWYWw+LTIsNTQxLDE4MiwwMDA8L09yaWdpbmFsVmFsPg0KICAgIDxMYXN0TnVtVmFsPi0yLDU0MTwvTGFzdE51bVZhbD4NCiAgICA8UmF3TGlua1ZhbD4tMiw1NDE8L1Jhd0xpbmtWYWw+DQogICAgPFZpZXdVbml0VHlwPjc8L1ZpZXdVbml0VHlwPg0KICAgIDxEZWNpbWFsUG9pbnQ+MDwvRGVjaW1hbFBvaW50Pg0KICAgIDxSb3VuZFR5cD4yPC9Sb3VuZFR5cD4NCiAgICA8TnVtVGV4dFR5cD4xPC9OdW1UZXh0VHlwPg0KICAgIDxDbGFzc1R5cD4zPC9DbGFzc1R5cD4NCiAgICA8RFRvdGFsWU1ESE1TPjIwMjUvMDEvMjcgMTA6MDI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5" Error="">PD94bWwgdmVyc2lvbj0iMS4wIiBlbmNvZGluZz0idXRmLTgiPz4NCjxMaW5rSW5mb0V4Y2VsIHhtbG5zOnhzaT0iaHR0cDovL3d3dy53My5vcmcvMjAwMS9YTUxTY2hlbWEtaW5zdGFuY2UiIHhtbG5zOnhzZD0iaHR0cDovL3d3dy53My5vcmcvMjAwMS9YTUxTY2hlbWEiPg0KICA8TGlua0luZm9Db3JlPg0KICAgIDxMaW5rSWQ+NTM1PC9MaW5rSWQ+DQogICAgPEluZmxvd1ZhbD4xMyw5MDU8L0luZmxvd1ZhbD4NCiAgICA8RGlzcFZhbD4xMyw5MDUgPC9EaXNwVmFsPg0KICAgIDxMYXN0VXBkVGltZT4yMDI1LzAxLzMxIDE5OjA3OjM0PC9MYXN0VXBkVGltZT4NCiAgICA8V29ya3NoZWV0Tk0+UEzjgJBJRlJT44CRPC9Xb3Jrc2hlZXROTT4NCiAgICA8TGlua0NlbGxBZGRyZXNzQTE+UzU2PC9MaW5rQ2VsbEFkZHJlc3NBMT4NCiAgICA8TGlua0NlbGxBZGRyZXNzUjFDMT5SNTZ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UwMDAwMDAwMC8xLzEvMjQyL0s5MDAwMDAwNjY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MTMsOTA1LDkzNCwwMDA8L09yaWdpbmFsVmFsPg0KICAgIDxMYXN0TnVtVmFsPjEzLDkwNTwvTGFzdE51bVZhbD4NCiAgICA8UmF3TGlua1ZhbD4xMyw5MDU8L1Jhd0xpbmtWYWw+DQogICAgPFZpZXdVbml0VHlwPjc8L1ZpZXdVbml0VHlwPg0KICAgIDxEZWNpbWFsUG9pbnQ+MDwvRGVjaW1hbFBvaW50Pg0KICAgIDxSb3VuZFR5cD4yPC9Sb3VuZFR5cD4NCiAgICA8TnVtVGV4dFR5cD4xPC9OdW1UZXh0VHlwPg0KICAgIDxDbGFzc1R5cD4zPC9DbGFzc1R5cD4NCiAgICA8RFRvdGFsWU1ESE1TPjIwMjUvMDEvMjcgMTA6MDI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4" Error="">PD94bWwgdmVyc2lvbj0iMS4wIiBlbmNvZGluZz0idXRmLTgiPz4NCjxMaW5rSW5mb0V4Y2VsIHhtbG5zOnhzaT0iaHR0cDovL3d3dy53My5vcmcvMjAwMS9YTUxTY2hlbWEtaW5zdGFuY2UiIHhtbG5zOnhzZD0iaHR0cDovL3d3dy53My5vcmcvMjAwMS9YTUxTY2hlbWEiPg0KICA8TGlua0luZm9Db3JlPg0KICAgIDxMaW5rSWQ+NTM0PC9MaW5rSWQ+DQogICAgPEluZmxvd1ZhbD42LDU3MTwvSW5mbG93VmFsPg0KICAgIDxEaXNwVmFsPjYsNTcxIDwvRGlzcFZhbD4NCiAgICA8TGFzdFVwZFRpbWU+MjAyNS8wMS8zMSAxOTowNzozNDwvTGFzdFVwZFRpbWU+DQogICAgPFdvcmtzaGVldE5NPlBM44CQSUZSU+OAkTwvV29ya3NoZWV0Tk0+DQogICAgPExpbmtDZWxsQWRkcmVzc0ExPlM1NDwvTGlua0NlbGxBZGRyZXNzQTE+DQogICAgPExpbmtDZWxsQWRkcmVzc1IxQzE+UjU0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1MDAwMDAwMDAvMS8xLzI0Mi9LOTAwMDAwMDY0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Q8L0l0ZW1JZD4NCiAgICA8RGlzcEl0ZW1JZD5LMzIwMVowMDA8L0Rpc3BJdGVtSWQ+DQogICAgPENvbElkPlIzMDEwMDAwMCM8L0NvbElkPg0KICAgIDxUZW1BeGlzVHlwPjEwMDAwMDwvVGVtQXhpc1R5cD4NCiAgICA8TWVudU5tPumAo+e1kOe0lOaQjeebiuWPiuOBs+OBneOBruS7luOBruWMheaLrOWIqeebiuioiOeul+abuDwvTWVudU5tPg0KICAgIDxJdGVtTm0+57SU5pCN55uK44Gr5oyv44KK5pu/44GI44KJ44KM44KL44GT44Go44Gu44Gq44GECumgheebruWQiOioiDwvSXRlbU5tPg0KICAgIDxDb2xObT7lvZPmnJ/ph5HpoY08L0NvbE5tPg0KICAgIDxPcmlnaW5hbFZhbD42LDU3MSw4ODEsMDAwPC9PcmlnaW5hbFZhbD4NCiAgICA8TGFzdE51bVZhbD42LDU3MTwvTGFzdE51bVZhbD4NCiAgICA8UmF3TGlua1ZhbD42LDU3MTwvUmF3TGlua1ZhbD4NCiAgICA8Vmlld1VuaXRUeXA+NzwvVmlld1VuaXRUeXA+DQogICAgPERlY2ltYWxQb2ludD4wPC9EZWNpbWFsUG9pbnQ+DQogICAgPFJvdW5kVHlwPjI8L1JvdW5kVHlwPg0KICAgIDxOdW1UZXh0VHlwPjE8L051bVRleHRUeXA+DQogICAgPENsYXNzVHlwPjM8L0NsYXNzVHlwPg0KICAgIDxEVG90YWxZTURITVM+MjAyNS8wMS8yNyAxMDowMj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3" Error="">PD94bWwgdmVyc2lvbj0iMS4wIiBlbmNvZGluZz0idXRmLTgiPz4NCjxMaW5rSW5mb0V4Y2VsIHhtbG5zOnhzaT0iaHR0cDovL3d3dy53My5vcmcvMjAwMS9YTUxTY2hlbWEtaW5zdGFuY2UiIHhtbG5zOnhzZD0iaHR0cDovL3d3dy53My5vcmcvMjAwMS9YTUxTY2hlbWEiPg0KICA8TGlua0luZm9Db3JlPg0KICAgIDxMaW5rSWQ+NTMzPC9MaW5rSWQ+DQogICAgPEluZmxvd1ZhbD44LDI5NDwvSW5mbG93VmFsPg0KICAgIDxEaXNwVmFsPjgsMjk0IDwvRGlzcFZhbD4NCiAgICA8TGFzdFVwZFRpbWU+MjAyNS8wMS8zMSAxOTowNzozNDwvTGFzdFVwZFRpbWU+DQogICAgPFdvcmtzaGVldE5NPlBM44CQSUZSU+OAkTwvV29ya3NoZWV0Tk0+DQogICAgPExpbmtDZWxsQWRkcmVzc0ExPlM1MzwvTGlua0NlbGxBZGRyZXNzQTE+DQogICAgPExpbmtDZWxsQWRkcmVzc1IxQzE+UjUz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1MDAwMDAwMDAvMS8xLzI0Mi9LOTAwMDAwMDYz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44LDI5NCwzMTksMDAwPC9PcmlnaW5hbFZhbD4NCiAgICA8TGFzdE51bVZhbD44LDI5NDwvTGFzdE51bVZhbD4NCiAgICA8UmF3TGlua1ZhbD44LDI5NDwvUmF3TGlua1ZhbD4NCiAgICA8Vmlld1VuaXRUeXA+NzwvVmlld1VuaXRUeXA+DQogICAgPERlY2ltYWxQb2ludD4wPC9EZWNpbWFsUG9pbnQ+DQogICAgPFJvdW5kVHlwPjI8L1JvdW5kVHlwPg0KICAgIDxOdW1UZXh0VHlwPjE8L051bVRleHRUeXA+DQogICAgPENsYXNzVHlwPjM8L0NsYXNzVHlwPg0KICAgIDxEVG90YWxZTURITVM+MjAyNS8wMS8yNyAxMDowMj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2" Error="">PD94bWwgdmVyc2lvbj0iMS4wIiBlbmNvZGluZz0idXRmLTgiPz4NCjxMaW5rSW5mb0V4Y2VsIHhtbG5zOnhzaT0iaHR0cDovL3d3dy53My5vcmcvMjAwMS9YTUxTY2hlbWEtaW5zdGFuY2UiIHhtbG5zOnhzZD0iaHR0cDovL3d3dy53My5vcmcvMjAwMS9YTUxTY2hlbWEiPg0KICA8TGlua0luZm9Db3JlPg0KICAgIDxMaW5rSWQ+NTMyPC9MaW5rSWQ+DQogICAgPEluZmxvd1ZhbD4tMTc2PC9JbmZsb3dWYWw+DQogICAgPERpc3BWYWw+4payIDE3NiA8L0Rpc3BWYWw+DQogICAgPExhc3RVcGRUaW1lPjIwMjUvMDEvMzEgMTk6MDc6MzQ8L0xhc3RVcGRUaW1lPg0KICAgIDxXb3Jrc2hlZXROTT5QTOOAkElGUlPjgJE8L1dvcmtzaGVldE5NPg0KICAgIDxMaW5rQ2VsbEFkZHJlc3NBMT5TNTI8L0xpbmtDZWxsQWRkcmVzc0ExPg0KICAgIDxMaW5rQ2VsbEFkZHJlc3NSMUMxPlI1Mk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NTAwMDAwMDAwLzEvMS8yNDIvSzkwMDAwMDA2M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yPC9JdGVtSWQ+DQogICAgPERpc3BJdGVtSWQ+SzMyMDEwMjAwPC9EaXNwSXRlbUlkPg0KICAgIDxDb2xJZD5SMzAxMDAwMDAjPC9Db2xJZD4NCiAgICA8VGVtQXhpc1R5cD4xMDAwMDA8L1RlbUF4aXNUeXA+DQogICAgPE1lbnVObT7pgKPntZDntJTmkI3nm4rlj4rjgbPjgZ3jga7ku5bjga7ljIXmi6zliKnnm4roqIjnrpfmm7g8L01lbnVObT4NCiAgICA8SXRlbU5tPueiuuWumue1puS7mOWItuW6puOBruWGjea4rOWumjwvSXRlbU5tPg0KICAgIDxDb2xObT7lvZPmnJ/ph5HpoY08L0NvbE5tPg0KICAgIDxPcmlnaW5hbFZhbD4tMTc2LDA4OCwwMDA8L09yaWdpbmFsVmFsPg0KICAgIDxMYXN0TnVtVmFsPi0xNzY8L0xhc3ROdW1WYWw+DQogICAgPFJhd0xpbmtWYWw+LTE3NjwvUmF3TGlua1ZhbD4NCiAgICA8Vmlld1VuaXRUeXA+NzwvVmlld1VuaXRUeXA+DQogICAgPERlY2ltYWxQb2ludD4wPC9EZWNpbWFsUG9pbnQ+DQogICAgPFJvdW5kVHlwPjI8L1JvdW5kVHlwPg0KICAgIDxOdW1UZXh0VHlwPjE8L051bVRleHRUeXA+DQogICAgPENsYXNzVHlwPjM8L0NsYXNzVHlwPg0KICAgIDxEVG90YWxZTURITVM+MjAyNS8wMS8yNyAxMDowMj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1" Error="">PD94bWwgdmVyc2lvbj0iMS4wIiBlbmNvZGluZz0idXRmLTgiPz4NCjxMaW5rSW5mb0V4Y2VsIHhtbG5zOnhzaT0iaHR0cDovL3d3dy53My5vcmcvMjAwMS9YTUxTY2hlbWEtaW5zdGFuY2UiIHhtbG5zOnhzZD0iaHR0cDovL3d3dy53My5vcmcvMjAwMS9YTUxTY2hlbWEiPg0KICA8TGlua0luZm9Db3JlPg0KICAgIDxMaW5rSWQ+NTMxPC9MaW5rSWQ+DQogICAgPEluZmxvd1ZhbD4tMSw1NDY8L0luZmxvd1ZhbD4NCiAgICA8RGlzcFZhbD7ilrIgMSw1NDYgPC9EaXNwVmFsPg0KICAgIDxMYXN0VXBkVGltZT4yMDI1LzAxLzMxIDE5OjA3OjM0PC9MYXN0VXBkVGltZT4NCiAgICA8V29ya3NoZWV0Tk0+UEzjgJBJRlJT44CRPC9Xb3Jrc2hlZXROTT4NCiAgICA8TGlua0NlbGxBZGRyZXNzQTE+UzUxPC9MaW5rQ2VsbEFkZHJlc3NBMT4NCiAgICA8TGlua0NlbGxBZGRyZXNzUjFDMT5SNTF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UwMDAwMDAwMC8xLzEvMjQyL0s5MDAwMDAwNjE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TwvSXRlbUlkPg0KICAgIDxEaXNwSXRlbUlkPkszMjAxMDEwMDwvRGlzcEl0ZW1JZD4NCiAgICA8Q29sSWQ+UjMwMTAwMDAwIzwvQ29sSWQ+DQogICAgPFRlbUF4aXNUeXA+MTAwMDAwPC9UZW1BeGlzVHlwPg0KICAgIDxNZW51Tm0+6YCj57WQ57SU5pCN55uK5Y+K44Gz44Gd44Gu5LuW44Gu5YyF5ous5Yip55uK6KiI566X5pu4PC9NZW51Tm0+DQogICAgPEl0ZW1ObT5GVlRPQ0njga7ph5Hono3os4fnlKM8L0l0ZW1ObT4NCiAgICA8Q29sTm0+5b2T5pyf6YeR6aGNPC9Db2xObT4NCiAgICA8T3JpZ2luYWxWYWw+LTEsNTQ2LDM1MCwwMDA8L09yaWdpbmFsVmFsPg0KICAgIDxMYXN0TnVtVmFsPi0xLDU0NjwvTGFzdE51bVZhbD4NCiAgICA8UmF3TGlua1ZhbD4tMSw1NDY8L1Jhd0xpbmtWYWw+DQogICAgPFZpZXdVbml0VHlwPjc8L1ZpZXdVbml0VHlwPg0KICAgIDxEZWNpbWFsUG9pbnQ+MDwvRGVjaW1hbFBvaW50Pg0KICAgIDxSb3VuZFR5cD4yPC9Sb3VuZFR5cD4NCiAgICA8TnVtVGV4dFR5cD4xPC9OdW1UZXh0VHlwPg0KICAgIDxDbGFzc1R5cD4zPC9DbGFzc1R5cD4NCiAgICA8RFRvdGFsWU1ESE1TPjIwMjUvMDEvMjcgMTA6MDI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0" Error="">PD94bWwgdmVyc2lvbj0iMS4wIiBlbmNvZGluZz0idXRmLTgiPz4NCjxMaW5rSW5mb0V4Y2VsIHhtbG5zOnhzaT0iaHR0cDovL3d3dy53My5vcmcvMjAwMS9YTUxTY2hlbWEtaW5zdGFuY2UiIHhtbG5zOnhzZD0iaHR0cDovL3d3dy53My5vcmcvMjAwMS9YTUxTY2hlbWEiPg0KICA8TGlua0luZm9Db3JlPg0KICAgIDxMaW5rSWQ+NTMwPC9MaW5rSWQ+DQogICAgPEluZmxvd1ZhbD43OCw4NDI8L0luZmxvd1ZhbD4NCiAgICA8RGlzcFZhbD43OCw4NDIgPC9EaXNwVmFsPg0KICAgIDxMYXN0VXBkVGltZT4yMDI1LzAxLzMxIDE5OjA3OjM0PC9MYXN0VXBkVGltZT4NCiAgICA8V29ya3NoZWV0Tk0+UEzjgJBJRlJT44CRPC9Xb3Jrc2hlZXROTT4NCiAgICA8TGlua0NlbGxBZGRyZXNzQTE+UzQ4PC9MaW5rQ2VsbEFkZHJlc3NBMT4NCiAgICA8TGlua0NlbGxBZGRyZXNzUjFDMT5SNDh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UwMDAwMDAwMC8xLzEvMjQyL0szMTAw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xMDAwMDAwIzwvSXRlbUlkPg0KICAgIDxEaXNwSXRlbUlkPkszMTAwMDAwMDA8L0Rpc3BJdGVtSWQ+DQogICAgPENvbElkPlIzMDEwMDAwMCM8L0NvbElkPg0KICAgIDxUZW1BeGlzVHlwPjEwMDAwMDwvVGVtQXhpc1R5cD4NCiAgICA8TWVudU5tPumAo+e1kOe0lOaQjeebiuWPiuOBs+OBneOBruS7luOBruWMheaLrOWIqeebiuioiOeul+abuDwvTWVudU5tPg0KICAgIDxJdGVtTm0+5Zub5Y2K5pyf57SU5Yip55uKPC9JdGVtTm0+DQogICAgPENvbE5tPuW9k+acn+mHkemhjTwvQ29sTm0+DQogICAgPE9yaWdpbmFsVmFsPjc4LDg0Miw2MjEsMDAwPC9PcmlnaW5hbFZhbD4NCiAgICA8TGFzdE51bVZhbD43OCw4NDI8L0xhc3ROdW1WYWw+DQogICAgPFJhd0xpbmtWYWw+NzgsODQyPC9SYXdMaW5rVmFsPg0KICAgIDxWaWV3VW5pdFR5cD43PC9WaWV3VW5pdFR5cD4NCiAgICA8RGVjaW1hbFBvaW50PjA8L0RlY2ltYWxQb2ludD4NCiAgICA8Um91bmRUeXA+MjwvUm91bmRUeXA+DQogICAgPE51bVRleHRUeXA+MTwvTnVtVGV4dFR5cD4NCiAgICA8Q2xhc3NUeXA+MzwvQ2xhc3NUeXA+DQogICAgPERUb3RhbFlNREhNUz4yMDI1LzAxLzI3IDEwOjAy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9" Error="">PD94bWwgdmVyc2lvbj0iMS4wIiBlbmNvZGluZz0idXRmLTgiPz4NCjxMaW5rSW5mb0V4Y2VsIHhtbG5zOnhzaT0iaHR0cDovL3d3dy53My5vcmcvMjAwMS9YTUxTY2hlbWEtaW5zdGFuY2UiIHhtbG5zOnhzZD0iaHR0cDovL3d3dy53My5vcmcvMjAwMS9YTUxTY2hlbWEiPg0KICA8TGlua0luZm9Db3JlPg0KICAgIDxMaW5rSWQ+NTI5PC9MaW5rSWQ+DQogICAgPEluZmxvd1ZhbD4yLDcyMjwvSW5mbG93VmFsPg0KICAgIDxEaXNwVmFsPjIsNzIyIDwvRGlzcFZhbD4NCiAgICA8TGFzdFVwZFRpbWU+MjAyNS8wMS8zMSAxOTowNzozNDwvTGFzdFVwZFRpbWU+DQogICAgPFdvcmtzaGVldE5NPlBM44CQSUZSU+OAkTwvV29ya3NoZWV0Tk0+DQogICAgPExpbmtDZWxsQWRkcmVzc0ExPlMzMzwvTGlua0NlbGxBZGRyZXNzQTE+DQogICAgPExpbmtDZWxsQWRkcmVzc1IxQzE+UjMz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MjQwMj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yLDcyMiw0MDgsMDAwPC9PcmlnaW5hbFZhbD4NCiAgICA8TGFzdE51bVZhbD4yLDcyMjwvTGFzdE51bVZhbD4NCiAgICA8UmF3TGlua1ZhbD4yLDcyMj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28" Error="">PD94bWwgdmVyc2lvbj0iMS4wIiBlbmNvZGluZz0idXRmLTgiPz4NCjxMaW5rSW5mb0V4Y2VsIHhtbG5zOnhzaT0iaHR0cDovL3d3dy53My5vcmcvMjAwMS9YTUxTY2hlbWEtaW5zdGFuY2UiIHhtbG5zOnhzZD0iaHR0cDovL3d3dy53My5vcmcvMjAwMS9YTUxTY2hlbWEiPg0KICA8TGlua0luZm9Db3JlPg0KICAgIDxMaW5rSWQ+NTI4PC9MaW5rSWQ+DQogICAgPEluZmxvd1ZhbD43NiwxMjA8L0luZmxvd1ZhbD4NCiAgICA8RGlzcFZhbD43NiwxMjAgPC9EaXNwVmFsPg0KICAgIDxMYXN0VXBkVGltZT4yMDI1LzAxLzMxIDE5OjA3OjM0PC9MYXN0VXBkVGltZT4NCiAgICA8V29ya3NoZWV0Tk0+UEzjgJBJRlJT44CRPC9Xb3Jrc2hlZXROTT4NCiAgICA8TGlua0NlbGxBZGRyZXNzQTE+UzMyPC9MaW5rQ2VsbEFkZHJlc3NBMT4NCiAgICA8TGlua0NlbGxBZGRyZXNzUjFDMT5SMzJ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yNDAx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c2LDEyMCwyMTMsMDAwPC9PcmlnaW5hbFZhbD4NCiAgICA8TGFzdE51bVZhbD43NiwxMjA8L0xhc3ROdW1WYWw+DQogICAgPFJhd0xpbmtWYWw+NzYsMTIw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7" Error="">PD94bWwgdmVyc2lvbj0iMS4wIiBlbmNvZGluZz0idXRmLTgiPz4NCjxMaW5rSW5mb0V4Y2VsIHhtbG5zOnhzaT0iaHR0cDovL3d3dy53My5vcmcvMjAwMS9YTUxTY2hlbWEtaW5zdGFuY2UiIHhtbG5zOnhzZD0iaHR0cDovL3d3dy53My5vcmcvMjAwMS9YTUxTY2hlbWEiPg0KICA8TGlua0luZm9Db3JlPg0KICAgIDxMaW5rSWQ+NTI3PC9MaW5rSWQ+DQogICAgPEluZmxvd1ZhbD45OCwyNzk8L0luZmxvd1ZhbD4NCiAgICA8RGlzcFZhbD45OCwyNzkgPC9EaXNwVmFsPg0KICAgIDxMYXN0VXBkVGltZT4yMDI1LzAxLzMxIDE5OjA3OjM0PC9MYXN0VXBkVGltZT4NCiAgICA8V29ya3NoZWV0Tk0+UEzjgJBJRlJT44CRPC9Xb3Jrc2hlZXROTT4NCiAgICA8TGlua0NlbGxBZGRyZXNzQTE+UzI4PC9MaW5rQ2VsbEFkZHJlc3NBMT4NCiAgICA8TGlua0NlbGxBZGRyZXNzUjFDMT5SMjh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yMTA3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k4LDI3OSwwOTIsMDAwPC9PcmlnaW5hbFZhbD4NCiAgICA8TGFzdE51bVZhbD45OCwyNzk8L0xhc3ROdW1WYWw+DQogICAgPFJhd0xpbmtWYWw+OTgsMjc5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6" Error="">PD94bWwgdmVyc2lvbj0iMS4wIiBlbmNvZGluZz0idXRmLTgiPz4NCjxMaW5rSW5mb0V4Y2VsIHhtbG5zOnhzaT0iaHR0cDovL3d3dy53My5vcmcvMjAwMS9YTUxTY2hlbWEtaW5zdGFuY2UiIHhtbG5zOnhzZD0iaHR0cDovL3d3dy53My5vcmcvMjAwMS9YTUxTY2hlbWEiPg0KICA8TGlua0luZm9Db3JlPg0KICAgIDxMaW5rSWQ+NTI2PC9MaW5rSWQ+DQogICAgPEluZmxvd1ZhbD4zMCw1MzU8L0luZmxvd1ZhbD4NCiAgICA8RGlzcFZhbD4zMCw1MzUgPC9EaXNwVmFsPg0KICAgIDxMYXN0VXBkVGltZT4yMDI1LzAxLzMxIDE5OjA3OjM0PC9MYXN0VXBkVGltZT4NCiAgICA8V29ya3NoZWV0Tk0+UEzjgJBJRlJT44CRPC9Xb3Jrc2hlZXROTT4NCiAgICA8TGlua0NlbGxBZGRyZXNzQTE+UzI3PC9MaW5rQ2VsbEFkZHJlc3NBMT4NCiAgICA8TGlua0NlbGxBZGRyZXNzUjFDMT5SMjd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5MDAwMDAwNTk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zAsNTM1LDQwNywwMDA8L09yaWdpbmFsVmFsPg0KICAgIDxMYXN0TnVtVmFsPjMwLDUzNTwvTGFzdE51bVZhbD4NCiAgICA8UmF3TGlua1ZhbD4zMCw1MzU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7" Error="">PD94bWwgdmVyc2lvbj0iMS4wIiBlbmNvZGluZz0idXRmLTgiPz4NCjxMaW5rSW5mb0V4Y2VsIHhtbG5zOnhzaT0iaHR0cDovL3d3dy53My5vcmcvMjAwMS9YTUxTY2hlbWEtaW5zdGFuY2UiIHhtbG5zOnhzZD0iaHR0cDovL3d3dy53My5vcmcvMjAwMS9YTUxTY2hlbWEiPg0KICA8TGlua0luZm9Db3JlPg0KICAgIDxMaW5rSWQ+Njc3PC9MaW5rSWQ+DQogICAgPEluZmxvd1ZhbD45ODQsOTI0PC9JbmZsb3dWYWw+DQogICAgPERpc3BWYWw+OTg0LDkyNCA8L0Rpc3BWYWw+DQogICAgPExhc3RVcGRUaW1lPjIwMjUvMDEvMzEgMTk6MDc6MzQ8L0xhc3RVcGRUaW1lPg0KICAgIDxXb3Jrc2hlZXROTT5CU+OAkElGUlPjgJE8L1dvcmtzaGVldE5NPg0KICAgIDxMaW5rQ2VsbEFkZHJlc3NBMT5RMzk8L0xpbmtDZWxsQWRkcmVzc0ExPg0KICAgIDxMaW5rQ2VsbEFkZHJlc3NSMUMxPlIzO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EyMDFa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g0LDkyNCw5MjksMDAwPC9PcmlnaW5hbFZhbD4NCiAgICA8TGFzdE51bVZhbD45ODQsOTI0PC9MYXN0TnVtVmFsPg0KICAgIDxSYXdMaW5rVmFsPjk4NCw5MjQ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3" Error="">PD94bWwgdmVyc2lvbj0iMS4wIiBlbmNvZGluZz0idXRmLTgiPz4NCjxMaW5rSW5mb0V4Y2VsIHhtbG5zOnhzaT0iaHR0cDovL3d3dy53My5vcmcvMjAwMS9YTUxTY2hlbWEtaW5zdGFuY2UiIHhtbG5zOnhzZD0iaHR0cDovL3d3dy53My5vcmcvMjAwMS9YTUxTY2hlbWEiPg0KICA8TGlua0luZm9Db3JlPg0KICAgIDxMaW5rSWQ+NTIzPC9MaW5rSWQ+DQogICAgPEluZmxvd1ZhbD4tMTksMjg4PC9JbmZsb3dWYWw+DQogICAgPERpc3BWYWw+4payIDE5LDI4OCA8L0Rpc3BWYWw+DQogICAgPExhc3RVcGRUaW1lPjIwMjUvMDEvMzEgMTk6MDc6MzQ8L0xhc3RVcGRUaW1lPg0KICAgIDxXb3Jrc2hlZXROTT5QTOOAkElGUlPjgJE8L1dvcmtzaGVldE5NPg0KICAgIDxMaW5rQ2VsbEFkZHJlc3NBMT5TMjU8L0xpbmtDZWxsQWRkcmVzc0ExPg0KICAgIDxMaW5rQ2VsbEFkZHJlc3NSMUMxPlIyNU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kwMDAwMDA1N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TksMjg4LDQwMiwwMDA8L09yaWdpbmFsVmFsPg0KICAgIDxMYXN0TnVtVmFsPi0xOSwyODg8L0xhc3ROdW1WYWw+DQogICAgPFJhd0xpbmtWYWw+LTE5LDI4OD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6" Error="">PD94bWwgdmVyc2lvbj0iMS4wIiBlbmNvZGluZz0idXRmLTgiPz4NCjxMaW5rSW5mb0V4Y2VsIHhtbG5zOnhzaT0iaHR0cDovL3d3dy53My5vcmcvMjAwMS9YTUxTY2hlbWEtaW5zdGFuY2UiIHhtbG5zOnhzZD0iaHR0cDovL3d3dy53My5vcmcvMjAwMS9YTUxTY2hlbWEiPg0KICA8TGlua0luZm9Db3JlPg0KICAgIDxMaW5rSWQ+Njc2PC9MaW5rSWQ+DQogICAgPEluZmxvd1ZhbD44MzE8L0luZmxvd1ZhbD4NCiAgICA8RGlzcFZhbD44MzEgPC9EaXNwVmFsPg0KICAgIDxMYXN0VXBkVGltZT4yMDI1LzAxLzMxIDE5OjA3OjM0PC9MYXN0VXBkVGltZT4NCiAgICA8V29ya3NoZWV0Tk0+UEzjgJBJRlJT44CRPC9Xb3Jrc2hlZXROTT4NCiAgICA8TGlua0NlbGxBZGRyZXNzQTE+UzIzPC9MaW5rQ2VsbEFkZHJlc3NBMT4NCiAgICA8TGlua0NlbGxBZGRyZXNzUjFDMT5SMjN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5MDAwMDAwNT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ODMxLDg0NiwwMDA8L09yaWdpbmFsVmFsPg0KICAgIDxMYXN0TnVtVmFsPjgzMTwvTGFzdE51bVZhbD4NCiAgICA8UmF3TGlua1ZhbD44MzE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7" Error="">PD94bWwgdmVyc2lvbj0iMS4wIiBlbmNvZGluZz0idXRmLTgiPz4NCjxMaW5rSW5mb0V4Y2VsIHhtbG5zOnhzaT0iaHR0cDovL3d3dy53My5vcmcvMjAwMS9YTUxTY2hlbWEtaW5zdGFuY2UiIHhtbG5zOnhzZD0iaHR0cDovL3d3dy53My5vcmcvMjAwMS9YTUxTY2hlbWEiPg0KICA8TGlua0luZm9Db3JlPg0KICAgIDxMaW5rSWQ+NTA3PC9MaW5rSWQ+DQogICAgPEluZmxvd1ZhbD4xLDg4MSwzNDI8L0luZmxvd1ZhbD4NCiAgICA8RGlzcFZhbD4xLDg4MSwzNDIgPC9EaXNwVmFsPg0KICAgIDxMYXN0VXBkVGltZT4yMDI1LzAxLzMxIDE5OjA3OjM0PC9MYXN0VXBkVGltZT4NCiAgICA8V29ya3NoZWV0Tk0+UEzjgJBJRlJT44CRPC9Xb3Jrc2hlZXROTT4NCiAgICA8TGlua0NlbGxBZGRyZXNzQTE+Uzg8L0xpbmtDZWxsQWRkcmVzc0ExPg0KICAgIDxMaW5rQ2VsbEFkZHJlc3NSMUMxPlI4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MjEwMTBa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xLDg4MSwzNDIsMjU0LDAwMDwvT3JpZ2luYWxWYWw+DQogICAgPExhc3ROdW1WYWw+MSw4ODEsMzQyPC9MYXN0TnVtVmFsPg0KICAgIDxSYXdMaW5rVmFsPjEsODgxLDM0Mj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20" Error="">PD94bWwgdmVyc2lvbj0iMS4wIiBlbmNvZGluZz0idXRmLTgiPz4NCjxMaW5rSW5mb0V4Y2VsIHhtbG5zOnhzaT0iaHR0cDovL3d3dy53My5vcmcvMjAwMS9YTUxTY2hlbWEtaW5zdGFuY2UiIHhtbG5zOnhzZD0iaHR0cDovL3d3dy53My5vcmcvMjAwMS9YTUxTY2hlbWEiPg0KICA8TGlua0luZm9Db3JlPg0KICAgIDxMaW5rSWQ+NTIwPC9MaW5rSWQ+DQogICAgPEluZmxvd1ZhbD42LDQ2MzwvSW5mbG93VmFsPg0KICAgIDxEaXNwVmFsPjYsNDYzIDwvRGlzcFZhbD4NCiAgICA8TGFzdFVwZFRpbWU+MjAyNS8wMS8zMSAxOTowNzozNDwvTGFzdFVwZFRpbWU+DQogICAgPFdvcmtzaGVldE5NPlBM44CQSUZSU+OAkTwvV29ya3NoZWV0Tk0+DQogICAgPExpbmtDZWxsQWRkcmVzc0ExPlMyMjwvTGlua0NlbGxBZGRyZXNzQTE+DQogICAgPExpbmtDZWxsQWRkcmVzc1IxQzE+UjIy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Uy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YsNDYzLDQwMywwMDA8L09yaWdpbmFsVmFsPg0KICAgIDxMYXN0TnVtVmFsPjYsNDYzPC9MYXN0TnVtVmFsPg0KICAgIDxSYXdMaW5rVmFsPjYsNDYz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9" Error="">PD94bWwgdmVyc2lvbj0iMS4wIiBlbmNvZGluZz0idXRmLTgiPz4NCjxMaW5rSW5mb0V4Y2VsIHhtbG5zOnhzaT0iaHR0cDovL3d3dy53My5vcmcvMjAwMS9YTUxTY2hlbWEtaW5zdGFuY2UiIHhtbG5zOnhzZD0iaHR0cDovL3d3dy53My5vcmcvMjAwMS9YTUxTY2hlbWEiPg0KICA8TGlua0luZm9Db3JlPg0KICAgIDxMaW5rSWQ+NTE5PC9MaW5rSWQ+DQogICAgPEluZmxvd1ZhbD4xMCw1OTE8L0luZmxvd1ZhbD4NCiAgICA8RGlzcFZhbD4xMCw1OTEgPC9EaXNwVmFsPg0KICAgIDxMYXN0VXBkVGltZT4yMDI1LzAxLzMxIDE5OjA3OjM0PC9MYXN0VXBkVGltZT4NCiAgICA8V29ya3NoZWV0Tk0+UEzjgJBJRlJT44CRPC9Xb3Jrc2hlZXROTT4NCiAgICA8TGlua0NlbGxBZGRyZXNzQTE+UzIxPC9MaW5rQ2VsbEFkZHJlc3NBMT4NCiAgICA8TGlua0NlbGxBZGRyZXNzUjFDMT5SMjF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5MDAwMDAwNTE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TwvSXRlbUlkPg0KICAgIDxEaXNwSXRlbUlkPksyMTA2MDExMDwvRGlzcEl0ZW1JZD4NCiAgICA8Q29sSWQ+UjMwMTAwMDAwIzwvQ29sSWQ+DQogICAgPFRlbUF4aXNUeXA+MTAwMDAwPC9UZW1BeGlzVHlwPg0KICAgIDxNZW51Tm0+6YCj57WQ57SU5pCN55uK6KiI566X5pu4PC9NZW51Tm0+DQogICAgPEl0ZW1ObT7lj5flj5bliKnmga88L0l0ZW1ObT4NCiAgICA8Q29sTm0+5b2T5pyf6YeR6aGNPC9Db2xObT4NCiAgICA8T3JpZ2luYWxWYWw+MTAsNTkxLDcyMiwwMDA8L09yaWdpbmFsVmFsPg0KICAgIDxMYXN0TnVtVmFsPjEwLDU5MTwvTGFzdE51bVZhbD4NCiAgICA8UmF3TGlua1ZhbD4xMCw1OTE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8" Error="">PD94bWwgdmVyc2lvbj0iMS4wIiBlbmNvZGluZz0idXRmLTgiPz4NCjxMaW5rSW5mb0V4Y2VsIHhtbG5zOnhzaT0iaHR0cDovL3d3dy53My5vcmcvMjAwMS9YTUxTY2hlbWEtaW5zdGFuY2UiIHhtbG5zOnhzZD0iaHR0cDovL3d3dy53My5vcmcvMjAwMS9YTUxTY2hlbWEiPg0KICA8TGlua0luZm9Db3JlPg0KICAgIDxMaW5rSWQ+NTE4PC9MaW5rSWQ+DQogICAgPEluZmxvd1ZhbD4xNyw4ODY8L0luZmxvd1ZhbD4NCiAgICA8RGlzcFZhbD4xNyw4ODYgPC9EaXNwVmFsPg0KICAgIDxMYXN0VXBkVGltZT4yMDI1LzAxLzMxIDE5OjA3OjM0PC9MYXN0VXBkVGltZT4NCiAgICA8V29ya3NoZWV0Tk0+UEzjgJBJRlJT44CRPC9Xb3Jrc2hlZXROTT4NCiAgICA8TGlua0NlbGxBZGRyZXNzQTE+UzIwPC9MaW5rQ2VsbEFkZHJlc3NBMT4NCiAgICA8TGlua0NlbGxBZGRyZXNzUjFDMT5SMjB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5MDAwMDAwNTQ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MTcsODg2LDk3MSwwMDA8L09yaWdpbmFsVmFsPg0KICAgIDxMYXN0TnVtVmFsPjE3LDg4NjwvTGFzdE51bVZhbD4NCiAgICA8UmF3TGlua1ZhbD4xNyw4ODY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7" Error="">PD94bWwgdmVyc2lvbj0iMS4wIiBlbmNvZGluZz0idXRmLTgiPz4NCjxMaW5rSW5mb0V4Y2VsIHhtbG5zOnhzaT0iaHR0cDovL3d3dy53My5vcmcvMjAwMS9YTUxTY2hlbWEtaW5zdGFuY2UiIHhtbG5zOnhzZD0iaHR0cDovL3d3dy53My5vcmcvMjAwMS9YTUxTY2hlbWEiPg0KICA8TGlua0luZm9Db3JlPg0KICAgIDxMaW5rSWQ+NTE3PC9MaW5rSWQ+DQogICAgPEluZmxvd1ZhbD4tOCwyMjM8L0luZmxvd1ZhbD4NCiAgICA8RGlzcFZhbD7ilrIgOCwyMjMgPC9EaXNwVmFsPg0KICAgIDxMYXN0VXBkVGltZT4yMDI1LzAxLzMxIDE5OjA3OjM0PC9MYXN0VXBkVGltZT4NCiAgICA8V29ya3NoZWV0Tk0+UEzjgJBJRlJT44CRPC9Xb3Jrc2hlZXROTT4NCiAgICA8TGlua0NlbGxBZGRyZXNzQTE+UzE4PC9MaW5rQ2VsbEFkZHJlc3NBMT4NCiAgICA8TGlua0NlbGxBZGRyZXNzUjFDMT5SMTh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5MDAwMDAwNDk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gsMjIzLDI2OSwwMDA8L09yaWdpbmFsVmFsPg0KICAgIDxMYXN0TnVtVmFsPi04LDIyMzwvTGFzdE51bVZhbD4NCiAgICA8UmF3TGlua1ZhbD4tOCwyMjM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6" Error="">PD94bWwgdmVyc2lvbj0iMS4wIiBlbmNvZGluZz0idXRmLTgiPz4NCjxMaW5rSW5mb0V4Y2VsIHhtbG5zOnhzaT0iaHR0cDovL3d3dy53My5vcmcvMjAwMS9YTUxTY2hlbWEtaW5zdGFuY2UiIHhtbG5zOnhzZD0iaHR0cDovL3d3dy53My5vcmcvMjAwMS9YTUxTY2hlbWEiPg0KICA8TGlua0luZm9Db3JlPg0KICAgIDxMaW5rSWQ+NTE2PC9MaW5rSWQ+DQogICAgPEluZmxvd1ZhbD44LDc5NDwvSW5mbG93VmFsPg0KICAgIDxEaXNwVmFsPjgsNzk0IDwvRGlzcFZhbD4NCiAgICA8TGFzdFVwZFRpbWU+MjAyNS8wMS8zMSAxOTowNzozNDwvTGFzdFVwZFRpbWU+DQogICAgPFdvcmtzaGVldE5NPlBM44CQSUZSU+OAkTwvV29ya3NoZWV0Tk0+DQogICAgPExpbmtDZWxsQWRkcmVzc0ExPlMxNzwvTGlua0NlbGxBZGRyZXNzQTE+DQogICAgPExpbmtDZWxsQWRkcmVzc1IxQzE+UjE3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Q4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gsNzk0LDE0NSwwMDA8L09yaWdpbmFsVmFsPg0KICAgIDxMYXN0TnVtVmFsPjgsNzk0PC9MYXN0TnVtVmFsPg0KICAgIDxSYXdMaW5rVmFsPjgsNzk0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8" Error="">PD94bWwgdmVyc2lvbj0iMS4wIiBlbmNvZGluZz0idXRmLTgiPz4NCjxMaW5rSW5mb0V4Y2VsIHhtbG5zOnhzaT0iaHR0cDovL3d3dy53My5vcmcvMjAwMS9YTUxTY2hlbWEtaW5zdGFuY2UiIHhtbG5zOnhzZD0iaHR0cDovL3d3dy53My5vcmcvMjAwMS9YTUxTY2hlbWEiPg0KICA8TGlua0luZm9Db3JlPg0KICAgIDxMaW5rSWQ+NTA4PC9MaW5rSWQ+DQogICAgPEluZmxvd1ZhbD4tMSw2MjAsNzE1PC9JbmZsb3dWYWw+DQogICAgPERpc3BWYWw+4payIDEsNjIwLDcxNSA8L0Rpc3BWYWw+DQogICAgPExhc3RVcGRUaW1lPjIwMjUvMDEvMzEgMTk6MDc6MzQ8L0xhc3RVcGRUaW1lPg0KICAgIDxXb3Jrc2hlZXROTT5QTOOAkElGUlPjgJE8L1dvcmtzaGVldE5NPg0KICAgIDxMaW5rQ2VsbEFkZHJlc3NBMT5TOTwvTGlua0NlbGxBZGRyZXNzQTE+DQogICAgPExpbmtDZWxsQWRkcmVzc1IxQzE+Ujl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yMTAyMFo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xLDYyMCw3MTUsMDI0LDAwMDwvT3JpZ2luYWxWYWw+DQogICAgPExhc3ROdW1WYWw+LTEsNjIwLDcxNTwvTGFzdE51bVZhbD4NCiAgICA8UmF3TGlua1ZhbD4tMSw2MjAsNzE1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5" Error="">PD94bWwgdmVyc2lvbj0iMS4wIiBlbmNvZGluZz0idXRmLTgiPz4NCjxMaW5rSW5mb0V4Y2VsIHhtbG5zOnhzaT0iaHR0cDovL3d3dy53My5vcmcvMjAwMS9YTUxTY2hlbWEtaW5zdGFuY2UiIHhtbG5zOnhzZD0iaHR0cDovL3d3dy53My5vcmcvMjAwMS9YTUxTY2hlbWEiPg0KICA8TGlua0luZm9Db3JlPg0KICAgIDxMaW5rSWQ+NTE1PC9MaW5rSWQ+DQogICAgPEluZmxvd1ZhbD4tMSwwMTk8L0luZmxvd1ZhbD4NCiAgICA8RGlzcFZhbD7ilrIgMSwwMTkgPC9EaXNwVmFsPg0KICAgIDxMYXN0VXBkVGltZT4yMDI1LzAxLzMxIDE5OjA3OjM0PC9MYXN0VXBkVGltZT4NCiAgICA8V29ya3NoZWV0Tk0+UEzjgJBJRlJT44CRPC9Xb3Jrc2hlZXROTT4NCiAgICA8TGlua0NlbGxBZGRyZXNzQTE+UzE2PC9MaW5rQ2VsbEFkZHJlc3NBMT4NCiAgICA8TGlua0NlbGxBZGRyZXNzUjFDMT5SMTZ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5MDAwMDAwNDY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EsMDE5LDQ1NSwwMDA8L09yaWdpbmFsVmFsPg0KICAgIDxMYXN0TnVtVmFsPi0xLDAxOTwvTGFzdE51bVZhbD4NCiAgICA8UmF3TGlua1ZhbD4tMSwwMTk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4" Error="">PD94bWwgdmVyc2lvbj0iMS4wIiBlbmNvZGluZz0idXRmLTgiPz4NCjxMaW5rSW5mb0V4Y2VsIHhtbG5zOnhzaT0iaHR0cDovL3d3dy53My5vcmcvMjAwMS9YTUxTY2hlbWEtaW5zdGFuY2UiIHhtbG5zOnhzZD0iaHR0cDovL3d3dy53My5vcmcvMjAwMS9YTUxTY2hlbWEiPg0KICA8TGlua0luZm9Db3JlPg0KICAgIDxMaW5rSWQ+NTE0PC9MaW5rSWQ+DQogICAgPEluZmxvd1ZhbD43LDg0OTwvSW5mbG93VmFsPg0KICAgIDxEaXNwVmFsPjcsODQ5IDwvRGlzcFZhbD4NCiAgICA8TGFzdFVwZFRpbWU+MjAyNS8wMS8zMSAxOTowNzozNDwvTGFzdFVwZFRpbWU+DQogICAgPFdvcmtzaGVldE5NPlBM44CQSUZSU+OAkTwvV29ya3NoZWV0Tk0+DQogICAgPExpbmtDZWxsQWRkcmVzc0ExPlMxNTwvTGlua0NlbGxBZGRyZXNzQTE+DQogICAgPExpbmtDZWxsQWRkcmVzc1IxQzE+UjE1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Q3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csODQ5LDgzNywwMDA8L09yaWdpbmFsVmFsPg0KICAgIDxMYXN0TnVtVmFsPjcsODQ5PC9MYXN0TnVtVmFsPg0KICAgIDxSYXdMaW5rVmFsPjcsODQ5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3" Error="">PD94bWwgdmVyc2lvbj0iMS4wIiBlbmNvZGluZz0idXRmLTgiPz4NCjxMaW5rSW5mb0V4Y2VsIHhtbG5zOnhzaT0iaHR0cDovL3d3dy53My5vcmcvMjAwMS9YTUxTY2hlbWEtaW5zdGFuY2UiIHhtbG5zOnhzZD0iaHR0cDovL3d3dy53My5vcmcvMjAwMS9YTUxTY2hlbWEiPg0KICA8TGlua0luZm9Db3JlPg0KICAgIDxMaW5rSWQ+NTEzPC9MaW5rSWQ+DQogICAgPEluZmxvd1ZhbD4tODU8L0luZmxvd1ZhbD4NCiAgICA8RGlzcFZhbD7ilrIgODU8L0Rpc3BWYWw+DQogICAgPExhc3RVcGRUaW1lPjIwMjUvMDEvMzEgMTk6MDc6MzQ8L0xhc3RVcGRUaW1lPg0KICAgIDxXb3Jrc2hlZXROTT5QTOOAkElGUlPjgJE8L1dvcmtzaGVldE5NPg0KICAgIDxMaW5rQ2VsbEFkZHJlc3NBMT5TMTQ8L0xpbmtDZWxsQWRkcmVzc0ExPg0KICAgIDxMaW5rQ2VsbEFkZHJlc3NSMUMxPlIxNE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kwMDAwMDA0N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ODUsNjU4LDAwMDwvT3JpZ2luYWxWYWw+DQogICAgPExhc3ROdW1WYWw+LTg1PC9MYXN0TnVtVmFsPg0KICAgIDxSYXdMaW5rVmFsPi04NT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12" Error="">PD94bWwgdmVyc2lvbj0iMS4wIiBlbmNvZGluZz0idXRmLTgiPz4NCjxMaW5rSW5mb0V4Y2VsIHhtbG5zOnhzaT0iaHR0cDovL3d3dy53My5vcmcvMjAwMS9YTUxTY2hlbWEtaW5zdGFuY2UiIHhtbG5zOnhzZD0iaHR0cDovL3d3dy53My5vcmcvMjAwMS9YTUxTY2hlbWEiPg0KICA8TGlua0luZm9Db3JlPg0KICAgIDxMaW5rSWQ+NTEyPC9MaW5rSWQ+DQogICAgPEluZmxvd1ZhbD4tNjQ8L0luZmxvd1ZhbD4NCiAgICA8RGlzcFZhbD7ilrIgNjQgPC9EaXNwVmFsPg0KICAgIDxMYXN0VXBkVGltZT4yMDI1LzAxLzMxIDE5OjA3OjM0PC9MYXN0VXBkVGltZT4NCiAgICA8V29ya3NoZWV0Tk0+UEzjgJBJRlJT44CRPC9Xb3Jrc2hlZXROTT4NCiAgICA8TGlua0NlbGxBZGRyZXNzQTE+UzEzPC9MaW5rQ2VsbEFkZHJlc3NBMT4NCiAgICA8TGlua0NlbGxBZGRyZXNzUjFDMT5SMTN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5MDAwMDAwND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LTY0LDYwNCwwMDA8L09yaWdpbmFsVmFsPg0KICAgIDxMYXN0TnVtVmFsPi02NDwvTGFzdE51bVZhbD4NCiAgICA8UmF3TGlua1ZhbD4tNjQ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1" Error="">PD94bWwgdmVyc2lvbj0iMS4wIiBlbmNvZGluZz0idXRmLTgiPz4NCjxMaW5rSW5mb0V4Y2VsIHhtbG5zOnhzaT0iaHR0cDovL3d3dy53My5vcmcvMjAwMS9YTUxTY2hlbWEtaW5zdGFuY2UiIHhtbG5zOnhzZD0iaHR0cDovL3d3dy53My5vcmcvMjAwMS9YTUxTY2hlbWEiPg0KICA8TGlua0luZm9Db3JlPg0KICAgIDxMaW5rSWQ+NTExPC9MaW5rSWQ+DQogICAgPEluZmxvd1ZhbD43LDI1MDwvSW5mbG93VmFsPg0KICAgIDxEaXNwVmFsPjcsMjUwIDwvRGlzcFZhbD4NCiAgICA8TGFzdFVwZFRpbWU+MjAyNS8wMS8zMSAxOTowNzozNDwvTGFzdFVwZFRpbWU+DQogICAgPFdvcmtzaGVldE5NPlBM44CQSUZSU+OAkTwvV29ya3NoZWV0Tk0+DQogICAgPExpbmtDZWxsQWRkcmVzc0ExPlMxMjwvTGlua0NlbGxBZGRyZXNzQTE+DQogICAgPExpbmtDZWxsQWRkcmVzc1IxQzE+UjEy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MjEwNDBa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43LDI1MCw5OTYsMDAwPC9PcmlnaW5hbFZhbD4NCiAgICA8TGFzdE51bVZhbD43LDI1MDwvTGFzdE51bVZhbD4NCiAgICA8UmF3TGlua1ZhbD43LDI1MD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0" Error="">PD94bWwgdmVyc2lvbj0iMS4wIiBlbmNvZGluZz0idXRmLTgiPz4NCjxMaW5rSW5mb0V4Y2VsIHhtbG5zOnhzaT0iaHR0cDovL3d3dy53My5vcmcvMjAwMS9YTUxTY2hlbWEtaW5zdGFuY2UiIHhtbG5zOnhzZD0iaHR0cDovL3d3dy53My5vcmcvMjAwMS9YTUxTY2hlbWEiPg0KICA8TGlua0luZm9Db3JlPg0KICAgIDxMaW5rSWQ+NjEwPC9MaW5rSWQ+DQogICAgPEluZmxvd1ZhbD45Niw1NDU8L0luZmxvd1ZhbD4NCiAgICA8RGlzcFZhbD45Niw1NDUgPC9EaXNwVmFsPg0KICAgIDxMYXN0VXBkVGltZT4yMDI1LzAxLzMxIDE5OjA3OjM0PC9MYXN0VXBkVGltZT4NCiAgICA8V29ya3NoZWV0Tk0+QlPjgJBJRlJT44CR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zY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TQ1LDAxMSwwMDA8L09yaWdpbmFsVmFsPg0KICAgIDxMYXN0TnVtVmFsPjk2LDU0NTwvTGFzdE51bVZhbD4NCiAgICA8UmF3TGlua1ZhbD45Niw1NDU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0" Error="">PD94bWwgdmVyc2lvbj0iMS4wIiBlbmNvZGluZz0idXRmLTgiPz4NCjxMaW5rSW5mb0V4Y2VsIHhtbG5zOnhzaT0iaHR0cDovL3d3dy53My5vcmcvMjAwMS9YTUxTY2hlbWEtaW5zdGFuY2UiIHhtbG5zOnhzZD0iaHR0cDovL3d3dy53My5vcmcvMjAwMS9YTUxTY2hlbWEiPg0KICA8TGlua0luZm9Db3JlPg0KICAgIDxMaW5rSWQ+NjgwPC9MaW5rSWQ+DQogICAgPEluZmxvd1ZhbD44NTwvSW5mbG93VmFsPg0KICAgIDxEaXNwVmFsPjg1IDwvRGlzcFZhbD4NCiAgICA8TGFzdFVwZFRpbWU+MjAyNS8wMS8zMSAxOTowNzozNDwvTGFzdFVwZFRpbWU+DQogICAgPFdvcmtzaGVldE5NPkNG44CQSUZSU+OAkSA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D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zwvSXRlbUlkPg0KICAgIDxEaXNwSXRlbUlkPks2MTAxMDMwMDwvRGlzcEl0ZW1JZD4NCiAgICA8Q29sSWQ+UjMwMTAwMDAwIzwvQ29sSWQ+DQogICAgPFRlbUF4aXNUeXA+MTAwMDAwPC9UZW1BeGlzVHlwPg0KICAgIDxNZW51Tm0+6YCj57WQQ0boqIjnrpfmm7g8L01lbnVObT4NCiAgICA8SXRlbU5tPuWbuuWumuizh+eUo+a4m+aQjeaQjeWksTwvSXRlbU5tPg0KICAgIDxDb2xObT7lvZPmnJ/ph5HpoY08L0NvbE5tPg0KICAgIDxPcmlnaW5hbFZhbD44NSw2NTgsMDAwPC9PcmlnaW5hbFZhbD4NCiAgICA8TGFzdE51bVZhbD44NTwvTGFzdE51bVZhbD4NCiAgICA8UmF3TGlua1ZhbD44NT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1" Error="">PD94bWwgdmVyc2lvbj0iMS4wIiBlbmNvZGluZz0idXRmLTgiPz4NCjxMaW5rSW5mb0V4Y2VsIHhtbG5zOnhzaT0iaHR0cDovL3d3dy53My5vcmcvMjAwMS9YTUxTY2hlbWEtaW5zdGFuY2UiIHhtbG5zOnhzZD0iaHR0cDovL3d3dy53My5vcmcvMjAwMS9YTUxTY2hlbWEiPg0KICA8TGlua0luZm9Db3JlPg0KICAgIDxMaW5rSWQ+NjExPC9MaW5rSWQ+DQogICAgPEluZmxvd1ZhbD4tMzgsNjI4PC9JbmZsb3dWYWw+DQogICAgPERpc3BWYWw+4payIDM4LDYyOCA8L0Rpc3BWYWw+DQogICAgPExhc3RVcGRUaW1lPjIwMjUvMDEvMzEgMTk6MDc6MzQ8L0xhc3RVcGRUaW1lPg0KICAgIDxXb3Jrc2hlZXROTT5CU+OAkElGUlPjgJE8L1dvcmtzaGVldE5NPg0KICAgIDxMaW5rQ2VsbEFkZHJlc3NBMT5RNTQ8L0xpbmtDZWxsQWRkcmVzc0ExPg0KICAgIDxMaW5rQ2VsbEFkZHJlc3NSMUMxPlI1N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zN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zgsNjI4LDQ3OSwwMDA8L09yaWdpbmFsVmFsPg0KICAgIDxMYXN0TnVtVmFsPi0zOCw2Mjg8L0xhc3ROdW1WYWw+DQogICAgPFJhd0xpbmtWYWw+LTM4LDYyOD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2" Error="">PD94bWwgdmVyc2lvbj0iMS4wIiBlbmNvZGluZz0idXRmLTgiPz4NCjxMaW5rSW5mb0V4Y2VsIHhtbG5zOnhzaT0iaHR0cDovL3d3dy53My5vcmcvMjAwMS9YTUxTY2hlbWEtaW5zdGFuY2UiIHhtbG5zOnhzZD0iaHR0cDovL3d3dy53My5vcmcvMjAwMS9YTUxTY2hlbWEiPg0KICA8TGlua0luZm9Db3JlPg0KICAgIDxMaW5rSWQ+NjEyPC9MaW5rSWQ+DQogICAgPEluZmxvd1ZhbD4yMDcsMDE4PC9JbmZsb3dWYWw+DQogICAgPERpc3BWYWw+MjA3LDAxOCA8L0Rpc3BWYWw+DQogICAgPExhc3RVcGRUaW1lPjIwMjUvMDEvMzEgMTk6MDc6MzQ8L0xhc3RVcGRUaW1lPg0KICAgIDxXb3Jrc2hlZXROTT5CU+OAkElGUlPjgJE8L1dvcmtzaGVldE5NPg0KICAgIDxMaW5rQ2VsbEFkZHJlc3NBMT5RNTU8L0xpbmtDZWxsQWRkcmVzc0ExPg0KICAgIDxMaW5rQ2VsbEFkZHJlc3NSMUMxPlI1N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zO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yMDcsMDE4LDc1OCwwMDA8L09yaWdpbmFsVmFsPg0KICAgIDxMYXN0TnVtVmFsPjIwNywwMTg8L0xhc3ROdW1WYWw+DQogICAgPFJhd0xpbmtWYWw+MjA3LDAxOD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3" Error="">PD94bWwgdmVyc2lvbj0iMS4wIiBlbmNvZGluZz0idXRmLTgiPz4NCjxMaW5rSW5mb0V4Y2VsIHhtbG5zOnhzaT0iaHR0cDovL3d3dy53My5vcmcvMjAwMS9YTUxTY2hlbWEtaW5zdGFuY2UiIHhtbG5zOnhzZD0iaHR0cDovL3d3dy53My5vcmcvMjAwMS9YTUxTY2hlbWEiPg0KICA8TGlua0luZm9Db3JlPg0KICAgIDxMaW5rSWQ+NjEzPC9MaW5rSWQ+DQogICAgPEluZmxvd1ZhbD41MzMsMTg3PC9JbmZsb3dWYWw+DQogICAgPERpc3BWYWw+NTMzLDE4NyA8L0Rpc3BWYWw+DQogICAgPExhc3RVcGRUaW1lPjIwMjUvMDEvMzEgMTk6MDc6MzQ8L0xhc3RVcGRUaW1lPg0KICAgIDxXb3Jrc2hlZXROTT5CU+OAkElGUlPjgJE8L1dvcmtzaGVldE5NPg0KICAgIDxMaW5rQ2VsbEFkZHJlc3NBMT5RNTY8L0xpbmtDZWxsQWRkcmVzc0ExPg0KICAgIDxMaW5rQ2VsbEFkZHJlc3NSMUMxPlI1N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zO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41MzMsMTg3LDcwNywwMDA8L09yaWdpbmFsVmFsPg0KICAgIDxMYXN0TnVtVmFsPjUzMywxODc8L0xhc3ROdW1WYWw+DQogICAgPFJhd0xpbmtWYWw+NTMzLDE4Nz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4" Error="">PD94bWwgdmVyc2lvbj0iMS4wIiBlbmNvZGluZz0idXRmLTgiPz4NCjxMaW5rSW5mb0V4Y2VsIHhtbG5zOnhzaT0iaHR0cDovL3d3dy53My5vcmcvMjAwMS9YTUxTY2hlbWEtaW5zdGFuY2UiIHhtbG5zOnhzZD0iaHR0cDovL3d3dy53My5vcmcvMjAwMS9YTUxTY2hlbWEiPg0KICA8TGlua0luZm9Db3JlPg0KICAgIDxMaW5rSWQ+NjE0PC9MaW5rSWQ+DQogICAgPEluZmxvd1ZhbD45NTgsNDYyPC9JbmZsb3dWYWw+DQogICAgPERpc3BWYWw+OTU4LDQ2MiA8L0Rpc3BWYWw+DQogICAgPExhc3RVcGRUaW1lPjIwMjUvMDEvMzEgMTk6MDc6MzQ8L0xhc3RVcGRUaW1lPg0KICAgIDxXb3Jrc2hlZXROTT5CU+OAkElGUlPjgJE8L1dvcmtzaGVldE5NPg0KICAgIDxMaW5rQ2VsbEFkZHJlc3NBMT5RNTc8L0xpbmtDZWxsQWRkcmVzc0ExPg0KICAgIDxMaW5rQ2VsbEFkZHJlc3NSMUMxPlI1N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EyMjEwMFo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U4LDQ2Miw2MTgsMDAwPC9PcmlnaW5hbFZhbD4NCiAgICA8TGFzdE51bVZhbD45NTgsNDYyPC9MYXN0TnVtVmFsPg0KICAgIDxSYXdMaW5rVmFsPjk1OCw0NjI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5" Error="">PD94bWwgdmVyc2lvbj0iMS4wIiBlbmNvZGluZz0idXRmLTgiPz4NCjxMaW5rSW5mb0V4Y2VsIHhtbG5zOnhzaT0iaHR0cDovL3d3dy53My5vcmcvMjAwMS9YTUxTY2hlbWEtaW5zdGFuY2UiIHhtbG5zOnhzZD0iaHR0cDovL3d3dy53My5vcmcvMjAwMS9YTUxTY2hlbWEiPg0KICA8TGlua0luZm9Db3JlPg0KICAgIDxMaW5rSWQ+NjE1PC9MaW5rSWQ+DQogICAgPEluZmxvd1ZhbD4zMyw5MDQ8L0luZmxvd1ZhbD4NCiAgICA8RGlzcFZhbD4zMyw5MDQgPC9EaXNwVmFsPg0KICAgIDxMYXN0VXBkVGltZT4yMDI1LzAxLzMxIDE5OjA3OjM0PC9MYXN0VXBkVGltZT4NCiAgICA8V29ya3NoZWV0Tk0+QlPjgJBJRlJT44CR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jIy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zLDkwNCw3MDgsMDAwPC9PcmlnaW5hbFZhbD4NCiAgICA8TGFzdE51bVZhbD4zMyw5MDQ8L0xhc3ROdW1WYWw+DQogICAgPFJhd0xpbmtWYWw+MzMsOTA0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1" Error="">PD94bWwgdmVyc2lvbj0iMS4wIiBlbmNvZGluZz0idXRmLTgiPz4NCjxMaW5rSW5mb0V4Y2VsIHhtbG5zOnhzaT0iaHR0cDovL3d3dy53My5vcmcvMjAwMS9YTUxTY2hlbWEtaW5zdGFuY2UiIHhtbG5zOnhzZD0iaHR0cDovL3d3dy53My5vcmcvMjAwMS9YTUxTY2hlbWEiPg0KICA8TGlua0luZm9Db3JlPg0KICAgIDxMaW5rSWQ+NjgxPC9MaW5rSWQ+DQogICAgPEluZmxvd1ZhbD4xLDQwMTwvSW5mbG93VmFsPg0KICAgIDxEaXNwVmFsPjEsNDAxIDwvRGlzcFZhbD4NCiAgICA8TGFzdFVwZFRpbWU+MjAyNS8wMS8zMSAxOTowNzozNDwvTGFzdFVwZFRpbWU+DQogICAgPFdvcmtzaGVldE5NPkNG44CQSUZSU+OAkSA8L1dvcmtzaGVldE5NPg0KICAgIDxMaW5rQ2VsbEFkZHJlc3NBMT5ROTwvTGlua0NlbGxBZGRyZXNzQTE+DQogICAgPExpbmtDZWxsQWRkcmVzc1IxQzE+Ujl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DQ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DwvSXRlbUlkPg0KICAgIDxEaXNwSXRlbUlkPks2MTAxMDQwMDwvRGlzcEl0ZW1JZD4NCiAgICA8Q29sSWQ+UjMwMTAwMDAwIzwvQ29sSWQ+DQogICAgPFRlbUF4aXNUeXA+MTAwMDAwPC9UZW1BeGlzVHlwPg0KICAgIDxNZW51Tm0+6YCj57WQQ0boqIjnrpfmm7g8L01lbnVObT4NCiAgICA8SXRlbU5tPumHkeiejeWPjuebiuWPiuOBs+mHkeiejeiyu+eUqDwvSXRlbU5tPg0KICAgIDxDb2xObT7lvZPmnJ/ph5HpoY08L0NvbE5tPg0KICAgIDxPcmlnaW5hbFZhbD4xLDQwMSw0MzEsMDAwPC9PcmlnaW5hbFZhbD4NCiAgICA8TGFzdE51bVZhbD4xLDQwMTwvTGFzdE51bVZhbD4NCiAgICA8UmF3TGlua1ZhbD4xLDQwMT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6" Error="">PD94bWwgdmVyc2lvbj0iMS4wIiBlbmNvZGluZz0idXRmLTgiPz4NCjxMaW5rSW5mb0V4Y2VsIHhtbG5zOnhzaT0iaHR0cDovL3d3dy53My5vcmcvMjAwMS9YTUxTY2hlbWEtaW5zdGFuY2UiIHhtbG5zOnhzZD0iaHR0cDovL3d3dy53My5vcmcvMjAwMS9YTUxTY2hlbWEiPg0KICA8TGlua0luZm9Db3JlPg0KICAgIDxMaW5rSWQ+NjE2PC9MaW5rSWQ+DQogICAgPEluZmxvd1ZhbD45OTIsMzY3PC9JbmZsb3dWYWw+DQogICAgPERpc3BWYWw+OTkyLDM2NyA8L0Rpc3BWYWw+DQogICAgPExhc3RVcGRUaW1lPjIwMjUvMDEvMzEgMTk6MDc6MzQ8L0xhc3RVcGRUaW1lPg0KICAgIDxXb3Jrc2hlZXROTT5CU+OAkElGUlPjgJE8L1dvcmtzaGVldE5NPg0KICAgIDxMaW5rQ2VsbEFkZHJlc3NBMT5RNTk8L0xpbmtDZWxsQWRkcmVzc0ExPg0KICAgIDxMaW5rQ2VsbEFkZHJlc3NSMUMxPlI1O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EyMjMw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kyLDM2NywzMjYsMDAwPC9PcmlnaW5hbFZhbD4NCiAgICA8TGFzdE51bVZhbD45OTIsMzY3PC9MYXN0TnVtVmFsPg0KICAgIDxSYXdMaW5rVmFsPjk5MiwzNjc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7" Error="">PD94bWwgdmVyc2lvbj0iMS4wIiBlbmNvZGluZz0idXRmLTgiPz4NCjxMaW5rSW5mb0V4Y2VsIHhtbG5zOnhzaT0iaHR0cDovL3d3dy53My5vcmcvMjAwMS9YTUxTY2hlbWEtaW5zdGFuY2UiIHhtbG5zOnhzZD0iaHR0cDovL3d3dy53My5vcmcvMjAwMS9YTUxTY2hlbWEiPg0KICA8TGlua0luZm9Db3JlPg0KICAgIDxMaW5rSWQ+NjE3PC9MaW5rSWQ+DQogICAgPEluZmxvd1ZhbD4zLDA3Niw4MTI8L0luZmxvd1ZhbD4NCiAgICA8RGlzcFZhbD4zLDA3Niw4MTIgPC9EaXNwVmFsPg0KICAgIDxMYXN0VXBkVGltZT4yMDI1LzAxLzMxIDE5OjA3OjM0PC9MYXN0VXBkVGltZT4NCiAgICA8V29ya3NoZWV0Tk0+QlPjgJBJRlJT44CR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low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MsMDc2LDgxMiw4OTUsMDAwPC9PcmlnaW5hbFZhbD4NCiAgICA8TGFzdE51bVZhbD4zLDA3Niw4MTI8L0xhc3ROdW1WYWw+DQogICAgPFJhd0xpbmtWYWw+MywwNzYsODEy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8" Error="">PD94bWwgdmVyc2lvbj0iMS4wIiBlbmNvZGluZz0idXRmLTgiPz4NCjxMaW5rSW5mb0V4Y2VsIHhtbG5zOnhzaT0iaHR0cDovL3d3dy53My5vcmcvMjAwMS9YTUxTY2hlbWEtaW5zdGFuY2UiIHhtbG5zOnhzZD0iaHR0cDovL3d3dy53My5vcmcvMjAwMS9YTUxTY2hlbWEiPg0KICA8TGlua0luZm9Db3JlPg0KICAgIDxMaW5rSWQ+Njc4PC9MaW5rSWQ+DQogICAgPEluZmxvd1ZhbD43OCw4NDI8L0luZmxvd1ZhbD4NCiAgICA8RGlzcFZhbD43OCw4NDIgPC9EaXNwVmFsPg0KICAgIDxMYXN0VXBkVGltZT4yMDI1LzAxLzMxIDE5OjA3OjM0PC9MYXN0VXBkVGltZT4NCiAgICA8V29ya3NoZWV0Tk0+Q0bjgJBJRlJT44CRIDwvV29ya3NoZWV0Tk0+DQogICAgPExpbmtDZWxsQWRkcmVzc0ExPlE2PC9MaW5rQ2VsbEFkZHJlc3NBMT4NCiAgICA8TGlua0NlbGxBZGRyZXNzUjFDMT5SN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4M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xPC9JdGVtSWQ+DQogICAgPERpc3BJdGVtSWQ+SzYxMDEwMTAwPC9EaXNwSXRlbUlkPg0KICAgIDxDb2xJZD5SMzAxMDAwMDAjPC9Db2xJZD4NCiAgICA8VGVtQXhpc1R5cD4xMDAwMDA8L1RlbUF4aXNUeXA+DQogICAgPE1lbnVObT7pgKPntZBDRuioiOeul+abuDwvTWVudU5tPg0KICAgIDxJdGVtTm0+5Zub5Y2K5pyf57SU5Yip55uKPC9JdGVtTm0+DQogICAgPENvbE5tPuW9k+acn+mHkemhjTwvQ29sTm0+DQogICAgPE9yaWdpbmFsVmFsPjc4LDg0Miw2MjEsMDAwPC9PcmlnaW5hbFZhbD4NCiAgICA8TGFzdE51bVZhbD43OCw4NDI8L0xhc3ROdW1WYWw+DQogICAgPFJhd0xpbmtWYWw+NzgsODQy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9" Error="">PD94bWwgdmVyc2lvbj0iMS4wIiBlbmNvZGluZz0idXRmLTgiPz4NCjxMaW5rSW5mb0V4Y2VsIHhtbG5zOnhzaT0iaHR0cDovL3d3dy53My5vcmcvMjAwMS9YTUxTY2hlbWEtaW5zdGFuY2UiIHhtbG5zOnhzZD0iaHR0cDovL3d3dy53My5vcmcvMjAwMS9YTUxTY2hlbWEiPg0KICA8TGlua0luZm9Db3JlPg0KICAgIDxMaW5rSWQ+Njc5PC9MaW5rSWQ+DQogICAgPEluZmxvd1ZhbD4zMiw3MDY8L0luZmxvd1ZhbD4NCiAgICA8RGlzcFZhbD4zMiw3MDYgPC9EaXNwVmFsPg0KICAgIDxMYXN0VXBkVGltZT4yMDI1LzAxLzMxIDE5OjA3OjM0PC9MYXN0VXBkVGltZT4NCiAgICA8V29ya3NoZWV0Tk0+Q0bjgJBJRlJT44CRID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4M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yPC9JdGVtSWQ+DQogICAgPERpc3BJdGVtSWQ+SzYxMDEwMjAwPC9EaXNwSXRlbUlkPg0KICAgIDxDb2xJZD5SMzAxMDAwMDAjPC9Db2xJZD4NCiAgICA8VGVtQXhpc1R5cD4xMDAwMDA8L1RlbUF4aXNUeXA+DQogICAgPE1lbnVObT7pgKPntZBDRuioiOeul+abuDwvTWVudU5tPg0KICAgIDxJdGVtTm0+5rib5L6h5YSf5Y206LK75Y+K44Gz5YSf5Y206LK7PC9JdGVtTm0+DQogICAgPENvbE5tPuW9k+acn+mHkemhjTwvQ29sTm0+DQogICAgPE9yaWdpbmFsVmFsPjMyLDcwNiw1ODEsMDAwPC9PcmlnaW5hbFZhbD4NCiAgICA8TGFzdE51bVZhbD4zMiw3MDY8L0xhc3ROdW1WYWw+DQogICAgPFJhd0xpbmtWYWw+MzIsNzA2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1" Error="">PD94bWwgdmVyc2lvbj0iMS4wIiBlbmNvZGluZz0idXRmLTgiPz4NCjxMaW5rSW5mb0V4Y2VsIHhtbG5zOnhzaT0iaHR0cDovL3d3dy53My5vcmcvMjAwMS9YTUxTY2hlbWEtaW5zdGFuY2UiIHhtbG5zOnhzZD0iaHR0cDovL3d3dy53My5vcmcvMjAwMS9YTUxTY2hlbWEiPg0KICA8TGlua0luZm9Db3JlPg0KICAgIDxMaW5rSWQ+NzAxPC9MaW5rSWQ+DQogICAgPEluZmxvd1ZhbD4tNiwzNTU8L0luZmxvd1ZhbD4NCiAgICA8RGlzcFZhbD7ilrIgNiwzNTUgPC9EaXNwVmFsPg0KICAgIDxMYXN0VXBkVGltZT4yMDI1LzAxLzMxIDE5OjA3OjM0PC9MYXN0VXBkVGltZT4NCiAgICA8V29ya3NoZWV0Tk0+Q0bjgJBJRlJT44CRIDwvV29ya3NoZWV0Tk0+DQogICAgPExpbmtDZWxsQWRkcmVzc0ExPlEzMDwvTGlua0NlbGxBZGRyZXNzQTE+DQogICAgPExpbmtDZWxsQWRkcmVzc1IxQzE+UjMw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TAx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E8L0l0ZW1JZD4NCiAgICA8RGlzcEl0ZW1JZD5LNjIwMDUwMDA8L0Rpc3BJdGVtSWQ+DQogICAgPENvbElkPlIzMDEwMDAwMCM8L0NvbElkPg0KICAgIDxUZW1BeGlzVHlwPjEwMDAwMDwvVGVtQXhpc1R5cD4NCiAgICA8TWVudU5tPumAo+e1kENG6KiI566X5pu4PC9NZW51Tm0+DQogICAgPEl0ZW1ObT7plbfmnJ/osrjku5jjgZHjgavjgojjgovmlK/lh7o8L0l0ZW1ObT4NCiAgICA8Q29sTm0+5b2T5pyf6YeR6aGNPC9Db2xObT4NCiAgICA8T3JpZ2luYWxWYWw+LTYsMzU1LDc3NiwwMDA8L09yaWdpbmFsVmFsPg0KICAgIDxMYXN0TnVtVmFsPi02LDM1NTwvTGFzdE51bVZhbD4NCiAgICA8UmF3TGlua1ZhbD4tNiwzNTU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9" Error="">PD94bWwgdmVyc2lvbj0iMS4wIiBlbmNvZGluZz0idXRmLTgiPz4NCjxMaW5rSW5mb0V4Y2VsIHhtbG5zOnhzaT0iaHR0cDovL3d3dy53My5vcmcvMjAwMS9YTUxTY2hlbWEtaW5zdGFuY2UiIHhtbG5zOnhzZD0iaHR0cDovL3d3dy53My5vcmcvMjAwMS9YTUxTY2hlbWEiPg0KICA8TGlua0luZm9Db3JlPg0KICAgIDxMaW5rSWQ+NjA5PC9MaW5rSWQ+DQogICAgPEluZmxvd1ZhbD4xNjAsMzM5PC9JbmZsb3dWYWw+DQogICAgPERpc3BWYWw+MTYwLDMzOSA8L0Rpc3BWYWw+DQogICAgPExhc3RVcGRUaW1lPjIwMjUvMDEvMzEgMTk6MDc6MzQ8L0xhc3RVcGRUaW1lPg0KICAgIDxXb3Jrc2hlZXROTT5CU+OAkElGUlPjgJE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zN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8" Error="">PD94bWwgdmVyc2lvbj0iMS4wIiBlbmNvZGluZz0idXRmLTgiPz4NCjxMaW5rSW5mb0V4Y2VsIHhtbG5zOnhzaT0iaHR0cDovL3d3dy53My5vcmcvMjAwMS9YTUxTY2hlbWEtaW5zdGFuY2UiIHhtbG5zOnhzZD0iaHR0cDovL3d3dy53My5vcmcvMjAwMS9YTUxTY2hlbWEiPg0KICA8TGlua0luZm9Db3JlPg0KICAgIDxMaW5rSWQ+NjA4PC9MaW5rSWQ+DQogICAgPEluZmxvd1ZhbD4yLDA4NCw0NDU8L0luZmxvd1ZhbD4NCiAgICA8RGlzcFZhbD4yLDA4NCw0NDUgPC9EaXNwVmFsPg0KICAgIDxMYXN0VXBkVGltZT4yMDI1LzAxLzMxIDE5OjA3OjM0PC9MYXN0VXBkVGltZT4NCiAgICA8V29ya3NoZWV0Tk0+QlPjgJBJRlJT44CRPC9Xb3Jrc2hlZXROTT4NCiAgICA8TGlua0NlbGxBZGRyZXNzQTE+UTUwPC9MaW5rQ2VsbEFkZHJlc3NBMT4NCiAgICA8TGlua0NlbGxBZGRyZXNzUjFDMT5SNTB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jBa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IsMDg0LDQ0NSw1NjksMDAwPC9PcmlnaW5hbFZhbD4NCiAgICA8TGFzdE51bVZhbD4yLDA4NCw0NDU8L0xhc3ROdW1WYWw+DQogICAgPFJhd0xpbmtWYWw+MiwwODQsNDQ1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4" Error="">PD94bWwgdmVyc2lvbj0iMS4wIiBlbmNvZGluZz0idXRmLTgiPz4NCjxMaW5rSW5mb0V4Y2VsIHhtbG5zOnhzaT0iaHR0cDovL3d3dy53My5vcmcvMjAwMS9YTUxTY2hlbWEtaW5zdGFuY2UiIHhtbG5zOnhzZD0iaHR0cDovL3d3dy53My5vcmcvMjAwMS9YTUxTY2hlbWEiPg0KICA8TGlua0luZm9Db3JlPg0KICAgIDxMaW5rSWQ+MjE0PC9MaW5rSWQ+DQogICAgPEluZmxvd1ZhbD42MDIsNjk2PC9JbmZsb3dWYWw+DQogICAgPERpc3BWYWw+NjAyLDY5NiA8L0Rpc3BWYWw+DQogICAgPExhc3RVcGRUaW1lPjIwMjUvMDEvMzEgMTk6MDc6MzQ8L0xhc3RVcGRUaW1lPg0KICAgIDxXb3Jrc2hlZXROTT5QTCBRVFLjgJBJRlJT44CRPC9Xb3Jrc2hlZXROTT4NCiAgICA8TGlua0NlbGxBZGRyZXNzQTE+SDc5PC9MaW5rQ2VsbEFkZHJlc3NBMT4NCiAgICA8TGlua0NlbGxBZGRyZXNzUjFDMT5SNzl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42MDIsNjk2LDQ4NywwMDA8L09yaWdpbmFsVmFsPg0KICAgIDxMYXN0TnVtVmFsPjYwMiw2OTY8L0xhc3ROdW1WYWw+DQogICAgPFJhd0xpbmtWYWw+NjAyLDY5Nj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5" Error="">PD94bWwgdmVyc2lvbj0iMS4wIiBlbmNvZGluZz0idXRmLTgiPz4NCjxMaW5rSW5mb0V4Y2VsIHhtbG5zOnhzaT0iaHR0cDovL3d3dy53My5vcmcvMjAwMS9YTUxTY2hlbWEtaW5zdGFuY2UiIHhtbG5zOnhzZD0iaHR0cDovL3d3dy53My5vcmcvMjAwMS9YTUxTY2hlbWEiPg0KICA8TGlua0luZm9Db3JlPg0KICAgIDxMaW5rSWQ+MjE1PC9MaW5rSWQ+DQogICAgPEluZmxvd1ZhbD4yOCw1NjE8L0luZmxvd1ZhbD4NCiAgICA8RGlzcFZhbD4yOCw1NjEgPC9EaXNwVmFsPg0KICAgIDxMYXN0VXBkVGltZT4yMDI1LzAxLzMxIDE5OjA3OjM0PC9MYXN0VXBkVGltZT4NCiAgICA8V29ya3NoZWV0Tk0+UEwgUVRS44CQSUZSU+OAkTwvV29ya3NoZWV0Tk0+DQogICAgPExpbmtDZWxsQWRkcmVzc0ExPkg4MDwvTGlua0NlbGxBZGRyZXNzQTE+DQogICAgPExpbmtDZWxsQWRkcmVzc1IxQzE+Ujgw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E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gsNTYxLDU1NywwMDA8L09yaWdpbmFsVmFsPg0KICAgIDxMYXN0TnVtVmFsPjI4LDU2MTwvTGFzdE51bVZhbD4NCiAgICA8UmF3TGlua1ZhbD4yOCw1NjE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6" Error="">PD94bWwgdmVyc2lvbj0iMS4wIiBlbmNvZGluZz0idXRmLTgiPz4NCjxMaW5rSW5mb0V4Y2VsIHhtbG5zOnhzaT0iaHR0cDovL3d3dy53My5vcmcvMjAwMS9YTUxTY2hlbWEtaW5zdGFuY2UiIHhtbG5zOnhzZD0iaHR0cDovL3d3dy53My5vcmcvMjAwMS9YTUxTY2hlbWEiPg0KICA8TGlua0luZm9Db3JlPg0KICAgIDxMaW5rSWQ+MjE2PC9MaW5rSWQ+DQogICAgPEluZmxvd1ZhbD42MzEsMjU4PC9JbmZsb3dWYWw+DQogICAgPERpc3BWYWw+NjMxLDI1OCA8L0Rpc3BWYWw+DQogICAgPExhc3RVcGRUaW1lPjIwMjUvMDEvMzEgMTk6MDc6MzQ8L0xhc3RVcGRUaW1lPg0KICAgIDxXb3Jrc2hlZXROTT5QTCBRVFLjgJBJRlJT44CRPC9Xb3Jrc2hlZXROTT4NCiAgICA8TGlua0NlbGxBZGRyZXNzQTE+SDgxPC9MaW5rQ2VsbEFkZHJlc3NBMT4NCiAgICA8TGlua0NlbGxBZGRyZXNzUjFDMT5SODF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EwWj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jMxLDI1OCwwNDQsMDAwPC9PcmlnaW5hbFZhbD4NCiAgICA8TGFzdE51bVZhbD42MzEsMjU4PC9MYXN0TnVtVmFsPg0KICAgIDxSYXdMaW5rVmFsPjYzMSwyNTg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7" Error="">PD94bWwgdmVyc2lvbj0iMS4wIiBlbmNvZGluZz0idXRmLTgiPz4NCjxMaW5rSW5mb0V4Y2VsIHhtbG5zOnhzaT0iaHR0cDovL3d3dy53My5vcmcvMjAwMS9YTUxTY2hlbWEtaW5zdGFuY2UiIHhtbG5zOnhzZD0iaHR0cDovL3d3dy53My5vcmcvMjAwMS9YTUxTY2hlbWEiPg0KICA8TGlua0luZm9Db3JlPg0KICAgIDxMaW5rSWQ+MjE3PC9MaW5rSWQ+DQogICAgPEluZmxvd1ZhbD4tNTQ2LDUzOTwvSW5mbG93VmFsPg0KICAgIDxEaXNwVmFsPuKWsiA1NDYsNTM5IDwvRGlzcFZhbD4NCiAgICA8TGFzdFVwZFRpbWU+MjAyNS8wMS8zMSAxOTowNzozNDwvTGFzdFVwZFRpbWU+DQogICAgPFdvcmtzaGVldE5NPlBMIFFUUuOAkElGUlPjgJE8L1dvcmtzaGVldE5NPg0KICAgIDxMaW5rQ2VsbEFkZHJlc3NBMT5IODI8L0xpbmtDZWxsQWRkcmVzc0ExPg0KICAgIDxMaW5rQ2VsbEFkZHJlc3NSMUMxPlI4Mk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MjEwMj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Q2LDUzOSwyMTksMDAwPC9PcmlnaW5hbFZhbD4NCiAgICA8TGFzdE51bVZhbD4tNTQ2LDUzOTwvTGFzdE51bVZhbD4NCiAgICA8UmF3TGlua1ZhbD4tNTQ2LDUzOT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8" Error="">PD94bWwgdmVyc2lvbj0iMS4wIiBlbmNvZGluZz0idXRmLTgiPz4NCjxMaW5rSW5mb0V4Y2VsIHhtbG5zOnhzaT0iaHR0cDovL3d3dy53My5vcmcvMjAwMS9YTUxTY2hlbWEtaW5zdGFuY2UiIHhtbG5zOnhzZD0iaHR0cDovL3d3dy53My5vcmcvMjAwMS9YTUxTY2hlbWEiPg0KICA8TGlua0luZm9Db3JlPg0KICAgIDxMaW5rSWQ+MjE4PC9MaW5rSWQ+DQogICAgPEluZmxvd1ZhbD44NCw3MTg8L0luZmxvd1ZhbD4NCiAgICA8RGlzcFZhbD44NCw3MTggPC9EaXNwVmFsPg0KICAgIDxMYXN0VXBkVGltZT4yMDI1LzAxLzMxIDE5OjA3OjM0PC9MYXN0VXBkVGltZT4NCiAgICA8V29ya3NoZWV0Tk0+UEwgUVRS44CQSUZSU+OAkTwvV29ya3NoZWV0Tk0+DQogICAgPExpbmtDZWxsQWRkcmVzc0ExPkg4MzwvTGlua0NlbGxBZGRyZXNzQTE+DQogICAgPExpbmtDZWxsQWRkcmVzc1IxQzE+Ujgz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yMTAz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0LDcxOCw4MjUsMDAwPC9PcmlnaW5hbFZhbD4NCiAgICA8TGFzdE51bVZhbD44NCw3MTg8L0xhc3ROdW1WYWw+DQogICAgPFJhd0xpbmtWYWw+ODQsNzE4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19" Error="">PD94bWwgdmVyc2lvbj0iMS4wIiBlbmNvZGluZz0idXRmLTgiPz4NCjxMaW5rSW5mb0V4Y2VsIHhtbG5zOnhzaT0iaHR0cDovL3d3dy53My5vcmcvMjAwMS9YTUxTY2hlbWEtaW5zdGFuY2UiIHhtbG5zOnhzZD0iaHR0cDovL3d3dy53My5vcmcvMjAwMS9YTUxTY2hlbWEiPg0KICA8TGlua0luZm9Db3JlPg0KICAgIDxMaW5rSWQ+MjE5PC9MaW5rSWQ+DQogICAgPEluZmxvd1ZhbD4tNTksNzUyPC9JbmZsb3dWYWw+DQogICAgPERpc3BWYWw+4payIDU5LDc1MiA8L0Rpc3BWYWw+DQogICAgPExhc3RVcGRUaW1lPjIwMjUvMDEvMzEgMTk6MDc6MzQ8L0xhc3RVcGRUaW1lPg0KICAgIDxXb3Jrc2hlZXROTT5QTCBRVFLjgJBJRlJT44CRPC9Xb3Jrc2hlZXROTT4NCiAgICA8TGlua0NlbGxBZGRyZXNzQTE+SDg0PC9MaW5rQ2VsbEFkZHJlc3NBMT4NCiAgICA8TGlua0NlbGxBZGRyZXNzUjFDMT5SODR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ksNzUyLDIzNiwwMDA8L09yaWdpbmFsVmFsPg0KICAgIDxMYXN0TnVtVmFsPi01OSw3NTI8L0xhc3ROdW1WYWw+DQogICAgPFJhd0xpbmtWYWw+LTU5LDc1Mj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0" Error="">PD94bWwgdmVyc2lvbj0iMS4wIiBlbmNvZGluZz0idXRmLTgiPz4NCjxMaW5rSW5mb0V4Y2VsIHhtbG5zOnhzaT0iaHR0cDovL3d3dy53My5vcmcvMjAwMS9YTUxTY2hlbWEtaW5zdGFuY2UiIHhtbG5zOnhzZD0iaHR0cDovL3d3dy53My5vcmcvMjAwMS9YTUxTY2hlbWEiPg0KICA8TGlua0luZm9Db3JlPg0KICAgIDxMaW5rSWQ+MjIwPC9MaW5rSWQ+DQogICAgPEluZmxvd1ZhbD4yLDE4MzwvSW5mbG93VmFsPg0KICAgIDxEaXNwVmFsPjIsMTgzIDwvRGlzcFZhbD4NCiAgICA8TGFzdFVwZFRpbWU+MjAyNS8wMS8zMSAxOTowNzozNDwvTGFzdFVwZFRpbWU+DQogICAgPFdvcmtzaGVldE5NPlBMIFFUUuOAkElGUlPjgJE8L1dvcmtzaGVldE5NPg0KICAgIDxMaW5rQ2VsbEFkZHJlc3NBMT5IODU8L0xpbmtDZWxsQWRkcmVzc0ExPg0KICAgIDxMaW5rQ2VsbEFkZHJlc3NSMUMxPlI4NU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MjEwND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yLDE4Myw2ODYsMDAwPC9PcmlnaW5hbFZhbD4NCiAgICA8TGFzdE51bVZhbD4yLDE4MzwvTGFzdE51bVZhbD4NCiAgICA8UmF3TGlua1ZhbD4yLDE4Mz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1" Error="">PD94bWwgdmVyc2lvbj0iMS4wIiBlbmNvZGluZz0idXRmLTgiPz4NCjxMaW5rSW5mb0V4Y2VsIHhtbG5zOnhzaT0iaHR0cDovL3d3dy53My5vcmcvMjAwMS9YTUxTY2hlbWEtaW5zdGFuY2UiIHhtbG5zOnhzZD0iaHR0cDovL3d3dy53My5vcmcvMjAwMS9YTUxTY2hlbWEiPg0KICA8TGlua0luZm9Db3JlPg0KICAgIDxMaW5rSWQ+MjIxPC9MaW5rSWQ+DQogICAgPEluZmxvd1ZhbD45PC9JbmZsb3dWYWw+DQogICAgPERpc3BWYWw+OSA8L0Rpc3BWYWw+DQogICAgPExhc3RVcGRUaW1lPjIwMjUvMDEvMzEgMTk6MDc6MzQ8L0xhc3RVcGRUaW1lPg0KICAgIDxXb3Jrc2hlZXROTT5QTCBRVFLjgJBJRlJT44CRPC9Xb3Jrc2hlZXROTT4NCiAgICA8TGlua0NlbGxBZGRyZXNzQTE+SDg2PC9MaW5rQ2VsbEFkZHJlc3NBMT4NCiAgICA8TGlua0NlbGxBZGRyZXNzUjFDMT5SODZ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45LDY4MSwwMDA8L09yaWdpbmFsVmFsPg0KICAgIDxMYXN0TnVtVmFsPjk8L0xhc3ROdW1WYWw+DQogICAgPFJhd0xpbmtWYWw+OT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2" Error="">PD94bWwgdmVyc2lvbj0iMS4wIiBlbmNvZGluZz0idXRmLTgiPz4NCjxMaW5rSW5mb0V4Y2VsIHhtbG5zOnhzaT0iaHR0cDovL3d3dy53My5vcmcvMjAwMS9YTUxTY2hlbWEtaW5zdGFuY2UiIHhtbG5zOnhzZD0iaHR0cDovL3d3dy53My5vcmcvMjAwMS9YTUxTY2hlbWEiPg0KICA8TGlua0luZm9Db3JlPg0KICAgIDxMaW5rSWQ+MjIyPC9MaW5rSWQ+DQogICAgPEluZmxvd1ZhbD4tNjA8L0luZmxvd1ZhbD4NCiAgICA8RGlzcFZhbD7ilrIgNjAgPC9EaXNwVmFsPg0KICAgIDxMYXN0VXBkVGltZT4yMDI1LzAxLzMxIDE5OjA3OjM0PC9MYXN0VXBkVGltZT4NCiAgICA8V29ya3NoZWV0Tk0+UEwgUVRS44CQSUZSU+OAkTwvV29ya3NoZWV0Tk0+DQogICAgPExpbmtDZWxsQWRkcmVzc0ExPkg4NzwvTGlua0NlbGxBZGRyZXNzQTE+DQogICAgPExpbmtDZWxsQWRkcmVzc1IxQzE+Ujg3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Q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YwLDI1NiwwMDA8L09yaWdpbmFsVmFsPg0KICAgIDxMYXN0TnVtVmFsPi02MDwvTGFzdE51bVZhbD4NCiAgICA8UmF3TGlua1ZhbD4tNj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3" Error="">PD94bWwgdmVyc2lvbj0iMS4wIiBlbmNvZGluZz0idXRmLTgiPz4NCjxMaW5rSW5mb0V4Y2VsIHhtbG5zOnhzaT0iaHR0cDovL3d3dy53My5vcmcvMjAwMS9YTUxTY2hlbWEtaW5zdGFuY2UiIHhtbG5zOnhzZD0iaHR0cDovL3d3dy53My5vcmcvMjAwMS9YTUxTY2hlbWEiPg0KICA8TGlua0luZm9Db3JlPg0KICAgIDxMaW5rSWQ+MjIzPC9MaW5rSWQ+DQogICAgPEluZmxvd1ZhbD40LDE0ODwvSW5mbG93VmFsPg0KICAgIDxEaXNwVmFsPjQsMTQ4IDwvRGlzcFZhbD4NCiAgICA8TGFzdFVwZFRpbWU+MjAyNS8wMS8zMSAxOTowNzozNDwvTGFzdFVwZFRpbWU+DQogICAgPFdvcmtzaGVldE5NPlBMIFFUUuOAkElGUlPjgJE8L1dvcmtzaGVldE5NPg0KICAgIDxMaW5rQ2VsbEFkZHJlc3NBMT5IODg8L0xpbmtDZWxsQWRkcmVzc0ExPg0KICAgIDxMaW5rQ2VsbEFkZHJlc3NSMUMxPlI4OE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Q3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QsMTQ4LDA4NSwwMDA8L09yaWdpbmFsVmFsPg0KICAgIDxMYXN0TnVtVmFsPjQsMTQ4PC9MYXN0TnVtVmFsPg0KICAgIDxSYXdMaW5rVmFsPjQsMTQ4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4" Error="">PD94bWwgdmVyc2lvbj0iMS4wIiBlbmNvZGluZz0idXRmLTgiPz4NCjxMaW5rSW5mb0V4Y2VsIHhtbG5zOnhzaT0iaHR0cDovL3d3dy53My5vcmcvMjAwMS9YTUxTY2hlbWEtaW5zdGFuY2UiIHhtbG5zOnhzZD0iaHR0cDovL3d3dy53My5vcmcvMjAwMS9YTUxTY2hlbWEiPg0KICA8TGlua0luZm9Db3JlPg0KICAgIDxMaW5rSWQ+MjI0PC9MaW5rSWQ+DQogICAgPEluZmxvd1ZhbD4tMiw3NDQ8L0luZmxvd1ZhbD4NCiAgICA8RGlzcFZhbD7ilrIgMiw3NDQgPC9EaXNwVmFsPg0KICAgIDxMYXN0VXBkVGltZT4yMDI1LzAxLzMxIDE5OjA3OjM0PC9MYXN0VXBkVGltZT4NCiAgICA8V29ya3NoZWV0Tk0+UEwgUVRS44CQSUZSU+OAkTwvV29ya3NoZWV0Tk0+DQogICAgPExpbmtDZWxsQWRkcmVzc0ExPkg4OTwvTGlua0NlbGxBZGRyZXNzQTE+DQogICAgPExpbmtDZWxsQWRkcmVzc1IxQzE+Ujg5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IsNzQ0LDA4OSwwMDA8L09yaWdpbmFsVmFsPg0KICAgIDxMYXN0TnVtVmFsPi0yLDc0NDwvTGFzdE51bVZhbD4NCiAgICA8UmF3TGlua1ZhbD4tMiw3ND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5" Error="">PD94bWwgdmVyc2lvbj0iMS4wIiBlbmNvZGluZz0idXRmLTgiPz4NCjxMaW5rSW5mb0V4Y2VsIHhtbG5zOnhzaT0iaHR0cDovL3d3dy53My5vcmcvMjAwMS9YTUxTY2hlbWEtaW5zdGFuY2UiIHhtbG5zOnhzZD0iaHR0cDovL3d3dy53My5vcmcvMjAwMS9YTUxTY2hlbWEiPg0KICA8TGlua0luZm9Db3JlPg0KICAgIDxMaW5rSWQ+MjI1PC9MaW5rSWQ+DQogICAgPEluZmxvd1ZhbD4zLDMwMTwvSW5mbG93VmFsPg0KICAgIDxEaXNwVmFsPjMsMzAxIDwvRGlzcFZhbD4NCiAgICA8TGFzdFVwZFRpbWU+MjAyNS8wMS8zMSAxOTowNzozNDwvTGFzdFVwZFRpbWU+DQogICAgPFdvcmtzaGVldE5NPlBMIFFUUuOAkElGUlPjgJE8L1dvcmtzaGVldE5NPg0KICAgIDxMaW5rQ2VsbEFkZHJlc3NBMT5IOTA8L0xpbmtDZWxsQWRkcmVzc0ExPg0KICAgIDxMaW5rQ2VsbEFkZHJlc3NSMUMxPlI5ME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Q4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MsMzAxLDA3MiwwMDA8L09yaWdpbmFsVmFsPg0KICAgIDxMYXN0TnVtVmFsPjMsMzAxPC9MYXN0TnVtVmFsPg0KICAgIDxSYXdMaW5rVmFsPjMsMzAx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6" Error="">PD94bWwgdmVyc2lvbj0iMS4wIiBlbmNvZGluZz0idXRmLTgiPz4NCjxMaW5rSW5mb0V4Y2VsIHhtbG5zOnhzaT0iaHR0cDovL3d3dy53My5vcmcvMjAwMS9YTUxTY2hlbWEtaW5zdGFuY2UiIHhtbG5zOnhzZD0iaHR0cDovL3d3dy53My5vcmcvMjAwMS9YTUxTY2hlbWEiPg0KICA8TGlua0luZm9Db3JlPg0KICAgIDxMaW5rSWQ+MjI2PC9MaW5rSWQ+DQogICAgPEluZmxvd1ZhbD4tMiw0NzA8L0luZmxvd1ZhbD4NCiAgICA8RGlzcFZhbD7ilrIgMiw0NzAgPC9EaXNwVmFsPg0KICAgIDxMYXN0VXBkVGltZT4yMDI1LzAxLzMxIDE5OjA3OjM0PC9MYXN0VXBkVGltZT4NCiAgICA8V29ya3NoZWV0Tk0+UEwgUVRS44CQSUZSU+OAkTwvV29ya3NoZWV0Tk0+DQogICAgPExpbmtDZWxsQWRkcmVzc0ExPkg5MTwvTGlua0NlbGxBZGRyZXNzQTE+DQogICAgPExpbmtDZWxsQWRkcmVzc1IxQzE+Ujkx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IsNDcwLDgwNywwMDA8L09yaWdpbmFsVmFsPg0KICAgIDxMYXN0TnVtVmFsPi0yLDQ3MDwvTGFzdE51bVZhbD4NCiAgICA8UmF3TGlua1ZhbD4tMiw0Nz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7" Error="">PD94bWwgdmVyc2lvbj0iMS4wIiBlbmNvZGluZz0idXRmLTgiPz4NCjxMaW5rSW5mb0V4Y2VsIHhtbG5zOnhzaT0iaHR0cDovL3d3dy53My5vcmcvMjAwMS9YTUxTY2hlbWEtaW5zdGFuY2UiIHhtbG5zOnhzZD0iaHR0cDovL3d3dy53My5vcmcvMjAwMS9YTUxTY2hlbWEiPg0KICA8TGlua0luZm9Db3JlPg0KICAgIDxMaW5rSWQ+MjI3PC9MaW5rSWQ+DQogICAgPEluZmxvd1ZhbD4zLDcyMzwvSW5mbG93VmFsPg0KICAgIDxEaXNwVmFsPjMsNzIzIDwvRGlzcFZhbD4NCiAgICA8TGFzdFVwZFRpbWU+MjAyNS8wMS8zMSAxOTowNzozNDwvTGFzdFVwZFRpbWU+DQogICAgPFdvcmtzaGVldE5NPlBMIFFUUuOAkElGUlPjgJE8L1dvcmtzaGVldE5NPg0KICAgIDxMaW5rQ2VsbEFkZHJlc3NBMT5IOTM8L0xpbmtDZWxsQWRkcmVzc0ExPg0KICAgIDxMaW5rQ2VsbEFkZHJlc3NSMUMxPlI5M0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MsNzIzLDYyMSwwMDA8L09yaWdpbmFsVmFsPg0KICAgIDxMYXN0TnVtVmFsPjMsNzIzPC9MYXN0TnVtVmFsPg0KICAgIDxSYXdMaW5rVmFsPjMsNzIz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8" Error="">PD94bWwgdmVyc2lvbj0iMS4wIiBlbmNvZGluZz0idXRmLTgiPz4NCjxMaW5rSW5mb0V4Y2VsIHhtbG5zOnhzaT0iaHR0cDovL3d3dy53My5vcmcvMjAwMS9YTUxTY2hlbWEtaW5zdGFuY2UiIHhtbG5zOnhzZD0iaHR0cDovL3d3dy53My5vcmcvMjAwMS9YTUxTY2hlbWEiPg0KICA8TGlua0luZm9Db3JlPg0KICAgIDxMaW5rSWQ+MjI4PC9MaW5rSWQ+DQogICAgPEluZmxvd1ZhbD4zLDE5MTwvSW5mbG93VmFsPg0KICAgIDxEaXNwVmFsPjMsMTkxIDwvRGlzcFZhbD4NCiAgICA8TGFzdFVwZFRpbWU+MjAyNS8wMS8zMSAxOTowNzozNDwvTGFzdFVwZFRpbWU+DQogICAgPFdvcmtzaGVldE5NPlBMIFFUUuOAkElGUlPjgJE8L1dvcmtzaGVldE5NPg0KICAgIDxMaW5rQ2VsbEFkZHJlc3NBMT5IOTQ8L0xpbmtDZWxsQWRkcmVzc0ExPg0KICAgIDxMaW5rQ2VsbEFkZHJlc3NSMUMxPlI5NE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TkxLDI2MSwwMDA8L09yaWdpbmFsVmFsPg0KICAgIDxMYXN0TnVtVmFsPjMsMTkxPC9MYXN0TnVtVmFsPg0KICAgIDxSYXdMaW5rVmFsPjMsMTkx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9" Error="">PD94bWwgdmVyc2lvbj0iMS4wIiBlbmNvZGluZz0idXRmLTgiPz4NCjxMaW5rSW5mb0V4Y2VsIHhtbG5zOnhzaT0iaHR0cDovL3d3dy53My5vcmcvMjAwMS9YTUxTY2hlbWEtaW5zdGFuY2UiIHhtbG5zOnhzZD0iaHR0cDovL3d3dy53My5vcmcvMjAwMS9YTUxTY2hlbWEiPg0KICA8TGlua0luZm9Db3JlPg0KICAgIDxMaW5rSWQ+MjI5PC9MaW5rSWQ+DQogICAgPEluZmxvd1ZhbD41ODk8L0luZmxvd1ZhbD4NCiAgICA8RGlzcFZhbD41ODkgPC9EaXNwVmFsPg0KICAgIDxMYXN0VXBkVGltZT4yMDI1LzAxLzMxIDE5OjA3OjM0PC9MYXN0VXBkVGltZT4NCiAgICA8V29ya3NoZWV0Tk0+UEwgUVRS44CQSUZSU+OAkTwvV29ya3NoZWV0Tk0+DQogICAgPExpbmtDZWxsQWRkcmVzc0ExPkg5NTwvTGlua0NlbGxBZGRyZXNzQTE+DQogICAgPExpbmtDZWxsQWRkcmVzc1IxQzE+Ujk1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I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NTg5LDU1NCwwMDA8L09yaWdpbmFsVmFsPg0KICAgIDxMYXN0TnVtVmFsPjU4OTwvTGFzdE51bVZhbD4NCiAgICA8UmF3TGlua1ZhbD41ODk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0" Error="">PD94bWwgdmVyc2lvbj0iMS4wIiBlbmNvZGluZz0idXRmLTgiPz4NCjxMaW5rSW5mb0V4Y2VsIHhtbG5zOnhzaT0iaHR0cDovL3d3dy53My5vcmcvMjAwMS9YTUxTY2hlbWEtaW5zdGFuY2UiIHhtbG5zOnhzZD0iaHR0cDovL3d3dy53My5vcmcvMjAwMS9YTUxTY2hlbWEiPg0KICA8TGlua0luZm9Db3JlPg0KICAgIDxMaW5rSWQ+MjMwPC9MaW5rSWQ+DQogICAgPEluZmxvd1ZhbD4tNTc8L0luZmxvd1ZhbD4NCiAgICA8RGlzcFZhbD7ilrIgNTcgPC9EaXNwVmFsPg0KICAgIDxMYXN0VXBkVGltZT4yMDI1LzAxLzMxIDE5OjA3OjM0PC9MYXN0VXBkVGltZT4NCiAgICA8V29ya3NoZWV0Tk0+UEwgUVRS44CQSUZSU+OAkTwvV29ya3NoZWV0Tk0+DQogICAgPExpbmtDZWxsQWRkcmVzc0ExPkg5NjwvTGlua0NlbGxBZGRyZXNzQTE+DQogICAgPExpbmtDZWxsQWRkcmVzc1IxQzE+Ujk2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LTU3LDE5NCwwMDA8L09yaWdpbmFsVmFsPg0KICAgIDxMYXN0TnVtVmFsPi01NzwvTGFzdE51bVZhbD4NCiAgICA8UmF3TGlua1ZhbD4tNT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1" Error="">PD94bWwgdmVyc2lvbj0iMS4wIiBlbmNvZGluZz0idXRmLTgiPz4NCjxMaW5rSW5mb0V4Y2VsIHhtbG5zOnhzaT0iaHR0cDovL3d3dy53My5vcmcvMjAwMS9YTUxTY2hlbWEtaW5zdGFuY2UiIHhtbG5zOnhzZD0iaHR0cDovL3d3dy53My5vcmcvMjAwMS9YTUxTY2hlbWEiPg0KICA8TGlua0luZm9Db3JlPg0KICAgIDxMaW5rSWQ+MjMxPC9MaW5rSWQ+DQogICAgPEluZmxvd1ZhbD4tNSw5Mjc8L0luZmxvd1ZhbD4NCiAgICA8RGlzcFZhbD7ilrIgNSw5MjcgPC9EaXNwVmFsPg0KICAgIDxMYXN0VXBkVGltZT4yMDI1LzAxLzMxIDE5OjA3OjM0PC9MYXN0VXBkVGltZT4NCiAgICA8V29ya3NoZWV0Tk0+UEwgUVRS44CQSUZSU+OAkTwvV29ya3NoZWV0Tk0+DQogICAgPExpbmtDZWxsQWRkcmVzc0ExPkg5NzwvTGlua0NlbGxBZGRyZXNzQTE+DQogICAgPExpbmtDZWxsQWRkcmVzc1IxQzE+Ujk3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g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UsOTI3LDgwMCwwMDA8L09yaWdpbmFsVmFsPg0KICAgIDxMYXN0TnVtVmFsPi01LDkyNzwvTGFzdE51bVZhbD4NCiAgICA8UmF3TGlua1ZhbD4tNSw5Mj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2" Error="">PD94bWwgdmVyc2lvbj0iMS4wIiBlbmNvZGluZz0idXRmLTgiPz4NCjxMaW5rSW5mb0V4Y2VsIHhtbG5zOnhzaT0iaHR0cDovL3d3dy53My5vcmcvMjAwMS9YTUxTY2hlbWEtaW5zdGFuY2UiIHhtbG5zOnhzZD0iaHR0cDovL3d3dy53My5vcmcvMjAwMS9YTUxTY2hlbWEiPg0KICA8TGlua0luZm9Db3JlPg0KICAgIDxMaW5rSWQ+MjMyPC9MaW5rSWQ+DQogICAgPEluZmxvd1ZhbD4tNSw5Mjc8L0luZmxvd1ZhbD4NCiAgICA8RGlzcFZhbD7ilrIgNSw5MjcgPC9EaXNwVmFsPg0KICAgIDxMYXN0VXBkVGltZT4yMDI1LzAxLzMxIDE5OjA3OjM0PC9MYXN0VXBkVGltZT4NCiAgICA8V29ya3NoZWV0Tk0+UEwgUVRS44CQSUZSU+OAkTwvV29ya3NoZWV0Tk0+DQogICAgPExpbmtDZWxsQWRkcmVzc0ExPkg5ODwvTGlua0NlbGxBZGRyZXNzQTE+DQogICAgPExpbmtDZWxsQWRkcmVzc1IxQzE+Ujk4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OTI3LDgwMCwwMDA8L09yaWdpbmFsVmFsPg0KICAgIDxMYXN0TnVtVmFsPi01LDkyNzwvTGFzdE51bVZhbD4NCiAgICA8UmF3TGlua1ZhbD4tNSw5Mj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3" Error="">PD94bWwgdmVyc2lvbj0iMS4wIiBlbmNvZGluZz0idXRmLTgiPz4NCjxMaW5rSW5mb0V4Y2VsIHhtbG5zOnhzaT0iaHR0cDovL3d3dy53My5vcmcvMjAwMS9YTUxTY2hlbWEtaW5zdGFuY2UiIHhtbG5zOnhzZD0iaHR0cDovL3d3dy53My5vcmcvMjAwMS9YTUxTY2hlbWEiPg0KICA8TGlua0luZm9Db3JlPg0KICAgIDxMaW5rSWQ+MjMzPC9MaW5rSWQ+DQogICAgPEluZmxvd1ZhbD45MDA8L0luZmxvd1ZhbD4NCiAgICA8RGlzcFZhbD45MDAgPC9EaXNwVmFsPg0KICAgIDxMYXN0VXBkVGltZT4yMDI1LzAxLzMxIDE5OjA3OjM0PC9MYXN0VXBkVGltZT4NCiAgICA8V29ya3NoZWV0Tk0+UEwgUVRS44CQSUZSU+OAkTwvV29ya3NoZWV0Tk0+DQogICAgPExpbmtDZWxsQWRkcmVzc0ExPkgxMDY8L0xpbmtDZWxsQWRkcmVzc0ExPg0KICAgIDxMaW5rQ2VsbEFkZHJlc3NSMUMxPlIxMDZ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0MDI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OTAwLDk1MiwwMDA8L09yaWdpbmFsVmFsPg0KICAgIDxMYXN0TnVtVmFsPjkwMDwvTGFzdE51bVZhbD4NCiAgICA8UmF3TGlua1ZhbD45MD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4" Error="">PD94bWwgdmVyc2lvbj0iMS4wIiBlbmNvZGluZz0idXRmLTgiPz4NCjxMaW5rSW5mb0V4Y2VsIHhtbG5zOnhzaT0iaHR0cDovL3d3dy53My5vcmcvMjAwMS9YTUxTY2hlbWEtaW5zdGFuY2UiIHhtbG5zOnhzZD0iaHR0cDovL3d3dy53My5vcmcvMjAwMS9YTUxTY2hlbWEiPg0KICA8TGlua0luZm9Db3JlPg0KICAgIDxMaW5rSWQ+MjM0PC9MaW5rSWQ+DQogICAgPEluZmxvd1ZhbD4yNSw3OTM8L0luZmxvd1ZhbD4NCiAgICA8RGlzcFZhbD4yNSw3OTMgPC9EaXNwVmFsPg0KICAgIDxMYXN0VXBkVGltZT4yMDI1LzAxLzMxIDE5OjA3OjM0PC9MYXN0VXBkVGltZT4NCiAgICA8V29ya3NoZWV0Tk0+UEwgUVRS44CQSUZSU+OAkTwvV29ya3NoZWV0Tk0+DQogICAgPExpbmtDZWxsQWRkcmVzc0ExPkgxMDU8L0xpbmtDZWxsQWRkcmVzc0ExPg0KICAgIDxMaW5rQ2VsbEFkZHJlc3NSMUMxPlIxMDV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0MDE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jUsNzkzLDgzOSwwMDA8L09yaWdpbmFsVmFsPg0KICAgIDxMYXN0TnVtVmFsPjI1LDc5MzwvTGFzdE51bVZhbD4NCiAgICA8UmF3TGlua1ZhbD4yNSw3OTM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5" Error="">PD94bWwgdmVyc2lvbj0iMS4wIiBlbmNvZGluZz0idXRmLTgiPz4NCjxMaW5rSW5mb0V4Y2VsIHhtbG5zOnhzaT0iaHR0cDovL3d3dy53My5vcmcvMjAwMS9YTUxTY2hlbWEtaW5zdGFuY2UiIHhtbG5zOnhzZD0iaHR0cDovL3d3dy53My5vcmcvMjAwMS9YTUxTY2hlbWEiPg0KICA8TGlua0luZm9Db3JlPg0KICAgIDxMaW5rSWQ+MjM1PC9MaW5rSWQ+DQogICAgPEluZmxvd1ZhbD4yNiw2OTQ8L0luZmxvd1ZhbD4NCiAgICA8RGlzcFZhbD4yNiw2OTQgPC9EaXNwVmFsPg0KICAgIDxMYXN0VXBkVGltZT4yMDI1LzAxLzMxIDE5OjA3OjM0PC9MYXN0VXBkVGltZT4NCiAgICA8V29ya3NoZWV0Tk0+UEwgUVRS44CQSUZSU+OAkTwvV29ya3NoZWV0Tk0+DQogICAgPExpbmtDZWxsQWRkcmVzc0ExPkgxMDM8L0xpbmtDZWxsQWRkcmVzc0ExPg0KICAgIDxMaW5rQ2VsbEFkZHJlc3NSMUMxPlIxMDN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zMDA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m5vljYrmnJ/ntJTliKnnm4o8L0l0ZW1ObT4NCiAgICA8Q29sTm0+5b2T5pyf6YeR6aGNPC9Db2xObT4NCiAgICA8T3JpZ2luYWxWYWw+MjYsNjk0LDc5MSwwMDA8L09yaWdpbmFsVmFsPg0KICAgIDxMYXN0TnVtVmFsPjI2LDY5NDwvTGFzdE51bVZhbD4NCiAgICA8UmF3TGlua1ZhbD4yNiw2OT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6" Error="">PD94bWwgdmVyc2lvbj0iMS4wIiBlbmNvZGluZz0idXRmLTgiPz4NCjxMaW5rSW5mb0V4Y2VsIHhtbG5zOnhzaT0iaHR0cDovL3d3dy53My5vcmcvMjAwMS9YTUxTY2hlbWEtaW5zdGFuY2UiIHhtbG5zOnhzZD0iaHR0cDovL3d3dy53My5vcmcvMjAwMS9YTUxTY2hlbWEiPg0KICA8TGlua0luZm9Db3JlPg0KICAgIDxMaW5rSWQ+MjM2PC9MaW5rSWQ+DQogICAgPEluZmxvd1ZhbD4tNyw5NDU8L0luZmxvd1ZhbD4NCiAgICA8RGlzcFZhbD7ilrIgNyw5NDUgPC9EaXNwVmFsPg0KICAgIDxMYXN0VXBkVGltZT4yMDI1LzAxLzMxIDE5OjA3OjM0PC9MYXN0VXBkVGltZT4NCiAgICA8V29ya3NoZWV0Tk0+UEwgUVRS44CQSUZSU+OAkTwvV29ya3NoZWV0Tk0+DQogICAgPExpbmtDZWxsQWRkcmVzc0ExPkgxMDI8L0xpbmtDZWxsQWRkcmVzc0ExPg0KICAgIDxMaW5rQ2VsbEFkZHJlc3NSMUMxPlIxMDJ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gwWj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csOTQ1LDc2MSwwMDA8L09yaWdpbmFsVmFsPg0KICAgIDxMYXN0TnVtVmFsPi03LDk0NTwvTGFzdE51bVZhbD4NCiAgICA8UmF3TGlua1ZhbD4tNyw5NDU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7" Error="">PD94bWwgdmVyc2lvbj0iMS4wIiBlbmNvZGluZz0idXRmLTgiPz4NCjxMaW5rSW5mb0V4Y2VsIHhtbG5zOnhzaT0iaHR0cDovL3d3dy53My5vcmcvMjAwMS9YTUxTY2hlbWEtaW5zdGFuY2UiIHhtbG5zOnhzZD0iaHR0cDovL3d3dy53My5vcmcvMjAwMS9YTUxTY2hlbWEiPg0KICA8TGlua0luZm9Db3JlPg0KICAgIDxMaW5rSWQ+MjM3PC9MaW5rSWQ+DQogICAgPEluZmxvd1ZhbD4zNCw2NDA8L0luZmxvd1ZhbD4NCiAgICA8RGlzcFZhbD4zNCw2NDAgPC9EaXNwVmFsPg0KICAgIDxMYXN0VXBkVGltZT4yMDI1LzAxLzMxIDE5OjA3OjM0PC9MYXN0VXBkVGltZT4NCiAgICA8V29ya3NoZWV0Tk0+UEwgUVRS44CQSUZSU+OAkTwvV29ya3NoZWV0Tk0+DQogICAgPExpbmtDZWxsQWRkcmVzc0ExPkgxMDE8L0xpbmtDZWxsQWRkcmVzc0ExPg0KICAgIDxMaW5rQ2VsbEFkZHJlc3NSMUMxPlIxMDF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c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m5vljYrmnJ/liKnnm4o8L0l0ZW1ObT4NCiAgICA8Q29sTm0+5b2T5pyf6YeR6aGNPC9Db2xObT4NCiAgICA8T3JpZ2luYWxWYWw+MzQsNjQwLDU1MiwwMDA8L09yaWdpbmFsVmFsPg0KICAgIDxMYXN0TnVtVmFsPjM0LDY0MDwvTGFzdE51bVZhbD4NCiAgICA8UmF3TGlua1ZhbD4zNCw2ND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8" Error="">PD94bWwgdmVyc2lvbj0iMS4wIiBlbmNvZGluZz0idXRmLTgiPz4NCjxMaW5rSW5mb0V4Y2VsIHhtbG5zOnhzaT0iaHR0cDovL3d3dy53My5vcmcvMjAwMS9YTUxTY2hlbWEtaW5zdGFuY2UiIHhtbG5zOnhzZD0iaHR0cDovL3d3dy53My5vcmcvMjAwMS9YTUxTY2hlbWEiPg0KICA8TGlua0luZm9Db3JlPg0KICAgIDxMaW5rSWQ+MjM4PC9MaW5rSWQ+DQogICAgPEluZmxvd1ZhbD45LDY5NDwvSW5mbG93VmFsPg0KICAgIDxEaXNwVmFsPjksNjk0IDwvRGlzcFZhbD4NCiAgICA8TGFzdFVwZFRpbWU+MjAyNS8wMS8zMSAxOTowNzozNDwvTGFzdFVwZFRpbWU+DQogICAgPFdvcmtzaGVldE5NPlBMIFFUUuOAkElGUlPjgJE8L1dvcmtzaGVldE5NPg0KICAgIDxMaW5rQ2VsbEFkZHJlc3NBMT5IMTAwPC9MaW5rQ2VsbEFkZHJlc3NBMT4NCiAgICA8TGlua0NlbGxBZGRyZXNzUjFDMT5SMTAw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OSw2OTQsNDU2LDAwMDwvT3JpZ2luYWxWYWw+DQogICAgPExhc3ROdW1WYWw+OSw2OTQ8L0xhc3ROdW1WYWw+DQogICAgPFJhd0xpbmtWYWw+OSw2OT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7" Error="">PD94bWwgdmVyc2lvbj0iMS4wIiBlbmNvZGluZz0idXRmLTgiPz4NCjxMaW5rSW5mb0V4Y2VsIHhtbG5zOnhzaT0iaHR0cDovL3d3dy53My5vcmcvMjAwMS9YTUxTY2hlbWEtaW5zdGFuY2UiIHhtbG5zOnhzZD0iaHR0cDovL3d3dy53My5vcmcvMjAwMS9YTUxTY2hlbWEiPg0KICA8TGlua0luZm9Db3JlPg0KICAgIDxMaW5rSWQ+NjA3PC9MaW5rSWQ+DQogICAgPEluZmxvd1ZhbD4xLDA5OSw1MjA8L0luZmxvd1ZhbD4NCiAgICA8RGlzcFZhbD4xLDA5OSw1MjAgPC9EaXNwVmFsPg0KICAgIDxMYXN0VXBkVGltZT4yMDI1LzAxLzMxIDE5OjA3OjM0PC9MYXN0VXBkVGltZT4NCiAgICA8V29ya3NoZWV0Tk0+QlPjgJBJRlJT44CRPC9Xb3Jrc2hlZXROTT4NCiAgICA8TGlua0NlbGxBZGRyZXNzQTE+UTQ5PC9MaW5rQ2VsbEFkZHJlc3NBMT4NCiAgICA8TGlua0NlbGxBZGRyZXNzUjFDMT5SNDl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jAyWj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aMDAwIzwvSXRlbUlkPg0KICAgIDxEaXNwSXRlbUlkPksxMjAyWjAwMDA8L0Rpc3BJdGVtSWQ+DQogICAgPENvbElkPlIzMDEwMDAwMCM8L0NvbElkPg0KICAgIDxUZW1BeGlzVHlwPjEwMDAwMDwvVGVtQXhpc1R5cD4NCiAgICA8TWVudU5tPumAo+e1kOiyoeaUv+eKtuaFi+ioiOeul+abuDwvTWVudU5tPg0KICAgIDxJdGVtTm0+6Z2e5rWB5YuV6LKg5YK15ZCI6KiIPC9JdGVtTm0+DQogICAgPENvbE5tPuW9k+acn+mHkemhjTwvQ29sTm0+DQogICAgPE9yaWdpbmFsVmFsPjEsMDk5LDUyMCw2NDAsMDAwPC9PcmlnaW5hbFZhbD4NCiAgICA8TGFzdE51bVZhbD4xLDA5OSw1MjA8L0xhc3ROdW1WYWw+DQogICAgPFJhd0xpbmtWYWw+MSwwOTksNTIw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6" Error="">PD94bWwgdmVyc2lvbj0iMS4wIiBlbmNvZGluZz0idXRmLTgiPz4NCjxMaW5rSW5mb0V4Y2VsIHhtbG5zOnhzaT0iaHR0cDovL3d3dy53My5vcmcvMjAwMS9YTUxTY2hlbWEtaW5zdGFuY2UiIHhtbG5zOnhzZD0iaHR0cDovL3d3dy53My5vcmcvMjAwMS9YTUxTY2hlbWEiPg0KICA8TGlua0luZm9Db3JlPg0KICAgIDxMaW5rSWQ+NjA2PC9MaW5rSWQ+DQogICAgPEluZmxvd1ZhbD4zOCw4NDg8L0luZmxvd1ZhbD4NCiAgICA8RGlzcFZhbD4zOCw4NDggPC9EaXNwVmFsPg0KICAgIDxMYXN0VXBkVGltZT4yMDI1LzAxLzMxIDE5OjA3OjM0PC9MYXN0VXBkVGltZT4NCiAgICA8V29ya3NoZWV0Tk0+QlPjgJBJRlJT44CRPC9Xb3Jrc2hlZXROTT4NCiAgICA8TGlua0NlbGxBZGRyZXNzQTE+UTQ4PC9MaW5rQ2VsbEFkZHJlc3NBMT4NCiAgICA8TGlua0NlbGxBZGRyZXNzUjFDMT5SND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zQ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gsODQ4LDczNywwMDA8L09yaWdpbmFsVmFsPg0KICAgIDxMYXN0TnVtVmFsPjM4LDg0ODwvTGFzdE51bVZhbD4NCiAgICA8UmF3TGlua1ZhbD4zOCw4NDg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5" Error="">PD94bWwgdmVyc2lvbj0iMS4wIiBlbmNvZGluZz0idXRmLTgiPz4NCjxMaW5rSW5mb0V4Y2VsIHhtbG5zOnhzaT0iaHR0cDovL3d3dy53My5vcmcvMjAwMS9YTUxTY2hlbWEtaW5zdGFuY2UiIHhtbG5zOnhzZD0iaHR0cDovL3d3dy53My5vcmcvMjAwMS9YTUxTY2hlbWEiPg0KICA8TGlua0luZm9Db3JlPg0KICAgIDxMaW5rSWQ+NjA1PC9MaW5rSWQ+DQogICAgPEluZmxvd1ZhbD43LDc4NTwvSW5mbG93VmFsPg0KICAgIDxEaXNwVmFsPjcsNzg1IDwvRGlzcFZhbD4NCiAgICA8TGFzdFVwZFRpbWU+MjAyNS8wMS8zMSAxOTowNzozNDwvTGFzdFVwZFRpbWU+DQogICAgPFdvcmtzaGVldE5NPkJT44CQSUZSU+OAkT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MTIwMkE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yQTAwMCM8L0l0ZW1JZD4NCiAgICA8RGlzcEl0ZW1JZD5LMTIwMkEwMDAwPC9EaXNwSXRlbUlkPg0KICAgIDxDb2xJZD5SMzAxMDAwMDAjPC9Db2xJZD4NCiAgICA8VGVtQXhpc1R5cD4xMDAwMDA8L1RlbUF4aXNUeXA+DQogICAgPE1lbnVObT7pgKPntZDosqHmlL/nirbmhYvoqIjnrpfmm7g8L01lbnVObT4NCiAgICA8SXRlbU5tPuOBneOBruS7luOBrumdnua1geWLleiyoOWCtTwvSXRlbU5tPg0KICAgIDxDb2xObT7lvZPmnJ/ph5HpoY08L0NvbE5tPg0KICAgIDxPcmlnaW5hbFZhbD43LDc4NSw2MTYsMDAwPC9PcmlnaW5hbFZhbD4NCiAgICA8TGFzdE51bVZhbD43LDc4NTwvTGFzdE51bVZhbD4NCiAgICA8UmF3TGlua1ZhbD43LDc4NT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4" Error="">PD94bWwgdmVyc2lvbj0iMS4wIiBlbmNvZGluZz0idXRmLTgiPz4NCjxMaW5rSW5mb0V4Y2VsIHhtbG5zOnhzaT0iaHR0cDovL3d3dy53My5vcmcvMjAwMS9YTUxTY2hlbWEtaW5zdGFuY2UiIHhtbG5zOnhzZD0iaHR0cDovL3d3dy53My5vcmcvMjAwMS9YTUxTY2hlbWEiPg0KICA8TGlua0luZm9Db3JlPg0KICAgIDxMaW5rSWQ+NjA0PC9MaW5rSWQ+DQogICAgPEluZmxvd1ZhbD40NSw5NzQ8L0luZmxvd1ZhbD4NCiAgICA8RGlzcFZhbD40NSw5NzQgPC9EaXNwVmFsPg0KICAgIDxMYXN0VXBkVGltZT4yMDI1LzAxLzMxIDE5OjA3OjM0PC9MYXN0VXBkVGltZT4NCiAgICA8V29ya3NoZWV0Tk0+QlPjgJBJRlJT44CRPC9Xb3Jrc2hlZXROTT4NCiAgICA8TGlua0NlbGxBZGRyZXNzQTE+UTQ2PC9MaW5rQ2VsbEFkZHJlc3NBMT4NCiAgICA8TGlua0NlbGxBZGRyZXNzUjFDMT5SNDZ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z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UsOTc0LDk1NywwMDA8L09yaWdpbmFsVmFsPg0KICAgIDxMYXN0TnVtVmFsPjQ1LDk3NDwvTGFzdE51bVZhbD4NCiAgICA8UmF3TGlua1ZhbD40NSw5NzQ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3" Error="">PD94bWwgdmVyc2lvbj0iMS4wIiBlbmNvZGluZz0idXRmLTgiPz4NCjxMaW5rSW5mb0V4Y2VsIHhtbG5zOnhzaT0iaHR0cDovL3d3dy53My5vcmcvMjAwMS9YTUxTY2hlbWEtaW5zdGFuY2UiIHhtbG5zOnhzZD0iaHR0cDovL3d3dy53My5vcmcvMjAwMS9YTUxTY2hlbWEiPg0KICA8TGlua0luZm9Db3JlPg0KICAgIDxMaW5rSWQ+NjAzPC9MaW5rSWQ+DQogICAgPEluZmxvd1ZhbD4yNCwzNDk8L0luZmxvd1ZhbD4NCiAgICA8RGlzcFZhbD4yNCwzNDkgPC9EaXNwVmFsPg0KICAgIDxMYXN0VXBkVGltZT4yMDI1LzAxLzMxIDE5OjA3OjM0PC9MYXN0VXBkVGltZT4NCiAgICA8V29ya3NoZWV0Tk0+QlPjgJBJRlJT44CRPC9Xb3Jrc2hlZXROTT4NCiAgICA8TGlua0NlbGxBZGRyZXNzQTE+UTQ1PC9MaW5rQ2VsbEFkZHJlc3NBMT4NCiAgICA8TGlua0NlbGxBZGRyZXNzUjFDMT5SNDV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zI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QsMzQ5LDI0OSwwMDA8L09yaWdpbmFsVmFsPg0KICAgIDxMYXN0TnVtVmFsPjI0LDM0OTwvTGFzdE51bVZhbD4NCiAgICA8UmF3TGlua1ZhbD4yNCwzNDk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2" Error="">PD94bWwgdmVyc2lvbj0iMS4wIiBlbmNvZGluZz0idXRmLTgiPz4NCjxMaW5rSW5mb0V4Y2VsIHhtbG5zOnhzaT0iaHR0cDovL3d3dy53My5vcmcvMjAwMS9YTUxTY2hlbWEtaW5zdGFuY2UiIHhtbG5zOnhzZD0iaHR0cDovL3d3dy53My5vcmcvMjAwMS9YTUxTY2hlbWEiPg0KICA8TGlua0luZm9Db3JlPg0KICAgIDxMaW5rSWQ+NjAyPC9MaW5rSWQ+DQogICAgPEluZmxvd1ZhbD4yLDc2NDwvSW5mbG93VmFsPg0KICAgIDxEaXNwVmFsPjIsNzY0IDwvRGlzcFZhbD4NCiAgICA8TGFzdFVwZFRpbWU+MjAyNS8wMS8zMSAxOTowNzozNDwvTGFzdFVwZFRpbWU+DQogICAgPFdvcmtzaGVldE5NPkJT44CQSUZSU+OAkT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Mx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IsNzY0LDI5NiwwMDA8L09yaWdpbmFsVmFsPg0KICAgIDxMYXN0TnVtVmFsPjIsNzY0PC9MYXN0TnVtVmFsPg0KICAgIDxSYXdMaW5rVmFsPjIsNzY0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1" Error="">PD94bWwgdmVyc2lvbj0iMS4wIiBlbmNvZGluZz0idXRmLTgiPz4NCjxMaW5rSW5mb0V4Y2VsIHhtbG5zOnhzaT0iaHR0cDovL3d3dy53My5vcmcvMjAwMS9YTUxTY2hlbWEtaW5zdGFuY2UiIHhtbG5zOnhzZD0iaHR0cDovL3d3dy53My5vcmcvMjAwMS9YTUxTY2hlbWEiPg0KICA8TGlua0luZm9Db3JlPg0KICAgIDxMaW5rSWQ+NjAxPC9MaW5rSWQ+DQogICAgPEluZmxvd1ZhbD4xMSw3MzI8L0luZmxvd1ZhbD4NCiAgICA8RGlzcFZhbD4xMSw3MzIgPC9EaXNwVmFsPg0KICAgIDxMYXN0VXBkVGltZT4yMDI1LzAxLzMxIDE5OjA3OjM0PC9MYXN0VXBkVGltZT4NCiAgICA8V29ya3NoZWV0Tk0+QlPjgJBJRlJT44CRPC9Xb3Jrc2hlZXROTT4NCiAgICA8TGlua0NlbGxBZGRyZXNzQTE+UTQzPC9MaW5rQ2VsbEFkZHJlc3NBMT4NCiAgICA8TGlua0NlbGxBZGRyZXNzUjFDMT5SNDN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jk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MTEsNzMyLDc1MiwwMDA8L09yaWdpbmFsVmFsPg0KICAgIDxMYXN0TnVtVmFsPjExLDczMjwvTGFzdE51bVZhbD4NCiAgICA8UmF3TGlua1ZhbD4xMSw3MzI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0" Error="">PD94bWwgdmVyc2lvbj0iMS4wIiBlbmNvZGluZz0idXRmLTgiPz4NCjxMaW5rSW5mb0V4Y2VsIHhtbG5zOnhzaT0iaHR0cDovL3d3dy53My5vcmcvMjAwMS9YTUxTY2hlbWEtaW5zdGFuY2UiIHhtbG5zOnhzZD0iaHR0cDovL3d3dy53My5vcmcvMjAwMS9YTUxTY2hlbWEiPg0KICA8TGlua0luZm9Db3JlPg0KICAgIDxMaW5rSWQ+NjAwPC9MaW5rSWQ+DQogICAgPEluZmxvd1ZhbD44ODMsMDEwPC9JbmZsb3dWYWw+DQogICAgPERpc3BWYWw+ODgzLDAxMCA8L0Rpc3BWYWw+DQogICAgPExhc3RVcGRUaW1lPjIwMjUvMDEvMzEgMTk6MDc6MzQ8L0xhc3RVcGRUaW1lPg0KICAgIDxXb3Jrc2hlZXROTT5CU+OAkElGUlPjgJE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yO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44ODMsMDEwLDc3MSwwMDA8L09yaWdpbmFsVmFsPg0KICAgIDxMYXN0TnVtVmFsPjg4MywwMTA8L0xhc3ROdW1WYWw+DQogICAgPFJhd0xpbmtWYWw+ODgzLDAxMD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9" Error="">PD94bWwgdmVyc2lvbj0iMS4wIiBlbmNvZGluZz0idXRmLTgiPz4NCjxMaW5rSW5mb0V4Y2VsIHhtbG5zOnhzaT0iaHR0cDovL3d3dy53My5vcmcvMjAwMS9YTUxTY2hlbWEtaW5zdGFuY2UiIHhtbG5zOnhzZD0iaHR0cDovL3d3dy53My5vcmcvMjAwMS9YTUxTY2hlbWEiPg0KICA8TGlua0luZm9Db3JlPg0KICAgIDxMaW5rSWQ+NTk5PC9MaW5rSWQ+DQogICAgPEluZmxvd1ZhbD44NSwwNTQ8L0luZmxvd1ZhbD4NCiAgICA8RGlzcFZhbD44NSwwNTQgPC9EaXNwVmFsPg0KICAgIDxMYXN0VXBkVGltZT4yMDI1LzAxLzMxIDE5OjA3OjM0PC9MYXN0VXBkVGltZT4NCiAgICA8V29ya3NoZWV0Tk0+QlPjgJBJRlJT44CRPC9Xb3Jrc2hlZXROTT4NCiAgICA8TGlua0NlbGxBZGRyZXNzQTE+UTQxPC9MaW5rQ2VsbEFkZHJlc3NBMT4NCiAgICA8TGlua0NlbGxBZGRyZXNzUjFDMT5SNDF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zA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UsMDU0LDI2MiwwMDA8L09yaWdpbmFsVmFsPg0KICAgIDxMYXN0TnVtVmFsPjg1LDA1NDwvTGFzdE51bVZhbD4NCiAgICA8UmF3TGlua1ZhbD44NSwwNTQ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8" Error="">PD94bWwgdmVyc2lvbj0iMS4wIiBlbmNvZGluZz0idXRmLTgiPz4NCjxMaW5rSW5mb0V4Y2VsIHhtbG5zOnhzaT0iaHR0cDovL3d3dy53My5vcmcvMjAwMS9YTUxTY2hlbWEtaW5zdGFuY2UiIHhtbG5zOnhzZD0iaHR0cDovL3d3dy53My5vcmcvMjAwMS9YTUxTY2hlbWEiPg0KICA8TGlua0luZm9Db3JlPg0KICAgIDxMaW5rSWQ+NTk4PC9MaW5rSWQ+DQogICAgPEluZmxvd1ZhbD4xMzUsMzE2PC9JbmZsb3dWYWw+DQogICAgPERpc3BWYWw+MTM1LDMxNiA8L0Rpc3BWYWw+DQogICAgPExhc3RVcGRUaW1lPjIwMjUvMDEvMzEgMTk6MDc6MzQ8L0xhc3RVcGRUaW1lPg0KICAgIDxXb3Jrc2hlZXROTT5CU+OAkElGUlPjgJE8L1dvcmtzaGVldE5NPg0KICAgIDxMaW5rQ2VsbEFkZHJlc3NBMT5RMzc8L0xpbmtDZWxsQWRkcmVzc0ExPg0KICAgIDxMaW5rQ2VsbEFkZHJlc3NSMUMxPlIzN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EyMDFB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M1LDMxNiw0MjEsMDAwPC9PcmlnaW5hbFZhbD4NCiAgICA8TGFzdE51bVZhbD4xMzUsMzE2PC9MYXN0TnVtVmFsPg0KICAgIDxSYXdMaW5rVmFsPjEzNSwzMTY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7" Error="">PD94bWwgdmVyc2lvbj0iMS4wIiBlbmNvZGluZz0idXRmLTgiPz4NCjxMaW5rSW5mb0V4Y2VsIHhtbG5zOnhzaT0iaHR0cDovL3d3dy53My5vcmcvMjAwMS9YTUxTY2hlbWEtaW5zdGFuY2UiIHhtbG5zOnhzZD0iaHR0cDovL3d3dy53My5vcmcvMjAwMS9YTUxTY2hlbWEiPg0KICA8TGlua0luZm9Db3JlPg0KICAgIDxMaW5rSWQ+NTk3PC9MaW5rSWQ+DQogICAgPEluZmxvd1ZhbD4yLDgyNjwvSW5mbG93VmFsPg0KICAgIDxEaXNwVmFsPjIsODI2IDwvRGlzcFZhbD4NCiAgICA8TGFzdFVwZFRpbWU+MjAyNS8wMS8zMSAxOTowNzozNDwvTGFzdFVwZFRpbWU+DQogICAgPFdvcmtzaGVldE5NPkJT44CQSUZSU+OAkTwvV29ya3NoZWV0Tk0+DQogICAgPExpbmtDZWxsQWRkcmVzc0ExPlEzNjwvTGlua0NlbGxBZGRyZXNzQTE+DQogICAgPExpbmtDZWxsQWRkcmVzc1IxQzE+UjM2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I1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IsODI2LDkyNiwwMDA8L09yaWdpbmFsVmFsPg0KICAgIDxMYXN0TnVtVmFsPjIsODI2PC9MYXN0TnVtVmFsPg0KICAgIDxSYXdMaW5rVmFsPjIsODI2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5" Error="">PD94bWwgdmVyc2lvbj0iMS4wIiBlbmNvZGluZz0idXRmLTgiPz4NCjxMaW5rSW5mb0V4Y2VsIHhtbG5zOnhzaT0iaHR0cDovL3d3dy53My5vcmcvMjAwMS9YTUxTY2hlbWEtaW5zdGFuY2UiIHhtbG5zOnhzZD0iaHR0cDovL3d3dy53My5vcmcvMjAwMS9YTUxTY2hlbWEiPg0KICA8TGlua0luZm9Db3JlPg0KICAgIDxMaW5rSWQ+NTk1PC9MaW5rSWQ+DQogICAgPEluZmxvd1ZhbD44LDY1NzwvSW5mbG93VmFsPg0KICAgIDxEaXNwVmFsPjgsNjU3IDwvRGlzcFZhbD4NCiAgICA8TGFzdFVwZFRpbWU+MjAyNS8wMS8zMSAxOTowNzozNDwvTGFzdFVwZFRpbWU+DQogICAgPFdvcmtzaGVldE5NPkJT44CQSUZSU+OAkT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Iz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gsNjU3LDMwNywwMDA8L09yaWdpbmFsVmFsPg0KICAgIDxMYXN0TnVtVmFsPjgsNjU3PC9MYXN0TnVtVmFsPg0KICAgIDxSYXdMaW5rVmFsPjgsNjU3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6" Error="">PD94bWwgdmVyc2lvbj0iMS4wIiBlbmNvZGluZz0idXRmLTgiPz4NCjxMaW5rSW5mb0V4Y2VsIHhtbG5zOnhzaT0iaHR0cDovL3d3dy53My5vcmcvMjAwMS9YTUxTY2hlbWEtaW5zdGFuY2UiIHhtbG5zOnhzZD0iaHR0cDovL3d3dy53My5vcmcvMjAwMS9YTUxTY2hlbWEiPg0KICA8TGlua0luZm9Db3JlPg0KICAgIDxMaW5rSWQ+NTk2PC9MaW5rSWQ+DQogICAgPEluZmxvd1ZhbD44LDM1NjwvSW5mbG93VmFsPg0KICAgIDxEaXNwVmFsPjgsMzU2IDwvRGlzcFZhbD4NCiAgICA8TGFzdFVwZFRpbWU+MjAyNS8wMS8zMSAxOTowNzozNDwvTGFzdFVwZFRpbWU+DQogICAgPFdvcmtzaGVldE5NPkJT44CQSUZSU+OAkTwvV29ya3NoZWV0Tk0+DQogICAgPExpbmtDZWxsQWRkcmVzc0ExPlEzNTwvTGlua0NlbGxBZGRyZXNzQTE+DQogICAgPExpbmtDZWxsQWRkcmVzc1IxQzE+UjM1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I0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MzU2LDExMywwMDA8L09yaWdpbmFsVmFsPg0KICAgIDxMYXN0TnVtVmFsPjgsMzU2PC9MYXN0TnVtVmFsPg0KICAgIDxSYXdMaW5rVmFsPjgsMzU2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4" Error="">PD94bWwgdmVyc2lvbj0iMS4wIiBlbmNvZGluZz0idXRmLTgiPz4NCjxMaW5rSW5mb0V4Y2VsIHhtbG5zOnhzaT0iaHR0cDovL3d3dy53My5vcmcvMjAwMS9YTUxTY2hlbWEtaW5zdGFuY2UiIHhtbG5zOnhzZD0iaHR0cDovL3d3dy53My5vcmcvMjAwMS9YTUxTY2hlbWEiPg0KICA8TGlua0luZm9Db3JlPg0KICAgIDxMaW5rSWQ+NTk0PC9MaW5rSWQ+DQogICAgPEluZmxvd1ZhbD4xMzcsNjkyPC9JbmZsb3dWYWw+DQogICAgPERpc3BWYWw+MTM3LDY5MiA8L0Rpc3BWYWw+DQogICAgPExhc3RVcGRUaW1lPjIwMjUvMDEvMzEgMTk6MDc6MzQ8L0xhc3RVcGRUaW1lPg0KICAgIDxXb3Jrc2hlZXROTT5CU+OAkElGUlPjgJE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yM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MzcsNjkyLDk3NiwwMDA8L09yaWdpbmFsVmFsPg0KICAgIDxMYXN0TnVtVmFsPjEzNyw2OTI8L0xhc3ROdW1WYWw+DQogICAgPFJhd0xpbmtWYWw+MTM3LDY5Mj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3" Error="">PD94bWwgdmVyc2lvbj0iMS4wIiBlbmNvZGluZz0idXRmLTgiPz4NCjxMaW5rSW5mb0V4Y2VsIHhtbG5zOnhzaT0iaHR0cDovL3d3dy53My5vcmcvMjAwMS9YTUxTY2hlbWEtaW5zdGFuY2UiIHhtbG5zOnhzZD0iaHR0cDovL3d3dy53My5vcmcvMjAwMS9YTUxTY2hlbWEiPg0KICA8TGlua0luZm9Db3JlPg0KICAgIDxMaW5rSWQ+NTkzPC9MaW5rSWQ+DQogICAgPEluZmxvd1ZhbD4yMCwzNTA8L0luZmxvd1ZhbD4NCiAgICA8RGlzcFZhbD4yMCwzNTAgPC9EaXNwVmFsPg0KICAgIDxMYXN0VXBkVGltZT4yMDI1LzAxLzMxIDE5OjA3OjM0PC9MYXN0VXBkVGltZT4NCiAgICA8V29ya3NoZWV0Tk0+QlPjgJBJRlJT44CR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jI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jAsMzUwLDgwMSwwMDA8L09yaWdpbmFsVmFsPg0KICAgIDxMYXN0TnVtVmFsPjIwLDM1MDwvTGFzdE51bVZhbD4NCiAgICA8UmF3TGlua1ZhbD4yMCwzNTA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2" Error="">PD94bWwgdmVyc2lvbj0iMS4wIiBlbmNvZGluZz0idXRmLTgiPz4NCjxMaW5rSW5mb0V4Y2VsIHhtbG5zOnhzaT0iaHR0cDovL3d3dy53My5vcmcvMjAwMS9YTUxTY2hlbWEtaW5zdGFuY2UiIHhtbG5zOnhzZD0iaHR0cDovL3d3dy53My5vcmcvMjAwMS9YTUxTY2hlbWEiPg0KICA8TGlua0luZm9Db3JlPg0KICAgIDxMaW5rSWQ+NTkyPC9MaW5rSWQ+DQogICAgPEluZmxvd1ZhbD42NzEsNzI0PC9JbmZsb3dWYWw+DQogICAgPERpc3BWYWw+NjcxLDcyNCA8L0Rpc3BWYWw+DQogICAgPExhc3RVcGRUaW1lPjIwMjUvMDEvMzEgMTk6MDc6MzQ8L0xhc3RVcGRUaW1lPg0KICAgIDxXb3Jrc2hlZXROTT5CU+OAkElGUlPjgJE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yM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42NzEsNzI0LDM4NSwwMDA8L09yaWdpbmFsVmFsPg0KICAgIDxMYXN0TnVtVmFsPjY3MSw3MjQ8L0xhc3ROdW1WYWw+DQogICAgPFJhd0xpbmtWYWw+NjcxLDcyND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1" Error="">PD94bWwgdmVyc2lvbj0iMS4wIiBlbmNvZGluZz0idXRmLTgiPz4NCjxMaW5rSW5mb0V4Y2VsIHhtbG5zOnhzaT0iaHR0cDovL3d3dy53My5vcmcvMjAwMS9YTUxTY2hlbWEtaW5zdGFuY2UiIHhtbG5zOnhzZD0iaHR0cDovL3d3dy53My5vcmcvMjAwMS9YTUxTY2hlbWEiPg0KICA8TGlua0luZm9Db3JlPg0KICAgIDxMaW5rSWQ+NTkxPC9MaW5rSWQ+DQogICAgPEluZmxvd1ZhbD4zLDA3Niw4MTI8L0luZmxvd1ZhbD4NCiAgICA8RGlzcFZhbD4zLDA3Niw4MTIgPC9EaXNwVmFsPg0KICAgIDxMYXN0VXBkVGltZT4yMDI1LzAxLzMxIDE5OjA3OjM0PC9MYXN0VXBkVGltZT4NCiAgICA8V29ya3NoZWV0Tk0+QlPjgJBJRlJT44CRPC9Xb3Jrc2hlZXROTT4NCiAgICA8TGlua0NlbGxBZGRyZXNzQTE+UTI5PC9MaW5rQ2VsbEFkZHJlc3NBMT4NCiAgICA8TGlua0NlbGxBZGRyZXNzUjFDMT5SMjl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TBa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MsMDc2LDgxMiw4OTUsMDAwPC9PcmlnaW5hbFZhbD4NCiAgICA8TGFzdE51bVZhbD4zLDA3Niw4MTI8L0xhc3ROdW1WYWw+DQogICAgPFJhd0xpbmtWYWw+MywwNzYsODEy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0" Error="">PD94bWwgdmVyc2lvbj0iMS4wIiBlbmNvZGluZz0idXRmLTgiPz4NCjxMaW5rSW5mb0V4Y2VsIHhtbG5zOnhzaT0iaHR0cDovL3d3dy53My5vcmcvMjAwMS9YTUxTY2hlbWEtaW5zdGFuY2UiIHhtbG5zOnhzZD0iaHR0cDovL3d3dy53My5vcmcvMjAwMS9YTUxTY2hlbWEiPg0KICA8TGlua0luZm9Db3JlPg0KICAgIDxMaW5rSWQ+NTkwPC9MaW5rSWQ+DQogICAgPEluZmxvd1ZhbD4xLDQ5NSw2ODI8L0luZmxvd1ZhbD4NCiAgICA8RGlzcFZhbD4xLDQ5NSw2ODIgPC9EaXNwVmFsPg0KICAgIDxMYXN0VXBkVGltZT4yMDI1LzAxLzMxIDE5OjA3OjM0PC9MYXN0VXBkVGltZT4NCiAgICA8V29ya3NoZWV0Tk0+QlPjgJBJRlJT44CR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TAyWj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Dk1LDY4Miw5NjUsMDAwPC9PcmlnaW5hbFZhbD4NCiAgICA8TGFzdE51bVZhbD4xLDQ5NSw2ODI8L0xhc3ROdW1WYWw+DQogICAgPFJhd0xpbmtWYWw+MSw0OTUsNjgy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9" Error="">PD94bWwgdmVyc2lvbj0iMS4wIiBlbmNvZGluZz0idXRmLTgiPz4NCjxMaW5rSW5mb0V4Y2VsIHhtbG5zOnhzaT0iaHR0cDovL3d3dy53My5vcmcvMjAwMS9YTUxTY2hlbWEtaW5zdGFuY2UiIHhtbG5zOnhzZD0iaHR0cDovL3d3dy53My5vcmcvMjAwMS9YTUxTY2hlbWEiPg0KICA8TGlua0luZm9Db3JlPg0KICAgIDxMaW5rSWQ+NTg5PC9MaW5rSWQ+DQogICAgPEluZmxvd1ZhbD45LDEyMDwvSW5mbG93VmFsPg0KICAgIDxEaXNwVmFsPjksMTIwIDwvRGlzcFZhbD4NCiAgICA8TGFzdFVwZFRpbWU+MjAyNS8wMS8zMSAxOTowNzozNDwvTGFzdFVwZFRpbWU+DQogICAgPFdvcmtzaGVldE5NPkJT44CQSUZSU+OAkT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E5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ksMTIwLDA5NSwwMDA8L09yaWdpbmFsVmFsPg0KICAgIDxMYXN0TnVtVmFsPjksMTIwPC9MYXN0TnVtVmFsPg0KICAgIDxSYXdMaW5rVmFsPjksMTIw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8" Error="">PD94bWwgdmVyc2lvbj0iMS4wIiBlbmNvZGluZz0idXRmLTgiPz4NCjxMaW5rSW5mb0V4Y2VsIHhtbG5zOnhzaT0iaHR0cDovL3d3dy53My5vcmcvMjAwMS9YTUxTY2hlbWEtaW5zdGFuY2UiIHhtbG5zOnhzZD0iaHR0cDovL3d3dy53My5vcmcvMjAwMS9YTUxTY2hlbWEiPg0KICA8TGlua0luZm9Db3JlPg0KICAgIDxMaW5rSWQ+NTg4PC9MaW5rSWQ+DQogICAgPEluZmxvd1ZhbD41LDYwNzwvSW5mbG93VmFsPg0KICAgIDxEaXNwVmFsPjUsNjA3IDwvRGlzcFZhbD4NCiAgICA8TGFzdFVwZFRpbWU+MjAyNS8wMS8zMSAxOTowNzozNDwvTGFzdFVwZFRpbWU+DQogICAgPFdvcmtzaGVldE5NPkJT44CQSUZSU+OAkT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MTEwMkE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41LDYwNywzMzIsMDAwPC9PcmlnaW5hbFZhbD4NCiAgICA8TGFzdE51bVZhbD41LDYwNzwvTGFzdE51bVZhbD4NCiAgICA8UmF3TGlua1ZhbD41LDYwNz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7" Error="">PD94bWwgdmVyc2lvbj0iMS4wIiBlbmNvZGluZz0idXRmLTgiPz4NCjxMaW5rSW5mb0V4Y2VsIHhtbG5zOnhzaT0iaHR0cDovL3d3dy53My5vcmcvMjAwMS9YTUxTY2hlbWEtaW5zdGFuY2UiIHhtbG5zOnhzZD0iaHR0cDovL3d3dy53My5vcmcvMjAwMS9YTUxTY2hlbWEiPg0KICA8TGlua0luZm9Db3JlPg0KICAgIDxMaW5rSWQ+NTg3PC9MaW5rSWQ+DQogICAgPEluZmxvd1ZhbD42MjQ8L0luZmxvd1ZhbD4NCiAgICA8RGlzcFZhbD42MjQgPC9EaXNwVmFsPg0KICAgIDxMYXN0VXBkVGltZT4yMDI1LzAxLzMxIDE5OjA3OjM0PC9MYXN0VXBkVGltZT4NCiAgICA8V29ya3NoZWV0Tk0+QlPjgJBJRlJT44CRPC9Xb3Jrc2hlZXROTT4NCiAgICA8TGlua0NlbGxBZGRyZXNzQTE+UTI1PC9MaW5rQ2VsbEFkZHJlc3NBMT4NCiAgICA8TGlua0NlbGxBZGRyZXNzUjFDMT5SMjV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Tg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NjI0LDkzNywwMDA8L09yaWdpbmFsVmFsPg0KICAgIDxMYXN0TnVtVmFsPjYyNDwvTGFzdE51bVZhbD4NCiAgICA8UmF3TGlua1ZhbD42MjQ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6" Error="">PD94bWwgdmVyc2lvbj0iMS4wIiBlbmNvZGluZz0idXRmLTgiPz4NCjxMaW5rSW5mb0V4Y2VsIHhtbG5zOnhzaT0iaHR0cDovL3d3dy53My5vcmcvMjAwMS9YTUxTY2hlbWEtaW5zdGFuY2UiIHhtbG5zOnhzZD0iaHR0cDovL3d3dy53My5vcmcvMjAwMS9YTUxTY2hlbWEiPg0KICA8TGlua0luZm9Db3JlPg0KICAgIDxMaW5rSWQ+NTg2PC9MaW5rSWQ+DQogICAgPEluZmxvd1ZhbD4xNDIsNzcxPC9JbmZsb3dWYWw+DQogICAgPERpc3BWYWw+MTQyLDc3MSA8L0Rpc3BWYWw+DQogICAgPExhc3RVcGRUaW1lPjIwMjUvMDEvMzEgMTk6MDc6MzQ8L0xhc3RVcGRUaW1lPg0KICAgIDxXb3Jrc2hlZXROTT5CU+OAkElGUlPjgJE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xN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NDIsNzcxLDk0NCwwMDA8L09yaWdpbmFsVmFsPg0KICAgIDxMYXN0TnVtVmFsPjE0Miw3NzE8L0xhc3ROdW1WYWw+DQogICAgPFJhd0xpbmtWYWw+MTQyLDc3MT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5" Error="">PD94bWwgdmVyc2lvbj0iMS4wIiBlbmNvZGluZz0idXRmLTgiPz4NCjxMaW5rSW5mb0V4Y2VsIHhtbG5zOnhzaT0iaHR0cDovL3d3dy53My5vcmcvMjAwMS9YTUxTY2hlbWEtaW5zdGFuY2UiIHhtbG5zOnhzZD0iaHR0cDovL3d3dy53My5vcmcvMjAwMS9YTUxTY2hlbWEiPg0KICA8TGlua0luZm9Db3JlPg0KICAgIDxMaW5rSWQ+NTg1PC9MaW5rSWQ+DQogICAgPEluZmxvd1ZhbD4xMDIsMjAxPC9JbmZsb3dWYWw+DQogICAgPERpc3BWYWw+MTAyLDIwMSA8L0Rpc3BWYWw+DQogICAgPExhc3RVcGRUaW1lPjIwMjUvMDEvMzEgMTk6MDc6MzQ8L0xhc3RVcGRUaW1lPg0KICAgIDxXb3Jrc2hlZXROTT5CU+OAkElGUlPjgJE8L1dvcmtzaGVldE5NPg0KICAgIDxMaW5rQ2VsbEFkZHJlc3NBMT5RMjM8L0xpbmtDZWxsQWRkcmVzc0ExPg0KICAgIDxMaW5rQ2VsbEFkZHJlc3NSMUMxPlIyM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xN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2PC9JdGVtSWQ+DQogICAgPERpc3BJdGVtSWQ+SzExMDIwNj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xMDIsMjAxLDQ4OCwwMDA8L09yaWdpbmFsVmFsPg0KICAgIDxMYXN0TnVtVmFsPjEwMiwyMDE8L0xhc3ROdW1WYWw+DQogICAgPFJhd0xpbmtWYWw+MTAyLDIwMT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4" Error="">PD94bWwgdmVyc2lvbj0iMS4wIiBlbmNvZGluZz0idXRmLTgiPz4NCjxMaW5rSW5mb0V4Y2VsIHhtbG5zOnhzaT0iaHR0cDovL3d3dy53My5vcmcvMjAwMS9YTUxTY2hlbWEtaW5zdGFuY2UiIHhtbG5zOnhzZD0iaHR0cDovL3d3dy53My5vcmcvMjAwMS9YTUxTY2hlbWEiPg0KICA8TGlua0luZm9Db3JlPg0KICAgIDxMaW5rSWQ+NTg0PC9MaW5rSWQ+DQogICAgPEluZmxvd1ZhbD42MjksNjU1PC9JbmZsb3dWYWw+DQogICAgPERpc3BWYWw+NjI5LDY1NSA8L0Rpc3BWYWw+DQogICAgPExhc3RVcGRUaW1lPjIwMjUvMDEvMzEgMTk6MDc6MzQ8L0xhc3RVcGRUaW1lPg0KICAgIDxXb3Jrc2hlZXROTT5C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xN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MjksNjU1LDkyNSwwMDA8L09yaWdpbmFsVmFsPg0KICAgIDxMYXN0TnVtVmFsPjYyOSw2NTU8L0xhc3ROdW1WYWw+DQogICAgPFJhd0xpbmtWYWw+NjI5LDY1NT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3" Error="">PD94bWwgdmVyc2lvbj0iMS4wIiBlbmNvZGluZz0idXRmLTgiPz4NCjxMaW5rSW5mb0V4Y2VsIHhtbG5zOnhzaT0iaHR0cDovL3d3dy53My5vcmcvMjAwMS9YTUxTY2hlbWEtaW5zdGFuY2UiIHhtbG5zOnhzZD0iaHR0cDovL3d3dy53My5vcmcvMjAwMS9YTUxTY2hlbWEiPg0KICA8TGlua0luZm9Db3JlPg0KICAgIDxMaW5rSWQ+NTgzPC9MaW5rSWQ+DQogICAgPEluZmxvd1ZhbD45LDQ2MjwvSW5mbG93VmFsPg0KICAgIDxEaXNwVmFsPjksNDYyIDwvRGlzcFZhbD4NCiAgICA8TGFzdFVwZFRpbWU+MjAyNS8wMS8zMSAxOTowNzozNDwvTGFzdFVwZFRpbWU+DQogICAgPFdvcmtzaGVldE5NPkJT44CQSUZSU+OAkT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E0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ksNDYyLDI1OCwwMDA8L09yaWdpbmFsVmFsPg0KICAgIDxMYXN0TnVtVmFsPjksNDYyPC9MYXN0TnVtVmFsPg0KICAgIDxSYXdMaW5rVmFsPjksNDYy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2" Error="">PD94bWwgdmVyc2lvbj0iMS4wIiBlbmNvZGluZz0idXRmLTgiPz4NCjxMaW5rSW5mb0V4Y2VsIHhtbG5zOnhzaT0iaHR0cDovL3d3dy53My5vcmcvMjAwMS9YTUxTY2hlbWEtaW5zdGFuY2UiIHhtbG5zOnhzZD0iaHR0cDovL3d3dy53My5vcmcvMjAwMS9YTUxTY2hlbWEiPg0KICA8TGlua0luZm9Db3JlPg0KICAgIDxMaW5rSWQ+NTgyPC9MaW5rSWQ+DQogICAgPEluZmxvd1ZhbD4xMDMsNDEyPC9JbmZsb3dWYWw+DQogICAgPERpc3BWYWw+MTAzLDQxMiA8L0Rpc3BWYWw+DQogICAgPExhc3RVcGRUaW1lPjIwMjUvMDEvMzEgMTk6MDc6MzQ8L0xhc3RVcGRUaW1lPg0KICAgIDxXb3Jrc2hlZXROTT5CU+OAkElGUlPjgJE8L1dvcmtzaGVldE5NPg0KICAgIDxMaW5rQ2VsbEFkZHJlc3NBMT5RMjA8L0xpbmtDZWxsQWRkcmVzc0ExPg0KICAgIDxMaW5rQ2VsbEFkZHJlc3NSMUMxPlIyM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xM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xMDMsNDEyLDUxMywwMDA8L09yaWdpbmFsVmFsPg0KICAgIDxMYXN0TnVtVmFsPjEwMyw0MTI8L0xhc3ROdW1WYWw+DQogICAgPFJhd0xpbmtWYWw+MTAzLDQxMj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1" Error="">PD94bWwgdmVyc2lvbj0iMS4wIiBlbmNvZGluZz0idXRmLTgiPz4NCjxMaW5rSW5mb0V4Y2VsIHhtbG5zOnhzaT0iaHR0cDovL3d3dy53My5vcmcvMjAwMS9YTUxTY2hlbWEtaW5zdGFuY2UiIHhtbG5zOnhzZD0iaHR0cDovL3d3dy53My5vcmcvMjAwMS9YTUxTY2hlbWEiPg0KICA8TGlua0luZm9Db3JlPg0KICAgIDxMaW5rSWQ+NTgxPC9MaW5rSWQ+DQogICAgPEluZmxvd1ZhbD4xNDQsNTk3PC9JbmZsb3dWYWw+DQogICAgPERpc3BWYWw+MTQ0LDU5NyA8L0Rpc3BWYWw+DQogICAgPExhc3RVcGRUaW1lPjIwMjUvMDEvMzEgMTk6MDc6MzQ8L0xhc3RVcGRUaW1lPg0KICAgIDxXb3Jrc2hlZXROTT5CU+OAkElGUlPjgJE8L1dvcmtzaGVldE5NPg0KICAgIDxMaW5rQ2VsbEFkZHJlc3NBMT5RMTk8L0xpbmtDZWxsQWRkcmVzc0ExPg0KICAgIDxMaW5rQ2VsbEFkZHJlc3NSMUMxPlIxO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xM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NDQsNTk3LDE3NiwwMDA8L09yaWdpbmFsVmFsPg0KICAgIDxMYXN0TnVtVmFsPjE0NCw1OTc8L0xhc3ROdW1WYWw+DQogICAgPFJhd0xpbmtWYWw+MTQ0LDU5Nz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0" Error="">PD94bWwgdmVyc2lvbj0iMS4wIiBlbmNvZGluZz0idXRmLTgiPz4NCjxMaW5rSW5mb0V4Y2VsIHhtbG5zOnhzaT0iaHR0cDovL3d3dy53My5vcmcvMjAwMS9YTUxTY2hlbWEtaW5zdGFuY2UiIHhtbG5zOnhzZD0iaHR0cDovL3d3dy53My5vcmcvMjAwMS9YTUxTY2hlbWEiPg0KICA8TGlua0luZm9Db3JlPg0KICAgIDxMaW5rSWQ+NTgwPC9MaW5rSWQ+DQogICAgPEluZmxvd1ZhbD45Myw0MzM8L0luZmxvd1ZhbD4NCiAgICA8RGlzcFZhbD45Myw0MzMgPC9EaXNwVmFsPg0KICAgIDxMYXN0VXBkVGltZT4yMDI1LzAxLzMxIDE5OjA3OjM0PC9MYXN0VXBkVGltZT4NCiAgICA8V29ya3NoZWV0Tk0+QlPjgJBJRlJT44CR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TE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MsNDMzLDU3MCwwMDA8L09yaWdpbmFsVmFsPg0KICAgIDxMYXN0TnVtVmFsPjkzLDQzMzwvTGFzdE51bVZhbD4NCiAgICA8UmF3TGlua1ZhbD45Myw0MzM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9" Error="">PD94bWwgdmVyc2lvbj0iMS4wIiBlbmNvZGluZz0idXRmLTgiPz4NCjxMaW5rSW5mb0V4Y2VsIHhtbG5zOnhzaT0iaHR0cDovL3d3dy53My5vcmcvMjAwMS9YTUxTY2hlbWEtaW5zdGFuY2UiIHhtbG5zOnhzZD0iaHR0cDovL3d3dy53My5vcmcvMjAwMS9YTUxTY2hlbWEiPg0KICA8TGlua0luZm9Db3JlPg0KICAgIDxMaW5rSWQ+NTc5PC9MaW5rSWQ+DQogICAgPEluZmxvd1ZhbD4yNTQsNzk1PC9JbmZsb3dWYWw+DQogICAgPERpc3BWYWw+MjU0LDc5NSA8L0Rpc3BWYWw+DQogICAgPExhc3RVcGRUaW1lPjIwMjUvMDEvMzEgMTk6MDc6MzQ8L0xhc3RVcGRUaW1lPg0KICAgIDxXb3Jrc2hlZXROTT5CU+OAkElGUlPjgJE8L1dvcmtzaGVldE5NPg0KICAgIDxMaW5rQ2VsbEFkZHJlc3NBMT5RMTc8L0xpbmtDZWxsQWRkcmVzc0ExPg0KICAgIDxMaW5rQ2VsbEFkZHJlc3NSMUMxPlIxN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xM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NTQsNzk1LDcyNywwMDA8L09yaWdpbmFsVmFsPg0KICAgIDxMYXN0TnVtVmFsPjI1NCw3OTU8L0xhc3ROdW1WYWw+DQogICAgPFJhd0xpbmtWYWw+MjU0LDc5NT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8" Error="">PD94bWwgdmVyc2lvbj0iMS4wIiBlbmNvZGluZz0idXRmLTgiPz4NCjxMaW5rSW5mb0V4Y2VsIHhtbG5zOnhzaT0iaHR0cDovL3d3dy53My5vcmcvMjAwMS9YTUxTY2hlbWEtaW5zdGFuY2UiIHhtbG5zOnhzZD0iaHR0cDovL3d3dy53My5vcmcvMjAwMS9YTUxTY2hlbWEiPg0KICA8TGlua0luZm9Db3JlPg0KICAgIDxMaW5rSWQ+NTc4PC9MaW5rSWQ+DQogICAgPEluZmxvd1ZhbD4xLDU4MSwxMjk8L0luZmxvd1ZhbD4NCiAgICA8RGlzcFZhbD4xLDU4MSwxMjkgPC9EaXNwVmFsPg0KICAgIDxMYXN0VXBkVGltZT4yMDI1LzAxLzMxIDE5OjA3OjM0PC9MYXN0VXBkVGltZT4NCiAgICA8V29ya3NoZWV0Tk0+QlPjgJBJRlJT44CR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TAxWj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TgxLDEyOSw5MzAsMDAwPC9PcmlnaW5hbFZhbD4NCiAgICA8TGFzdE51bVZhbD4xLDU4MSwxMjk8L0xhc3ROdW1WYWw+DQogICAgPFJhd0xpbmtWYWw+MSw1ODEsMTI5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7" Error="">PD94bWwgdmVyc2lvbj0iMS4wIiBlbmNvZGluZz0idXRmLTgiPz4NCjxMaW5rSW5mb0V4Y2VsIHhtbG5zOnhzaT0iaHR0cDovL3d3dy53My5vcmcvMjAwMS9YTUxTY2hlbWEtaW5zdGFuY2UiIHhtbG5zOnhzZD0iaHR0cDovL3d3dy53My5vcmcvMjAwMS9YTUxTY2hlbWEiPg0KICA8TGlua0luZm9Db3JlPg0KICAgIDxMaW5rSWQ+NTc3PC9MaW5rSWQ+DQogICAgPEluZmxvd1ZhbD4xNjA8L0luZmxvd1ZhbD4NCiAgICA8RGlzcFZhbD4xNjAgPC9EaXNwVmFsPg0KICAgIDxMYXN0VXBkVGltZT4yMDI1LzAxLzMxIDE5OjA3OjM0PC9MYXN0VXBkVGltZT4NCiAgICA8V29ya3NoZWV0Tk0+QlPjgJBJRlJT44CRPC9Xb3Jrc2hlZXROTT4NCiAgICA8TGlua0NlbGxBZGRyZXNzQTE+UTE0PC9MaW5rQ2VsbEFkZHJlc3NBMT4NCiAgICA8TGlua0NlbGxBZGRyZXNzUjFDMT5SMTR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Dk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TYwLDAwMCwwMDA8L09yaWdpbmFsVmFsPg0KICAgIDxMYXN0TnVtVmFsPjE2MDwvTGFzdE51bVZhbD4NCiAgICA8UmF3TGlua1ZhbD4xNjA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6" Error="">PD94bWwgdmVyc2lvbj0iMS4wIiBlbmNvZGluZz0idXRmLTgiPz4NCjxMaW5rSW5mb0V4Y2VsIHhtbG5zOnhzaT0iaHR0cDovL3d3dy53My5vcmcvMjAwMS9YTUxTY2hlbWEtaW5zdGFuY2UiIHhtbG5zOnhzZD0iaHR0cDovL3d3dy53My5vcmcvMjAwMS9YTUxTY2hlbWEiPg0KICA8TGlua0luZm9Db3JlPg0KICAgIDxMaW5rSWQ+NTc2PC9MaW5rSWQ+DQogICAgPEluZmxvd1ZhbD4xNDUsMDQ2PC9JbmZsb3dWYWw+DQogICAgPERpc3BWYWw+MTQ1LDA0NiA8L0Rpc3BWYWw+DQogICAgPExhc3RVcGRUaW1lPjIwMjUvMDEvMzEgMTk6MDc6MzQ8L0xhc3RVcGRUaW1lPg0KICAgIDxXb3Jrc2hlZXROTT5CU+OAkElGUlPjgJE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ExMDFB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Q1LDA0Niw0NDcsMDAwPC9PcmlnaW5hbFZhbD4NCiAgICA8TGFzdE51bVZhbD4xNDUsMDQ2PC9MYXN0TnVtVmFsPg0KICAgIDxSYXdMaW5rVmFsPjE0NSwwNDY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5" Error="">PD94bWwgdmVyc2lvbj0iMS4wIiBlbmNvZGluZz0idXRmLTgiPz4NCjxMaW5rSW5mb0V4Y2VsIHhtbG5zOnhzaT0iaHR0cDovL3d3dy53My5vcmcvMjAwMS9YTUxTY2hlbWEtaW5zdGFuY2UiIHhtbG5zOnhzZD0iaHR0cDovL3d3dy53My5vcmcvMjAwMS9YTUxTY2hlbWEiPg0KICA8TGlua0luZm9Db3JlPg0KICAgIDxMaW5rSWQ+NTc1PC9MaW5rSWQ+DQogICAgPEluZmxvd1ZhbD40LDk3OTwvSW5mbG93VmFsPg0KICAgIDxEaXNwVmFsPjQsOTc5IDwvRGlzcFZhbD4NCiAgICA8TGFzdFVwZFRpbWU+MjAyNS8wMS8zMSAxOTowNzozNDwvTGFzdFVwZFRpbWU+DQogICAgPFdvcmtzaGVldE5NPkJT44CQSUZSU+OAkTwvV29ya3NoZWV0Tk0+DQogICAgPExpbmtDZWxsQWRkcmVzc0ExPlExMjwvTGlua0NlbGxBZGRyZXNzQTE+DQogICAgPExpbmtDZWxsQWRkcmVzc1IxQzE+UjEy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A2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Y8L0l0ZW1JZD4NCiAgICA8RGlzcEl0ZW1JZD5LMTEwMTA2MDA8L0Rpc3BJdGVtSWQ+DQogICAgPENvbElkPlIzMDEwMDAwMCM8L0NvbElkPg0KICAgIDxUZW1BeGlzVHlwPjEwMDAwMDwvVGVtQXhpc1R5cD4NCiAgICA8TWVudU5tPumAo+e1kOiyoeaUv+eKtuaFi+ioiOeul+abuDwvTWVudU5tPg0KICAgIDxJdGVtTm0+5pyq5Y+O5rOV5Lq65omA5b6X56iOPC9JdGVtTm0+DQogICAgPENvbE5tPuW9k+acn+mHkemhjTwvQ29sTm0+DQogICAgPE9yaWdpbmFsVmFsPjQsOTc5LDExOCwwMDA8L09yaWdpbmFsVmFsPg0KICAgIDxMYXN0TnVtVmFsPjQsOTc5PC9MYXN0TnVtVmFsPg0KICAgIDxSYXdMaW5rVmFsPjQsOTc5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4" Error="">PD94bWwgdmVyc2lvbj0iMS4wIiBlbmNvZGluZz0idXRmLTgiPz4NCjxMaW5rSW5mb0V4Y2VsIHhtbG5zOnhzaT0iaHR0cDovL3d3dy53My5vcmcvMjAwMS9YTUxTY2hlbWEtaW5zdGFuY2UiIHhtbG5zOnhzZD0iaHR0cDovL3d3dy53My5vcmcvMjAwMS9YTUxTY2hlbWEiPg0KICA8TGlua0luZm9Db3JlPg0KICAgIDxMaW5rSWQ+NTc0PC9MaW5rSWQ+DQogICAgPEluZmxvd1ZhbD4zMjYsNjgyPC9JbmZsb3dWYWw+DQogICAgPERpc3BWYWw+MzI2LDY4MiA8L0Rpc3BWYWw+DQogICAgPExhc3RVcGRUaW1lPjIwMjUvMDEvMzEgMTk6MDc6MzQ8L0xhc3RVcGRUaW1lPg0KICAgIDxXb3Jrc2hlZXROTT5CU+OAkElGUlPjgJE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wN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zMjYsNjgyLDA3MiwwMDA8L09yaWdpbmFsVmFsPg0KICAgIDxMYXN0TnVtVmFsPjMyNiw2ODI8L0xhc3ROdW1WYWw+DQogICAgPFJhd0xpbmtWYWw+MzI2LDY4Mj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3" Error="">PD94bWwgdmVyc2lvbj0iMS4wIiBlbmNvZGluZz0idXRmLTgiPz4NCjxMaW5rSW5mb0V4Y2VsIHhtbG5zOnhzaT0iaHR0cDovL3d3dy53My5vcmcvMjAwMS9YTUxTY2hlbWEtaW5zdGFuY2UiIHhtbG5zOnhzZD0iaHR0cDovL3d3dy53My5vcmcvMjAwMS9YTUxTY2hlbWEiPg0KICA8TGlua0luZm9Db3JlPg0KICAgIDxMaW5rSWQ+NTczPC9MaW5rSWQ+DQogICAgPEluZmxvd1ZhbD43LDE3OTwvSW5mbG93VmFsPg0KICAgIDxEaXNwVmFsPjcsMTc5IDwvRGlzcFZhbD4NCiAgICA8TGFzdFVwZFRpbWU+MjAyNS8wMS8zMSAxOTowNzozNDwvTGFzdFVwZFRpbWU+DQogICAgPFdvcmtzaGVldE5NPkJT44CQSUZSU+OAkTwvV29ya3NoZWV0Tk0+DQogICAgPExpbmtDZWxsQWRkcmVzc0ExPlExMDwvTGlua0NlbGxBZGRyZXNzQTE+DQogICAgPExpbmtDZWxsQWRkcmVzc1IxQzE+UjEw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A0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csMTc5LDc2MSwwMDA8L09yaWdpbmFsVmFsPg0KICAgIDxMYXN0TnVtVmFsPjcsMTc5PC9MYXN0TnVtVmFsPg0KICAgIDxSYXdMaW5rVmFsPjcsMTc5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2" Error="">PD94bWwgdmVyc2lvbj0iMS4wIiBlbmNvZGluZz0idXRmLTgiPz4NCjxMaW5rSW5mb0V4Y2VsIHhtbG5zOnhzaT0iaHR0cDovL3d3dy53My5vcmcvMjAwMS9YTUxTY2hlbWEtaW5zdGFuY2UiIHhtbG5zOnhzZD0iaHR0cDovL3d3dy53My5vcmcvMjAwMS9YTUxTY2hlbWEiPg0KICA8TGlua0luZm9Db3JlPg0KICAgIDxMaW5rSWQ+NTcyPC9MaW5rSWQ+DQogICAgPEluZmxvd1ZhbD44OTYsMjkzPC9JbmZsb3dWYWw+DQogICAgPERpc3BWYWw+ODk2LDI5MyA8L0Rpc3BWYWw+DQogICAgPExhc3RVcGRUaW1lPjIwMjUvMDEvMzEgMTk6MDc6MzQ8L0xhc3RVcGRUaW1lPg0KICAgIDxXb3Jrc2hlZXROTT5CU+OAkElGUlPjgJE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D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k2LDI5Myw5MDYsMDAwPC9PcmlnaW5hbFZhbD4NCiAgICA8TGFzdE51bVZhbD44OTYsMjkzPC9MYXN0TnVtVmFsPg0KICAgIDxSYXdMaW5rVmFsPjg5NiwyOTM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1" Error="">PD94bWwgdmVyc2lvbj0iMS4wIiBlbmNvZGluZz0idXRmLTgiPz4NCjxMaW5rSW5mb0V4Y2VsIHhtbG5zOnhzaT0iaHR0cDovL3d3dy53My5vcmcvMjAwMS9YTUxTY2hlbWEtaW5zdGFuY2UiIHhtbG5zOnhzZD0iaHR0cDovL3d3dy53My5vcmcvMjAwMS9YTUxTY2hlbWEiPg0KICA8TGlua0luZm9Db3JlPg0KICAgIDxMaW5rSWQ+NTcxPC9MaW5rSWQ+DQogICAgPEluZmxvd1ZhbD44LDk5NjwvSW5mbG93VmFsPg0KICAgIDxEaXNwVmFsPjgsOTk2IDwvRGlzcFZhbD4NCiAgICA8TGFzdFVwZFRpbWU+MjAyNS8wMS8zMSAxOTowNzozNDwvTGFzdFVwZFRpbWU+DQogICAgPFdvcmtzaGVldE5NPkJT44CQSUZSU+OAkT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wM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44LDk5NiwxMjAsMDAwPC9PcmlnaW5hbFZhbD4NCiAgICA8TGFzdE51bVZhbD44LDk5NjwvTGFzdE51bVZhbD4NCiAgICA8UmF3TGlua1ZhbD44LDk5Nj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0" Error="">PD94bWwgdmVyc2lvbj0iMS4wIiBlbmNvZGluZz0idXRmLTgiPz4NCjxMaW5rSW5mb0V4Y2VsIHhtbG5zOnhzaT0iaHR0cDovL3d3dy53My5vcmcvMjAwMS9YTUxTY2hlbWEtaW5zdGFuY2UiIHhtbG5zOnhzZD0iaHR0cDovL3d3dy53My5vcmcvMjAwMS9YTUxTY2hlbWEiPg0KICA8TGlua0luZm9Db3JlPg0KICAgIDxMaW5rSWQ+NTcwPC9MaW5rSWQ+DQogICAgPEluZmxvd1ZhbD4xOTEsNzkyPC9JbmZsb3dWYWw+DQogICAgPERpc3BWYWw+MTkxLDc5MiA8L0Rpc3BWYWw+DQogICAgPExhc3RVcGRUaW1lPjIwMjUvMDEvMzEgMTk6MDc6MzQ8L0xhc3RVcGRUaW1lPg0KICAgIDxXb3Jrc2hlZXROTT5CU+OAkElGUlPjgJE8L1dvcmtzaGVldE5NPg0KICAgIDxMaW5rQ2VsbEFkZHJlc3NBMT5RNjwvTGlua0NlbGxBZGRyZXNzQTE+DQogICAgPExpbmtDZWxsQWRkcmVzc1IxQzE+UjZ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DE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xLDc5Miw1MDYsMDAwPC9PcmlnaW5hbFZhbD4NCiAgICA8TGFzdE51bVZhbD4xOTEsNzkyPC9MYXN0TnVtVmFsPg0KICAgIDxSYXdMaW5rVmFsPjE5MSw3OTI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9" Error="">PD94bWwgdmVyc2lvbj0iMS4wIiBlbmNvZGluZz0idXRmLTgiPz4NCjxMaW5rSW5mb0V4Y2VsIHhtbG5zOnhzaT0iaHR0cDovL3d3dy53My5vcmcvMjAwMS9YTUxTY2hlbWEtaW5zdGFuY2UiIHhtbG5zOnhzZD0iaHR0cDovL3d3dy53My5vcmcvMjAwMS9YTUxTY2hlbWEiPg0KICA8TGlua0luZm9Db3JlPg0KICAgIDxMaW5rSWQ+NTY5PC9MaW5rSWQ+DQogICAgPEluZmxvd1ZhbD43NTY8L0luZmxvd1ZhbD4NCiAgICA8RGlzcFZhbD43NTYgPC9EaXNwVmFsPg0KICAgIDxMYXN0VXBkVGltZT4yMDI1LzAxLzMxIDE5OjA3OjM0PC9MYXN0VXBkVGltZT4NCiAgICA8V29ya3NoZWV0Tk0+UEwgUVRS44CQSUZSU+OAkTwvV29ya3NoZWV0Tk0+DQogICAgPExpbmtDZWxsQWRkcmVzc0ExPk0xMDY8L0xpbmtDZWxsQWRkcmVzc0ExPg0KICAgIDxMaW5rQ2VsbEFkZHJlc3NSMUMxPlIxMDZDMTM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IvMjQyL0syNDAy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IwMDAwIzwvSXRlbUlkPg0KICAgIDxEaXNwSXRlbUlkPksyNDAyMDAwMDA8L0Rpc3BJdGVtSWQ+DQogICAgPENvbElkPlIzMDEwMDAwMCM8L0NvbElkPg0KICAgIDxUZW1BeGlzVHlwPjEwMDAwMDwvVGVtQXhpc1R5cD4NCiAgICA8TWVudU5tPumAo+e1kOe0lOaQjeebiuioiOeul+abuDwvTWVudU5tPg0KICAgIDxJdGVtTm0+6Z2e5pSv6YWN5oyB5YiGPC9JdGVtTm0+DQogICAgPENvbE5tPuW9k+acn+mHkemhjTwvQ29sTm0+DQogICAgPE9yaWdpbmFsVmFsPjc1NiwyNjAsMDAwPC9PcmlnaW5hbFZhbD4NCiAgICA8TGFzdE51bVZhbD43NTY8L0xhc3ROdW1WYWw+DQogICAgPFJhd0xpbmtWYWw+NzU2PC9SYXdMaW5rVmFsPg0KICAgIDxWaWV3VW5pdFR5cD43PC9WaWV3VW5pdFR5cD4NCiAgICA8RGVjaW1hbFBvaW50PjA8L0RlY2ltYWxQb2ludD4NCiAgICA8Um91bmRUeXA+MjwvUm91bmRUeXA+DQogICAgPE51bVRleHRUeXA+MTwvTnVtVGV4dFR5cD4NCiAgICA8Q2xhc3NUeXA+MzwvQ2xhc3NUeXA+DQogICAgPERUb3RhbFlNREhNUz4yMDI1LzAxLzI5IDE3OjIy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6" Error="">PD94bWwgdmVyc2lvbj0iMS4wIiBlbmNvZGluZz0idXRmLTgiPz4NCjxMaW5rSW5mb0V4Y2VsIHhtbG5zOnhzaT0iaHR0cDovL3d3dy53My5vcmcvMjAwMS9YTUxTY2hlbWEtaW5zdGFuY2UiIHhtbG5zOnhzZD0iaHR0cDovL3d3dy53My5vcmcvMjAwMS9YTUxTY2hlbWEiPg0KICA8TGlua0luZm9Db3JlPg0KICAgIDxMaW5rSWQ+NTY2PC9MaW5rSWQ+DQogICAgPEluZmxvd1ZhbD4tNiw2OTI8L0luZmxvd1ZhbD4NCiAgICA8RGlzcFZhbD7ilrIgNiw2OTIgPC9EaXNwVmFsPg0KICAgIDxMYXN0VXBkVGltZT4yMDI1LzAxLzMxIDE5OjA3OjM0PC9MYXN0VXBkVGltZT4NCiAgICA8V29ya3NoZWV0Tk0+UEwgUVRS44CQSUZSU+OAkTwvV29ya3NoZWV0Tk0+DQogICAgPExpbmtDZWxsQWRkcmVzc0ExPk0xMDI8L0xpbmtDZWxsQWRkcmVzc0ExPg0KICAgIDxMaW5rQ2VsbEFkZHJlc3NSMUMxPlIxMDJDMTM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IvMjQyL0syMTA4MFo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02LDY5MiwxMTUsMDAwPC9PcmlnaW5hbFZhbD4NCiAgICA8TGFzdE51bVZhbD4tNiw2OTI8L0xhc3ROdW1WYWw+DQogICAgPFJhd0xpbmtWYWw+LTYsNjkyPC9SYXdMaW5rVmFsPg0KICAgIDxWaWV3VW5pdFR5cD43PC9WaWV3VW5pdFR5cD4NCiAgICA8RGVjaW1hbFBvaW50PjA8L0RlY2ltYWxQb2ludD4NCiAgICA8Um91bmRUeXA+MjwvUm91bmRUeXA+DQogICAgPE51bVRleHRUeXA+MTwvTnVtVGV4dFR5cD4NCiAgICA8Q2xhc3NUeXA+MzwvQ2xhc3NUeXA+DQogICAgPERUb3RhbFlNREhNUz4yMDI1LzAxLzI5IDE3OjIy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5" Error="">PD94bWwgdmVyc2lvbj0iMS4wIiBlbmNvZGluZz0idXRmLTgiPz4NCjxMaW5rSW5mb0V4Y2VsIHhtbG5zOnhzaT0iaHR0cDovL3d3dy53My5vcmcvMjAwMS9YTUxTY2hlbWEtaW5zdGFuY2UiIHhtbG5zOnhzZD0iaHR0cDovL3d3dy53My5vcmcvMjAwMS9YTUxTY2hlbWEiPg0KICA8TGlua0luZm9Db3JlPg0KICAgIDxMaW5rSWQ+NTY1PC9MaW5rSWQ+DQogICAgPEluZmxvd1ZhbD4zOSwyNTc8L0luZmxvd1ZhbD4NCiAgICA8RGlzcFZhbD4zOSwyNTcgPC9EaXNwVmFsPg0KICAgIDxMYXN0VXBkVGltZT4yMDI1LzAxLzMxIDE5OjA3OjM0PC9MYXN0VXBkVGltZT4NCiAgICA8V29ya3NoZWV0Tk0+UEwgUVRS44CQSUZSU+OAkTwvV29ya3NoZWV0Tk0+DQogICAgPExpbmtDZWxsQWRkcmVzc0ExPk0xMDE8L0xpbmtDZWxsQWRkcmVzc0ExPg0KICAgIDxMaW5rQ2VsbEFkZHJlc3NSMUMxPlIxMDFDMTM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IvMjQyL0syMTA3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M5LDI1NywwODcsMDAwPC9PcmlnaW5hbFZhbD4NCiAgICA8TGFzdE51bVZhbD4zOSwyNTc8L0xhc3ROdW1WYWw+DQogICAgPFJhd0xpbmtWYWw+MzksMjU3PC9SYXdMaW5rVmFsPg0KICAgIDxWaWV3VW5pdFR5cD43PC9WaWV3VW5pdFR5cD4NCiAgICA8RGVjaW1hbFBvaW50PjA8L0RlY2ltYWxQb2ludD4NCiAgICA8Um91bmRUeXA+MjwvUm91bmRUeXA+DQogICAgPE51bVRleHRUeXA+MTwvTnVtVGV4dFR5cD4NCiAgICA8Q2xhc3NUeXA+MzwvQ2xhc3NUeXA+DQogICAgPERUb3RhbFlNREhNUz4yMDI1LzAxLzI5IDE3OjIy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4" Error="">PD94bWwgdmVyc2lvbj0iMS4wIiBlbmNvZGluZz0idXRmLTgiPz4NCjxMaW5rSW5mb0V4Y2VsIHhtbG5zOnhzaT0iaHR0cDovL3d3dy53My5vcmcvMjAwMS9YTUxTY2hlbWEtaW5zdGFuY2UiIHhtbG5zOnhzZD0iaHR0cDovL3d3dy53My5vcmcvMjAwMS9YTUxTY2hlbWEiPg0KICA8TGlua0luZm9Db3JlPg0KICAgIDxMaW5rSWQ+NTY0PC9MaW5rSWQ+DQogICAgPEluZmxvd1ZhbD45LDMwMDwvSW5mbG93VmFsPg0KICAgIDxEaXNwVmFsPjksMzAwIDwvRGlzcFZhbD4NCiAgICA8TGFzdFVwZFRpbWU+MjAyNS8wMS8zMSAxOTowNzozNDwvTGFzdFVwZFRpbWU+DQogICAgPFdvcmtzaGVldE5NPlBMIFFUUuOAkElGUlPjgJE8L1dvcmtzaGVldE5NPg0KICAgIDxMaW5rQ2VsbEFkZHJlc3NBMT5NMTAwPC9MaW5rQ2VsbEFkZHJlc3NBMT4NCiAgICA8TGlua0NlbGxBZGRyZXNzUjFDMT5SMTAwQzEz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yLzI0Mi9LOTAwMDAwMDU5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ksMzAwLDM4MywwMDA8L09yaWdpbmFsVmFsPg0KICAgIDxMYXN0TnVtVmFsPjksMzAwPC9MYXN0TnVtVmFsPg0KICAgIDxSYXdMaW5rVmFsPjksMzAwPC9SYXdMaW5rVmFsPg0KICAgIDxWaWV3VW5pdFR5cD43PC9WaWV3VW5pdFR5cD4NCiAgICA8RGVjaW1hbFBvaW50PjA8L0RlY2ltYWxQb2ludD4NCiAgICA8Um91bmRUeXA+MjwvUm91bmRUeXA+DQogICAgPE51bVRleHRUeXA+MTwvTnVtVGV4dFR5cD4NCiAgICA8Q2xhc3NUeXA+MzwvQ2xhc3NUeXA+DQogICAgPERUb3RhbFlNREhNUz4yMDI1LzAxLzI5IDE3OjIy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9" Error="">PD94bWwgdmVyc2lvbj0iMS4wIiBlbmNvZGluZz0idXRmLTgiPz4NCjxMaW5rSW5mb0V4Y2VsIHhtbG5zOnhzaT0iaHR0cDovL3d3dy53My5vcmcvMjAwMS9YTUxTY2hlbWEtaW5zdGFuY2UiIHhtbG5zOnhzZD0iaHR0cDovL3d3dy53My5vcmcvMjAwMS9YTUxTY2hlbWEiPg0KICA8TGlua0luZm9Db3JlPg0KICAgIDxMaW5rSWQ+NTU5PC9MaW5rSWQ+DQogICAgPEluZmxvd1ZhbD40LDQyMDwvSW5mbG93VmFsPg0KICAgIDxEaXNwVmFsPjQsNDIwIDwvRGlzcFZhbD4NCiAgICA8TGFzdFVwZFRpbWU+MjAyNS8wMS8zMSAxOTowNzozNDwvTGFzdFVwZFRpbWU+DQogICAgPFdvcmtzaGVldE5NPlBMIFFUUuOAkElGUlPjgJE8L1dvcmtzaGVldE5NPg0KICAgIDxMaW5rQ2VsbEFkZHJlc3NBMT5NOTU8L0xpbmtDZWxsQWRkcmVzc0ExPg0KICAgIDxMaW5rQ2VsbEFkZHJlc3NSMUMxPlI5NUMxM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i8yNDIvSzkwMDAwMDA1M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40LDQyMCwzNzYsMDAwPC9PcmlnaW5hbFZhbD4NCiAgICA8TGFzdE51bVZhbD40LDQyMDwvTGFzdE51bVZhbD4NCiAgICA8UmF3TGlua1ZhbD40LDQyMDwvUmF3TGlua1ZhbD4NCiAgICA8Vmlld1VuaXRUeXA+NzwvVmlld1VuaXRUeXA+DQogICAgPERlY2ltYWxQb2ludD4wPC9EZWNpbWFsUG9pbnQ+DQogICAgPFJvdW5kVHlwPjI8L1JvdW5kVHlwPg0KICAgIDxOdW1UZXh0VHlwPjE8L051bVRleHRUeXA+DQogICAgPENsYXNzVHlwPjM8L0NsYXNzVHlwPg0KICAgIDxEVG90YWxZTURITVM+MjAyNS8wMS8yOSAxNzoyMj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8" Error="">PD94bWwgdmVyc2lvbj0iMS4wIiBlbmNvZGluZz0idXRmLTgiPz4NCjxMaW5rSW5mb0V4Y2VsIHhtbG5zOnhzaT0iaHR0cDovL3d3dy53My5vcmcvMjAwMS9YTUxTY2hlbWEtaW5zdGFuY2UiIHhtbG5zOnhzZD0iaHR0cDovL3d3dy53My5vcmcvMjAwMS9YTUxTY2hlbWEiPg0KICA8TGlua0luZm9Db3JlPg0KICAgIDxMaW5rSWQ+NTU4PC9MaW5rSWQ+DQogICAgPEluZmxvd1ZhbD4zLDY2NjwvSW5mbG93VmFsPg0KICAgIDxEaXNwVmFsPjMsNjY2IDwvRGlzcFZhbD4NCiAgICA8TGFzdFVwZFRpbWU+MjAyNS8wMS8zMSAxOTowNzozNDwvTGFzdFVwZFRpbWU+DQogICAgPFdvcmtzaGVldE5NPlBMIFFUUuOAkElGUlPjgJE8L1dvcmtzaGVldE5NPg0KICAgIDxMaW5rQ2VsbEFkZHJlc3NBMT5NOTQ8L0xpbmtDZWxsQWRkcmVzc0ExPg0KICAgIDxMaW5rQ2VsbEFkZHJlc3NSMUMxPlI5NEMxM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i8yNDIvSzkwMDAwMDA1M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zLDY2Niw1MjYsMDAwPC9PcmlnaW5hbFZhbD4NCiAgICA8TGFzdE51bVZhbD4zLDY2NjwvTGFzdE51bVZhbD4NCiAgICA8UmF3TGlua1ZhbD4zLDY2NjwvUmF3TGlua1ZhbD4NCiAgICA8Vmlld1VuaXRUeXA+NzwvVmlld1VuaXRUeXA+DQogICAgPERlY2ltYWxQb2ludD4wPC9EZWNpbWFsUG9pbnQ+DQogICAgPFJvdW5kVHlwPjI8L1JvdW5kVHlwPg0KICAgIDxOdW1UZXh0VHlwPjE8L051bVRleHRUeXA+DQogICAgPENsYXNzVHlwPjM8L0NsYXNzVHlwPg0KICAgIDxEVG90YWxZTURITVM+MjAyNS8wMS8yOSAxNzoyMj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2" Error="">PD94bWwgdmVyc2lvbj0iMS4wIiBlbmNvZGluZz0idXRmLTgiPz4NCjxMaW5rSW5mb0V4Y2VsIHhtbG5zOnhzaT0iaHR0cDovL3d3dy53My5vcmcvMjAwMS9YTUxTY2hlbWEtaW5zdGFuY2UiIHhtbG5zOnhzZD0iaHR0cDovL3d3dy53My5vcmcvMjAwMS9YTUxTY2hlbWEiPg0KICA8TGlua0luZm9Db3JlPg0KICAgIDxMaW5rSWQ+MzgyPC9MaW5rSWQ+DQogICAgPEluZmxvd1ZhbD4yOCwzMTA8L0luZmxvd1ZhbD4NCiAgICA8RGlzcFZhbD4yOCwzMTAgPC9EaXNwVmFsPg0KICAgIDxMYXN0VXBkVGltZT4yMDI1LzAxLzMxIDE5OjA3OjM0PC9MYXN0VXBkVGltZT4NCiAgICA8V29ya3NoZWV0Tk0+UEwgUVRS44CQSUZSU+OAkTwvV29ya3NoZWV0Tk0+DQogICAgPExpbmtDZWxsQWRkcmVzc0ExPkw4MDwvTGlua0NlbGxBZGRyZXNzQTE+DQogICAgPExpbmtDZWxsQWRkcmVzc1IxQzE+UjgwQzEy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Qx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I4LDMxMCwyNzEsMDAwPC9PcmlnaW5hbFZhbD4NCiAgICA8TGFzdE51bVZhbD4yOCwzMTA8L0xhc3ROdW1WYWw+DQogICAgPFJhd0xpbmtWYWw+MjgsMzEw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4" Error="">PD94bWwgdmVyc2lvbj0iMS4wIiBlbmNvZGluZz0idXRmLTgiPz4NCjxMaW5rSW5mb0V4Y2VsIHhtbG5zOnhzaT0iaHR0cDovL3d3dy53My5vcmcvMjAwMS9YTUxTY2hlbWEtaW5zdGFuY2UiIHhtbG5zOnhzZD0iaHR0cDovL3d3dy53My5vcmcvMjAwMS9YTUxTY2hlbWEiPg0KICA8TGlua0luZm9Db3JlPg0KICAgIDxMaW5rSWQ+Mzg0PC9MaW5rSWQ+DQogICAgPEluZmxvd1ZhbD4tNTMwLDY4ODwvSW5mbG93VmFsPg0KICAgIDxEaXNwVmFsPuKWsiA1MzAsNjg4IDwvRGlzcFZhbD4NCiAgICA8TGFzdFVwZFRpbWU+MjAyNS8wMS8zMSAxOTowNzozNDwvTGFzdFVwZFRpbWU+DQogICAgPFdvcmtzaGVldE5NPlBMIFFUUuOAkElGUlPjgJE8L1dvcmtzaGVldE5NPg0KICAgIDxMaW5rQ2VsbEFkZHJlc3NBMT5MODI8L0xpbmtDZWxsQWRkcmVzc0ExPg0KICAgIDxMaW5rQ2VsbEFkZHJlc3NSMUMxPlI4MkMxMj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IxMDIwWj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UzMCw2ODgsNTY3LDAwMDwvT3JpZ2luYWxWYWw+DQogICAgPExhc3ROdW1WYWw+LTUzMCw2ODg8L0xhc3ROdW1WYWw+DQogICAgPFJhd0xpbmtWYWw+LTUzMCw2ODg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6" Error="">PD94bWwgdmVyc2lvbj0iMS4wIiBlbmNvZGluZz0idXRmLTgiPz4NCjxMaW5rSW5mb0V4Y2VsIHhtbG5zOnhzaT0iaHR0cDovL3d3dy53My5vcmcvMjAwMS9YTUxTY2hlbWEtaW5zdGFuY2UiIHhtbG5zOnhzZD0iaHR0cDovL3d3dy53My5vcmcvMjAwMS9YTUxTY2hlbWEiPg0KICA8TGlua0luZm9Db3JlPg0KICAgIDxMaW5rSWQ+Mzg2PC9MaW5rSWQ+DQogICAgPEluZmxvd1ZhbD4tNjQsMzMyPC9JbmZsb3dWYWw+DQogICAgPERpc3BWYWw+4payIDY0LDMzMiA8L0Rpc3BWYWw+DQogICAgPExhc3RVcGRUaW1lPjIwMjUvMDEvMzEgMTk6MDc6MzQ8L0xhc3RVcGRUaW1lPg0KICAgIDxXb3Jrc2hlZXROTT5QTCBRVFLjgJBJRlJT44CRPC9Xb3Jrc2hlZXROTT4NCiAgICA8TGlua0NlbGxBZGRyZXNzQTE+TDg0PC9MaW5rQ2VsbEFkZHJlc3NBMT4NCiAgICA8TGlua0NlbGxBZGRyZXNzUjFDMT5SODRDMTI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DI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jwvSXRlbUlkPg0KICAgIDxEaXNwSXRlbUlkPksyMTAzMDEwMDwvRGlzcEl0ZW1JZD4NCiAgICA8Q29sSWQ+UjMwMTAwMDAwIzwvQ29sSWQ+DQogICAgPFRlbUF4aXNUeXA+MTAwMDAwPC9UZW1BeGlzVHlwPg0KICAgIDxNZW51Tm0+6YCj57WQ57SU5pCN55uK6KiI566X5pu4PC9NZW51Tm0+DQogICAgPEl0ZW1ObT7osqnlo7Losrvlj4rjgbPkuIDoiKznrqHnkIbosrs8L0l0ZW1ObT4NCiAgICA8Q29sTm0+5b2T5pyf6YeR6aGNPC9Db2xObT4NCiAgICA8T3JpZ2luYWxWYWw+LTY0LDMzMiwwMTIsMDAwPC9PcmlnaW5hbFZhbD4NCiAgICA8TGFzdE51bVZhbD4tNjQsMzMyPC9MYXN0TnVtVmFsPg0KICAgIDxSYXdMaW5rVmFsPi02NCwzMzI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9" Error="">PD94bWwgdmVyc2lvbj0iMS4wIiBlbmNvZGluZz0idXRmLTgiPz4NCjxMaW5rSW5mb0V4Y2VsIHhtbG5zOnhzaT0iaHR0cDovL3d3dy53My5vcmcvMjAwMS9YTUxTY2hlbWEtaW5zdGFuY2UiIHhtbG5zOnhzZD0iaHR0cDovL3d3dy53My5vcmcvMjAwMS9YTUxTY2hlbWEiPg0KICA8TGlua0luZm9Db3JlPg0KICAgIDxMaW5rSWQ+Mzg5PC9MaW5rSWQ+DQogICAgPEluZmxvd1ZhbD4tODQ8L0luZmxvd1ZhbD4NCiAgICA8RGlzcFZhbD7ilrIgODQgPC9EaXNwVmFsPg0KICAgIDxMYXN0VXBkVGltZT4yMDI1LzAxLzMxIDE5OjA3OjM0PC9MYXN0VXBkVGltZT4NCiAgICA8V29ya3NoZWV0Tk0+UEwgUVRS44CQSUZSU+OAkTwvV29ya3NoZWV0Tk0+DQogICAgPExpbmtDZWxsQWRkcmVzc0ExPkw4NzwvTGlua0NlbGxBZGRyZXNzQTE+DQogICAgPExpbmtDZWxsQWRkcmVzc1IxQzE+Ujg3QzEy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Q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04NCw0MDEsMDAwPC9PcmlnaW5hbFZhbD4NCiAgICA8TGFzdE51bVZhbD4tODQ8L0xhc3ROdW1WYWw+DQogICAgPFJhd0xpbmtWYWw+LTg0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0" Error="">PD94bWwgdmVyc2lvbj0iMS4wIiBlbmNvZGluZz0idXRmLTgiPz4NCjxMaW5rSW5mb0V4Y2VsIHhtbG5zOnhzaT0iaHR0cDovL3d3dy53My5vcmcvMjAwMS9YTUxTY2hlbWEtaW5zdGFuY2UiIHhtbG5zOnhzZD0iaHR0cDovL3d3dy53My5vcmcvMjAwMS9YTUxTY2hlbWEiPg0KICA8TGlua0luZm9Db3JlPg0KICAgIDxMaW5rSWQ+MzkwPC9MaW5rSWQ+DQogICAgPEluZmxvd1ZhbD4yLDUzNDwvSW5mbG93VmFsPg0KICAgIDxEaXNwVmFsPjIsNTM0IDwvRGlzcFZhbD4NCiAgICA8TGFzdFVwZFRpbWU+MjAyNS8wMS8zMSAxOTowNzozNDwvTGFzdFVwZFRpbWU+DQogICAgPFdvcmtzaGVldE5NPlBMIFFUUuOAkElGUlPjgJE8L1dvcmtzaGVldE5NPg0KICAgIDxMaW5rQ2VsbEFkZHJlc3NBMT5MODg8L0xpbmtDZWxsQWRkcmVzc0ExPg0KICAgIDxMaW5rQ2VsbEFkZHJlc3NSMUMxPlI4OEMxMj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0N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yLDUzNCwwNjAsMDAwPC9PcmlnaW5hbFZhbD4NCiAgICA8TGFzdE51bVZhbD4yLDUzNDwvTGFzdE51bVZhbD4NCiAgICA8UmF3TGlua1ZhbD4yLDUzND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2" Error="">PD94bWwgdmVyc2lvbj0iMS4wIiBlbmNvZGluZz0idXRmLTgiPz4NCjxMaW5rSW5mb0V4Y2VsIHhtbG5zOnhzaT0iaHR0cDovL3d3dy53My5vcmcvMjAwMS9YTUxTY2hlbWEtaW5zdGFuY2UiIHhtbG5zOnhzZD0iaHR0cDovL3d3dy53My5vcmcvMjAwMS9YTUxTY2hlbWEiPg0KICA8TGlua0luZm9Db3JlPg0KICAgIDxMaW5rSWQ+MzkyPC9MaW5rSWQ+DQogICAgPEluZmxvd1ZhbD4yLDgzNTwvSW5mbG93VmFsPg0KICAgIDxEaXNwVmFsPjIsODM1IDwvRGlzcFZhbD4NCiAgICA8TGFzdFVwZFRpbWU+MjAyNS8wMS8zMSAxOTowNzozNDwvTGFzdFVwZFRpbWU+DQogICAgPFdvcmtzaGVldE5NPlBMIFFUUuOAkElGUlPjgJE8L1dvcmtzaGVldE5NPg0KICAgIDxMaW5rQ2VsbEFkZHJlc3NBMT5MOTA8L0xpbmtDZWxsQWRkcmVzc0ExPg0KICAgIDxMaW5rQ2VsbEFkZHJlc3NSMUMxPlI5MEMxMj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0O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yLDgzNSw2OTcsMDAwPC9PcmlnaW5hbFZhbD4NCiAgICA8TGFzdE51bVZhbD4yLDgzNTwvTGFzdE51bVZhbD4NCiAgICA8UmF3TGlua1ZhbD4yLDgzNT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3" Error="">PD94bWwgdmVyc2lvbj0iMS4wIiBlbmNvZGluZz0idXRmLTgiPz4NCjxMaW5rSW5mb0V4Y2VsIHhtbG5zOnhzaT0iaHR0cDovL3d3dy53My5vcmcvMjAwMS9YTUxTY2hlbWEtaW5zdGFuY2UiIHhtbG5zOnhzZD0iaHR0cDovL3d3dy53My5vcmcvMjAwMS9YTUxTY2hlbWEiPg0KICA8TGlua0luZm9Db3JlPg0KICAgIDxMaW5rSWQ+MzkzPC9MaW5rSWQ+DQogICAgPEluZmxvd1ZhbD4tMyw2OTI8L0luZmxvd1ZhbD4NCiAgICA8RGlzcFZhbD7ilrIgMyw2OTIgPC9EaXNwVmFsPg0KICAgIDxMYXN0VXBkVGltZT4yMDI1LzAxLzMxIDE5OjA3OjM0PC9MYXN0VXBkVGltZT4NCiAgICA8V29ya3NoZWV0Tk0+UEwgUVRS44CQSUZSU+OAkTwvV29ya3NoZWV0Tk0+DQogICAgPExpbmtDZWxsQWRkcmVzc0ExPkw5MTwvTGlua0NlbGxBZGRyZXNzQTE+DQogICAgPExpbmtDZWxsQWRkcmVzc1IxQzE+UjkxQzEy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Q5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zLDY5Miw1MjksMDAwPC9PcmlnaW5hbFZhbD4NCiAgICA8TGFzdE51bVZhbD4tMyw2OTI8L0xhc3ROdW1WYWw+DQogICAgPFJhd0xpbmtWYWw+LTMsNjky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8" Error="">PD94bWwgdmVyc2lvbj0iMS4wIiBlbmNvZGluZz0idXRmLTgiPz4NCjxMaW5rSW5mb0V4Y2VsIHhtbG5zOnhzaT0iaHR0cDovL3d3dy53My5vcmcvMjAwMS9YTUxTY2hlbWEtaW5zdGFuY2UiIHhtbG5zOnhzZD0iaHR0cDovL3d3dy53My5vcmcvMjAwMS9YTUxTY2hlbWEiPg0KICA8TGlua0luZm9Db3JlPg0KICAgIDxMaW5rSWQ+Mzk4PC9MaW5rSWQ+DQogICAgPEluZmxvd1ZhbD4tNiwyOTA8L0luZmxvd1ZhbD4NCiAgICA8RGlzcFZhbD7ilrIgNiwyOTAgPC9EaXNwVmFsPg0KICAgIDxMYXN0VXBkVGltZT4yMDI1LzAxLzMxIDE5OjA3OjM0PC9MYXN0VXBkVGltZT4NCiAgICA8V29ya3NoZWV0Tk0+UEwgUVRS44CQSUZSU+OAkTwvV29ya3NoZWV0Tk0+DQogICAgPExpbmtDZWxsQWRkcmVzc0ExPkw5ODwvTGlua0NlbGxBZGRyZXNzQTE+DQogICAgPExpbmtDZWxsQWRkcmVzc1IxQzE+Ujk4QzEy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U2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Y8L0l0ZW1JZD4NCiAgICA8RGlzcEl0ZW1JZD5LMjEwNjAyMTA8L0Rpc3BJdGVtSWQ+DQogICAgPENvbElkPlIzMDEwMDAwMCM8L0NvbElkPg0KICAgIDxUZW1BeGlzVHlwPjEwMDAwMDwvVGVtQXhpc1R5cD4NCiAgICA8TWVudU5tPumAo+e1kOe0lOaQjeebiuioiOeul+abuDwvTWVudU5tPg0KICAgIDxJdGVtTm0+5pSv5omV5Yip5oGvPC9JdGVtTm0+DQogICAgPENvbE5tPuW9k+acn+mHkemhjTwvQ29sTm0+DQogICAgPE9yaWdpbmFsVmFsPi02LDI5MCwxOTEsMDAwPC9PcmlnaW5hbFZhbD4NCiAgICA8TGFzdE51bVZhbD4tNiwyOTA8L0xhc3ROdW1WYWw+DQogICAgPFJhd0xpbmtWYWw+LTYsMjkw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6" Error="">PD94bWwgdmVyc2lvbj0iMS4wIiBlbmNvZGluZz0idXRmLTgiPz4NCjxMaW5rSW5mb0V4Y2VsIHhtbG5zOnhzaT0iaHR0cDovL3d3dy53My5vcmcvMjAwMS9YTUxTY2hlbWEtaW5zdGFuY2UiIHhtbG5zOnhzZD0iaHR0cDovL3d3dy53My5vcmcvMjAwMS9YTUxTY2hlbWEiPg0KICA8TGlua0luZm9Db3JlPg0KICAgIDxMaW5rSWQ+NTA2PC9MaW5rSWQ+DQogICAgPEluZmxvd1ZhbD44OCw0Nzk8L0luZmxvd1ZhbD4NCiAgICA8RGlzcFZhbD44OCw0NzkgPC9EaXNwVmFsPg0KICAgIDxMYXN0VXBkVGltZT4yMDI1LzAxLzMxIDE5OjA3OjM0PC9MYXN0VXBkVGltZT4NCiAgICA8V29ya3NoZWV0Tk0+UEzjgJBJRlJT44CRPC9Xb3Jrc2hlZXROTT4NCiAgICA8TGlua0NlbGxBZGRyZXNzQTE+Uzc8L0xpbmtDZWxsQWRkcmVzc0ExPg0KICAgIDxMaW5rQ2VsbEFkZHJlc3NSMUMxPlI3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Qx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g4LDQ3OSwxMDYsMDAwPC9PcmlnaW5hbFZhbD4NCiAgICA8TGFzdE51bVZhbD44OCw0Nzk8L0xhc3ROdW1WYWw+DQogICAgPFJhd0xpbmtWYWw+ODgsNDc5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5" Error="">PD94bWwgdmVyc2lvbj0iMS4wIiBlbmNvZGluZz0idXRmLTgiPz4NCjxMaW5rSW5mb0V4Y2VsIHhtbG5zOnhzaT0iaHR0cDovL3d3dy53My5vcmcvMjAwMS9YTUxTY2hlbWEtaW5zdGFuY2UiIHhtbG5zOnhzZD0iaHR0cDovL3d3dy53My5vcmcvMjAwMS9YTUxTY2hlbWEiPg0KICA8TGlua0luZm9Db3JlPg0KICAgIDxMaW5rSWQ+NTA1PC9MaW5rSWQ+DQogICAgPEluZmxvd1ZhbD4xLDc5Miw4NjM8L0luZmxvd1ZhbD4NCiAgICA8RGlzcFZhbD4xLDc5Miw4NjMgPC9EaXNwVmFsPg0KICAgIDxMYXN0VXBkVGltZT4yMDI1LzAxLzMxIDE5OjA3OjM0PC9MYXN0VXBkVGltZT4NCiAgICA8V29ya3NoZWV0Tk0+UEzjgJBJRlJT44CRPC9Xb3Jrc2hlZXROTT4NCiAgICA8TGlua0NlbGxBZGRyZXNzQTE+UzY8L0xpbmtDZWxsQWRkcmVzc0ExPg0KICAgIDxMaW5rQ2VsbEFkZHJlc3NSMUMxPlI2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Qw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EsNzkyLDg2MywxNDgsMDAwPC9PcmlnaW5hbFZhbD4NCiAgICA8TGFzdE51bVZhbD4xLDc5Miw4NjM8L0xhc3ROdW1WYWw+DQogICAgPFJhd0xpbmtWYWw+MSw3OTIsODYz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0" Error="">PD94bWwgdmVyc2lvbj0iMS4wIiBlbmNvZGluZz0idXRmLTgiPz4NCjxMaW5rSW5mb0V4Y2VsIHhtbG5zOnhzaT0iaHR0cDovL3d3dy53My5vcmcvMjAwMS9YTUxTY2hlbWEtaW5zdGFuY2UiIHhtbG5zOnhzZD0iaHR0cDovL3d3dy53My5vcmcvMjAwMS9YTUxTY2hlbWEiPg0KICA8TGlua0luZm9Db3JlPg0KICAgIDxMaW5rSWQ+NTEwPC9MaW5rSWQ+DQogICAgPEluZmxvd1ZhbD4tMTk4LDczMzwvSW5mbG93VmFsPg0KICAgIDxEaXNwVmFsPuKWsiAxOTgsNzMzIDwvRGlzcFZhbD4NCiAgICA8TGFzdFVwZFRpbWU+MjAyNS8wMS8zMSAxOTowNzozNDwvTGFzdFVwZFRpbWU+DQogICAgPFdvcmtzaGVldE5NPlBM44CQSUZSU+OAkTwvV29ya3NoZWV0Tk0+DQogICAgPExpbmtDZWxsQWRkcmVzc0ExPlMxMTwvTGlua0NlbGxBZGRyZXNzQTE+DQogICAgPExpbmtDZWxsQWRkcmVzc1IxQzE+UjEx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Qy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xOTgsNzMzLDExMCwwMDA8L09yaWdpbmFsVmFsPg0KICAgIDxMYXN0TnVtVmFsPi0xOTgsNzMzPC9MYXN0TnVtVmFsPg0KICAgIDxSYXdMaW5rVmFsPi0xOTgsNzMz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7" Error="">PD94bWwgdmVyc2lvbj0iMS4wIiBlbmNvZGluZz0idXRmLTgiPz4NCjxMaW5rSW5mb0V4Y2VsIHhtbG5zOnhzaT0iaHR0cDovL3d3dy53My5vcmcvMjAwMS9YTUxTY2hlbWEtaW5zdGFuY2UiIHhtbG5zOnhzZD0iaHR0cDovL3d3dy53My5vcmcvMjAwMS9YTUxTY2hlbWEiPg0KICA8TGlua0luZm9Db3JlPg0KICAgIDxMaW5rSWQ+NzA3PC9MaW5rSWQ+DQogICAgPEluZmxvd1ZhbD4tMTQsNzA0PC9JbmZsb3dWYWw+DQogICAgPERpc3BWYWw+4payIDE0LDcwNCA8L0Rpc3BWYWw+DQogICAgPExhc3RVcGRUaW1lPjIwMjUvMDEvMzEgMTk6MDc6MzQ8L0xhc3RVcGRUaW1lPg0KICAgIDxXb3Jrc2hlZXROTT5DRuOAkElGUlPjgJEgPC9Xb3Jrc2hlZXROTT4NCiAgICA8TGlua0NlbGxBZGRyZXNzQTE+UTM2PC9MaW5rQ2VsbEFkZHJlc3NBMT4NCiAgICA8TGlua0NlbGxBZGRyZXNzUjFDMT5SMzZ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2MjBB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EEwMDAwIzwvSXRlbUlkPg0KICAgIDxEaXNwSXRlbUlkPks2MjBBMDAwMDA8L0Rpc3BJdGVtSWQ+DQogICAgPENvbElkPlIzMDEwMDAwMCM8L0NvbElkPg0KICAgIDxUZW1BeGlzVHlwPjEwMDAwMDwvVGVtQXhpc1R5cD4NCiAgICA8TWVudU5tPumAo+e1kENG6KiI566X5pu4PC9NZW51Tm0+DQogICAgPEl0ZW1ObT7jgZ3jga7ku5Y8L0l0ZW1ObT4NCiAgICA8Q29sTm0+5b2T5pyf6YeR6aGNPC9Db2xObT4NCiAgICA8T3JpZ2luYWxWYWw+LTE0LDcwNCw5MDEsMDAwPC9PcmlnaW5hbFZhbD4NCiAgICA8TGFzdE51bVZhbD4tMTQsNzA0PC9MYXN0TnVtVmFsPg0KICAgIDxSYXdMaW5rVmFsPi0xNCw3MDQ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8" Error="">PD94bWwgdmVyc2lvbj0iMS4wIiBlbmNvZGluZz0idXRmLTgiPz4NCjxMaW5rSW5mb0V4Y2VsIHhtbG5zOnhzaT0iaHR0cDovL3d3dy53My5vcmcvMjAwMS9YTUxTY2hlbWEtaW5zdGFuY2UiIHhtbG5zOnhzZD0iaHR0cDovL3d3dy53My5vcmcvMjAwMS9YTUxTY2hlbWEiPg0KICA8TGlua0luZm9Db3JlPg0KICAgIDxMaW5rSWQ+NzA4PC9MaW5rSWQ+DQogICAgPEluZmxvd1ZhbD4tNzIsOTEwPC9JbmZsb3dWYWw+DQogICAgPERpc3BWYWw+4payIDcyLDkxMCA8L0Rpc3BWYWw+DQogICAgPExhc3RVcGRUaW1lPjIwMjUvMDEvMzEgMTk6MDc6MzQ8L0xhc3RVcGRUaW1lPg0KICAgIDxXb3Jrc2hlZXROTT5DRuOAkElGUlPjgJEgPC9Xb3Jrc2hlZXROTT4NCiAgICA8TGlua0NlbGxBZGRyZXNzQTE+UTM3PC9MaW5rQ2VsbEFkZHJlc3NBMT4NCiAgICA8TGlua0NlbGxBZGRyZXNzUjFDMT5SMzd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2MjBa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FowMDAwIzwvSXRlbUlkPg0KICAgIDxEaXNwSXRlbUlkPks2MjBaMDAwMDA8L0Rpc3BJdGVtSWQ+DQogICAgPENvbElkPlIzMDEwMDAwMCM8L0NvbElkPg0KICAgIDxUZW1BeGlzVHlwPjEwMDAwMDwvVGVtQXhpc1R5cD4NCiAgICA8TWVudU5tPumAo+e1kENG6KiI566X5pu4PC9NZW51Tm0+DQogICAgPEl0ZW1ObT7mipXos4fmtLvli5Xjgavjgojjgovjgq3jg6Pjg4Pjgrfjg6Xjg7vjg5Xjg63jg7w8L0l0ZW1ObT4NCiAgICA8Q29sTm0+5b2T5pyf6YeR6aGNPC9Db2xObT4NCiAgICA8T3JpZ2luYWxWYWw+LTcyLDkxMCw0NjYsMDAwPC9PcmlnaW5hbFZhbD4NCiAgICA8TGFzdE51bVZhbD4tNzIsOTEwPC9MYXN0TnVtVmFsPg0KICAgIDxSYXdMaW5rVmFsPi03Miw5MTA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9" Error="">PD94bWwgdmVyc2lvbj0iMS4wIiBlbmNvZGluZz0idXRmLTgiPz4NCjxMaW5rSW5mb0V4Y2VsIHhtbG5zOnhzaT0iaHR0cDovL3d3dy53My5vcmcvMjAwMS9YTUxTY2hlbWEtaW5zdGFuY2UiIHhtbG5zOnhzZD0iaHR0cDovL3d3dy53My5vcmcvMjAwMS9YTUxTY2hlbWEiPg0KICA8TGlua0luZm9Db3JlPg0KICAgIDxMaW5rSWQ+NzA5PC9MaW5rSWQ+DQogICAgPEluZmxvd1ZhbD4tNDUyPC9JbmZsb3dWYWw+DQogICAgPERpc3BWYWw+4payIDQ1MiA8L0Rpc3BWYWw+DQogICAgPExhc3RVcGRUaW1lPjIwMjUvMDEvMzEgMTk6MDc6MzQ8L0xhc3RVcGRUaW1lPg0KICAgIDxXb3Jrc2hlZXROTT5DRuOAkElGUlPjgJEgPC9Xb3Jrc2hlZXROTT4NCiAgICA8TGlua0NlbGxBZGRyZXNzQTE+UTQyPC9MaW5rQ2VsbEFkZHJlc3NBMT4NCiAgICA8TGlua0NlbGxBZGRyZXNzUjFDMT5SNDJ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Dg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DwvSXRlbUlkPg0KICAgIDxEaXNwSXRlbUlkPks2MzAwMTAwMDwvRGlzcEl0ZW1JZD4NCiAgICA8Q29sSWQ+UjMwMTAwMDAwIzwvQ29sSWQ+DQogICAgPFRlbUF4aXNUeXA+MTAwMDAwPC9UZW1BeGlzVHlwPg0KICAgIDxNZW51Tm0+6YCj57WQQ0boqIjnrpfmm7g8L01lbnVObT4NCiAgICA8SXRlbU5tPuefreacn+WAn+WFpemHkeWPiuOBs+OCs+ODnuODvOOCt+ODo+ODq+ODu+ODmuODvOODkeODvOOBrgrlopfmuJso4paz44Gv5rib5bCR77yJPC9JdGVtTm0+DQogICAgPENvbE5tPuW9k+acn+mHkemhjTwvQ29sTm0+DQogICAgPE9yaWdpbmFsVmFsPi00NTIsMzg5LDAwMDwvT3JpZ2luYWxWYWw+DQogICAgPExhc3ROdW1WYWw+LTQ1MjwvTGFzdE51bVZhbD4NCiAgICA8UmF3TGlua1ZhbD4tNDUy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0" Error="">PD94bWwgdmVyc2lvbj0iMS4wIiBlbmNvZGluZz0idXRmLTgiPz4NCjxMaW5rSW5mb0V4Y2VsIHhtbG5zOnhzaT0iaHR0cDovL3d3dy53My5vcmcvMjAwMS9YTUxTY2hlbWEtaW5zdGFuY2UiIHhtbG5zOnhzZD0iaHR0cDovL3d3dy53My5vcmcvMjAwMS9YTUxTY2hlbWEiPg0KICA8TGlua0luZm9Db3JlPg0KICAgIDxMaW5rSWQ+NzEwPC9MaW5rSWQ+DQogICAgPEluZmxvd1ZhbD4zMzgsODM0PC9JbmZsb3dWYWw+DQogICAgPERpc3BWYWw+MzM4LDgzNCA8L0Rpc3BWYWw+DQogICAgPExhc3RVcGRUaW1lPjIwMjUvMDEvMzEgMTk6MDc6MzQ8L0xhc3RVcGRUaW1lPg0KICAgIDxXb3Jrc2hlZXROTT5DRuOAkElGUlPjgJEgPC9Xb3Jrc2hlZXROTT4NCiAgICA8TGlua0NlbGxBZGRyZXNzQTE+UTQzPC9MaW5rQ2VsbEFkZHJlc3NBMT4NCiAgICA8TGlua0NlbGxBZGRyZXNzUjFDMT5SNDN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Dk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zMzgsODM0LDc4OSwwMDA8L09yaWdpbmFsVmFsPg0KICAgIDxMYXN0TnVtVmFsPjMzOCw4MzQ8L0xhc3ROdW1WYWw+DQogICAgPFJhd0xpbmtWYWw+MzM4LDgzND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1" Error="">PD94bWwgdmVyc2lvbj0iMS4wIiBlbmNvZGluZz0idXRmLTgiPz4NCjxMaW5rSW5mb0V4Y2VsIHhtbG5zOnhzaT0iaHR0cDovL3d3dy53My5vcmcvMjAwMS9YTUxTY2hlbWEtaW5zdGFuY2UiIHhtbG5zOnhzZD0iaHR0cDovL3d3dy53My5vcmcvMjAwMS9YTUxTY2hlbWEiPg0KICA8TGlua0luZm9Db3JlPg0KICAgIDxMaW5rSWQ+NzExPC9MaW5rSWQ+DQogICAgPEluZmxvd1ZhbD4tMjE3LDA5MjwvSW5mbG93VmFsPg0KICAgIDxEaXNwVmFsPuKWsiAyMTcsMDkyIDwvRGlzcFZhbD4NCiAgICA8TGFzdFVwZFRpbWU+MjAyNS8wMS8zMSAxOTowNzozNDwvTGFzdFVwZFRpbWU+DQogICAgPFdvcmtzaGVldE5NPkNG44CQSUZSU+OAkSA8L1dvcmtzaGVldE5NPg0KICAgIDxMaW5rQ2VsbEFkZHJlc3NBMT5RNDQ8L0xpbmtDZWxsQWRkcmVzc0ExPg0KICAgIDxMaW5rQ2VsbEFkZHJlc3NSMUMxPlI0N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xM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yMTcsMDkyLDQ2NSwwMDA8L09yaWdpbmFsVmFsPg0KICAgIDxMYXN0TnVtVmFsPi0yMTcsMDkyPC9MYXN0TnVtVmFsPg0KICAgIDxSYXdMaW5rVmFsPi0yMTcsMDky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3" Error="">PD94bWwgdmVyc2lvbj0iMS4wIiBlbmNvZGluZz0idXRmLTgiPz4NCjxMaW5rSW5mb0V4Y2VsIHhtbG5zOnhzaT0iaHR0cDovL3d3dy53My5vcmcvMjAwMS9YTUxTY2hlbWEtaW5zdGFuY2UiIHhtbG5zOnhzZD0iaHR0cDovL3d3dy53My5vcmcvMjAwMS9YTUxTY2hlbWEiPg0KICA8TGlua0luZm9Db3JlPg0KICAgIDxMaW5rSWQ+NzEzPC9MaW5rSWQ+DQogICAgPEluZmxvd1ZhbD4tMTAsMDAwPC9JbmZsb3dWYWw+DQogICAgPERpc3BWYWw+4payIDEwLDAwMCA8L0Rpc3BWYWw+DQogICAgPExhc3RVcGRUaW1lPjIwMjUvMDEvMzEgMTk6MDc6MzQ8L0xhc3RVcGRUaW1lPg0KICAgIDxXb3Jrc2hlZXROTT5DRuOAkElGUlPjgJEgPC9Xb3Jrc2hlZXROTT4NCiAgICA8TGlua0NlbGxBZGRyZXNzQTE+UTQ2PC9MaW5rQ2VsbEFkZHJlc3NBMT4NCiAgICA8TGlua0NlbGxBZGRyZXNzUjFDMT5SNDZ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TI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jwvSXRlbUlkPg0KICAgIDxEaXNwSXRlbUlkPks2MzAwNTAwMDwvRGlzcEl0ZW1JZD4NCiAgICA8Q29sSWQ+UjMwMTAwMDAwIzwvQ29sSWQ+DQogICAgPFRlbUF4aXNUeXA+MTAwMDAwPC9UZW1BeGlzVHlwPg0KICAgIDxNZW51Tm0+6YCj57WQQ0boqIjnrpfmm7g8L01lbnVObT4NCiAgICA8SXRlbU5tPuekvuWCteOBruWEn+mChOOBq+OCiOOCi+aUr+WHujwvSXRlbU5tPg0KICAgIDxDb2xObT7lvZPmnJ/ph5HpoY08L0NvbE5tPg0KICAgIDxPcmlnaW5hbFZhbD4tMTAsMDAwLDAwMCwwMDA8L09yaWdpbmFsVmFsPg0KICAgIDxMYXN0TnVtVmFsPi0xMCwwMDA8L0xhc3ROdW1WYWw+DQogICAgPFJhd0xpbmtWYWw+LTEwLDAwMD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4" Error="">PD94bWwgdmVyc2lvbj0iMS4wIiBlbmNvZGluZz0idXRmLTgiPz4NCjxMaW5rSW5mb0V4Y2VsIHhtbG5zOnhzaT0iaHR0cDovL3d3dy53My5vcmcvMjAwMS9YTUxTY2hlbWEtaW5zdGFuY2UiIHhtbG5zOnhzZD0iaHR0cDovL3d3dy53My5vcmcvMjAwMS9YTUxTY2hlbWEiPg0KICA8TGlua0luZm9Db3JlPg0KICAgIDxMaW5rSWQ+NzE0PC9MaW5rSWQ+DQogICAgPEluZmxvd1ZhbD4tMTIsNzcwPC9JbmZsb3dWYWw+DQogICAgPERpc3BWYWw+4payIDEyLDc3MCA8L0Rpc3BWYWw+DQogICAgPExhc3RVcGRUaW1lPjIwMjUvMDEvMzEgMTk6MDc6MzQ8L0xhc3RVcGRUaW1lPg0KICAgIDxXb3Jrc2hlZXROTT5DRuOAkElGUlPjgJEgPC9Xb3Jrc2hlZXROTT4NCiAgICA8TGlua0NlbGxBZGRyZXNzQTE+UTQ3PC9MaW5rQ2VsbEFkZHJlc3NBMT4NCiAgICA8TGlua0NlbGxBZGRyZXNzUjFDMT5SNDd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Dc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zwvSXRlbUlkPg0KICAgIDxEaXNwSXRlbUlkPks2MzAwMDUwMDwvRGlzcEl0ZW1JZD4NCiAgICA8Q29sSWQ+UjMwMTAwMDAwIzwvQ29sSWQ+DQogICAgPFRlbUF4aXNUeXA+MTAwMDAwPC9UZW1BeGlzVHlwPg0KICAgIDxNZW51Tm0+6YCj57WQQ0boqIjnrpfmm7g8L01lbnVObT4NCiAgICA8SXRlbU5tPuODquODvOOCueiyoOWCteOBrui/lOa4iOOBq+OCiOOCi+aUr+WHujwvSXRlbU5tPg0KICAgIDxDb2xObT7lvZPmnJ/ph5HpoY08L0NvbE5tPg0KICAgIDxPcmlnaW5hbFZhbD4tMTIsNzcwLDYyNCwwMDA8L09yaWdpbmFsVmFsPg0KICAgIDxMYXN0TnVtVmFsPi0xMiw3NzA8L0xhc3ROdW1WYWw+DQogICAgPFJhd0xpbmtWYWw+LTEyLDc3MD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5" Error="">PD94bWwgdmVyc2lvbj0iMS4wIiBlbmNvZGluZz0idXRmLTgiPz4NCjxMaW5rSW5mb0V4Y2VsIHhtbG5zOnhzaT0iaHR0cDovL3d3dy53My5vcmcvMjAwMS9YTUxTY2hlbWEtaW5zdGFuY2UiIHhtbG5zOnhzZD0iaHR0cDovL3d3dy53My5vcmcvMjAwMS9YTUxTY2hlbWEiPg0KICA8TGlua0luZm9Db3JlPg0KICAgIDxMaW5rSWQ+NzE1PC9MaW5rSWQ+DQogICAgPEluZmxvd1ZhbD42NTY8L0luZmxvd1ZhbD4NCiAgICA8RGlzcFZhbD42NTYgPC9EaXNwVmFsPg0KICAgIDxMYXN0VXBkVGltZT4yMDI1LzAxLzMxIDE5OjA3OjM0PC9MYXN0VXBkVGltZT4NCiAgICA8V29ya3NoZWV0Tk0+Q0bjgJBJRlJT44CRIDwvV29ya3NoZWV0Tk0+DQogICAgPExpbmtDZWxsQWRkcmVzc0ExPlE0ODwvTGlua0NlbGxBZGRyZXNzQTE+DQogICAgPExpbmtDZWxsQWRkcmVzc1IxQzE+UjQ4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TEz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M8L0l0ZW1JZD4NCiAgICA8RGlzcEl0ZW1JZD5LNjMwMDU1MDA8L0Rpc3BJdGVtSWQ+DQogICAgPENvbElkPlIzMDEwMDAwMCM8L0NvbElkPg0KICAgIDxUZW1BeGlzVHlwPjEwMDAwMDwvVGVtQXhpc1R5cD4NCiAgICA8TWVudU5tPumAo+e1kENG6KiI566X5pu4PC9NZW51Tm0+DQogICAgPEl0ZW1ObT7pnZ7mlK/phY3mjIHliIbmoKrkuLvjgbjjga7lrZDkvJrnpL7mjIHliIblo7LljbTjgavjgojjgovlj47lhaU8L0l0ZW1ObT4NCiAgICA8Q29sTm0+5b2T5pyf6YeR6aGNPC9Db2xObT4NCiAgICA8T3JpZ2luYWxWYWw+NjU2LDQ0NywwMDA8L09yaWdpbmFsVmFsPg0KICAgIDxMYXN0TnVtVmFsPjY1NjwvTGFzdE51bVZhbD4NCiAgICA8UmF3TGlua1ZhbD42NTY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6" Error="">PD94bWwgdmVyc2lvbj0iMS4wIiBlbmNvZGluZz0idXRmLTgiPz4NCjxMaW5rSW5mb0V4Y2VsIHhtbG5zOnhzaT0iaHR0cDovL3d3dy53My5vcmcvMjAwMS9YTUxTY2hlbWEtaW5zdGFuY2UiIHhtbG5zOnhzZD0iaHR0cDovL3d3dy53My5vcmcvMjAwMS9YTUxTY2hlbWEiPg0KICA8TGlua0luZm9Db3JlPg0KICAgIDxMaW5rSWQ+NzE2PC9MaW5rSWQ+DQogICAgPEluZmxvd1ZhbD4tODExPC9JbmZsb3dWYWw+DQogICAgPERpc3BWYWw+4payIDgxMSA8L0Rpc3BWYWw+DQogICAgPExhc3RVcGRUaW1lPjIwMjUvMDEvMzEgMTk6MDc6MzQ8L0xhc3RVcGRUaW1lPg0KICAgIDxXb3Jrc2hlZXROTT5DRuOAkElGUlPjgJEgPC9Xb3Jrc2hlZXROTT4NCiAgICA8TGlua0NlbGxBZGRyZXNzQTE+UTQ5PC9MaW5rQ2VsbEFkZHJlc3NBMT4NCiAgICA8TGlua0NlbGxBZGRyZXNzUjFDMT5SNDl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TQ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DwvSXRlbUlkPg0KICAgIDxEaXNwSXRlbUlkPks2MzAwNjAwMDwvRGlzcEl0ZW1JZD4NCiAgICA8Q29sSWQ+UjMwMTAwMDAwIzwvQ29sSWQ+DQogICAgPFRlbUF4aXNUeXA+MTAwMDAwPC9UZW1BeGlzVHlwPg0KICAgIDxNZW51Tm0+6YCj57WQQ0boqIjnrpfmm7g8L01lbnVObT4NCiAgICA8SXRlbU5tPumdnuaUr+mFjeaMgeWIhuagquS4u+OBi+OCieOBruWtkOS8muekvuaMgeWIhuWPluW+l+OBq+OCiOOCi+aUr+WHujwvSXRlbU5tPg0KICAgIDxDb2xObT7lvZPmnJ/ph5HpoY08L0NvbE5tPg0KICAgIDxPcmlnaW5hbFZhbD4tODExLDk1OCwwMDA8L09yaWdpbmFsVmFsPg0KICAgIDxMYXN0TnVtVmFsPi04MTE8L0xhc3ROdW1WYWw+DQogICAgPFJhd0xpbmtWYWw+LTgxMT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8" Error="">PD94bWwgdmVyc2lvbj0iMS4wIiBlbmNvZGluZz0idXRmLTgiPz4NCjxMaW5rSW5mb0V4Y2VsIHhtbG5zOnhzaT0iaHR0cDovL3d3dy53My5vcmcvMjAwMS9YTUxTY2hlbWEtaW5zdGFuY2UiIHhtbG5zOnhzZD0iaHR0cDovL3d3dy53My5vcmcvMjAwMS9YTUxTY2hlbWEiPg0KICA8TGlua0luZm9Db3JlPg0KICAgIDxMaW5rSWQ+NzE4PC9MaW5rSWQ+DQogICAgPEluZmxvd1ZhbD4xMjE8L0luZmxvd1ZhbD4NCiAgICA8RGlzcFZhbD4xMjEgPC9EaXNwVmFsPg0KICAgIDxMYXN0VXBkVGltZT4yMDI1LzAxLzMxIDE5OjA3OjM0PC9MYXN0VXBkVGltZT4NCiAgICA8V29ya3NoZWV0Tk0+Q0bjgJBJRlJT44CRIDwvV29ya3NoZWV0Tk0+DQogICAgPExpbmtDZWxsQWRkcmVzc0ExPlE1MTwvTGlua0NlbGxBZGRyZXNzQTE+DQogICAgPExpbmtDZWxsQWRkcmVzc1IxQzE+UjUx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TE3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c8L0l0ZW1JZD4NCiAgICA8RGlzcEl0ZW1JZD5LNjMwMDg1MDA8L0Rpc3BJdGVtSWQ+DQogICAgPENvbElkPlIzMDEwMDAwMCM8L0NvbElkPg0KICAgIDxUZW1BeGlzVHlwPjEwMDAwMDwvVGVtQXhpc1R5cD4NCiAgICA8TWVudU5tPumAo+e1kENG6KiI566X5pu4PC9NZW51Tm0+DQogICAgPEl0ZW1ObT7oh6rlt7HmoKrlvI/jga7lo7LljbTjgavjgojjgovlj47lhaU8L0l0ZW1ObT4NCiAgICA8Q29sTm0+5b2T5pyf6YeR6aGNPC9Db2xObT4NCiAgICA8T3JpZ2luYWxWYWw+MTIxLDgwNSwwMDA8L09yaWdpbmFsVmFsPg0KICAgIDxMYXN0TnVtVmFsPjEyMTwvTGFzdE51bVZhbD4NCiAgICA8UmF3TGlua1ZhbD4xMjE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9" Error="">PD94bWwgdmVyc2lvbj0iMS4wIiBlbmNvZGluZz0idXRmLTgiPz4NCjxMaW5rSW5mb0V4Y2VsIHhtbG5zOnhzaT0iaHR0cDovL3d3dy53My5vcmcvMjAwMS9YTUxTY2hlbWEtaW5zdGFuY2UiIHhtbG5zOnhzZD0iaHR0cDovL3d3dy53My5vcmcvMjAwMS9YTUxTY2hlbWEiPg0KICA8TGlua0luZm9Db3JlPg0KICAgIDxMaW5rSWQ+NzE5PC9MaW5rSWQ+DQogICAgPEluZmxvd1ZhbD4tMTYsOTE2PC9JbmZsb3dWYWw+DQogICAgPERpc3BWYWw+4payIDE2LDkxNiA8L0Rpc3BWYWw+DQogICAgPExhc3RVcGRUaW1lPjIwMjUvMDEvMzEgMTk6MDc6MzQ8L0xhc3RVcGRUaW1lPg0KICAgIDxXb3Jrc2hlZXROTT5DRuOAkElGUlPjgJEgPC9Xb3Jrc2hlZXROTT4NCiAgICA8TGlua0NlbGxBZGRyZXNzQTE+UTUyPC9MaW5rQ2VsbEFkZHJlc3NBMT4NCiAgICA8TGlua0NlbGxBZGRyZXNzUjFDMT5SNTJ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TY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jwvSXRlbUlkPg0KICAgIDxEaXNwSXRlbUlkPks2MzAwODAwMDwvRGlzcEl0ZW1JZD4NCiAgICA8Q29sSWQ+UjMwMTAwMDAwIzwvQ29sSWQ+DQogICAgPFRlbUF4aXNUeXA+MTAwMDAwPC9UZW1BeGlzVHlwPg0KICAgIDxNZW51Tm0+6YCj57WQQ0boqIjnrpfmm7g8L01lbnVObT4NCiAgICA8SXRlbU5tPuiHquW3seagquW8j+OBruWPluW+l+OBq+OCiOOCi+aUr+WHujwvSXRlbU5tPg0KICAgIDxDb2xObT7lvZPmnJ/ph5HpoY08L0NvbE5tPg0KICAgIDxPcmlnaW5hbFZhbD4tMTYsOTE2LDY5MCwwMDA8L09yaWdpbmFsVmFsPg0KICAgIDxMYXN0TnVtVmFsPi0xNiw5MTY8L0xhc3ROdW1WYWw+DQogICAgPFJhd0xpbmtWYWw+LTE2LDkxNj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0" Error="">PD94bWwgdmVyc2lvbj0iMS4wIiBlbmNvZGluZz0idXRmLTgiPz4NCjxMaW5rSW5mb0V4Y2VsIHhtbG5zOnhzaT0iaHR0cDovL3d3dy53My5vcmcvMjAwMS9YTUxTY2hlbWEtaW5zdGFuY2UiIHhtbG5zOnhzZD0iaHR0cDovL3d3dy53My5vcmcvMjAwMS9YTUxTY2hlbWEiPg0KICA8TGlua0luZm9Db3JlPg0KICAgIDxMaW5rSWQ+NzIwPC9MaW5rSWQ+DQogICAgPEluZmxvd1ZhbD4tMzEsNzIxPC9JbmZsb3dWYWw+DQogICAgPERpc3BWYWw+4payIDMxLDcyMSA8L0Rpc3BWYWw+DQogICAgPExhc3RVcGRUaW1lPjIwMjUvMDEvMzEgMTk6MDc6MzQ8L0xhc3RVcGRUaW1lPg0KICAgIDxXb3Jrc2hlZXROTT5DRuOAkElGUlPjgJEg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Tg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zEsNzIxLDE1NywwMDA8L09yaWdpbmFsVmFsPg0KICAgIDxMYXN0TnVtVmFsPi0zMSw3MjE8L0xhc3ROdW1WYWw+DQogICAgPFJhd0xpbmtWYWw+LTMxLDcyMT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1" Error="">PD94bWwgdmVyc2lvbj0iMS4wIiBlbmNvZGluZz0idXRmLTgiPz4NCjxMaW5rSW5mb0V4Y2VsIHhtbG5zOnhzaT0iaHR0cDovL3d3dy53My5vcmcvMjAwMS9YTUxTY2hlbWEtaW5zdGFuY2UiIHhtbG5zOnhzZD0iaHR0cDovL3d3dy53My5vcmcvMjAwMS9YTUxTY2hlbWEiPg0KICA8TGlua0luZm9Db3JlPg0KICAgIDxMaW5rSWQ+NzIxPC9MaW5rSWQ+DQogICAgPEluZmxvd1ZhbD4tMiw0NjM8L0luZmxvd1ZhbD4NCiAgICA8RGlzcFZhbD7ilrIgMiw0NjMgPC9EaXNwVmFsPg0KICAgIDxMYXN0VXBkVGltZT4yMDI1LzAxLzMxIDE5OjA3OjM0PC9MYXN0VXBkVGltZT4NCiAgICA8V29ya3NoZWV0Tk0+Q0bjgJBJRlJT44CRIDwvV29ya3NoZWV0Tk0+DQogICAgPExpbmtDZWxsQWRkcmVzc0ExPlE1NDwvTGlua0NlbGxBZGRyZXNzQTE+DQogICAgPExpbmtDZWxsQWRkcmVzc1IxQzE+UjU0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TE5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IsNDYzLDQwNSwwMDA8L09yaWdpbmFsVmFsPg0KICAgIDxMYXN0TnVtVmFsPi0yLDQ2MzwvTGFzdE51bVZhbD4NCiAgICA8UmF3TGlua1ZhbD4tMiw0NjM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2" Error="">PD94bWwgdmVyc2lvbj0iMS4wIiBlbmNvZGluZz0idXRmLTgiPz4NCjxMaW5rSW5mb0V4Y2VsIHhtbG5zOnhzaT0iaHR0cDovL3d3dy53My5vcmcvMjAwMS9YTUxTY2hlbWEtaW5zdGFuY2UiIHhtbG5zOnhzZD0iaHR0cDovL3d3dy53My5vcmcvMjAwMS9YTUxTY2hlbWEiPg0KICA8TGlua0luZm9Db3JlPg0KICAgIDxMaW5rSWQ+NzIyPC9MaW5rSWQ+DQogICAgPEluZmxvd1ZhbD41MSwzMzA8L0luZmxvd1ZhbD4NCiAgICA8RGlzcFZhbD41MSwzMzAgPC9EaXNwVmFsPg0KICAgIDxMYXN0VXBkVGltZT4yMDI1LzAxLzMxIDE5OjA3OjM0PC9MYXN0VXBkVGltZT4NCiAgICA8V29ya3NoZWV0Tk0+Q0bjgJBJRlJT44CRIDwvV29ya3NoZWV0Tk0+DQogICAgPExpbmtDZWxsQWRkcmVzc0ExPlE1NjwvTGlua0NlbGxBZGRyZXNzQTE+DQogICAgPExpbmtDZWxsQWRkcmVzc1IxQzE+UjU2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NjMwWj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aMDAwMCM8L0l0ZW1JZD4NCiAgICA8RGlzcEl0ZW1JZD5LNjMwWjAwMDAwPC9EaXNwSXRlbUlkPg0KICAgIDxDb2xJZD5SMzAxMDAwMDAjPC9Db2xJZD4NCiAgICA8VGVtQXhpc1R5cD4xMDAwMDA8L1RlbUF4aXNUeXA+DQogICAgPE1lbnVObT7pgKPntZBDRuioiOeul+abuDwvTWVudU5tPg0KICAgIDxJdGVtTm0+6LKh5YuZ5rS75YuV44Gr44KI44KL44Kt44Oj44OD44K344Ol44O744OV44Ot44O8PC9JdGVtTm0+DQogICAgPENvbE5tPuW9k+acn+mHkemhjTwvQ29sTm0+DQogICAgPE9yaWdpbmFsVmFsPjUxLDMzMCwxNzcsMDAwPC9PcmlnaW5hbFZhbD4NCiAgICA8TGFzdE51bVZhbD41MSwzMzA8L0xhc3ROdW1WYWw+DQogICAgPFJhd0xpbmtWYWw+NTEsMzMw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3" Error="">PD94bWwgdmVyc2lvbj0iMS4wIiBlbmNvZGluZz0idXRmLTgiPz4NCjxMaW5rSW5mb0V4Y2VsIHhtbG5zOnhzaT0iaHR0cDovL3d3dy53My5vcmcvMjAwMS9YTUxTY2hlbWEtaW5zdGFuY2UiIHhtbG5zOnhzZD0iaHR0cDovL3d3dy53My5vcmcvMjAwMS9YTUxTY2hlbWEiPg0KICA8TGlua0luZm9Db3JlPg0KICAgIDxMaW5rSWQ+NzIzPC9MaW5rSWQ+DQogICAgPEluZmxvd1ZhbD4tOSwzNDI8L0luZmxvd1ZhbD4NCiAgICA8RGlzcFZhbD7ilrIgOSwzNDIgPC9EaXNwVmFsPg0KICAgIDxMYXN0VXBkVGltZT4yMDI1LzAxLzMxIDE5OjA3OjM0PC9MYXN0VXBkVGltZT4NCiAgICA8V29ya3NoZWV0Tk0+Q0bjgJBJRlJT44CRIDwvV29ya3NoZWV0Tk0+DQogICAgPExpbmtDZWxsQWRkcmVzc0ExPlE1NzwvTGlua0NlbGxBZGRyZXNzQTE+DQogICAgPExpbmtDZWxsQWRkcmVzc1IxQzE+UjU3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NjQwMD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DAwMDAwMCM8L0l0ZW1JZD4NCiAgICA8RGlzcEl0ZW1JZD5LNjQwMDAwMDAwPC9EaXNwSXRlbUlkPg0KICAgIDxDb2xJZD5SMzAxMDAwMDAjPC9Db2xJZD4NCiAgICA8VGVtQXhpc1R5cD4xMDAwMDA8L1RlbUF4aXNUeXA+DQogICAgPE1lbnVObT7pgKPntZBDRuioiOeul+abuDwvTWVudU5tPg0KICAgIDxJdGVtTm0+54++6YeR5Y+K44Gz54++6YeR5ZCM562J54mp44Gu5aKX5ribKOKWs+OBr+a4m+WwkSk8L0l0ZW1ObT4NCiAgICA8Q29sTm0+5b2T5pyf6YeR6aGNPC9Db2xObT4NCiAgICA8T3JpZ2luYWxWYWw+LTksMzQyLDE3OSwwMDA8L09yaWdpbmFsVmFsPg0KICAgIDxMYXN0TnVtVmFsPi05LDM0MjwvTGFzdE51bVZhbD4NCiAgICA8UmF3TGlua1ZhbD4tOSwzNDI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4" Error="">PD94bWwgdmVyc2lvbj0iMS4wIiBlbmNvZGluZz0idXRmLTgiPz4NCjxMaW5rSW5mb0V4Y2VsIHhtbG5zOnhzaT0iaHR0cDovL3d3dy53My5vcmcvMjAwMS9YTUxTY2hlbWEtaW5zdGFuY2UiIHhtbG5zOnhzZD0iaHR0cDovL3d3dy53My5vcmcvMjAwMS9YTUxTY2hlbWEiPg0KICA8TGlua0luZm9Db3JlPg0KICAgIDxMaW5rSWQ+NzI0PC9MaW5rSWQ+DQogICAgPEluZmxvd1ZhbD4xOTYsMjc1PC9JbmZsb3dWYWw+DQogICAgPERpc3BWYWw+MTk2LDI3NSA8L0Rpc3BWYWw+DQogICAgPExhc3RVcGRUaW1lPjIwMjUvMDEvMzEgMTk6MDc6MzQ8L0xhc3RVcGRUaW1lPg0KICAgIDxXb3Jrc2hlZXROTT5DRuOAkElGUlPjgJEg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2NTAw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Tk2LDI3NSwxNTEsMDAwPC9PcmlnaW5hbFZhbD4NCiAgICA8TGFzdE51bVZhbD4xOTYsMjc1PC9MYXN0TnVtVmFsPg0KICAgIDxSYXdMaW5rVmFsPjE5NiwyNzU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5" Error="">PD94bWwgdmVyc2lvbj0iMS4wIiBlbmNvZGluZz0idXRmLTgiPz4NCjxMaW5rSW5mb0V4Y2VsIHhtbG5zOnhzaT0iaHR0cDovL3d3dy53My5vcmcvMjAwMS9YTUxTY2hlbWEtaW5zdGFuY2UiIHhtbG5zOnhzZD0iaHR0cDovL3d3dy53My5vcmcvMjAwMS9YTUxTY2hlbWEiPg0KICA8TGlua0luZm9Db3JlPg0KICAgIDxMaW5rSWQ+NzI1PC9MaW5rSWQ+DQogICAgPEluZmxvd1ZhbD40LDg1OTwvSW5mbG93VmFsPg0KICAgIDxEaXNwVmFsPjQsODU5IDwvRGlzcFZhbD4NCiAgICA8TGFzdFVwZFRpbWU+MjAyNS8wMS8zMSAxOTowNzozNDwvTGFzdFVwZFRpbWU+DQogICAgPFdvcmtzaGVldE5NPkNG44CQSUZSU+OAkSA8L1dvcmtzaGVldE5NPg0KICAgIDxMaW5rQ2VsbEFkZHJlc3NBMT5RNTk8L0xpbmtDZWxsQWRkcmVzc0ExPg0KICAgIDxMaW5rQ2VsbEFkZHJlc3NSMUMxPlI1O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yM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wPC9JdGVtSWQ+DQogICAgPERpc3BJdGVtSWQ+SzY2MDAwMDAwPC9EaXNwSXRlbUlkPg0KICAgIDxDb2xJZD5SMzAxMDAwMDAjPC9Db2xJZD4NCiAgICA8VGVtQXhpc1R5cD4xMDAwMDA8L1RlbUF4aXNUeXA+DQogICAgPE1lbnVObT7pgKPntZBDRuioiOeul+abuDwvTWVudU5tPg0KICAgIDxJdGVtTm0+54++6YeR5Y+K44Gz54++6YeR5ZCM562J54mp44Gr5L+C44KL5o+b566X5beu6aGNPC9JdGVtTm0+DQogICAgPENvbE5tPuW9k+acn+mHkemhjTwvQ29sTm0+DQogICAgPE9yaWdpbmFsVmFsPjQsODU5LDUzNCwwMDA8L09yaWdpbmFsVmFsPg0KICAgIDxMYXN0TnVtVmFsPjQsODU5PC9MYXN0TnVtVmFsPg0KICAgIDxSYXdMaW5rVmFsPjQsODU5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6" Error="">PD94bWwgdmVyc2lvbj0iMS4wIiBlbmNvZGluZz0idXRmLTgiPz4NCjxMaW5rSW5mb0V4Y2VsIHhtbG5zOnhzaT0iaHR0cDovL3d3dy53My5vcmcvMjAwMS9YTUxTY2hlbWEtaW5zdGFuY2UiIHhtbG5zOnhzZD0iaHR0cDovL3d3dy53My5vcmcvMjAwMS9YTUxTY2hlbWEiPg0KICA8TGlua0luZm9Db3JlPg0KICAgIDxMaW5rSWQ+NzI2PC9MaW5rSWQ+DQogICAgPEluZmxvd1ZhbD4xOTEsNzkyPC9JbmZsb3dWYWw+DQogICAgPERpc3BWYWw+MTkxLDc5MiA8L0Rpc3BWYWw+DQogICAgPExhc3RVcGRUaW1lPjIwMjUvMDEvMzEgMTk6MDc6MzQ8L0xhc3RVcGRUaW1lPg0KICAgIDxXb3Jrc2hlZXROTT5DRuOAkElGUlPjgJEg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2NzAw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lm5vljYrmnJ/mnKvmrovpq5g8L0l0ZW1ObT4NCiAgICA8Q29sTm0+5b2T5pyf6YeR6aGNPC9Db2xObT4NCiAgICA8T3JpZ2luYWxWYWw+MTkxLDc5Miw1MDYsMDAwPC9PcmlnaW5hbFZhbD4NCiAgICA8TGFzdE51bVZhbD4xOTEsNzkyPC9MYXN0TnVtVmFsPg0KICAgIDxSYXdMaW5rVmFsPjE5MSw3OTI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9" Error="">PD94bWwgdmVyc2lvbj0iMS4wIiBlbmNvZGluZz0idXRmLTgiPz4NCjxMaW5rSW5mb0V4Y2VsIHhtbG5zOnhzaT0iaHR0cDovL3d3dy53My5vcmcvMjAwMS9YTUxTY2hlbWEtaW5zdGFuY2UiIHhtbG5zOnhzZD0iaHR0cDovL3d3dy53My5vcmcvMjAwMS9YTUxTY2hlbWEiPg0KICA8TGlua0luZm9Db3JlPg0KICAgIDxMaW5rSWQ+NjY5PC9MaW5rSWQ+DQogICAgPEluZmxvd1ZhbD4zMCw3Njg8L0luZmxvd1ZhbD4NCiAgICA8RGlzcFZhbD4zMCw3NjggPC9EaXNwVmFsPg0KICAgIDxMYXN0VXBkVGltZT4yMDI1LzAxLzMxIDE5OjA3OjM0PC9MYXN0VXBkVGltZT4NCiAgICA8V29ya3NoZWV0Tk0+RVRDICA8L1dvcmtzaGVldE5NPg0KICAgIDxMaW5rQ2VsbEFkZHJlc3NBMT5BRTc8L0xpbmtDZWxsQWRkcmVzc0ExPg0KICAgIDxMaW5rQ2VsbEFkZHJlc3NSMUMxPlI3QzMxPC9MaW5rQ2VsbEFkZHJlc3NSMUMxPg0KICAgIDxDZWxsQmFja2dyb3VuZENvbG9yPjE2Nzc3MjE1PC9DZWxsQmFja2dyb3VuZENvbG9yPg0KICAgIDxDZWxsQmFja2dyb3VuZENvbG9ySW5kZXg+LTQxNDI8L0NlbGxCYWNrZ3JvdW5kQ29sb3JJbmRleD4NCiAgPC9MaW5rSW5mb0NvcmU+DQogIDxMaW5rSW5mb1hzYT4NCiAgICA8QXVJZD4wNTU5Ny8yMi8zLzMvRDIzMDE1MDA1MDEwMDAwMDAwMDAvMS8xLzI0Mi9LMTIyMD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IwMDAwMCM8L0l0ZW1JZD4NCiAgICA8RGlzcEl0ZW1JZD5LMTIyMDAwMDAwPC9EaXNwSXRlbUlkPg0KICAgIDxDb2xJZD5SMzAxMDAwMDAjPC9Db2xJZD4NCiAgICA8VGVtQXhpc1R5cD4xMDAwMDA8L1RlbUF4aXNUeXA+DQogICAgPE1lbnVObT7osqHmlL/nirbmhYs8L01lbnVObT4NCiAgICA8SXRlbU5tPuizh+eUo+WQiOioiDwvSXRlbU5tPg0KICAgIDxDb2xObT4yMuacnzNRPC9Db2xObT4NCiAgICA8T3JpZ2luYWxWYWw+MywwNzYsODEyLDg5NSwwMDA8L09yaWdpbmFsVmFsPg0KICAgIDxMYXN0TnVtVmFsPjMsMDc2LDgxMjwvTGFzdE51bVZhbD4NCiAgICA8UmF3TGlua1ZhbD4zLDA3Niw4MTI8L1Jhd0xpbmtWYWw+DQogICAgPFZpZXdVbml0VHlwPjc8L1ZpZXdVbml0VHlwPg0KICAgIDxEZWNpbWFsUG9pbnQ+MDwvRGVjaW1hbFBvaW50Pg0KICAgIDxSb3VuZFR5cD4yPC9Sb3VuZFR5cD4NCiAgICA8TnVtVGV4dFR5cD4zPC9OdW1UZXh0VHlwPg0KICAgIDxDbGFzc1R5cD4zPC9DbGFzc1R5cD4NCiAgICA8RFRvdGFsWU1ESE1TPjIwMjUvMDEvMjkgMTc6MjM6MD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0" Error="">PD94bWwgdmVyc2lvbj0iMS4wIiBlbmNvZGluZz0idXRmLTgiPz4NCjxMaW5rSW5mb0V4Y2VsIHhtbG5zOnhzaT0iaHR0cDovL3d3dy53My5vcmcvMjAwMS9YTUxTY2hlbWEtaW5zdGFuY2UiIHhtbG5zOnhzZD0iaHR0cDovL3d3dy53My5vcmcvMjAwMS9YTUxTY2hlbWEiPg0KICA8TGlua0luZm9Db3JlPg0KICAgIDxMaW5rSWQ+NjcwPC9MaW5rSWQ+DQogICAgPEluZmxvd1ZhbD40LDQ5OS44OTwvSW5mbG93VmFsPg0KICAgIDxEaXNwVmFsPjQsNDk5Ljg5IDwvRGlzcFZhbD4NCiAgICA8TGFzdFVwZFRpbWU+MjAyNS8wMS8zMSAxOTowNzozNDwvTGFzdFVwZFRpbWU+DQogICAgPFdvcmtzaGVldE5NPkVUQyAgPC9Xb3Jrc2hlZXROTT4NCiAgICA8TGlua0NlbGxBZGRyZXNzQTE+QUUyODwvTGlua0NlbGxBZGRyZXNzQTE+DQogICAgPExpbmtDZWxsQWRkcmVzc1IxQzE+UjI4QzMxPC9MaW5rQ2VsbEFkZHJlc3NSMUMxPg0KICAgIDxDZWxsQmFja2dyb3VuZENvbG9yPjE2Nzc3MjE1PC9DZWxsQmFja2dyb3VuZENvbG9yPg0KICAgIDxDZWxsQmFja2dyb3VuZENvbG9ySW5kZXg+LTQxNDI8L0NlbGxCYWNrZ3JvdW5kQ29sb3JJbmRleD4NCiAgPC9MaW5rSW5mb0NvcmU+DQogIDxMaW5rSW5mb1hzYT4NCiAgICA8QXVJZD4wNTU5Ny8yMi8zLzMvRDIzMDMwMDA1MDAwMDAwMDAwMDAvMS8xLzI0Mi9LMTMwMD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zAwMDUwMDAwMDAwMDAwMDwvRHRLaW5kSWQ+DQogICAgPERvY1R5cD4xPC9Eb2NUeXA+DQogICAgPERvY1R5cE5tIC8+DQogICAgPFN1bUFjVHlwPjE8L1N1bUFjVHlwPg0KICAgIDxTaGVldFR5cD4yNDI8L1NoZWV0VHlwPg0KICAgIDxTaGVldE5tPumWi+ekuuaVsOWApOeiuuiqjSjplovnpLrljZjkvY0xKTwvU2hlZXRObT4NCiAgICA8SXRlbUlkPksxMzAwMDAwMCM8L0l0ZW1JZD4NCiAgICA8RGlzcEl0ZW1JZD5LMTMwMDAwMDAwPC9EaXNwSXRlbUlkPg0KICAgIDxDb2xJZD5SMzAxMDAwMDAjPC9Db2xJZD4NCiAgICA8VGVtQXhpc1R5cD4xMDAwMDA8L1RlbUF4aXNUeXA+DQogICAgPE1lbnVObT7vvJHmoKrlvZPjgZ/jgoropqrkvJrnpL7miYDmnInogIXluLDlsZ7mjIHliIY8L01lbnVObT4NCiAgICA8SXRlbU5tPu+8keagquW9k+OBn+OCiuimquS8muekvuaJgOacieiAheW4sOWxnuaMgeWIhjwvSXRlbU5tPg0KICAgIDxDb2xObT7lvZPmnJ/ph5HpoY08L0NvbE5tPg0KICAgIDxPcmlnaW5hbFZhbD40LDQ5OS44OTI8L09yaWdpbmFsVmFsPg0KICAgIDxMYXN0TnVtVmFsPjQsNDk5Ljg5PC9MYXN0TnVtVmFsPg0KICAgIDxSYXdMaW5rVmFsPjQsNDk5Ljg5PC9SYXdMaW5rVmFsPg0KICAgIDxWaWV3VW5pdFR5cD4xPC9WaWV3VW5pdFR5cD4NCiAgICA8RGVjaW1hbFBvaW50PjI8L0RlY2ltYWxQb2ludD4NCiAgICA8Um91bmRUeXA+MTwvUm91bmRUeXA+DQogICAgPE51bVRleHRUeXA+MzwvTnVtVGV4dFR5cD4NCiAgICA8Q2xhc3NUeXA+MzwvQ2xhc3NUeXA+DQogICAgPERUb3RhbFlNREhNUz4yMDI1LzAxLzI5IDE3OjIy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1" Error="">PD94bWwgdmVyc2lvbj0iMS4wIiBlbmNvZGluZz0idXRmLTgiPz4NCjxMaW5rSW5mb0V4Y2VsIHhtbG5zOnhzaT0iaHR0cDovL3d3dy53My5vcmcvMjAwMS9YTUxTY2hlbWEtaW5zdGFuY2UiIHhtbG5zOnhzZD0iaHR0cDovL3d3dy53My5vcmcvMjAwMS9YTUxTY2hlbWEiPg0KICA8TGlua0luZm9Db3JlPg0KICAgIDxMaW5rSWQ+NjcxPC9MaW5rSWQ+DQogICAgPEluZmxvd1ZhbD4zNTEuNTk8L0luZmxvd1ZhbD4NCiAgICA8RGlzcFZhbD4zNTEuNTkgPC9EaXNwVmFsPg0KICAgIDxMYXN0VXBkVGltZT4yMDI1LzAxLzMxIDE5OjA3OjM0PC9MYXN0VXBkVGltZT4NCiAgICA8V29ya3NoZWV0Tk0+RVRDICA8L1dvcmtzaGVldE5NPg0KICAgIDxMaW5rQ2VsbEFkZHJlc3NBMT5BRTI3PC9MaW5rQ2VsbEFkZHJlc3NBMT4NCiAgICA8TGlua0NlbGxBZGRyZXNzUjFDMT5SMjdDMzE8L0xpbmtDZWxsQWRkcmVzc1IxQzE+DQogICAgPENlbGxCYWNrZ3JvdW5kQ29sb3I+MTY3NzcyMTU8L0NlbGxCYWNrZ3JvdW5kQ29sb3I+DQogICAgPENlbGxCYWNrZ3JvdW5kQ29sb3JJbmRleD4tNDE0MjwvQ2VsbEJhY2tncm91bmRDb2xvckluZGV4Pg0KICA8L0xpbmtJbmZvQ29yZT4NCiAgPExpbmtJbmZvWHNhPg0KICAgIDxBdUlkPjA1NTk3LzIyLzMvMy9EMjMwMzAwMTAwMDAwMDAwMDAwMC8xLzEvMjQyL0syNTAwMDAwMCMvUjMwMTAwMFo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zMDAxMDAwMDAwMDAwMDAwPC9EdEtpbmRJZD4NCiAgICA8RG9jVHlwPjE8L0RvY1R5cD4NCiAgICA8RG9jVHlwTm0gLz4NCiAgICA8U3VtQWNUeXA+MTwvU3VtQWNUeXA+DQogICAgPFNoZWV0VHlwPjI0MjwvU2hlZXRUeXA+DQogICAgPFNoZWV0Tm0+6ZaL56S65pWw5YCk56K66KqNKOmWi+ekuuWNmOS9jTEpPC9TaGVldE5tPg0KICAgIDxJdGVtSWQ+SzI1MDAwMDAwIzwvSXRlbUlkPg0KICAgIDxEaXNwSXRlbUlkPksyNTAwMDAwMDA8L0Rpc3BJdGVtSWQ+DQogICAgPENvbElkPlIzMDEwMDBaMCM8L0NvbElkPg0KICAgIDxUZW1BeGlzVHlwPjEwMDAwMDwvVGVtQXhpc1R5cD4NCiAgICA8TWVudU5tPu+8keagquW9k+OBn+OCiuWIqeebijwvTWVudU5tPg0KICAgIDxJdGVtTm0+5Z+65pys55qE77yR5qCq5b2T44Gf44KK5b2T5pyf5Yip55uK77yI6Kaq5Lya56S+44Gu5omA5pyJ6ICF44Gr5biw5bGe77yJPC9JdGVtTm0+DQogICAgPENvbE5tPuW9k+acn+WQiOioiDwvQ29sTm0+DQogICAgPE9yaWdpbmFsVmFsPjM1MS41OTM8L09yaWdpbmFsVmFsPg0KICAgIDxMYXN0TnVtVmFsPjM1MS41OTwvTGFzdE51bVZhbD4NCiAgICA8UmF3TGlua1ZhbD4zNTEuNTk8L1Jhd0xpbmtWYWw+DQogICAgPFZpZXdVbml0VHlwPjE8L1ZpZXdVbml0VHlwPg0KICAgIDxEZWNpbWFsUG9pbnQ+MjwvRGVjaW1hbFBvaW50Pg0KICAgIDxSb3VuZFR5cD4xPC9Sb3VuZFR5cD4NCiAgICA8TnVtVGV4dFR5cD4zPC9OdW1UZXh0VHlwPg0KICAgIDxDbGFzc1R5cD4zPC9DbGFzc1R5cD4NCiAgICA8RFRvdGFsWU1ESE1TPjIwMjUvMDEvMjkgMTc6MjI6N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2" Error="">PD94bWwgdmVyc2lvbj0iMS4wIiBlbmNvZGluZz0idXRmLTgiPz4NCjxMaW5rSW5mb0V4Y2VsIHhtbG5zOnhzaT0iaHR0cDovL3d3dy53My5vcmcvMjAwMS9YTUxTY2hlbWEtaW5zdGFuY2UiIHhtbG5zOnhzZD0iaHR0cDovL3d3dy53My5vcmcvMjAwMS9YTUxTY2hlbWEiPg0KICA8TGlua0luZm9Db3JlPg0KICAgIDxMaW5rSWQ+NjcyPC9MaW5rSWQ+DQogICAgPEluZmxvd1ZhbD4yMTYsNTAwLDU3NjwvSW5mbG93VmFsPg0KICAgIDxEaXNwVmFsPjIxNiw1MDAsNTc2IDwvRGlzcFZhbD4NCiAgICA8TGFzdFVwZFRpbWU+MjAyNS8wMS8zMSAxOTowNzozNDwvTGFzdFVwZFRpbWU+DQogICAgPFdvcmtzaGVldE5NPkVUQyAgPC9Xb3Jrc2hlZXROTT4NCiAgICA8TGlua0NlbGxBZGRyZXNzQTE+QUUyMzwvTGlua0NlbGxBZGRyZXNzQTE+DQogICAgPExpbmtDZWxsQWRkcmVzc1IxQzE+UjIzQzMxPC9MaW5rQ2VsbEFkZHJlc3NSMUMxPg0KICAgIDxDZWxsQmFja2dyb3VuZENvbG9yPjE2Nzc3MjE1PC9DZWxsQmFja2dyb3VuZENvbG9yPg0KICAgIDxDZWxsQmFja2dyb3VuZENvbG9ySW5kZXg+LTQxNDI8L0NlbGxCYWNrZ3JvdW5kQ29sb3JJbmRleD4NCiAgPC9MaW5rSW5mb0NvcmU+DQogIDxMaW5rSW5mb1hzYT4NCiAgICA8QXVJZD4wNTU5Ny8yMi8zLzMvRDIzMDE1MDA1MDM1MDAwMDAwMDAvMS8xLzI0Mi9LMTI1MD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TUwMDUwMzUwMDAwMDAwMDwvRHRLaW5kSWQ+DQogICAgPERvY1R5cD4xPC9Eb2NUeXA+DQogICAgPERvY1R5cE5tIC8+DQogICAgPFN1bUFjVHlwPjE8L1N1bUFjVHlwPg0KICAgIDxTaGVldFR5cD4yNDI8L1NoZWV0VHlwPg0KICAgIDxTaGVldE5tPumWi+ekuuaVsOWApOeiuuiqjSjplovnpLrljZjkvY0xKTwvU2hlZXRObT4NCiAgICA8SXRlbUlkPksxMjUwMDAwMCM8L0l0ZW1JZD4NCiAgICA8RGlzcEl0ZW1JZD5LMTI1MDAwMDAwPC9EaXNwSXRlbUlkPg0KICAgIDxDb2xJZD5SMzAxMDAwMDAjPC9Db2xJZD4NCiAgICA8VGVtQXhpc1R5cD4xMDAwMDA8L1RlbUF4aXNUeXA+DQogICAgPE1lbnVObT7moKrlvI/mlbA8L01lbnVObT4NCiAgICA8SXRlbU5tPuacn+S4reW5s+Wdh+agquW8j+aVsDwvSXRlbU5tPg0KICAgIDxDb2xObT4yMuacnzNRPC9Db2xObT4NCiAgICA8T3JpZ2luYWxWYWw+MjE2LDUwMCw1NzYuMDkxMDwvT3JpZ2luYWxWYWw+DQogICAgPExhc3ROdW1WYWw+MjE2LDUwMCw1NzY8L0xhc3ROdW1WYWw+DQogICAgPFJhd0xpbmtWYWw+MjE2LDUwMCw1NzY8L1Jhd0xpbmtWYWw+DQogICAgPFZpZXdVbml0VHlwPjE8L1ZpZXdVbml0VHlwPg0KICAgIDxEZWNpbWFsUG9pbnQ+MDwvRGVjaW1hbFBvaW50Pg0KICAgIDxSb3VuZFR5cD4yPC9Sb3VuZFR5cD4NCiAgICA8TnVtVGV4dFR5cD4zPC9OdW1UZXh0VHlwPg0KICAgIDxDbGFzc1R5cD4zPC9DbGFzc1R5cD4NCiAgICA8RFRvdGFsWU1ESE1TPjIwMjUvMDEvMjkgMTc6MjM6M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3" Error="">PD94bWwgdmVyc2lvbj0iMS4wIiBlbmNvZGluZz0idXRmLTgiPz4NCjxMaW5rSW5mb0V4Y2VsIHhtbG5zOnhzaT0iaHR0cDovL3d3dy53My5vcmcvMjAwMS9YTUxTY2hlbWEtaW5zdGFuY2UiIHhtbG5zOnhzZD0iaHR0cDovL3d3dy53My5vcmcvMjAwMS9YTUxTY2hlbWEiPg0KICA8TGlua0luZm9Db3JlPg0KICAgIDxMaW5rSWQ+NjczPC9MaW5rSWQ+DQogICAgPEluZmxvd1ZhbD4yMTIsOTk2LDc4OTwvSW5mbG93VmFsPg0KICAgIDxEaXNwVmFsPjIxMiw5OTYsNzg5IDwvRGlzcFZhbD4NCiAgICA8TGFzdFVwZFRpbWU+MjAyNS8wMS8zMSAxOTowNzozNDwvTGFzdFVwZFRpbWU+DQogICAgPFdvcmtzaGVldE5NPkVUQyAgPC9Xb3Jrc2hlZXROTT4NCiAgICA8TGlua0NlbGxBZGRyZXNzQTE+QUUyNTwvTGlua0NlbGxBZGRyZXNzQTE+DQogICAgPExpbmtDZWxsQWRkcmVzc1IxQzE+UjI1QzMxPC9MaW5rQ2VsbEFkZHJlc3NSMUMxPg0KICAgIDxDZWxsQmFja2dyb3VuZENvbG9yPjE2Nzc3MjE1PC9DZWxsQmFja2dyb3VuZENvbG9yPg0KICAgIDxDZWxsQmFja2dyb3VuZENvbG9ySW5kZXg+LTQxNDI8L0NlbGxCYWNrZ3JvdW5kQ29sb3JJbmRleD4NCiAgPC9MaW5rSW5mb0NvcmU+DQogIDxMaW5rSW5mb1hzYT4NCiAgICA8QXVJZD4wNTU5Ny8yMi8zLzMvRDIzMDE1MDA1MDM1MDAwMDAwMDAvMS8xLzI0Mi9LMTIzMD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TUwMDUwMzUwMDAwMDAwMDwvRHRLaW5kSWQ+DQogICAgPERvY1R5cD4xPC9Eb2NUeXA+DQogICAgPERvY1R5cE5tIC8+DQogICAgPFN1bUFjVHlwPjE8L1N1bUFjVHlwPg0KICAgIDxTaGVldFR5cD4yNDI8L1NoZWV0VHlwPg0KICAgIDxTaGVldE5tPumWi+ekuuaVsOWApOeiuuiqjSjplovnpLrljZjkvY0xKTwvU2hlZXRObT4NCiAgICA8SXRlbUlkPksxMjMwMDAwMCM8L0l0ZW1JZD4NCiAgICA8RGlzcEl0ZW1JZD5LMTIzMDAwMDAwPC9EaXNwSXRlbUlkPg0KICAgIDxDb2xJZD5SMzAxMDAwMDAjPC9Db2xJZD4NCiAgICA8VGVtQXhpc1R5cD4xMDAwMDA8L1RlbUF4aXNUeXA+DQogICAgPE1lbnVObT7moKrlvI/mlbA8L01lbnVObT4NCiAgICA8SXRlbU5tPuacn+acq+eZuuihjOa4iOagquW8j+aVsDwvSXRlbU5tPg0KICAgIDxDb2xObT4yMuacnzNRPC9Db2xObT4NCiAgICA8T3JpZ2luYWxWYWw+MjEyLDk5Niw3ODkuMDAwMDwvT3JpZ2luYWxWYWw+DQogICAgPExhc3ROdW1WYWw+MjEyLDk5Niw3ODk8L0xhc3ROdW1WYWw+DQogICAgPFJhd0xpbmtWYWw+MjEyLDk5Niw3ODk8L1Jhd0xpbmtWYWw+DQogICAgPFZpZXdVbml0VHlwPjE8L1ZpZXdVbml0VHlwPg0KICAgIDxEZWNpbWFsUG9pbnQ+MDwvRGVjaW1hbFBvaW50Pg0KICAgIDxSb3VuZFR5cD4yPC9Sb3VuZFR5cD4NCiAgICA8TnVtVGV4dFR5cD4zPC9OdW1UZXh0VHlwPg0KICAgIDxDbGFzc1R5cD4zPC9DbGFzc1R5cD4NCiAgICA8RFRvdGFsWU1ESE1TPjIwMjUvMDEvMjkgMTc6MjM6M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4" Error="">PD94bWwgdmVyc2lvbj0iMS4wIiBlbmNvZGluZz0idXRmLTgiPz4NCjxMaW5rSW5mb0V4Y2VsIHhtbG5zOnhzaT0iaHR0cDovL3d3dy53My5vcmcvMjAwMS9YTUxTY2hlbWEtaW5zdGFuY2UiIHhtbG5zOnhzZD0iaHR0cDovL3d3dy53My5vcmcvMjAwMS9YTUxTY2hlbWEiPg0KICA8TGlua0luZm9Db3JlPg0KICAgIDxMaW5rSWQ+Njc0PC9MaW5rSWQ+DQogICAgPEluZmxvd1ZhbD4tMTksNDM2PC9JbmZsb3dWYWw+DQogICAgPERpc3BWYWw+4payIDE5LDQzNiA8L0Rpc3BWYWw+DQogICAgPExhc3RVcGRUaW1lPjIwMjUvMDEvMzEgMTk6MDc6MzQ8L0xhc3RVcGRUaW1lPg0KICAgIDxXb3Jrc2hlZXROTT5QTOOAkElGUlPjgJE8L1dvcmtzaGVldE5NPg0KICAgIDxMaW5rQ2VsbEFkZHJlc3NBMT5TMjk8L0xpbmtDZWxsQWRkcmVzc0ExPg0KICAgIDxMaW5rQ2VsbEFkZHJlc3NSMUMxPlIyOU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IxMDgwWj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E5LDQzNiw0NzEsMDAwPC9PcmlnaW5hbFZhbD4NCiAgICA8TGFzdE51bVZhbD4tMTksNDM2PC9MYXN0TnVtVmFsPg0KICAgIDxSYXdMaW5rVmFsPi0xOSw0MzY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5" Error="">PD94bWwgdmVyc2lvbj0iMS4wIiBlbmNvZGluZz0idXRmLTgiPz4NCjxMaW5rSW5mb0V4Y2VsIHhtbG5zOnhzaT0iaHR0cDovL3d3dy53My5vcmcvMjAwMS9YTUxTY2hlbWEtaW5zdGFuY2UiIHhtbG5zOnhzZD0iaHR0cDovL3d3dy53My5vcmcvMjAwMS9YTUxTY2hlbWEiPg0KICA8TGlua0luZm9Db3JlPg0KICAgIDxMaW5rSWQ+Njc1PC9MaW5rSWQ+DQogICAgPEluZmxvd1ZhbD43OCw4NDI8L0luZmxvd1ZhbD4NCiAgICA8RGlzcFZhbD43OCw4NDIgPC9EaXNwVmFsPg0KICAgIDxMYXN0VXBkVGltZT4yMDI1LzAxLzMxIDE5OjA3OjM0PC9MYXN0VXBkVGltZT4NCiAgICA8V29ya3NoZWV0Tk0+UEzjgJBJRlJT44CRPC9Xb3Jrc2hlZXROTT4NCiAgICA8TGlua0NlbGxBZGRyZXNzQTE+UzMwPC9MaW5rQ2VsbEFkZHJlc3NBMT4NCiAgICA8TGlua0NlbGxBZGRyZXNzUjFDMT5SMzB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yMzAw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c4LDg0Miw2MjEsMDAwPC9PcmlnaW5hbFZhbD4NCiAgICA8TGFzdE51bVZhbD43OCw4NDI8L0xhc3ROdW1WYWw+DQogICAgPFJhd0xpbmtWYWw+NzgsODQy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2" Error="">PD94bWwgdmVyc2lvbj0iMS4wIiBlbmNvZGluZz0idXRmLTgiPz4NCjxMaW5rSW5mb0V4Y2VsIHhtbG5zOnhzaT0iaHR0cDovL3d3dy53My5vcmcvMjAwMS9YTUxTY2hlbWEtaW5zdGFuY2UiIHhtbG5zOnhzZD0iaHR0cDovL3d3dy53My5vcmcvMjAwMS9YTUxTY2hlbWEiPg0KICA8TGlua0luZm9Db3JlPg0KICAgIDxMaW5rSWQ+NzEyPC9MaW5rSWQ+DQogICAgPEluZmxvd1ZhbD41NjY8L0luZmxvd1ZhbD4NCiAgICA8RGlzcFZhbD41NjYgPC9EaXNwVmFsPg0KICAgIDxMYXN0VXBkVGltZT4yMDI1LzAxLzMxIDE5OjA3OjM0PC9MYXN0VXBkVGltZT4NCiAgICA8V29ya3NoZWV0Tk0+Q0bjgJBJRlJT44CRIDwvV29ya3NoZWV0Tk0+DQogICAgPExpbmtDZWxsQWRkcmVzc0ExPlE0NTwvTGlua0NlbGxBZGRyZXNzQTE+DQogICAgPExpbmtDZWxsQWRkcmVzc1IxQzE+UjQ1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TEx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E8L0l0ZW1JZD4NCiAgICA8RGlzcEl0ZW1JZD5LNjMwMDQwMDA8L0Rpc3BJdGVtSWQ+DQogICAgPENvbElkPlIzMDEwMDAwMCM8L0NvbElkPg0KICAgIDxUZW1BeGlzVHlwPjEwMDAwMDwvVGVtQXhpc1R5cD4NCiAgICA8TWVudU5tPumAo+e1kENG6KiI566X5pu4PC9NZW51Tm0+DQogICAgPEl0ZW1ObT7npL7lgrXjga7nmbrooYzjgavjgojjgovlj47lhaU8L0l0ZW1ObT4NCiAgICA8Q29sTm0+5b2T5pyf6YeR6aGNPC9Db2xObT4NCiAgICA8T3JpZ2luYWxWYWw+NTY2LDIwMCwwMDA8L09yaWdpbmFsVmFsPg0KICAgIDxMYXN0TnVtVmFsPjU2NjwvTGFzdE51bVZhbD4NCiAgICA8UmF3TGlua1ZhbD41NjY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7" Error="">PD94bWwgdmVyc2lvbj0iMS4wIiBlbmNvZGluZz0idXRmLTgiPz4NCjxMaW5rSW5mb0V4Y2VsIHhtbG5zOnhzaT0iaHR0cDovL3d3dy53My5vcmcvMjAwMS9YTUxTY2hlbWEtaW5zdGFuY2UiIHhtbG5zOnhzZD0iaHR0cDovL3d3dy53My5vcmcvMjAwMS9YTUxTY2hlbWEiPg0KICA8TGlua0luZm9Db3JlPg0KICAgIDxMaW5rSWQ+NzE3PC9MaW5rSWQ+DQogICAgPEluZmxvd1ZhbD4zLDM3OTwvSW5mbG93VmFsPg0KICAgIDxEaXNwVmFsPjMsMzc5IDwvRGlzcFZhbD4NCiAgICA8TGFzdFVwZFRpbWU+MjAyNS8wMS8zMSAxOTowNzozNDwvTGFzdFVwZFRpbWU+DQogICAgPFdvcmtzaGVldE5NPkNG44CQSUZSU+OAkSA8L1dvcmtzaGVldE5NPg0KICAgIDxMaW5rQ2VsbEFkZHJlc3NBMT5RNTA8L0xpbmtDZWxsQWRkcmVzc0ExPg0KICAgIDxMaW5rQ2VsbEFkZHJlc3NSMUMxPlI1M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xN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1PC9JdGVtSWQ+DQogICAgPERpc3BJdGVtSWQ+SzYzMDA3MDAwPC9EaXNwSXRlbUlkPg0KICAgIDxDb2xJZD5SMzAxMDAwMDAjPC9Db2xJZD4NCiAgICA8VGVtQXhpc1R5cD4xMDAwMDA8L1RlbUF4aXNUeXA+DQogICAgPE1lbnVObT7pgKPntZBDRuioiOeul+abuDwvTWVudU5tPg0KICAgIDxJdGVtTm0+6Z2e5pSv6YWN5oyB5YiG5qCq5Li744GL44KJ44Gu5omV6L6844Gr44KI44KL5Y+O5YWlPC9JdGVtTm0+DQogICAgPENvbE5tPuW9k+acn+mHkemhjTwvQ29sTm0+DQogICAgPE9yaWdpbmFsVmFsPjMsMzc5LDYyNCwwMDA8L09yaWdpbmFsVmFsPg0KICAgIDxMYXN0TnVtVmFsPjMsMzc5PC9MYXN0TnVtVmFsPg0KICAgIDxSYXdMaW5rVmFsPjMsMzc5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s>
</XAE>
</file>

<file path=customXml/itemProps1.xml><?xml version="1.0" encoding="utf-8"?>
<ds:datastoreItem xmlns:ds="http://schemas.openxmlformats.org/officeDocument/2006/customXml" ds:itemID="{E5264484-C353-4DCD-A74F-DF03523179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PL【日本基準】</vt:lpstr>
      <vt:lpstr>PL【IFRS】</vt:lpstr>
      <vt:lpstr>PL QTR【日本基準】</vt:lpstr>
      <vt:lpstr>PL QTR【IFRS】</vt:lpstr>
      <vt:lpstr>BS【日本基準】</vt:lpstr>
      <vt:lpstr>BS【IFRS】</vt:lpstr>
      <vt:lpstr>CF【日本基準】</vt:lpstr>
      <vt:lpstr>CF【IFRS】 </vt:lpstr>
      <vt:lpstr>SEGMENT【日本基準】</vt:lpstr>
      <vt:lpstr>SEGMENT【IFRS】</vt:lpstr>
      <vt:lpstr>GROUP（１）</vt:lpstr>
      <vt:lpstr>GROUP  (２)</vt:lpstr>
      <vt:lpstr>ETC  </vt:lpstr>
      <vt:lpstr>BS【IFRS】!Print_Area</vt:lpstr>
      <vt:lpstr>BS【日本基準】!Print_Area</vt:lpstr>
      <vt:lpstr>'CF【IFRS】 '!Print_Area</vt:lpstr>
      <vt:lpstr>CF【日本基準】!Print_Area</vt:lpstr>
      <vt:lpstr>'GROUP  (２)'!Print_Area</vt:lpstr>
      <vt:lpstr>'GROUP（１）'!Print_Area</vt:lpstr>
      <vt:lpstr>'PL QTR【IFRS】'!Print_Area</vt:lpstr>
      <vt:lpstr>'PL QTR【日本基準】'!Print_Area</vt:lpstr>
      <vt:lpstr>PL【IFRS】!Print_Area</vt:lpstr>
      <vt:lpstr>SEGMENT【IFRS】!Print_Area</vt:lpstr>
      <vt:lpstr>SEGMENT【日本基準】!Print_Area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2016-05-13T01:20:35Z</dcterms:created>
  <dcterms:modified xsi:type="dcterms:W3CDTF">2025-02-03T04:34:46Z</dcterms:modified>
</cp:coreProperties>
</file>