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filterPrivacy="1" codeName="ThisWorkbook"/>
  <xr:revisionPtr revIDLastSave="0" documentId="13_ncr:1_{663231F8-7920-4B20-A7AD-87D1EA8B6FE8}" xr6:coauthVersionLast="47" xr6:coauthVersionMax="47" xr10:uidLastSave="{00000000-0000-0000-0000-000000000000}"/>
  <bookViews>
    <workbookView xWindow="28690" yWindow="-110" windowWidth="29020" windowHeight="15700" tabRatio="775" xr2:uid="{00000000-000D-0000-FFFF-FFFF00000000}"/>
  </bookViews>
  <sheets>
    <sheet name="PL【JGAAP】" sheetId="51" r:id="rId1"/>
    <sheet name="PL【IFRS】 " sheetId="61" r:id="rId2"/>
    <sheet name="PL QTR【JGAAP】" sheetId="52" r:id="rId3"/>
    <sheet name="PL QTR【IFRS】 " sheetId="64" r:id="rId4"/>
    <sheet name="BS【JGAAP】" sheetId="53" r:id="rId5"/>
    <sheet name="BS【IFRS】" sheetId="47" r:id="rId6"/>
    <sheet name="CF【JGAAP】" sheetId="54" r:id="rId7"/>
    <sheet name="CF【IFRS】" sheetId="48" r:id="rId8"/>
    <sheet name="SEGMENT【JGAAP】" sheetId="41" r:id="rId9"/>
    <sheet name="SEGMENT【IFRS】 " sheetId="58" r:id="rId10"/>
    <sheet name="GROUP（1） " sheetId="49" r:id="rId11"/>
    <sheet name="GROUP  (2)" sheetId="57" r:id="rId12"/>
    <sheet name="ETC" sheetId="60" r:id="rId13"/>
    <sheet name="Country Exposure" sheetId="65" r:id="rId14"/>
    <sheet name="XTA_EXCEL_LINK_WORKSHEET" sheetId="63" state="veryHidden" r:id="rId15"/>
  </sheets>
  <definedNames>
    <definedName name="EV__LASTREFTIME__" hidden="1">39563.8390046296</definedName>
    <definedName name="_xlnm.Print_Area" localSheetId="5">BS【IFRS】!$A$1:$S$62</definedName>
    <definedName name="_xlnm.Print_Area" localSheetId="4">BS【JGAAP】!$A$1:$L$65</definedName>
    <definedName name="_xlnm.Print_Area" localSheetId="7">CF【IFRS】!$A$1:$S$69</definedName>
    <definedName name="_xlnm.Print_Area" localSheetId="6">CF【JGAAP】!$A$1:$M$68</definedName>
    <definedName name="_xlnm.Print_Area" localSheetId="13">'Country Exposure'!$A$1:$J$49</definedName>
    <definedName name="_xlnm.Print_Area" localSheetId="12">ETC!$A$1:$AG$31</definedName>
    <definedName name="_xlnm.Print_Area" localSheetId="11">'GROUP  (2)'!$A$1:$AF$67</definedName>
    <definedName name="_xlnm.Print_Area" localSheetId="10">'GROUP（1） '!$A$1:$AP$77</definedName>
    <definedName name="_xlnm.Print_Area" localSheetId="3">'PL QTR【IFRS】 '!$A$1:$AO$79</definedName>
    <definedName name="_xlnm.Print_Area" localSheetId="2">'PL QTR【JGAAP】'!$A$1:$AP$33</definedName>
    <definedName name="_xlnm.Print_Area" localSheetId="1">'PL【IFRS】 '!$A$1:$V$76</definedName>
    <definedName name="_xlnm.Print_Area" localSheetId="0">PL【JGAAP】!$A$1:$P$101</definedName>
    <definedName name="_xlnm.Print_Area" localSheetId="9">'SEGMENT【IFRS】 '!$A$1:$AA$51</definedName>
    <definedName name="_xlnm.Print_Area" localSheetId="8">SEGMENT【JGAAP】!$A$1:$V$60</definedName>
    <definedName name="XTA_EXCEL_LINK_1000" hidden="1">CF【IFRS】!#REF!</definedName>
    <definedName name="XTA_EXCEL_LINK_1001" hidden="1">CF【IFRS】!#REF!</definedName>
    <definedName name="XTA_EXCEL_LINK_1002" hidden="1">CF【IFRS】!#REF!</definedName>
    <definedName name="XTA_EXCEL_LINK_1003" hidden="1">CF【IFRS】!#REF!</definedName>
    <definedName name="XTA_EXCEL_LINK_1004" hidden="1">CF【IFRS】!#REF!</definedName>
    <definedName name="XTA_EXCEL_LINK_1005" hidden="1">CF【IFRS】!#REF!</definedName>
    <definedName name="XTA_EXCEL_LINK_1006" hidden="1">CF【IFRS】!#REF!</definedName>
    <definedName name="XTA_EXCEL_LINK_1007" hidden="1">CF【IFRS】!#REF!</definedName>
    <definedName name="XTA_EXCEL_LINK_1008" hidden="1">CF【IFRS】!#REF!</definedName>
    <definedName name="XTA_EXCEL_LINK_1009" hidden="1">CF【IFRS】!#REF!</definedName>
    <definedName name="XTA_EXCEL_LINK_1010" hidden="1">CF【IFRS】!#REF!</definedName>
    <definedName name="XTA_EXCEL_LINK_1011" hidden="1">CF【IFRS】!#REF!</definedName>
    <definedName name="XTA_EXCEL_LINK_1012" hidden="1">CF【IFRS】!#REF!</definedName>
    <definedName name="XTA_EXCEL_LINK_1013" hidden="1">CF【IFRS】!#REF!</definedName>
    <definedName name="XTA_EXCEL_LINK_1014" hidden="1">CF【IFRS】!#REF!</definedName>
    <definedName name="XTA_EXCEL_LINK_1015" hidden="1">CF【IFRS】!#REF!</definedName>
    <definedName name="XTA_EXCEL_LINK_1016" hidden="1">CF【IFRS】!#REF!</definedName>
    <definedName name="XTA_EXCEL_LINK_1017" hidden="1">CF【IFRS】!#REF!</definedName>
    <definedName name="XTA_EXCEL_LINK_1018" hidden="1">CF【IFRS】!#REF!</definedName>
    <definedName name="XTA_EXCEL_LINK_1019" hidden="1">CF【IFRS】!#REF!</definedName>
    <definedName name="XTA_EXCEL_LINK_1020" hidden="1">CF【IFRS】!#REF!</definedName>
    <definedName name="XTA_EXCEL_LINK_1021" hidden="1">CF【IFRS】!#REF!</definedName>
    <definedName name="XTA_EXCEL_LINK_1022" hidden="1">CF【IFRS】!#REF!</definedName>
    <definedName name="XTA_EXCEL_LINK_1023" hidden="1">CF【IFRS】!#REF!</definedName>
    <definedName name="XTA_EXCEL_LINK_1024" hidden="1">CF【IFRS】!#REF!</definedName>
    <definedName name="XTA_EXCEL_LINK_1025" hidden="1">CF【IFRS】!#REF!</definedName>
    <definedName name="XTA_EXCEL_LINK_1026" hidden="1">CF【IFRS】!#REF!</definedName>
    <definedName name="XTA_EXCEL_LINK_1027" hidden="1">CF【IFRS】!#REF!</definedName>
    <definedName name="XTA_EXCEL_LINK_1028" hidden="1">CF【IFRS】!#REF!</definedName>
    <definedName name="XTA_EXCEL_LINK_1029" hidden="1">CF【IFRS】!#REF!</definedName>
    <definedName name="XTA_EXCEL_LINK_1030" hidden="1">CF【IFRS】!#REF!</definedName>
    <definedName name="XTA_EXCEL_LINK_1031" hidden="1">CF【IFRS】!#REF!</definedName>
    <definedName name="XTA_EXCEL_LINK_1036" hidden="1">'PL【IFRS】 '!#REF!</definedName>
    <definedName name="XTA_EXCEL_LINK_1037" hidden="1">'PL【IFRS】 '!#REF!</definedName>
    <definedName name="XTA_EXCEL_LINK_1038" hidden="1">'PL【IFRS】 '!#REF!</definedName>
    <definedName name="XTA_EXCEL_LINK_1039" hidden="1">'PL【IFRS】 '!#REF!</definedName>
    <definedName name="XTA_EXCEL_LINK_1040" hidden="1">'PL【IFRS】 '!#REF!</definedName>
    <definedName name="XTA_EXCEL_LINK_1041" hidden="1">'PL【IFRS】 '!#REF!</definedName>
    <definedName name="XTA_EXCEL_LINK_1042" hidden="1">'PL【IFRS】 '!#REF!</definedName>
    <definedName name="XTA_EXCEL_LINK_1043" hidden="1">'PL【IFRS】 '!#REF!</definedName>
    <definedName name="XTA_EXCEL_LINK_1044" hidden="1">'PL【IFRS】 '!#REF!</definedName>
    <definedName name="XTA_EXCEL_LINK_1045" hidden="1">'PL【IFRS】 '!#REF!</definedName>
    <definedName name="XTA_EXCEL_LINK_1046" hidden="1">'PL【IFRS】 '!#REF!</definedName>
    <definedName name="XTA_EXCEL_LINK_1048" hidden="1">'PL【IFRS】 '!#REF!</definedName>
    <definedName name="XTA_EXCEL_LINK_1049" hidden="1">'PL【IFRS】 '!#REF!</definedName>
    <definedName name="XTA_EXCEL_LINK_1050" hidden="1">'PL【IFRS】 '!#REF!</definedName>
    <definedName name="XTA_EXCEL_LINK_1051" hidden="1">'PL【IFRS】 '!#REF!</definedName>
    <definedName name="XTA_EXCEL_LINK_1053" hidden="1">'PL【IFRS】 '!#REF!</definedName>
    <definedName name="XTA_EXCEL_LINK_1054" hidden="1">'PL【IFRS】 '!#REF!</definedName>
    <definedName name="XTA_EXCEL_LINK_1055" hidden="1">'PL【IFRS】 '!#REF!</definedName>
    <definedName name="XTA_EXCEL_LINK_1056" hidden="1">'PL【IFRS】 '!#REF!</definedName>
    <definedName name="XTA_EXCEL_LINK_1057" hidden="1">'PL【IFRS】 '!#REF!</definedName>
    <definedName name="XTA_EXCEL_LINK_1058" hidden="1">'PL【IFRS】 '!#REF!</definedName>
    <definedName name="XTA_EXCEL_LINK_1059" hidden="1">'PL【IFRS】 '!#REF!</definedName>
    <definedName name="XTA_EXCEL_LINK_1060" hidden="1">'PL【IFRS】 '!#REF!</definedName>
    <definedName name="XTA_EXCEL_LINK_1061" hidden="1">'PL【IFRS】 '!#REF!</definedName>
    <definedName name="XTA_EXCEL_LINK_1062" hidden="1">'PL【IFRS】 '!#REF!</definedName>
    <definedName name="XTA_EXCEL_LINK_1063" hidden="1">'PL【IFRS】 '!#REF!</definedName>
    <definedName name="XTA_EXCEL_LINK_1064" hidden="1">'PL【IFRS】 '!#REF!</definedName>
    <definedName name="XTA_EXCEL_LINK_1065" hidden="1">'PL【IFRS】 '!#REF!</definedName>
    <definedName name="XTA_EXCEL_LINK_1066" hidden="1">'PL【IFRS】 '!#REF!</definedName>
    <definedName name="XTA_EXCEL_LINK_1067" hidden="1">'PL【IFRS】 '!#REF!</definedName>
    <definedName name="XTA_EXCEL_LINK_1068" hidden="1">'PL【IFRS】 '!#REF!</definedName>
    <definedName name="XTA_EXCEL_LINK_1069" hidden="1">'PL【IFRS】 '!#REF!</definedName>
    <definedName name="XTA_EXCEL_LINK_1070" hidden="1">'PL【IFRS】 '!#REF!</definedName>
    <definedName name="XTA_EXCEL_LINK_1071" hidden="1">'PL【IFRS】 '!#REF!</definedName>
    <definedName name="XTA_EXCEL_LINK_1072" hidden="1">'PL【IFRS】 '!#REF!</definedName>
    <definedName name="XTA_EXCEL_LINK_1073" hidden="1">'PL【IFRS】 '!#REF!</definedName>
    <definedName name="XTA_EXCEL_LINK_1206" hidden="1">'PL【IFRS】 '!#REF!</definedName>
    <definedName name="XTA_EXCEL_LINK_1270" hidden="1">'PL【IFRS】 '!#REF!</definedName>
    <definedName name="XTA_EXCEL_LINK_1271" hidden="1">'PL【IFRS】 '!#REF!</definedName>
    <definedName name="XTA_EXCEL_LINK_1341" hidden="1">'PL【IFRS】 '!$U$7</definedName>
    <definedName name="XTA_EXCEL_LINK_1342" hidden="1">'PL【IFRS】 '!$U$8</definedName>
    <definedName name="XTA_EXCEL_LINK_1343" hidden="1">'PL【IFRS】 '!$U$9</definedName>
    <definedName name="XTA_EXCEL_LINK_1344" hidden="1">'PL【IFRS】 '!$U$10</definedName>
    <definedName name="XTA_EXCEL_LINK_1345" hidden="1">'PL【IFRS】 '!$U$11</definedName>
    <definedName name="XTA_EXCEL_LINK_1346" hidden="1">'PL【IFRS】 '!$U$12</definedName>
    <definedName name="XTA_EXCEL_LINK_1348" hidden="1">'PL【IFRS】 '!$U$14</definedName>
    <definedName name="XTA_EXCEL_LINK_1349" hidden="1">'PL【IFRS】 '!$U$15</definedName>
    <definedName name="XTA_EXCEL_LINK_1350" hidden="1">'PL【IFRS】 '!$U$16</definedName>
    <definedName name="XTA_EXCEL_LINK_1351" hidden="1">'PL【IFRS】 '!$U$17</definedName>
    <definedName name="XTA_EXCEL_LINK_1352" hidden="1">'PL【IFRS】 '!$U$18</definedName>
    <definedName name="XTA_EXCEL_LINK_1353" hidden="1">'PL【IFRS】 '!$U$19</definedName>
    <definedName name="XTA_EXCEL_LINK_1354" hidden="1">'PL【IFRS】 '!$U$20</definedName>
    <definedName name="XTA_EXCEL_LINK_1355" hidden="1">'PL【IFRS】 '!$U$23</definedName>
    <definedName name="XTA_EXCEL_LINK_1356" hidden="1">'PL【IFRS】 '!$U$24</definedName>
    <definedName name="XTA_EXCEL_LINK_1357" hidden="1">'PL【IFRS】 '!$U$25</definedName>
    <definedName name="XTA_EXCEL_LINK_1358" hidden="1">'PL【IFRS】 '!$U$26</definedName>
    <definedName name="XTA_EXCEL_LINK_1359" hidden="1">'PL【IFRS】 '!$U$28</definedName>
    <definedName name="XTA_EXCEL_LINK_1360" hidden="1">'PL【IFRS】 '!$U$30</definedName>
    <definedName name="XTA_EXCEL_LINK_1361" hidden="1">'PL【IFRS】 '!$U$31</definedName>
    <definedName name="XTA_EXCEL_LINK_1362" hidden="1">'PL【IFRS】 '!$U$32</definedName>
    <definedName name="XTA_EXCEL_LINK_1363" hidden="1">'PL【IFRS】 '!$U$33</definedName>
    <definedName name="XTA_EXCEL_LINK_1364" hidden="1">'PL【IFRS】 '!$U$34</definedName>
    <definedName name="XTA_EXCEL_LINK_1365" hidden="1">'PL【IFRS】 '!$U$36</definedName>
    <definedName name="XTA_EXCEL_LINK_1366" hidden="1">'PL【IFRS】 '!$U$37</definedName>
    <definedName name="XTA_EXCEL_LINK_1367" hidden="1">'PL【IFRS】 '!$U$56</definedName>
    <definedName name="XTA_EXCEL_LINK_1368" hidden="1">'PL【IFRS】 '!$U$59</definedName>
    <definedName name="XTA_EXCEL_LINK_1369" hidden="1">'PL【IFRS】 '!$U$60</definedName>
    <definedName name="XTA_EXCEL_LINK_1370" hidden="1">'PL【IFRS】 '!$U$61</definedName>
    <definedName name="XTA_EXCEL_LINK_1371" hidden="1">'PL【IFRS】 '!$U$62</definedName>
    <definedName name="XTA_EXCEL_LINK_1372" hidden="1">'PL【IFRS】 '!$U$64</definedName>
    <definedName name="XTA_EXCEL_LINK_1373" hidden="1">'PL【IFRS】 '!$U$65</definedName>
    <definedName name="XTA_EXCEL_LINK_1374" hidden="1">'PL【IFRS】 '!$U$66</definedName>
    <definedName name="XTA_EXCEL_LINK_1375" hidden="1">'PL【IFRS】 '!$U$67</definedName>
    <definedName name="XTA_EXCEL_LINK_1376" hidden="1">'PL【IFRS】 '!$U$68</definedName>
    <definedName name="XTA_EXCEL_LINK_1377" hidden="1">'PL【IFRS】 '!$U$69</definedName>
    <definedName name="XTA_EXCEL_LINK_1378" hidden="1">'PL【IFRS】 '!$U$71</definedName>
    <definedName name="XTA_EXCEL_LINK_1379" hidden="1">'PL【IFRS】 '!$U$72</definedName>
    <definedName name="XTA_EXCEL_LINK_1380" hidden="1">'PL【IFRS】 '!$U$73</definedName>
    <definedName name="XTA_EXCEL_LINK_1381" hidden="1">BS【IFRS】!$S$6</definedName>
    <definedName name="XTA_EXCEL_LINK_1382" hidden="1">BS【IFRS】!$S$7</definedName>
    <definedName name="XTA_EXCEL_LINK_1383" hidden="1">BS【IFRS】!$S$8</definedName>
    <definedName name="XTA_EXCEL_LINK_1384" hidden="1">BS【IFRS】!$S$9</definedName>
    <definedName name="XTA_EXCEL_LINK_1385" hidden="1">BS【IFRS】!$S$10</definedName>
    <definedName name="XTA_EXCEL_LINK_1386" hidden="1">BS【IFRS】!$S$11</definedName>
    <definedName name="XTA_EXCEL_LINK_1387" hidden="1">BS【IFRS】!$S$12</definedName>
    <definedName name="XTA_EXCEL_LINK_1388" hidden="1">BS【IFRS】!$S$13</definedName>
    <definedName name="XTA_EXCEL_LINK_1389" hidden="1">BS【IFRS】!$S$14</definedName>
    <definedName name="XTA_EXCEL_LINK_1390" hidden="1">BS【IFRS】!$S$15</definedName>
    <definedName name="XTA_EXCEL_LINK_1391" hidden="1">BS【IFRS】!$S$17</definedName>
    <definedName name="XTA_EXCEL_LINK_1392" hidden="1">BS【IFRS】!$S$18</definedName>
    <definedName name="XTA_EXCEL_LINK_1393" hidden="1">BS【IFRS】!$S$19</definedName>
    <definedName name="XTA_EXCEL_LINK_1394" hidden="1">BS【IFRS】!$S$20</definedName>
    <definedName name="XTA_EXCEL_LINK_1395" hidden="1">BS【IFRS】!$S$21</definedName>
    <definedName name="XTA_EXCEL_LINK_1396" hidden="1">BS【IFRS】!$S$22</definedName>
    <definedName name="XTA_EXCEL_LINK_1397" hidden="1">BS【IFRS】!$S$23</definedName>
    <definedName name="XTA_EXCEL_LINK_1398" hidden="1">BS【IFRS】!$S$24</definedName>
    <definedName name="XTA_EXCEL_LINK_1399" hidden="1">BS【IFRS】!$S$25</definedName>
    <definedName name="XTA_EXCEL_LINK_1400" hidden="1">BS【IFRS】!$S$26</definedName>
    <definedName name="XTA_EXCEL_LINK_1401" hidden="1">BS【IFRS】!$S$27</definedName>
    <definedName name="XTA_EXCEL_LINK_1402" hidden="1">BS【IFRS】!$S$28</definedName>
    <definedName name="XTA_EXCEL_LINK_1403" hidden="1">BS【IFRS】!$S$29</definedName>
    <definedName name="XTA_EXCEL_LINK_1404" hidden="1">BS【IFRS】!$S$31</definedName>
    <definedName name="XTA_EXCEL_LINK_1405" hidden="1">BS【IFRS】!$S$32</definedName>
    <definedName name="XTA_EXCEL_LINK_1406" hidden="1">BS【IFRS】!$S$33</definedName>
    <definedName name="XTA_EXCEL_LINK_1407" hidden="1">BS【IFRS】!$S$34</definedName>
    <definedName name="XTA_EXCEL_LINK_1408" hidden="1">BS【IFRS】!$S$35</definedName>
    <definedName name="XTA_EXCEL_LINK_1409" hidden="1">BS【IFRS】!$S$36</definedName>
    <definedName name="XTA_EXCEL_LINK_1410" hidden="1">BS【IFRS】!$S$37</definedName>
    <definedName name="XTA_EXCEL_LINK_1412" hidden="1">BS【IFRS】!$S$39</definedName>
    <definedName name="XTA_EXCEL_LINK_1413" hidden="1">BS【IFRS】!$S$41</definedName>
    <definedName name="XTA_EXCEL_LINK_1414" hidden="1">BS【IFRS】!$S$42</definedName>
    <definedName name="XTA_EXCEL_LINK_1415" hidden="1">BS【IFRS】!$S$43</definedName>
    <definedName name="XTA_EXCEL_LINK_1416" hidden="1">BS【IFRS】!$S$44</definedName>
    <definedName name="XTA_EXCEL_LINK_1417" hidden="1">BS【IFRS】!$S$45</definedName>
    <definedName name="XTA_EXCEL_LINK_1418" hidden="1">BS【IFRS】!$S$46</definedName>
    <definedName name="XTA_EXCEL_LINK_1419" hidden="1">BS【IFRS】!$S$47</definedName>
    <definedName name="XTA_EXCEL_LINK_1420" hidden="1">BS【IFRS】!$S$48</definedName>
    <definedName name="XTA_EXCEL_LINK_1421" hidden="1">BS【IFRS】!$S$49</definedName>
    <definedName name="XTA_EXCEL_LINK_1422" hidden="1">BS【IFRS】!$S$50</definedName>
    <definedName name="XTA_EXCEL_LINK_1423" hidden="1">BS【IFRS】!$S$52</definedName>
    <definedName name="XTA_EXCEL_LINK_1424" hidden="1">BS【IFRS】!$S$53</definedName>
    <definedName name="XTA_EXCEL_LINK_1425" hidden="1">BS【IFRS】!$S$54</definedName>
    <definedName name="XTA_EXCEL_LINK_1426" hidden="1">BS【IFRS】!$S$55</definedName>
    <definedName name="XTA_EXCEL_LINK_1427" hidden="1">BS【IFRS】!$S$56</definedName>
    <definedName name="XTA_EXCEL_LINK_1428" hidden="1">BS【IFRS】!$S$57</definedName>
    <definedName name="XTA_EXCEL_LINK_1429" hidden="1">BS【IFRS】!$S$58</definedName>
    <definedName name="XTA_EXCEL_LINK_1430" hidden="1">BS【IFRS】!$S$59</definedName>
    <definedName name="XTA_EXCEL_LINK_1431" hidden="1">BS【IFRS】!$S$60</definedName>
    <definedName name="XTA_EXCEL_LINK_1432" hidden="1">CF【IFRS】!$S$6</definedName>
    <definedName name="XTA_EXCEL_LINK_1433" hidden="1">CF【IFRS】!$S$7</definedName>
    <definedName name="XTA_EXCEL_LINK_1434" hidden="1">CF【IFRS】!$S$8</definedName>
    <definedName name="XTA_EXCEL_LINK_1435" hidden="1">CF【IFRS】!$S$9</definedName>
    <definedName name="XTA_EXCEL_LINK_1436" hidden="1">CF【IFRS】!$S$10</definedName>
    <definedName name="XTA_EXCEL_LINK_1437" hidden="1">CF【IFRS】!$S$11</definedName>
    <definedName name="XTA_EXCEL_LINK_1438" hidden="1">CF【IFRS】!$S$12</definedName>
    <definedName name="XTA_EXCEL_LINK_1439" hidden="1">CF【IFRS】!$S$13</definedName>
    <definedName name="XTA_EXCEL_LINK_1440" hidden="1">CF【IFRS】!$S$14</definedName>
    <definedName name="XTA_EXCEL_LINK_1441" hidden="1">CF【IFRS】!$S$15</definedName>
    <definedName name="XTA_EXCEL_LINK_1442" hidden="1">CF【IFRS】!$S$16</definedName>
    <definedName name="XTA_EXCEL_LINK_1443" hidden="1">CF【IFRS】!$S$17</definedName>
    <definedName name="XTA_EXCEL_LINK_1444" hidden="1">CF【IFRS】!$S$18</definedName>
    <definedName name="XTA_EXCEL_LINK_1445" hidden="1">CF【IFRS】!$S$19</definedName>
    <definedName name="XTA_EXCEL_LINK_1446" hidden="1">CF【IFRS】!$S$20</definedName>
    <definedName name="XTA_EXCEL_LINK_1447" hidden="1">CF【IFRS】!$S$21</definedName>
    <definedName name="XTA_EXCEL_LINK_1448" hidden="1">CF【IFRS】!$S$22</definedName>
    <definedName name="XTA_EXCEL_LINK_1449" hidden="1">CF【IFRS】!$S$23</definedName>
    <definedName name="XTA_EXCEL_LINK_1450" hidden="1">CF【IFRS】!$S$24</definedName>
    <definedName name="XTA_EXCEL_LINK_1451" hidden="1">CF【IFRS】!$S$26</definedName>
    <definedName name="XTA_EXCEL_LINK_1452" hidden="1">CF【IFRS】!$S$27</definedName>
    <definedName name="XTA_EXCEL_LINK_1453" hidden="1">CF【IFRS】!$S$28</definedName>
    <definedName name="XTA_EXCEL_LINK_1454" hidden="1">CF【IFRS】!$S$29</definedName>
    <definedName name="XTA_EXCEL_LINK_1455" hidden="1">CF【IFRS】!$S$30</definedName>
    <definedName name="XTA_EXCEL_LINK_1456" hidden="1">CF【IFRS】!$S$31</definedName>
    <definedName name="XTA_EXCEL_LINK_1457" hidden="1">CF【IFRS】!$S$32</definedName>
    <definedName name="XTA_EXCEL_LINK_1458" hidden="1">CF【IFRS】!$S$33</definedName>
    <definedName name="XTA_EXCEL_LINK_1459" hidden="1">CF【IFRS】!$S$34</definedName>
    <definedName name="XTA_EXCEL_LINK_1460" hidden="1">CF【IFRS】!$S$35</definedName>
    <definedName name="XTA_EXCEL_LINK_1461" hidden="1">CF【IFRS】!$S$36</definedName>
    <definedName name="XTA_EXCEL_LINK_1462" hidden="1">CF【IFRS】!$S$37</definedName>
    <definedName name="XTA_EXCEL_LINK_1463" hidden="1">CF【IFRS】!$S$42</definedName>
    <definedName name="XTA_EXCEL_LINK_1464" hidden="1">CF【IFRS】!$S$43</definedName>
    <definedName name="XTA_EXCEL_LINK_1465" hidden="1">CF【IFRS】!$S$44</definedName>
    <definedName name="XTA_EXCEL_LINK_1466" hidden="1">CF【IFRS】!$S$45</definedName>
    <definedName name="XTA_EXCEL_LINK_1467" hidden="1">CF【IFRS】!$S$47</definedName>
    <definedName name="XTA_EXCEL_LINK_1468" hidden="1">CF【IFRS】!$S$48</definedName>
    <definedName name="XTA_EXCEL_LINK_1469" hidden="1">CF【IFRS】!$S$49</definedName>
    <definedName name="XTA_EXCEL_LINK_1470" hidden="1">CF【IFRS】!$S$50</definedName>
    <definedName name="XTA_EXCEL_LINK_1471" hidden="1">CF【IFRS】!$S$51</definedName>
    <definedName name="XTA_EXCEL_LINK_1472" hidden="1">CF【IFRS】!$S$52</definedName>
    <definedName name="XTA_EXCEL_LINK_1473" hidden="1">CF【IFRS】!$S$53</definedName>
    <definedName name="XTA_EXCEL_LINK_1474" hidden="1">CF【IFRS】!$S$54</definedName>
    <definedName name="XTA_EXCEL_LINK_1475" hidden="1">CF【IFRS】!$S$55</definedName>
    <definedName name="XTA_EXCEL_LINK_1476" hidden="1">CF【IFRS】!$S$56</definedName>
    <definedName name="XTA_EXCEL_LINK_1477" hidden="1">CF【IFRS】!$S$57</definedName>
    <definedName name="XTA_EXCEL_LINK_1478" hidden="1">CF【IFRS】!$S$58</definedName>
    <definedName name="XTA_EXCEL_LINK_1479" hidden="1">CF【IFRS】!$S$59</definedName>
    <definedName name="XTA_EXCEL_LINK_1480" hidden="1">CF【IFRS】!$S$61</definedName>
    <definedName name="XTA_EXCEL_LINK_1481" hidden="1">ETC!$AG$6</definedName>
    <definedName name="XTA_EXCEL_LINK_1482" hidden="1">ETC!$AG$7</definedName>
    <definedName name="XTA_EXCEL_LINK_1483" hidden="1">ETC!$AG$8</definedName>
    <definedName name="XTA_EXCEL_LINK_1484" hidden="1">ETC!$AG$9</definedName>
    <definedName name="XTA_EXCEL_LINK_1485" hidden="1">ETC!$AG$23</definedName>
    <definedName name="XTA_EXCEL_LINK_1487" hidden="1">ETC!$AG$27</definedName>
    <definedName name="XTA_EXCEL_LINK_1489" hidden="1">'PL【IFRS】 '!$U$29</definedName>
    <definedName name="XTA_EXCEL_LINK_1516" hidden="1">'PL QTR【IFRS】 '!$R$43</definedName>
    <definedName name="XTA_EXCEL_LINK_1517" hidden="1">'PL QTR【IFRS】 '!$R$44</definedName>
    <definedName name="XTA_EXCEL_LINK_1518" hidden="1">'PL QTR【IFRS】 '!$R$45</definedName>
    <definedName name="XTA_EXCEL_LINK_1519" hidden="1">'PL QTR【IFRS】 '!$R$46</definedName>
    <definedName name="XTA_EXCEL_LINK_1520" hidden="1">'PL QTR【IFRS】 '!$R$47</definedName>
    <definedName name="XTA_EXCEL_LINK_1521" hidden="1">'PL QTR【IFRS】 '!$R$48</definedName>
    <definedName name="XTA_EXCEL_LINK_1522" hidden="1">'PL QTR【IFRS】 '!$R$49</definedName>
    <definedName name="XTA_EXCEL_LINK_1523" hidden="1">'PL QTR【IFRS】 '!$R$50</definedName>
    <definedName name="XTA_EXCEL_LINK_1524" hidden="1">'PL QTR【IFRS】 '!$R$51</definedName>
    <definedName name="XTA_EXCEL_LINK_1525" hidden="1">'PL QTR【IFRS】 '!$R$52</definedName>
    <definedName name="XTA_EXCEL_LINK_1526" hidden="1">'PL QTR【IFRS】 '!$R$53</definedName>
    <definedName name="XTA_EXCEL_LINK_1527" hidden="1">'PL QTR【IFRS】 '!$R$54</definedName>
    <definedName name="XTA_EXCEL_LINK_1528" hidden="1">'PL QTR【IFRS】 '!$R$55</definedName>
    <definedName name="XTA_EXCEL_LINK_1529" hidden="1">'PL QTR【IFRS】 '!$R$57</definedName>
    <definedName name="XTA_EXCEL_LINK_1530" hidden="1">'PL QTR【IFRS】 '!$R$58</definedName>
    <definedName name="XTA_EXCEL_LINK_1531" hidden="1">'PL QTR【IFRS】 '!$R$59</definedName>
    <definedName name="XTA_EXCEL_LINK_1532" hidden="1">'PL QTR【IFRS】 '!$R$60</definedName>
    <definedName name="XTA_EXCEL_LINK_1533" hidden="1">'PL QTR【IFRS】 '!$R$61</definedName>
    <definedName name="XTA_EXCEL_LINK_1534" hidden="1">'PL QTR【IFRS】 '!$R$62</definedName>
    <definedName name="XTA_EXCEL_LINK_1535" hidden="1">'PL QTR【IFRS】 '!$R$63</definedName>
    <definedName name="XTA_EXCEL_LINK_1536" hidden="1">'PL QTR【IFRS】 '!$R$64</definedName>
    <definedName name="XTA_EXCEL_LINK_1537" hidden="1">'PL QTR【IFRS】 '!$R$65</definedName>
    <definedName name="XTA_EXCEL_LINK_1538" hidden="1">'PL QTR【IFRS】 '!$R$66</definedName>
    <definedName name="XTA_EXCEL_LINK_1539" hidden="1">'PL QTR【IFRS】 '!$R$67</definedName>
    <definedName name="XTA_EXCEL_LINK_1540" hidden="1">'PL QTR【IFRS】 '!$R$69</definedName>
    <definedName name="XTA_EXCEL_LINK_1541" hidden="1">'PL QTR【IFRS】 '!$R$70</definedName>
    <definedName name="XTA_EXCEL_LINK_1542" hidden="1">CF【IFRS】!$S$60</definedName>
    <definedName name="XTA_EXCEL_LINK_1543" hidden="1">CF【IFRS】!$S$46</definedName>
    <definedName name="XTA_EXCEL_LINK_1544" hidden="1">BS【IFRS】!$S$38</definedName>
    <definedName name="XTA_EXCEL_LINK_275" hidden="1">#REF!</definedName>
    <definedName name="XTA_EXCEL_LINK_276" hidden="1">#REF!</definedName>
    <definedName name="XTA_EXCEL_LINK_277" hidden="1">#REF!</definedName>
    <definedName name="XTA_EXCEL_LINK_278" hidden="1">#REF!</definedName>
    <definedName name="XTA_EXCEL_LINK_279" hidden="1">#REF!</definedName>
    <definedName name="XTA_EXCEL_LINK_280" hidden="1">#REF!</definedName>
    <definedName name="XTA_EXCEL_LINK_281" hidden="1">#REF!</definedName>
    <definedName name="XTA_EXCEL_LINK_282" hidden="1">#REF!</definedName>
    <definedName name="XTA_EXCEL_LINK_283" hidden="1">#REF!</definedName>
    <definedName name="XTA_EXCEL_LINK_284" hidden="1">#REF!</definedName>
    <definedName name="XTA_EXCEL_LINK_285" hidden="1">#REF!</definedName>
    <definedName name="XTA_EXCEL_LINK_286" hidden="1">#REF!</definedName>
    <definedName name="XTA_EXCEL_LINK_287" hidden="1">#REF!</definedName>
    <definedName name="XTA_EXCEL_LINK_288" hidden="1">#REF!</definedName>
    <definedName name="XTA_EXCEL_LINK_289" hidden="1">#REF!</definedName>
    <definedName name="XTA_EXCEL_LINK_290" hidden="1">#REF!</definedName>
    <definedName name="XTA_EXCEL_LINK_291" hidden="1">#REF!</definedName>
    <definedName name="XTA_EXCEL_LINK_292" hidden="1">#REF!</definedName>
    <definedName name="XTA_EXCEL_LINK_293" hidden="1">#REF!</definedName>
    <definedName name="XTA_EXCEL_LINK_294" hidden="1">#REF!</definedName>
    <definedName name="XTA_EXCEL_LINK_295" hidden="1">#REF!</definedName>
    <definedName name="XTA_EXCEL_LINK_296" hidden="1">#REF!</definedName>
    <definedName name="XTA_EXCEL_LINK_297" hidden="1">#REF!</definedName>
    <definedName name="XTA_EXCEL_LINK_298" hidden="1">#REF!</definedName>
    <definedName name="XTA_EXCEL_LINK_299" hidden="1">#REF!</definedName>
    <definedName name="XTA_EXCEL_LINK_417" hidden="1">'SEGMENT【IFRS】 '!#REF!</definedName>
    <definedName name="XTA_EXCEL_LINK_418" hidden="1">'SEGMENT【IFRS】 '!#REF!</definedName>
    <definedName name="XTA_EXCEL_LINK_419" hidden="1">'SEGMENT【IFRS】 '!#REF!</definedName>
    <definedName name="XTA_EXCEL_LINK_420" hidden="1">'SEGMENT【IFRS】 '!#REF!</definedName>
    <definedName name="XTA_EXCEL_LINK_421" hidden="1">'SEGMENT【IFRS】 '!#REF!</definedName>
    <definedName name="XTA_EXCEL_LINK_422" hidden="1">'SEGMENT【IFRS】 '!#REF!</definedName>
    <definedName name="XTA_EXCEL_LINK_423" hidden="1">'SEGMENT【IFRS】 '!#REF!</definedName>
    <definedName name="XTA_EXCEL_LINK_424" hidden="1">'SEGMENT【IFRS】 '!#REF!</definedName>
    <definedName name="XTA_EXCEL_LINK_425" hidden="1">'SEGMENT【IFRS】 '!#REF!</definedName>
    <definedName name="XTA_EXCEL_LINK_426" hidden="1">'SEGMENT【IFRS】 '!#REF!</definedName>
    <definedName name="XTA_EXCEL_LINK_427" hidden="1">'SEGMENT【IFRS】 '!#REF!</definedName>
    <definedName name="XTA_EXCEL_LINK_428" hidden="1">'SEGMENT【IFRS】 '!#REF!</definedName>
    <definedName name="XTA_EXCEL_LINK_429" hidden="1">'SEGMENT【IFRS】 '!#REF!</definedName>
    <definedName name="XTA_EXCEL_LINK_430" hidden="1">'SEGMENT【IFRS】 '!#REF!</definedName>
    <definedName name="XTA_EXCEL_LINK_431" hidden="1">'SEGMENT【IFRS】 '!#REF!</definedName>
    <definedName name="XTA_EXCEL_LINK_432" hidden="1">'SEGMENT【IFRS】 '!#REF!</definedName>
    <definedName name="XTA_EXCEL_LINK_433" hidden="1">'SEGMENT【IFRS】 '!#REF!</definedName>
    <definedName name="XTA_EXCEL_LINK_434" hidden="1">'SEGMENT【IFRS】 '!#REF!</definedName>
    <definedName name="XTA_EXCEL_LINK_435" hidden="1">'SEGMENT【IFRS】 '!#REF!</definedName>
    <definedName name="XTA_EXCEL_LINK_436" hidden="1">'SEGMENT【IFRS】 '!#REF!</definedName>
    <definedName name="XTA_EXCEL_LINK_437" hidden="1">'SEGMENT【IFRS】 '!#REF!</definedName>
    <definedName name="XTA_EXCEL_LINK_438" hidden="1">'SEGMENT【IFRS】 '!#REF!</definedName>
    <definedName name="XTA_EXCEL_LINK_439" hidden="1">'SEGMENT【IFRS】 '!#REF!</definedName>
    <definedName name="XTA_EXCEL_LINK_452" hidden="1">'SEGMENT【IFRS】 '!#REF!</definedName>
    <definedName name="XTA_EXCEL_LINK_457" hidden="1">'SEGMENT【IFRS】 '!#REF!</definedName>
    <definedName name="XTA_EXCEL_LINK_458" hidden="1">'SEGMENT【IFRS】 '!#REF!</definedName>
    <definedName name="XTA_EXCEL_LINK_459" hidden="1">'SEGMENT【IFRS】 '!#REF!</definedName>
    <definedName name="XTA_EXCEL_LINK_460" hidden="1">'SEGMENT【IFRS】 '!#REF!</definedName>
    <definedName name="XTA_EXCEL_LINK_461" hidden="1">'SEGMENT【IFRS】 '!#REF!</definedName>
    <definedName name="XTA_EXCEL_LINK_462" hidden="1">'SEGMENT【IFRS】 '!#REF!</definedName>
    <definedName name="XTA_EXCEL_LINK_628" hidden="1">'SEGMENT【IFRS】 '!#REF!</definedName>
    <definedName name="XTA_EXCEL_LINK_629" hidden="1">'SEGMENT【IFRS】 '!#REF!</definedName>
    <definedName name="XTA_EXCEL_LINK_630" hidden="1">'SEGMENT【IFRS】 '!#REF!</definedName>
    <definedName name="XTA_EXCEL_LINK_632" hidden="1">'SEGMENT【IFRS】 '!#REF!</definedName>
    <definedName name="XTA_EXCEL_LINK_633" hidden="1">'SEGMENT【IFRS】 '!#REF!</definedName>
    <definedName name="XTA_EXCEL_LINK_634" hidden="1">'SEGMENT【IFRS】 '!#REF!</definedName>
    <definedName name="XTA_EXCEL_LINK_635" hidden="1">'SEGMENT【IFRS】 '!#REF!</definedName>
    <definedName name="XTA_EXCEL_LINK_636" hidden="1">'SEGMENT【IFRS】 '!#REF!</definedName>
    <definedName name="XTA_EXCEL_LINK_637" hidden="1">'SEGMENT【IFRS】 '!#REF!</definedName>
    <definedName name="XTA_EXCEL_LINK_638" hidden="1">'SEGMENT【IFRS】 '!#REF!</definedName>
    <definedName name="XTA_EXCEL_LINK_639" hidden="1">'SEGMENT【IFRS】 '!#REF!</definedName>
    <definedName name="XTA_EXCEL_LINK_640" hidden="1">'SEGMENT【IFRS】 '!#REF!</definedName>
    <definedName name="XTA_EXCEL_LINK_643" hidden="1">'SEGMENT【IFRS】 '!#REF!</definedName>
    <definedName name="XTA_EXCEL_LINK_644" hidden="1">'SEGMENT【IFRS】 '!#REF!</definedName>
    <definedName name="XTA_EXCEL_LINK_645" hidden="1">'SEGMENT【IFRS】 '!#REF!</definedName>
    <definedName name="XTA_EXCEL_LINK_649" hidden="1">'SEGMENT【IFRS】 '!#REF!</definedName>
    <definedName name="XTA_EXCEL_LINK_650" hidden="1">'SEGMENT【IFRS】 '!#REF!</definedName>
    <definedName name="XTA_EXCEL_LINK_652" hidden="1">'SEGMENT【IFRS】 '!#REF!</definedName>
    <definedName name="XTA_EXCEL_LINK_653" hidden="1">'SEGMENT【IFRS】 '!#REF!</definedName>
    <definedName name="XTA_EXCEL_LINK_654" hidden="1">'SEGMENT【IFRS】 '!#REF!</definedName>
    <definedName name="XTA_EXCEL_LINK_655" hidden="1">'SEGMENT【IFRS】 '!#REF!</definedName>
    <definedName name="XTA_EXCEL_LINK_656" hidden="1">'SEGMENT【IFRS】 '!#REF!</definedName>
    <definedName name="XTA_EXCEL_LINK_678" hidden="1">'SEGMENT【IFRS】 '!#REF!</definedName>
    <definedName name="XTA_EXCEL_LINK_679" hidden="1">'SEGMENT【IFRS】 '!#REF!</definedName>
    <definedName name="XTA_EXCEL_LINK_680" hidden="1">'SEGMENT【IFRS】 '!#REF!</definedName>
    <definedName name="XTA_EXCEL_LINK_681" hidden="1">'SEGMENT【IFRS】 '!#REF!</definedName>
    <definedName name="XTA_EXCEL_LINK_682" hidden="1">'SEGMENT【IFRS】 '!#REF!</definedName>
    <definedName name="XTA_EXCEL_LINK_683" hidden="1">'SEGMENT【IFRS】 '!#REF!</definedName>
    <definedName name="XTA_EXCEL_LINK_684" hidden="1">'SEGMENT【IFRS】 '!#REF!</definedName>
    <definedName name="XTA_EXCEL_LINK_685" hidden="1">'SEGMENT【IFRS】 '!#REF!</definedName>
    <definedName name="XTA_EXCEL_LINK_934" hidden="1">BS【IFRS】!#REF!</definedName>
    <definedName name="XTA_EXCEL_LINK_935" hidden="1">BS【IFRS】!#REF!</definedName>
    <definedName name="XTA_EXCEL_LINK_936" hidden="1">BS【IFRS】!#REF!</definedName>
    <definedName name="XTA_EXCEL_LINK_937" hidden="1">BS【IFRS】!#REF!</definedName>
    <definedName name="XTA_EXCEL_LINK_938" hidden="1">BS【IFRS】!#REF!</definedName>
    <definedName name="XTA_EXCEL_LINK_939" hidden="1">BS【IFRS】!#REF!</definedName>
    <definedName name="XTA_EXCEL_LINK_940" hidden="1">BS【IFRS】!#REF!</definedName>
    <definedName name="XTA_EXCEL_LINK_941" hidden="1">BS【IFRS】!#REF!</definedName>
    <definedName name="XTA_EXCEL_LINK_942" hidden="1">BS【IFRS】!#REF!</definedName>
    <definedName name="XTA_EXCEL_LINK_943" hidden="1">BS【IFRS】!#REF!</definedName>
    <definedName name="XTA_EXCEL_LINK_944" hidden="1">BS【IFRS】!#REF!</definedName>
    <definedName name="XTA_EXCEL_LINK_945" hidden="1">BS【IFRS】!#REF!</definedName>
    <definedName name="XTA_EXCEL_LINK_946" hidden="1">BS【IFRS】!#REF!</definedName>
    <definedName name="XTA_EXCEL_LINK_947" hidden="1">BS【IFRS】!#REF!</definedName>
    <definedName name="XTA_EXCEL_LINK_948" hidden="1">BS【IFRS】!#REF!</definedName>
    <definedName name="XTA_EXCEL_LINK_949" hidden="1">BS【IFRS】!#REF!</definedName>
    <definedName name="XTA_EXCEL_LINK_950" hidden="1">BS【IFRS】!#REF!</definedName>
    <definedName name="XTA_EXCEL_LINK_951" hidden="1">BS【IFRS】!#REF!</definedName>
    <definedName name="XTA_EXCEL_LINK_952" hidden="1">BS【IFRS】!#REF!</definedName>
    <definedName name="XTA_EXCEL_LINK_953" hidden="1">BS【IFRS】!#REF!</definedName>
    <definedName name="XTA_EXCEL_LINK_954" hidden="1">BS【IFRS】!#REF!</definedName>
    <definedName name="XTA_EXCEL_LINK_955" hidden="1">BS【IFRS】!#REF!</definedName>
    <definedName name="XTA_EXCEL_LINK_956" hidden="1">BS【IFRS】!#REF!</definedName>
    <definedName name="XTA_EXCEL_LINK_957" hidden="1">BS【IFRS】!#REF!</definedName>
    <definedName name="XTA_EXCEL_LINK_958" hidden="1">BS【IFRS】!#REF!</definedName>
    <definedName name="XTA_EXCEL_LINK_959" hidden="1">BS【IFRS】!#REF!</definedName>
    <definedName name="XTA_EXCEL_LINK_960" hidden="1">BS【IFRS】!#REF!</definedName>
    <definedName name="XTA_EXCEL_LINK_961" hidden="1">BS【IFRS】!#REF!</definedName>
    <definedName name="XTA_EXCEL_LINK_962" hidden="1">BS【IFRS】!#REF!</definedName>
    <definedName name="XTA_EXCEL_LINK_963" hidden="1">BS【IFRS】!#REF!</definedName>
    <definedName name="XTA_EXCEL_LINK_964" hidden="1">BS【IFRS】!#REF!</definedName>
    <definedName name="XTA_EXCEL_LINK_965" hidden="1">BS【IFRS】!#REF!</definedName>
    <definedName name="XTA_EXCEL_LINK_966" hidden="1">BS【IFRS】!#REF!</definedName>
    <definedName name="XTA_EXCEL_LINK_967" hidden="1">BS【IFRS】!#REF!</definedName>
    <definedName name="XTA_EXCEL_LINK_968" hidden="1">BS【IFRS】!#REF!</definedName>
    <definedName name="XTA_EXCEL_LINK_969" hidden="1">BS【IFRS】!#REF!</definedName>
    <definedName name="XTA_EXCEL_LINK_970" hidden="1">BS【IFRS】!#REF!</definedName>
    <definedName name="XTA_EXCEL_LINK_971" hidden="1">BS【IFRS】!#REF!</definedName>
    <definedName name="XTA_EXCEL_LINK_972" hidden="1">BS【IFRS】!#REF!</definedName>
    <definedName name="XTA_EXCEL_LINK_973" hidden="1">BS【IFRS】!#REF!</definedName>
    <definedName name="XTA_EXCEL_LINK_974" hidden="1">BS【IFRS】!#REF!</definedName>
    <definedName name="XTA_EXCEL_LINK_975" hidden="1">BS【IFRS】!#REF!</definedName>
    <definedName name="XTA_EXCEL_LINK_976" hidden="1">BS【IFRS】!#REF!</definedName>
    <definedName name="XTA_EXCEL_LINK_977" hidden="1">BS【IFRS】!#REF!</definedName>
    <definedName name="XTA_EXCEL_LINK_978" hidden="1">BS【IFRS】!#REF!</definedName>
    <definedName name="XTA_EXCEL_LINK_979" hidden="1">BS【IFRS】!#REF!</definedName>
    <definedName name="XTA_EXCEL_LINK_980" hidden="1">BS【IFRS】!#REF!</definedName>
    <definedName name="XTA_EXCEL_LINK_981" hidden="1">BS【IFRS】!#REF!</definedName>
    <definedName name="XTA_EXCEL_LINK_982" hidden="1">BS【IFRS】!#REF!</definedName>
    <definedName name="XTA_EXCEL_LINK_983" hidden="1">BS【IFRS】!#REF!</definedName>
    <definedName name="XTA_EXCEL_LINK_984" hidden="1">CF【IFRS】!#REF!</definedName>
    <definedName name="XTA_EXCEL_LINK_985" hidden="1">CF【IFRS】!#REF!</definedName>
    <definedName name="XTA_EXCEL_LINK_986" hidden="1">CF【IFRS】!#REF!</definedName>
    <definedName name="XTA_EXCEL_LINK_987" hidden="1">CF【IFRS】!#REF!</definedName>
    <definedName name="XTA_EXCEL_LINK_988" hidden="1">CF【IFRS】!#REF!</definedName>
    <definedName name="XTA_EXCEL_LINK_989" hidden="1">CF【IFRS】!#REF!</definedName>
    <definedName name="XTA_EXCEL_LINK_990" hidden="1">CF【IFRS】!#REF!</definedName>
    <definedName name="XTA_EXCEL_LINK_991" hidden="1">CF【IFRS】!#REF!</definedName>
    <definedName name="XTA_EXCEL_LINK_992" hidden="1">CF【IFRS】!#REF!</definedName>
    <definedName name="XTA_EXCEL_LINK_993" hidden="1">CF【IFRS】!#REF!</definedName>
    <definedName name="XTA_EXCEL_LINK_994" hidden="1">CF【IFRS】!#REF!</definedName>
    <definedName name="XTA_EXCEL_LINK_995" hidden="1">CF【IFRS】!#REF!</definedName>
    <definedName name="XTA_EXCEL_LINK_996" hidden="1">CF【IFRS】!#REF!</definedName>
    <definedName name="XTA_EXCEL_LINK_997" hidden="1">CF【IFRS】!#REF!</definedName>
    <definedName name="XTA_EXCEL_LINK_998" hidden="1">CF【IFRS】!#REF!</definedName>
    <definedName name="XTA_EXCEL_LINK_999" hidden="1">CF【IFRS】!#REF!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12" i="60" l="1"/>
  <c r="AF12" i="60"/>
  <c r="AG13" i="60" l="1"/>
  <c r="S39" i="48" l="1"/>
  <c r="E14" i="57" l="1"/>
  <c r="E7" i="57"/>
  <c r="E8" i="57"/>
  <c r="E6" i="57"/>
  <c r="C14" i="57"/>
  <c r="Y42" i="49"/>
  <c r="Q70" i="64" l="1"/>
  <c r="Q69" i="64"/>
  <c r="Q67" i="64"/>
  <c r="Q66" i="64"/>
  <c r="Q65" i="64"/>
  <c r="Q64" i="64"/>
  <c r="Q62" i="64"/>
  <c r="Q61" i="64"/>
  <c r="Q59" i="64"/>
  <c r="Q58" i="64"/>
  <c r="Q57" i="64"/>
  <c r="J40" i="65" l="1"/>
  <c r="J49" i="65" s="1"/>
  <c r="I40" i="65"/>
  <c r="I49" i="65" s="1"/>
  <c r="H40" i="65"/>
  <c r="H49" i="65" s="1"/>
  <c r="G40" i="65"/>
  <c r="G49" i="65" s="1"/>
  <c r="F40" i="65"/>
  <c r="F49" i="65" s="1"/>
  <c r="E40" i="65"/>
  <c r="D40" i="65"/>
  <c r="C40" i="65"/>
  <c r="J19" i="65"/>
  <c r="I19" i="65"/>
  <c r="H19" i="65"/>
  <c r="G19" i="65"/>
  <c r="F19" i="65"/>
  <c r="E19" i="65"/>
  <c r="D19" i="65"/>
  <c r="C19" i="65"/>
  <c r="Q44" i="64" l="1"/>
  <c r="Q45" i="64"/>
  <c r="Q46" i="64"/>
  <c r="Q47" i="64"/>
  <c r="Q48" i="64"/>
  <c r="Q49" i="64"/>
  <c r="Q50" i="64"/>
  <c r="Q51" i="64"/>
  <c r="Q52" i="64"/>
  <c r="Q53" i="64"/>
  <c r="Q54" i="64"/>
  <c r="Q55" i="64"/>
  <c r="Q43" i="64"/>
  <c r="AF13" i="60"/>
  <c r="R39" i="48" l="1"/>
  <c r="AE13" i="60" l="1"/>
  <c r="M70" i="64"/>
  <c r="M69" i="64"/>
  <c r="M67" i="64"/>
  <c r="M66" i="64"/>
  <c r="M65" i="64"/>
  <c r="M64" i="64"/>
  <c r="M62" i="64"/>
  <c r="M61" i="64"/>
  <c r="M60" i="64"/>
  <c r="M59" i="64"/>
  <c r="M58" i="64"/>
  <c r="M57" i="64"/>
  <c r="M44" i="64"/>
  <c r="M45" i="64"/>
  <c r="M46" i="64"/>
  <c r="M47" i="64"/>
  <c r="M48" i="64"/>
  <c r="M49" i="64"/>
  <c r="M50" i="64"/>
  <c r="M52" i="64"/>
  <c r="M53" i="64"/>
  <c r="M54" i="64"/>
  <c r="M55" i="64"/>
  <c r="M43" i="64"/>
  <c r="P42" i="49" l="1"/>
  <c r="O42" i="49"/>
  <c r="Q41" i="49"/>
  <c r="Q40" i="49"/>
  <c r="Q39" i="49"/>
  <c r="Q38" i="49"/>
  <c r="Q37" i="49"/>
  <c r="Q36" i="49"/>
  <c r="Q35" i="49"/>
  <c r="Q34" i="49"/>
  <c r="K15" i="49"/>
  <c r="J15" i="49"/>
  <c r="L14" i="49"/>
  <c r="L13" i="49"/>
  <c r="M27" i="57"/>
  <c r="L27" i="57"/>
  <c r="N26" i="57"/>
  <c r="N25" i="57"/>
  <c r="N24" i="57"/>
  <c r="N23" i="57"/>
  <c r="N22" i="57"/>
  <c r="N21" i="57"/>
  <c r="N20" i="57"/>
  <c r="N19" i="57"/>
  <c r="F44" i="57"/>
  <c r="H44" i="57" s="1"/>
  <c r="C44" i="57"/>
  <c r="E44" i="57" s="1"/>
  <c r="H43" i="57"/>
  <c r="H42" i="57"/>
  <c r="H41" i="57"/>
  <c r="H40" i="57"/>
  <c r="H36" i="57"/>
  <c r="H35" i="57"/>
  <c r="Q39" i="48"/>
  <c r="Q42" i="49" l="1"/>
  <c r="L15" i="49"/>
  <c r="N27" i="57"/>
  <c r="P39" i="48" l="1"/>
  <c r="I67" i="64"/>
  <c r="I49" i="64"/>
  <c r="I50" i="64" l="1"/>
  <c r="I70" i="64"/>
  <c r="I69" i="64"/>
  <c r="I66" i="64"/>
  <c r="I65" i="64"/>
  <c r="I64" i="64"/>
  <c r="I62" i="64"/>
  <c r="I61" i="64"/>
  <c r="I59" i="64"/>
  <c r="I60" i="64"/>
  <c r="I58" i="64"/>
  <c r="I57" i="64"/>
  <c r="I44" i="64"/>
  <c r="I45" i="64"/>
  <c r="I46" i="64"/>
  <c r="I47" i="64"/>
  <c r="I48" i="64"/>
  <c r="I51" i="64"/>
  <c r="I52" i="64"/>
  <c r="I53" i="64"/>
  <c r="I54" i="64"/>
  <c r="I55" i="64"/>
  <c r="I43" i="64"/>
  <c r="AM25" i="64"/>
  <c r="AM21" i="64"/>
  <c r="M58" i="49" l="1"/>
  <c r="N58" i="49"/>
  <c r="L48" i="49"/>
  <c r="L49" i="49"/>
  <c r="L50" i="49"/>
  <c r="L51" i="49"/>
  <c r="L52" i="49"/>
  <c r="L53" i="49"/>
  <c r="L54" i="49"/>
  <c r="L55" i="49"/>
  <c r="L56" i="49"/>
  <c r="L57" i="49"/>
  <c r="J58" i="49"/>
  <c r="K58" i="49"/>
  <c r="E58" i="49"/>
  <c r="D58" i="49"/>
  <c r="F57" i="49"/>
  <c r="F56" i="49"/>
  <c r="F55" i="49"/>
  <c r="F54" i="49"/>
  <c r="F53" i="49"/>
  <c r="F52" i="49"/>
  <c r="F51" i="49"/>
  <c r="F50" i="49"/>
  <c r="F49" i="49"/>
  <c r="F48" i="49"/>
  <c r="H58" i="49"/>
  <c r="G58" i="49"/>
  <c r="I58" i="49" s="1"/>
  <c r="I57" i="49"/>
  <c r="I56" i="49"/>
  <c r="I55" i="49"/>
  <c r="I54" i="49"/>
  <c r="I53" i="49"/>
  <c r="I52" i="49"/>
  <c r="I51" i="49"/>
  <c r="I50" i="49"/>
  <c r="I49" i="49"/>
  <c r="I48" i="49"/>
  <c r="K33" i="52"/>
  <c r="L33" i="52"/>
  <c r="L32" i="52"/>
  <c r="L30" i="52"/>
  <c r="L29" i="52"/>
  <c r="L28" i="52"/>
  <c r="L27" i="52"/>
  <c r="L24" i="52"/>
  <c r="L23" i="52"/>
  <c r="M23" i="52"/>
  <c r="L19" i="52"/>
  <c r="L18" i="52"/>
  <c r="L17" i="52"/>
  <c r="L12" i="52"/>
  <c r="L11" i="52"/>
  <c r="L10" i="52"/>
  <c r="L9" i="52"/>
  <c r="L8" i="52"/>
  <c r="L7" i="52"/>
  <c r="L6" i="52"/>
  <c r="L5" i="52"/>
  <c r="L4" i="52"/>
  <c r="O58" i="49" l="1"/>
  <c r="L58" i="49"/>
  <c r="F58" i="49"/>
</calcChain>
</file>

<file path=xl/sharedStrings.xml><?xml version="1.0" encoding="utf-8"?>
<sst xmlns="http://schemas.openxmlformats.org/spreadsheetml/2006/main" count="2581" uniqueCount="791">
  <si>
    <t>Net Sales</t>
    <phoneticPr fontId="2"/>
  </si>
  <si>
    <t>Operating Income</t>
    <phoneticPr fontId="2"/>
  </si>
  <si>
    <t>Consumer Lifestyle 
Business</t>
    <phoneticPr fontId="2"/>
  </si>
  <si>
    <t>Others</t>
    <phoneticPr fontId="2"/>
  </si>
  <si>
    <t>Elimination and Unallocated</t>
    <phoneticPr fontId="2"/>
  </si>
  <si>
    <t>Total</t>
    <phoneticPr fontId="2"/>
  </si>
  <si>
    <t>Total Assets</t>
    <phoneticPr fontId="2"/>
  </si>
  <si>
    <t>New Stage 2008</t>
    <phoneticPr fontId="2"/>
  </si>
  <si>
    <t>Gross debt/equity ratio (times)</t>
    <phoneticPr fontId="2"/>
  </si>
  <si>
    <t>Net debt/equity ratio (times)</t>
    <phoneticPr fontId="2"/>
  </si>
  <si>
    <t>Stock Price</t>
    <phoneticPr fontId="2"/>
  </si>
  <si>
    <t>Adjusted EPS</t>
    <phoneticPr fontId="2"/>
  </si>
  <si>
    <t>Net Assets per Share</t>
    <phoneticPr fontId="2"/>
  </si>
  <si>
    <t>-</t>
    <phoneticPr fontId="2"/>
  </si>
  <si>
    <t>FY2007</t>
  </si>
  <si>
    <t>Current assets</t>
    <phoneticPr fontId="2"/>
  </si>
  <si>
    <t>Total current assets</t>
    <phoneticPr fontId="2"/>
  </si>
  <si>
    <t>Gross profit</t>
    <phoneticPr fontId="2"/>
  </si>
  <si>
    <t>FY2009</t>
    <phoneticPr fontId="2"/>
  </si>
  <si>
    <t>Gross Profit</t>
    <phoneticPr fontId="2"/>
  </si>
  <si>
    <t>Ordinary Income</t>
    <phoneticPr fontId="2"/>
  </si>
  <si>
    <t>Machinery</t>
    <phoneticPr fontId="2"/>
  </si>
  <si>
    <t>Energy &amp; Metal</t>
    <phoneticPr fontId="2"/>
  </si>
  <si>
    <t>Chemicals &amp; Functional Materials</t>
    <phoneticPr fontId="2"/>
  </si>
  <si>
    <t>Shine 2011</t>
    <phoneticPr fontId="2"/>
  </si>
  <si>
    <t>-</t>
  </si>
  <si>
    <t>Cost of sales</t>
    <phoneticPr fontId="2"/>
  </si>
  <si>
    <t>Selling, general and administrative expenses</t>
    <phoneticPr fontId="2"/>
  </si>
  <si>
    <t>Number of Common stocks at the end of the period (Shares)</t>
    <phoneticPr fontId="2"/>
  </si>
  <si>
    <t>Number of average Preffered shares during the fiscal year (Shares)</t>
    <phoneticPr fontId="2"/>
  </si>
  <si>
    <t>Number of Preffered shares at the end of the period (Shares)</t>
    <phoneticPr fontId="2"/>
  </si>
  <si>
    <t>Number of average Common 
stocks during the fiscal year (Shares)</t>
    <phoneticPr fontId="2"/>
  </si>
  <si>
    <t>Total assets</t>
    <phoneticPr fontId="2"/>
  </si>
  <si>
    <t>FY2010</t>
    <phoneticPr fontId="2"/>
  </si>
  <si>
    <t>Other comprehensive income</t>
    <phoneticPr fontId="2"/>
  </si>
  <si>
    <t>FY2011</t>
    <phoneticPr fontId="2"/>
  </si>
  <si>
    <t>Current liabilities</t>
    <phoneticPr fontId="2"/>
  </si>
  <si>
    <t>Total current liabilities</t>
    <phoneticPr fontId="2"/>
  </si>
  <si>
    <t>Total liabilities</t>
    <phoneticPr fontId="2"/>
  </si>
  <si>
    <t xml:space="preserve">  Collection of long-term loans receivable</t>
    <phoneticPr fontId="2"/>
  </si>
  <si>
    <t xml:space="preserve">      Free Cash Flow</t>
    <phoneticPr fontId="2"/>
  </si>
  <si>
    <t xml:space="preserve">  Proceeds from issuance of bonds</t>
    <phoneticPr fontId="2"/>
  </si>
  <si>
    <t>Net increase (decrease) in cash and cash equivalents</t>
    <phoneticPr fontId="2"/>
  </si>
  <si>
    <t>Net Sales</t>
    <phoneticPr fontId="2"/>
  </si>
  <si>
    <t>Gross Profit</t>
    <phoneticPr fontId="2"/>
  </si>
  <si>
    <t>Operating Income</t>
    <phoneticPr fontId="2"/>
  </si>
  <si>
    <t>FY2005</t>
    <phoneticPr fontId="2"/>
  </si>
  <si>
    <t>FY2006</t>
    <phoneticPr fontId="2"/>
  </si>
  <si>
    <t>FY2007</t>
    <phoneticPr fontId="2"/>
  </si>
  <si>
    <t>FY2008</t>
    <phoneticPr fontId="2"/>
  </si>
  <si>
    <t>Machinery &amp;
Aerospace</t>
    <phoneticPr fontId="2"/>
  </si>
  <si>
    <t>Energy &amp;
Mineral Resources</t>
    <phoneticPr fontId="2"/>
  </si>
  <si>
    <t>Chemicals &amp; Plastics</t>
    <phoneticPr fontId="2"/>
  </si>
  <si>
    <t>Real Estate Development &amp;
Forest Products</t>
    <phoneticPr fontId="2"/>
  </si>
  <si>
    <t>Consumer Lifestyle 
Business</t>
    <phoneticPr fontId="2"/>
  </si>
  <si>
    <t>Overseas Subsidiaries</t>
    <phoneticPr fontId="2"/>
  </si>
  <si>
    <t>Others</t>
    <phoneticPr fontId="2"/>
  </si>
  <si>
    <t>Elimination and Unallocated</t>
    <phoneticPr fontId="2"/>
  </si>
  <si>
    <t>-</t>
    <phoneticPr fontId="2"/>
  </si>
  <si>
    <t>Total</t>
    <phoneticPr fontId="2"/>
  </si>
  <si>
    <t>Ordinary Income</t>
    <phoneticPr fontId="2"/>
  </si>
  <si>
    <t>Total assets</t>
    <phoneticPr fontId="2"/>
  </si>
  <si>
    <r>
      <rPr>
        <sz val="14"/>
        <rFont val="ＭＳ Ｐゴシック"/>
        <family val="3"/>
        <charset val="128"/>
      </rPr>
      <t>（</t>
    </r>
    <r>
      <rPr>
        <sz val="14"/>
        <rFont val="Arial"/>
        <family val="2"/>
      </rPr>
      <t>Millions of Yen</t>
    </r>
    <r>
      <rPr>
        <sz val="14"/>
        <rFont val="ＭＳ Ｐゴシック"/>
        <family val="3"/>
        <charset val="128"/>
      </rPr>
      <t>）</t>
    </r>
    <phoneticPr fontId="2"/>
  </si>
  <si>
    <r>
      <rPr>
        <sz val="13"/>
        <rFont val="ＭＳ Ｐゴシック"/>
        <family val="3"/>
        <charset val="128"/>
      </rPr>
      <t>‐</t>
    </r>
    <phoneticPr fontId="2"/>
  </si>
  <si>
    <r>
      <rPr>
        <sz val="12"/>
        <rFont val="ＭＳ Ｐゴシック"/>
        <family val="3"/>
        <charset val="128"/>
      </rPr>
      <t>　</t>
    </r>
    <r>
      <rPr>
        <sz val="12"/>
        <rFont val="Arial"/>
        <family val="2"/>
      </rPr>
      <t>Depreciation and amortization</t>
    </r>
    <phoneticPr fontId="2"/>
  </si>
  <si>
    <r>
      <rPr>
        <sz val="12"/>
        <rFont val="ＭＳ Ｐゴシック"/>
        <family val="3"/>
        <charset val="128"/>
      </rPr>
      <t>　</t>
    </r>
    <r>
      <rPr>
        <sz val="12"/>
        <rFont val="Arial"/>
        <family val="2"/>
      </rPr>
      <t>Interest expenses</t>
    </r>
    <phoneticPr fontId="2"/>
  </si>
  <si>
    <r>
      <rPr>
        <sz val="12"/>
        <rFont val="ＭＳ Ｐゴシック"/>
        <family val="3"/>
        <charset val="128"/>
      </rPr>
      <t>　</t>
    </r>
    <r>
      <rPr>
        <sz val="12"/>
        <rFont val="Arial"/>
        <family val="2"/>
      </rPr>
      <t>Subtotal</t>
    </r>
    <phoneticPr fontId="2"/>
  </si>
  <si>
    <r>
      <rPr>
        <sz val="12"/>
        <rFont val="ＭＳ Ｐゴシック"/>
        <family val="3"/>
        <charset val="128"/>
      </rPr>
      <t>　</t>
    </r>
    <r>
      <rPr>
        <sz val="12"/>
        <rFont val="Arial"/>
        <family val="2"/>
      </rPr>
      <t>Purchase of treasury stock</t>
    </r>
    <phoneticPr fontId="2"/>
  </si>
  <si>
    <r>
      <t>Nikkei average</t>
    </r>
    <r>
      <rPr>
        <sz val="13"/>
        <rFont val="ＭＳ Ｐゴシック"/>
        <family val="3"/>
        <charset val="128"/>
      </rPr>
      <t>（</t>
    </r>
    <r>
      <rPr>
        <sz val="13"/>
        <rFont val="Arial"/>
        <family val="2"/>
      </rPr>
      <t>close</t>
    </r>
    <r>
      <rPr>
        <sz val="13"/>
        <rFont val="ＭＳ Ｐゴシック"/>
        <family val="3"/>
        <charset val="128"/>
      </rPr>
      <t>）</t>
    </r>
    <phoneticPr fontId="2"/>
  </si>
  <si>
    <t xml:space="preserve">Shareholders' Equity </t>
    <phoneticPr fontId="2"/>
  </si>
  <si>
    <t>Net Income(Loss)</t>
    <phoneticPr fontId="2"/>
  </si>
  <si>
    <t>Shareholders' Equity ratio(%)</t>
    <phoneticPr fontId="2"/>
  </si>
  <si>
    <t>FY2011</t>
  </si>
  <si>
    <t>FY2003</t>
    <phoneticPr fontId="2"/>
  </si>
  <si>
    <t>Machinery &amp;Aerospace</t>
    <phoneticPr fontId="2"/>
  </si>
  <si>
    <t>Energy &amp; Metal Resources</t>
    <phoneticPr fontId="2"/>
  </si>
  <si>
    <t>Chemicals &amp; Plastics</t>
    <phoneticPr fontId="2"/>
  </si>
  <si>
    <t>Constrution &amp; Urban Development</t>
    <phoneticPr fontId="2"/>
  </si>
  <si>
    <t>Forest Products &amp; Building Meterials</t>
    <phoneticPr fontId="2"/>
  </si>
  <si>
    <t>Foods</t>
    <phoneticPr fontId="2"/>
  </si>
  <si>
    <t>General Commodities &amp; Consumer Business</t>
    <phoneticPr fontId="2"/>
  </si>
  <si>
    <t>Textiles</t>
    <phoneticPr fontId="2"/>
  </si>
  <si>
    <t>Medium-term  Management Plan</t>
    <phoneticPr fontId="2"/>
  </si>
  <si>
    <t xml:space="preserve">Elimination </t>
    <phoneticPr fontId="2"/>
  </si>
  <si>
    <t>FY2004</t>
  </si>
  <si>
    <t>-</t>
    <phoneticPr fontId="2"/>
  </si>
  <si>
    <t>-</t>
    <phoneticPr fontId="2"/>
  </si>
  <si>
    <t>FY2012</t>
    <phoneticPr fontId="2"/>
  </si>
  <si>
    <t>Medium-Term Management Plan 2014</t>
    <phoneticPr fontId="2"/>
  </si>
  <si>
    <t>FY2012</t>
    <phoneticPr fontId="2"/>
  </si>
  <si>
    <t>Revenue</t>
    <phoneticPr fontId="2"/>
  </si>
  <si>
    <r>
      <rPr>
        <sz val="12"/>
        <rFont val="ＭＳ Ｐゴシック"/>
        <family val="3"/>
        <charset val="128"/>
      </rPr>
      <t>　</t>
    </r>
    <r>
      <rPr>
        <sz val="12"/>
        <rFont val="Arial"/>
        <family val="2"/>
      </rPr>
      <t>Sales of goods</t>
    </r>
    <phoneticPr fontId="2"/>
  </si>
  <si>
    <r>
      <rPr>
        <sz val="12"/>
        <rFont val="ＭＳ Ｐゴシック"/>
        <family val="3"/>
        <charset val="128"/>
      </rPr>
      <t>　</t>
    </r>
    <r>
      <rPr>
        <sz val="12"/>
        <rFont val="Arial"/>
        <family val="2"/>
      </rPr>
      <t>Sales of services and others</t>
    </r>
    <phoneticPr fontId="2"/>
  </si>
  <si>
    <t>Total revenue</t>
    <phoneticPr fontId="2"/>
  </si>
  <si>
    <t>Other income (expenses)</t>
    <phoneticPr fontId="2"/>
  </si>
  <si>
    <r>
      <rPr>
        <sz val="12"/>
        <rFont val="ＭＳ Ｐゴシック"/>
        <family val="3"/>
        <charset val="128"/>
      </rPr>
      <t>　</t>
    </r>
    <r>
      <rPr>
        <sz val="12"/>
        <rFont val="Arial"/>
        <family val="2"/>
      </rPr>
      <t>Gain (loss) on sale and disposal of fixed assets, net</t>
    </r>
    <phoneticPr fontId="2"/>
  </si>
  <si>
    <r>
      <rPr>
        <sz val="12"/>
        <rFont val="ＭＳ Ｐゴシック"/>
        <family val="3"/>
        <charset val="128"/>
      </rPr>
      <t>　</t>
    </r>
    <r>
      <rPr>
        <sz val="12"/>
        <rFont val="Arial"/>
        <family val="2"/>
      </rPr>
      <t>Other operating income</t>
    </r>
    <phoneticPr fontId="2"/>
  </si>
  <si>
    <r>
      <rPr>
        <sz val="12"/>
        <rFont val="ＭＳ Ｐゴシック"/>
        <family val="3"/>
        <charset val="128"/>
      </rPr>
      <t>　</t>
    </r>
    <r>
      <rPr>
        <sz val="12"/>
        <rFont val="Arial"/>
        <family val="2"/>
      </rPr>
      <t>Other operating expenses</t>
    </r>
    <phoneticPr fontId="2"/>
  </si>
  <si>
    <t>Total other income (expenses)</t>
    <phoneticPr fontId="2"/>
  </si>
  <si>
    <r>
      <rPr>
        <sz val="12"/>
        <rFont val="ＭＳ Ｐゴシック"/>
        <family val="3"/>
        <charset val="128"/>
      </rPr>
      <t>　</t>
    </r>
    <r>
      <rPr>
        <sz val="12"/>
        <rFont val="Arial"/>
        <family val="2"/>
      </rPr>
      <t>Interests earned</t>
    </r>
    <phoneticPr fontId="2"/>
  </si>
  <si>
    <r>
      <rPr>
        <sz val="12"/>
        <rFont val="ＭＳ Ｐゴシック"/>
        <family val="3"/>
        <charset val="128"/>
      </rPr>
      <t>　</t>
    </r>
    <r>
      <rPr>
        <sz val="12"/>
        <rFont val="Arial"/>
        <family val="2"/>
      </rPr>
      <t>Dividends received</t>
    </r>
    <phoneticPr fontId="2"/>
  </si>
  <si>
    <t>Financial income</t>
    <phoneticPr fontId="2"/>
  </si>
  <si>
    <t>Total Financial income</t>
    <phoneticPr fontId="2"/>
  </si>
  <si>
    <t>Financial costs</t>
    <phoneticPr fontId="2"/>
  </si>
  <si>
    <t>Total Financial costs</t>
    <phoneticPr fontId="2"/>
  </si>
  <si>
    <t>Profit before tax</t>
    <phoneticPr fontId="2"/>
  </si>
  <si>
    <t>Income tax expenses</t>
    <phoneticPr fontId="2"/>
  </si>
  <si>
    <t>Profit for the year</t>
    <phoneticPr fontId="2"/>
  </si>
  <si>
    <r>
      <t>Profit attributable to</t>
    </r>
    <r>
      <rPr>
        <b/>
        <sz val="14"/>
        <rFont val="ＭＳ Ｐゴシック"/>
        <family val="3"/>
        <charset val="128"/>
      </rPr>
      <t>：</t>
    </r>
    <phoneticPr fontId="2"/>
  </si>
  <si>
    <t xml:space="preserve">  Non-controlling interests</t>
    <phoneticPr fontId="2"/>
  </si>
  <si>
    <t>Share of profit (loss) of investments accounted for using the equity method</t>
    <phoneticPr fontId="2"/>
  </si>
  <si>
    <r>
      <rPr>
        <b/>
        <sz val="13"/>
        <rFont val="ＭＳ Ｐゴシック"/>
        <family val="3"/>
        <charset val="128"/>
      </rPr>
      <t>　</t>
    </r>
    <r>
      <rPr>
        <b/>
        <sz val="13"/>
        <rFont val="Arial"/>
        <family val="2"/>
      </rPr>
      <t>Items that will not be reclassified to profit or loss</t>
    </r>
    <phoneticPr fontId="2"/>
  </si>
  <si>
    <r>
      <rPr>
        <sz val="12"/>
        <rFont val="ＭＳ Ｐゴシック"/>
        <family val="3"/>
        <charset val="128"/>
      </rPr>
      <t>　</t>
    </r>
    <r>
      <rPr>
        <sz val="12"/>
        <rFont val="Arial"/>
        <family val="2"/>
      </rPr>
      <t xml:space="preserve">  Financial assets measured at fair value through other comprehensive income</t>
    </r>
    <phoneticPr fontId="2"/>
  </si>
  <si>
    <r>
      <rPr>
        <b/>
        <sz val="13"/>
        <rFont val="ＭＳ Ｐゴシック"/>
        <family val="3"/>
        <charset val="128"/>
      </rPr>
      <t>　</t>
    </r>
    <r>
      <rPr>
        <b/>
        <sz val="13"/>
        <rFont val="Arial"/>
        <family val="2"/>
      </rPr>
      <t>Items that may be reclassified subsequently to profit or loss</t>
    </r>
    <phoneticPr fontId="2"/>
  </si>
  <si>
    <r>
      <rPr>
        <b/>
        <sz val="13"/>
        <rFont val="ＭＳ Ｐゴシック"/>
        <family val="3"/>
        <charset val="128"/>
      </rPr>
      <t>　</t>
    </r>
    <r>
      <rPr>
        <b/>
        <sz val="13"/>
        <rFont val="Arial"/>
        <family val="2"/>
      </rPr>
      <t>Total items that will not be reclassified to profit or loss</t>
    </r>
    <phoneticPr fontId="2"/>
  </si>
  <si>
    <r>
      <rPr>
        <sz val="12"/>
        <rFont val="ＭＳ Ｐゴシック"/>
        <family val="3"/>
        <charset val="128"/>
      </rPr>
      <t>　</t>
    </r>
    <r>
      <rPr>
        <sz val="12"/>
        <rFont val="Arial"/>
        <family val="2"/>
      </rPr>
      <t xml:space="preserve">  Foreign currency translation differences for foreign operations</t>
    </r>
    <phoneticPr fontId="2"/>
  </si>
  <si>
    <r>
      <rPr>
        <sz val="12"/>
        <rFont val="ＭＳ Ｐゴシック"/>
        <family val="3"/>
        <charset val="128"/>
      </rPr>
      <t>　</t>
    </r>
    <r>
      <rPr>
        <sz val="12"/>
        <rFont val="Arial"/>
        <family val="2"/>
      </rPr>
      <t xml:space="preserve">  Cash flow hedges</t>
    </r>
    <phoneticPr fontId="2"/>
  </si>
  <si>
    <r>
      <rPr>
        <b/>
        <sz val="13"/>
        <rFont val="ＭＳ Ｐゴシック"/>
        <family val="3"/>
        <charset val="128"/>
      </rPr>
      <t>　</t>
    </r>
    <r>
      <rPr>
        <b/>
        <sz val="13"/>
        <rFont val="Arial"/>
        <family val="2"/>
      </rPr>
      <t>Total items that may be reclassified subsequently to profit or loss</t>
    </r>
    <phoneticPr fontId="2"/>
  </si>
  <si>
    <t>Other comprehensive income for the year, net of tax</t>
    <phoneticPr fontId="2"/>
  </si>
  <si>
    <t>Total comprehensive income for the year</t>
    <phoneticPr fontId="2"/>
  </si>
  <si>
    <r>
      <t>Total comprehensive income attributable to</t>
    </r>
    <r>
      <rPr>
        <b/>
        <sz val="13"/>
        <rFont val="ＭＳ Ｐゴシック"/>
        <family val="3"/>
        <charset val="128"/>
      </rPr>
      <t>：</t>
    </r>
    <phoneticPr fontId="2"/>
  </si>
  <si>
    <r>
      <rPr>
        <sz val="12"/>
        <rFont val="ＭＳ Ｐゴシック"/>
        <family val="3"/>
        <charset val="128"/>
      </rPr>
      <t>　</t>
    </r>
    <r>
      <rPr>
        <sz val="12"/>
        <rFont val="Arial"/>
        <family val="2"/>
      </rPr>
      <t xml:space="preserve"> Non-controlling interests</t>
    </r>
    <phoneticPr fontId="2"/>
  </si>
  <si>
    <r>
      <rPr>
        <sz val="12"/>
        <rFont val="ＭＳ Ｐゴシック"/>
        <family val="3"/>
        <charset val="128"/>
      </rPr>
      <t>　</t>
    </r>
    <r>
      <rPr>
        <sz val="12"/>
        <rFont val="Arial"/>
        <family val="2"/>
      </rPr>
      <t>Cash and cash equivalents</t>
    </r>
    <phoneticPr fontId="2"/>
  </si>
  <si>
    <r>
      <rPr>
        <sz val="12"/>
        <rFont val="ＭＳ Ｐゴシック"/>
        <family val="3"/>
        <charset val="128"/>
      </rPr>
      <t>　</t>
    </r>
    <r>
      <rPr>
        <sz val="12"/>
        <rFont val="Arial"/>
        <family val="2"/>
      </rPr>
      <t>Trade and other receivables</t>
    </r>
    <phoneticPr fontId="2"/>
  </si>
  <si>
    <r>
      <rPr>
        <sz val="12"/>
        <rFont val="ＭＳ Ｐゴシック"/>
        <family val="3"/>
        <charset val="128"/>
      </rPr>
      <t>　</t>
    </r>
    <r>
      <rPr>
        <sz val="12"/>
        <rFont val="Arial"/>
        <family val="2"/>
      </rPr>
      <t>Other investments</t>
    </r>
    <phoneticPr fontId="2"/>
  </si>
  <si>
    <r>
      <rPr>
        <sz val="12"/>
        <rFont val="ＭＳ Ｐゴシック"/>
        <family val="3"/>
        <charset val="128"/>
      </rPr>
      <t>　</t>
    </r>
    <r>
      <rPr>
        <sz val="12"/>
        <rFont val="Arial"/>
        <family val="2"/>
      </rPr>
      <t>Derivatives</t>
    </r>
    <phoneticPr fontId="2"/>
  </si>
  <si>
    <r>
      <rPr>
        <sz val="12"/>
        <rFont val="ＭＳ Ｐゴシック"/>
        <family val="3"/>
        <charset val="128"/>
      </rPr>
      <t>　</t>
    </r>
    <r>
      <rPr>
        <sz val="12"/>
        <rFont val="Arial"/>
        <family val="2"/>
      </rPr>
      <t>Inventories</t>
    </r>
    <phoneticPr fontId="2"/>
  </si>
  <si>
    <r>
      <rPr>
        <sz val="12"/>
        <rFont val="ＭＳ Ｐゴシック"/>
        <family val="3"/>
        <charset val="128"/>
      </rPr>
      <t>　</t>
    </r>
    <r>
      <rPr>
        <sz val="12"/>
        <rFont val="Arial"/>
        <family val="2"/>
      </rPr>
      <t>Other current assets</t>
    </r>
    <phoneticPr fontId="2"/>
  </si>
  <si>
    <r>
      <rPr>
        <sz val="12"/>
        <rFont val="ＭＳ Ｐゴシック"/>
        <family val="3"/>
        <charset val="128"/>
      </rPr>
      <t>　</t>
    </r>
    <r>
      <rPr>
        <sz val="12"/>
        <rFont val="Arial"/>
        <family val="2"/>
      </rPr>
      <t>Assets as held for sale</t>
    </r>
    <phoneticPr fontId="2"/>
  </si>
  <si>
    <t>Non-current assets</t>
    <phoneticPr fontId="2"/>
  </si>
  <si>
    <r>
      <rPr>
        <sz val="12"/>
        <rFont val="ＭＳ Ｐゴシック"/>
        <family val="3"/>
        <charset val="128"/>
      </rPr>
      <t>　</t>
    </r>
    <r>
      <rPr>
        <sz val="12"/>
        <rFont val="Arial"/>
        <family val="2"/>
      </rPr>
      <t>Property, plant and equipment</t>
    </r>
    <phoneticPr fontId="2"/>
  </si>
  <si>
    <t xml:space="preserve">  Derivatives</t>
    <phoneticPr fontId="2"/>
  </si>
  <si>
    <r>
      <rPr>
        <sz val="12"/>
        <rFont val="ＭＳ Ｐゴシック"/>
        <family val="3"/>
        <charset val="128"/>
      </rPr>
      <t>　</t>
    </r>
    <r>
      <rPr>
        <sz val="12"/>
        <rFont val="Arial"/>
        <family val="2"/>
      </rPr>
      <t>Intangible assets</t>
    </r>
    <phoneticPr fontId="2"/>
  </si>
  <si>
    <r>
      <rPr>
        <sz val="12"/>
        <rFont val="ＭＳ Ｐゴシック"/>
        <family val="3"/>
        <charset val="128"/>
      </rPr>
      <t>　</t>
    </r>
    <r>
      <rPr>
        <sz val="12"/>
        <rFont val="Arial"/>
        <family val="2"/>
      </rPr>
      <t>Investments accounted for using the equity method</t>
    </r>
    <phoneticPr fontId="2"/>
  </si>
  <si>
    <r>
      <rPr>
        <sz val="12"/>
        <rFont val="ＭＳ Ｐゴシック"/>
        <family val="3"/>
        <charset val="128"/>
      </rPr>
      <t>　</t>
    </r>
    <r>
      <rPr>
        <sz val="12"/>
        <rFont val="Arial"/>
        <family val="2"/>
      </rPr>
      <t>Other non-current assets</t>
    </r>
    <phoneticPr fontId="2"/>
  </si>
  <si>
    <r>
      <rPr>
        <sz val="12"/>
        <rFont val="ＭＳ Ｐゴシック"/>
        <family val="3"/>
        <charset val="128"/>
      </rPr>
      <t>　</t>
    </r>
    <r>
      <rPr>
        <sz val="12"/>
        <rFont val="Arial"/>
        <family val="2"/>
      </rPr>
      <t>Deferred tax assets</t>
    </r>
    <phoneticPr fontId="2"/>
  </si>
  <si>
    <r>
      <rPr>
        <sz val="12"/>
        <rFont val="ＭＳ Ｐゴシック"/>
        <family val="3"/>
        <charset val="128"/>
      </rPr>
      <t>　</t>
    </r>
    <r>
      <rPr>
        <sz val="12"/>
        <rFont val="Arial"/>
        <family val="2"/>
      </rPr>
      <t>Trade and other payables</t>
    </r>
    <phoneticPr fontId="2"/>
  </si>
  <si>
    <r>
      <rPr>
        <sz val="12"/>
        <rFont val="ＭＳ Ｐゴシック"/>
        <family val="3"/>
        <charset val="128"/>
      </rPr>
      <t>　</t>
    </r>
    <r>
      <rPr>
        <sz val="12"/>
        <rFont val="Arial"/>
        <family val="2"/>
      </rPr>
      <t>Bonds and borrowings</t>
    </r>
    <phoneticPr fontId="2"/>
  </si>
  <si>
    <r>
      <rPr>
        <sz val="12"/>
        <rFont val="ＭＳ Ｐゴシック"/>
        <family val="3"/>
        <charset val="128"/>
      </rPr>
      <t>　</t>
    </r>
    <r>
      <rPr>
        <sz val="12"/>
        <rFont val="Arial"/>
        <family val="2"/>
      </rPr>
      <t>Provisions</t>
    </r>
    <phoneticPr fontId="2"/>
  </si>
  <si>
    <r>
      <rPr>
        <sz val="12"/>
        <rFont val="ＭＳ Ｐゴシック"/>
        <family val="3"/>
        <charset val="128"/>
      </rPr>
      <t>　</t>
    </r>
    <r>
      <rPr>
        <sz val="12"/>
        <rFont val="Arial"/>
        <family val="2"/>
      </rPr>
      <t>Other current liabilities</t>
    </r>
    <phoneticPr fontId="2"/>
  </si>
  <si>
    <t xml:space="preserve">  Liabilities directly related to assets as held for sale</t>
    <phoneticPr fontId="2"/>
  </si>
  <si>
    <t>Non-current liabilities</t>
    <phoneticPr fontId="2"/>
  </si>
  <si>
    <r>
      <rPr>
        <sz val="12"/>
        <rFont val="ＭＳ Ｐゴシック"/>
        <family val="3"/>
        <charset val="128"/>
      </rPr>
      <t>　</t>
    </r>
    <r>
      <rPr>
        <sz val="12"/>
        <rFont val="Arial"/>
        <family val="2"/>
      </rPr>
      <t>Retirement benefits liabilities</t>
    </r>
    <phoneticPr fontId="2"/>
  </si>
  <si>
    <r>
      <rPr>
        <sz val="12"/>
        <rFont val="ＭＳ Ｐゴシック"/>
        <family val="3"/>
        <charset val="128"/>
      </rPr>
      <t>　</t>
    </r>
    <r>
      <rPr>
        <sz val="12"/>
        <rFont val="Arial"/>
        <family val="2"/>
      </rPr>
      <t>Deferred tax liabilities</t>
    </r>
    <phoneticPr fontId="2"/>
  </si>
  <si>
    <t>Equity</t>
    <phoneticPr fontId="2"/>
  </si>
  <si>
    <r>
      <rPr>
        <sz val="12"/>
        <rFont val="ＭＳ Ｐゴシック"/>
        <family val="3"/>
        <charset val="128"/>
      </rPr>
      <t>　</t>
    </r>
    <r>
      <rPr>
        <sz val="12"/>
        <rFont val="Arial"/>
        <family val="2"/>
      </rPr>
      <t>Capital surplus</t>
    </r>
    <phoneticPr fontId="2"/>
  </si>
  <si>
    <r>
      <rPr>
        <sz val="12"/>
        <rFont val="ＭＳ Ｐゴシック"/>
        <family val="3"/>
        <charset val="128"/>
      </rPr>
      <t>　</t>
    </r>
    <r>
      <rPr>
        <sz val="12"/>
        <rFont val="Arial"/>
        <family val="2"/>
      </rPr>
      <t>Treasury stock</t>
    </r>
    <phoneticPr fontId="2"/>
  </si>
  <si>
    <r>
      <rPr>
        <sz val="12"/>
        <rFont val="ＭＳ Ｐゴシック"/>
        <family val="3"/>
        <charset val="128"/>
      </rPr>
      <t>　</t>
    </r>
    <r>
      <rPr>
        <sz val="12"/>
        <rFont val="Arial"/>
        <family val="2"/>
      </rPr>
      <t>Other components of equity</t>
    </r>
    <phoneticPr fontId="2"/>
  </si>
  <si>
    <r>
      <rPr>
        <sz val="12"/>
        <rFont val="ＭＳ Ｐゴシック"/>
        <family val="3"/>
        <charset val="128"/>
      </rPr>
      <t>　</t>
    </r>
    <r>
      <rPr>
        <sz val="12"/>
        <rFont val="Arial"/>
        <family val="2"/>
      </rPr>
      <t>Retained earnings</t>
    </r>
    <phoneticPr fontId="2"/>
  </si>
  <si>
    <r>
      <rPr>
        <sz val="12"/>
        <rFont val="ＭＳ Ｐゴシック"/>
        <family val="3"/>
        <charset val="128"/>
      </rPr>
      <t>　</t>
    </r>
    <r>
      <rPr>
        <sz val="12"/>
        <rFont val="Arial"/>
        <family val="2"/>
      </rPr>
      <t>Non-controlling interests</t>
    </r>
    <phoneticPr fontId="2"/>
  </si>
  <si>
    <t>Total equity</t>
    <phoneticPr fontId="2"/>
  </si>
  <si>
    <r>
      <t xml:space="preserve">2011/04/01         </t>
    </r>
    <r>
      <rPr>
        <sz val="14"/>
        <rFont val="ＭＳ Ｐゴシック"/>
        <family val="3"/>
        <charset val="128"/>
      </rPr>
      <t>（</t>
    </r>
    <r>
      <rPr>
        <sz val="14"/>
        <rFont val="Arial"/>
        <family val="2"/>
      </rPr>
      <t>the date of transition</t>
    </r>
    <r>
      <rPr>
        <sz val="14"/>
        <rFont val="ＭＳ Ｐゴシック"/>
        <family val="3"/>
        <charset val="128"/>
      </rPr>
      <t>）</t>
    </r>
    <phoneticPr fontId="2"/>
  </si>
  <si>
    <t>Cash flows from operating activities</t>
    <phoneticPr fontId="2"/>
  </si>
  <si>
    <t xml:space="preserve">  Profit for the year</t>
    <phoneticPr fontId="2"/>
  </si>
  <si>
    <r>
      <rPr>
        <sz val="12"/>
        <rFont val="ＭＳ Ｐゴシック"/>
        <family val="3"/>
        <charset val="128"/>
      </rPr>
      <t>　</t>
    </r>
    <r>
      <rPr>
        <sz val="12"/>
        <rFont val="Arial"/>
        <family val="2"/>
      </rPr>
      <t>Others</t>
    </r>
    <phoneticPr fontId="2"/>
  </si>
  <si>
    <r>
      <rPr>
        <sz val="12"/>
        <rFont val="ＭＳ Ｐゴシック"/>
        <family val="3"/>
        <charset val="128"/>
      </rPr>
      <t>　</t>
    </r>
    <r>
      <rPr>
        <sz val="12"/>
        <rFont val="Arial"/>
        <family val="2"/>
      </rPr>
      <t>Finance (income) costs</t>
    </r>
    <phoneticPr fontId="2"/>
  </si>
  <si>
    <r>
      <rPr>
        <sz val="12"/>
        <rFont val="ＭＳ Ｐゴシック"/>
        <family val="3"/>
        <charset val="128"/>
      </rPr>
      <t>　</t>
    </r>
    <r>
      <rPr>
        <sz val="12"/>
        <rFont val="Arial"/>
        <family val="2"/>
      </rPr>
      <t>Share of (profit) loss of investments accounted for using the equity method</t>
    </r>
    <phoneticPr fontId="2"/>
  </si>
  <si>
    <r>
      <rPr>
        <sz val="12"/>
        <rFont val="ＭＳ Ｐゴシック"/>
        <family val="3"/>
        <charset val="128"/>
      </rPr>
      <t>　</t>
    </r>
    <r>
      <rPr>
        <sz val="12"/>
        <rFont val="Arial"/>
        <family val="2"/>
      </rPr>
      <t>(Gain) loss on sale of fixed assets, net</t>
    </r>
    <phoneticPr fontId="2"/>
  </si>
  <si>
    <r>
      <rPr>
        <sz val="12"/>
        <rFont val="ＭＳ Ｐゴシック"/>
        <family val="3"/>
        <charset val="128"/>
      </rPr>
      <t>　</t>
    </r>
    <r>
      <rPr>
        <sz val="12"/>
        <rFont val="Arial"/>
        <family val="2"/>
      </rPr>
      <t>Income tax expense</t>
    </r>
    <phoneticPr fontId="2"/>
  </si>
  <si>
    <r>
      <rPr>
        <sz val="12"/>
        <rFont val="ＭＳ Ｐゴシック"/>
        <family val="3"/>
        <charset val="128"/>
      </rPr>
      <t>　</t>
    </r>
    <r>
      <rPr>
        <sz val="12"/>
        <rFont val="Arial"/>
        <family val="2"/>
      </rPr>
      <t>(Increase) decrease in trade and other receivables</t>
    </r>
    <phoneticPr fontId="2"/>
  </si>
  <si>
    <r>
      <rPr>
        <sz val="12"/>
        <rFont val="ＭＳ Ｐゴシック"/>
        <family val="3"/>
        <charset val="128"/>
      </rPr>
      <t>　</t>
    </r>
    <r>
      <rPr>
        <sz val="12"/>
        <rFont val="Arial"/>
        <family val="2"/>
      </rPr>
      <t>(Increase) decrease in inventories</t>
    </r>
    <phoneticPr fontId="2"/>
  </si>
  <si>
    <r>
      <rPr>
        <sz val="12"/>
        <rFont val="ＭＳ Ｐゴシック"/>
        <family val="3"/>
        <charset val="128"/>
      </rPr>
      <t>　</t>
    </r>
    <r>
      <rPr>
        <sz val="12"/>
        <rFont val="Arial"/>
        <family val="2"/>
      </rPr>
      <t>Increase (decrease) in trade and other payables</t>
    </r>
    <phoneticPr fontId="2"/>
  </si>
  <si>
    <r>
      <rPr>
        <sz val="12"/>
        <rFont val="ＭＳ Ｐゴシック"/>
        <family val="3"/>
        <charset val="128"/>
      </rPr>
      <t>　</t>
    </r>
    <r>
      <rPr>
        <sz val="12"/>
        <rFont val="Arial"/>
        <family val="2"/>
      </rPr>
      <t>Increase (decrease) in retirement benefits liabilities</t>
    </r>
    <phoneticPr fontId="2"/>
  </si>
  <si>
    <r>
      <rPr>
        <sz val="12"/>
        <rFont val="ＭＳ Ｐゴシック"/>
        <family val="3"/>
        <charset val="128"/>
      </rPr>
      <t>　</t>
    </r>
    <r>
      <rPr>
        <sz val="12"/>
        <rFont val="Arial"/>
        <family val="2"/>
      </rPr>
      <t>Interests earned</t>
    </r>
    <phoneticPr fontId="2"/>
  </si>
  <si>
    <r>
      <rPr>
        <sz val="12"/>
        <rFont val="ＭＳ Ｐゴシック"/>
        <family val="3"/>
        <charset val="128"/>
      </rPr>
      <t>　</t>
    </r>
    <r>
      <rPr>
        <sz val="12"/>
        <rFont val="Arial"/>
        <family val="2"/>
      </rPr>
      <t>Interests paid</t>
    </r>
    <phoneticPr fontId="2"/>
  </si>
  <si>
    <r>
      <rPr>
        <sz val="12"/>
        <rFont val="ＭＳ Ｐゴシック"/>
        <family val="3"/>
        <charset val="128"/>
      </rPr>
      <t>　</t>
    </r>
    <r>
      <rPr>
        <sz val="12"/>
        <rFont val="Arial"/>
        <family val="2"/>
      </rPr>
      <t>Income taxes paid</t>
    </r>
    <phoneticPr fontId="2"/>
  </si>
  <si>
    <r>
      <rPr>
        <sz val="12"/>
        <rFont val="ＭＳ Ｐゴシック"/>
        <family val="3"/>
        <charset val="128"/>
      </rPr>
      <t>　</t>
    </r>
    <r>
      <rPr>
        <sz val="12"/>
        <rFont val="Arial"/>
        <family val="2"/>
      </rPr>
      <t>Dividends received</t>
    </r>
    <phoneticPr fontId="2"/>
  </si>
  <si>
    <r>
      <rPr>
        <b/>
        <sz val="14"/>
        <rFont val="ＭＳ Ｐゴシック"/>
        <family val="3"/>
        <charset val="128"/>
      </rPr>
      <t>　</t>
    </r>
    <r>
      <rPr>
        <b/>
        <sz val="14"/>
        <rFont val="Arial"/>
        <family val="2"/>
      </rPr>
      <t xml:space="preserve"> Net cash provided (used) by/in operating activities</t>
    </r>
    <phoneticPr fontId="2"/>
  </si>
  <si>
    <t>Cash flows from investing activities</t>
    <phoneticPr fontId="2"/>
  </si>
  <si>
    <t xml:space="preserve">  Purchase of property, plant and equipment</t>
    <phoneticPr fontId="2"/>
  </si>
  <si>
    <t xml:space="preserve">  Purchase of intangible assets</t>
    <phoneticPr fontId="2"/>
  </si>
  <si>
    <t xml:space="preserve">  (Increase) decrease in short-term loans receivable</t>
    <phoneticPr fontId="2"/>
  </si>
  <si>
    <t xml:space="preserve">  Payment for long-term loans receivable</t>
    <phoneticPr fontId="2"/>
  </si>
  <si>
    <t xml:space="preserve">  Proceeds from (payments for) acquisition of subsidiaries</t>
    <phoneticPr fontId="2"/>
  </si>
  <si>
    <t xml:space="preserve">  Proceeds from sale of property, plant and equipment </t>
    <phoneticPr fontId="2"/>
  </si>
  <si>
    <t xml:space="preserve">  Proceeds from (payments for) sale of subsidiaries</t>
    <phoneticPr fontId="2"/>
  </si>
  <si>
    <t xml:space="preserve">  Purchase of investments</t>
    <phoneticPr fontId="2"/>
  </si>
  <si>
    <t xml:space="preserve">  Proceeds from sale of investments</t>
    <phoneticPr fontId="2"/>
  </si>
  <si>
    <t xml:space="preserve">  Others</t>
    <phoneticPr fontId="2"/>
  </si>
  <si>
    <r>
      <rPr>
        <b/>
        <sz val="14"/>
        <rFont val="ＭＳ Ｐゴシック"/>
        <family val="3"/>
        <charset val="128"/>
      </rPr>
      <t>　</t>
    </r>
    <r>
      <rPr>
        <b/>
        <sz val="14"/>
        <rFont val="Arial"/>
        <family val="2"/>
      </rPr>
      <t xml:space="preserve"> </t>
    </r>
    <r>
      <rPr>
        <b/>
        <sz val="14"/>
        <rFont val="ＭＳ Ｐゴシック"/>
        <family val="3"/>
        <charset val="128"/>
      </rPr>
      <t>　</t>
    </r>
    <r>
      <rPr>
        <b/>
        <sz val="14"/>
        <rFont val="Arial"/>
        <family val="2"/>
      </rPr>
      <t>Net cash provided (used) by/in investing activities</t>
    </r>
    <phoneticPr fontId="2"/>
  </si>
  <si>
    <t>Cash flows from financing activities</t>
    <phoneticPr fontId="2"/>
  </si>
  <si>
    <t xml:space="preserve">  Increase (decrease) in short-term debts and commercial papers</t>
    <phoneticPr fontId="2"/>
  </si>
  <si>
    <t xml:space="preserve">  Proceeds from long-term debts </t>
    <phoneticPr fontId="2"/>
  </si>
  <si>
    <t xml:space="preserve">  Repayment of long-term debts </t>
    <phoneticPr fontId="2"/>
  </si>
  <si>
    <t xml:space="preserve">  Proceeds from sale of subsidiaries' interests to non-controlling interest holders</t>
    <phoneticPr fontId="2"/>
  </si>
  <si>
    <t xml:space="preserve">  Payment for acquisition of subsidiaries' interests from non-controlling interest holders</t>
    <phoneticPr fontId="2"/>
  </si>
  <si>
    <r>
      <rPr>
        <sz val="12"/>
        <rFont val="ＭＳ Ｐゴシック"/>
        <family val="3"/>
        <charset val="128"/>
      </rPr>
      <t>　</t>
    </r>
    <r>
      <rPr>
        <sz val="12"/>
        <rFont val="Arial"/>
        <family val="2"/>
      </rPr>
      <t>Proceeds from non-controlling interest holders</t>
    </r>
    <phoneticPr fontId="2"/>
  </si>
  <si>
    <t xml:space="preserve">  Dividends paid</t>
    <phoneticPr fontId="2"/>
  </si>
  <si>
    <r>
      <rPr>
        <sz val="12"/>
        <rFont val="ＭＳ Ｐゴシック"/>
        <family val="3"/>
        <charset val="128"/>
      </rPr>
      <t>　</t>
    </r>
    <r>
      <rPr>
        <sz val="12"/>
        <rFont val="Arial"/>
        <family val="2"/>
      </rPr>
      <t>Dividends paid to non-controlling interest holders</t>
    </r>
    <phoneticPr fontId="2"/>
  </si>
  <si>
    <r>
      <rPr>
        <b/>
        <sz val="14"/>
        <rFont val="ＭＳ Ｐゴシック"/>
        <family val="3"/>
        <charset val="128"/>
      </rPr>
      <t>　</t>
    </r>
    <r>
      <rPr>
        <b/>
        <sz val="14"/>
        <rFont val="Arial"/>
        <family val="2"/>
      </rPr>
      <t xml:space="preserve"> Net cash provided (used) by/in financing activities</t>
    </r>
    <phoneticPr fontId="2"/>
  </si>
  <si>
    <t>Cash and cash equivalents at beginning of year</t>
    <phoneticPr fontId="2"/>
  </si>
  <si>
    <t>Effect of exchange rate changes on cash and cash equivalents</t>
    <phoneticPr fontId="2"/>
  </si>
  <si>
    <t>Cash and cash equivalents at end of year</t>
    <phoneticPr fontId="2"/>
  </si>
  <si>
    <r>
      <rPr>
        <b/>
        <sz val="13"/>
        <rFont val="ＭＳ Ｐゴシック"/>
        <family val="3"/>
        <charset val="128"/>
      </rPr>
      <t xml:space="preserve">  </t>
    </r>
    <r>
      <rPr>
        <b/>
        <sz val="13"/>
        <rFont val="Arial"/>
        <family val="2"/>
      </rPr>
      <t>Owners of the company</t>
    </r>
    <phoneticPr fontId="2"/>
  </si>
  <si>
    <t xml:space="preserve">  Owners of the company</t>
    <phoneticPr fontId="2"/>
  </si>
  <si>
    <r>
      <rPr>
        <sz val="12"/>
        <rFont val="ＭＳ Ｐゴシック"/>
        <family val="3"/>
        <charset val="128"/>
      </rPr>
      <t>　</t>
    </r>
    <r>
      <rPr>
        <sz val="12"/>
        <rFont val="Arial"/>
        <family val="2"/>
      </rPr>
      <t>Impairment loss on fixed assets</t>
    </r>
    <phoneticPr fontId="2"/>
  </si>
  <si>
    <t>Operating profit</t>
    <phoneticPr fontId="2"/>
  </si>
  <si>
    <t xml:space="preserve">  Other financial income</t>
    <phoneticPr fontId="2"/>
  </si>
  <si>
    <t xml:space="preserve">  Other financial costs</t>
    <phoneticPr fontId="2"/>
  </si>
  <si>
    <r>
      <rPr>
        <sz val="12"/>
        <rFont val="ＭＳ Ｐゴシック"/>
        <family val="3"/>
        <charset val="128"/>
      </rPr>
      <t>　</t>
    </r>
    <r>
      <rPr>
        <sz val="12"/>
        <rFont val="Arial"/>
        <family val="2"/>
      </rPr>
      <t>Time deposits</t>
    </r>
    <phoneticPr fontId="2"/>
  </si>
  <si>
    <r>
      <rPr>
        <sz val="12"/>
        <rFont val="ＭＳ Ｐゴシック"/>
        <family val="3"/>
        <charset val="128"/>
      </rPr>
      <t>　</t>
    </r>
    <r>
      <rPr>
        <sz val="12"/>
        <rFont val="Arial"/>
        <family val="2"/>
      </rPr>
      <t>Income tax receivables</t>
    </r>
    <phoneticPr fontId="2"/>
  </si>
  <si>
    <r>
      <rPr>
        <sz val="12"/>
        <rFont val="ＭＳ Ｐゴシック"/>
        <family val="3"/>
        <charset val="128"/>
      </rPr>
      <t>　</t>
    </r>
    <r>
      <rPr>
        <sz val="12"/>
        <rFont val="Arial"/>
        <family val="2"/>
      </rPr>
      <t>Investment property</t>
    </r>
    <phoneticPr fontId="2"/>
  </si>
  <si>
    <t>Total non-current assets</t>
    <phoneticPr fontId="2"/>
  </si>
  <si>
    <r>
      <rPr>
        <sz val="12"/>
        <rFont val="ＭＳ Ｐゴシック"/>
        <family val="3"/>
        <charset val="128"/>
      </rPr>
      <t>　</t>
    </r>
    <r>
      <rPr>
        <sz val="12"/>
        <rFont val="Arial"/>
        <family val="2"/>
      </rPr>
      <t>Income tax payables</t>
    </r>
    <phoneticPr fontId="2"/>
  </si>
  <si>
    <r>
      <rPr>
        <sz val="12"/>
        <rFont val="ＭＳ Ｐゴシック"/>
        <family val="3"/>
        <charset val="128"/>
      </rPr>
      <t>　</t>
    </r>
    <r>
      <rPr>
        <sz val="12"/>
        <rFont val="Arial"/>
        <family val="2"/>
      </rPr>
      <t>Other non-current liabilities</t>
    </r>
    <phoneticPr fontId="2"/>
  </si>
  <si>
    <t>Total non-current liabilities</t>
    <phoneticPr fontId="2"/>
  </si>
  <si>
    <r>
      <rPr>
        <sz val="12"/>
        <rFont val="ＭＳ Ｐゴシック"/>
        <family val="3"/>
        <charset val="128"/>
      </rPr>
      <t>　</t>
    </r>
    <r>
      <rPr>
        <sz val="12"/>
        <rFont val="Arial"/>
        <family val="2"/>
      </rPr>
      <t>Share capital</t>
    </r>
    <phoneticPr fontId="2"/>
  </si>
  <si>
    <t>Total liabilities and equity</t>
    <phoneticPr fontId="2"/>
  </si>
  <si>
    <r>
      <rPr>
        <sz val="12"/>
        <rFont val="ＭＳ Ｐゴシック"/>
        <family val="3"/>
        <charset val="128"/>
      </rPr>
      <t>　</t>
    </r>
    <r>
      <rPr>
        <sz val="12"/>
        <rFont val="Arial"/>
        <family val="2"/>
      </rPr>
      <t>Impairment losses on fixed assets</t>
    </r>
    <phoneticPr fontId="2"/>
  </si>
  <si>
    <t>(companies)</t>
    <phoneticPr fontId="2"/>
  </si>
  <si>
    <t>FY2003</t>
    <phoneticPr fontId="2"/>
  </si>
  <si>
    <t>FY2004</t>
    <phoneticPr fontId="2"/>
  </si>
  <si>
    <t>FY2005</t>
    <phoneticPr fontId="2"/>
  </si>
  <si>
    <t>FY2006</t>
  </si>
  <si>
    <t>FY2008</t>
  </si>
  <si>
    <t>FY2009</t>
    <phoneticPr fontId="2"/>
  </si>
  <si>
    <t>FY2010</t>
    <phoneticPr fontId="2"/>
  </si>
  <si>
    <t>FY2011</t>
    <phoneticPr fontId="2"/>
  </si>
  <si>
    <t>Consolidated
subsidiaries</t>
    <phoneticPr fontId="2"/>
  </si>
  <si>
    <t>Companies accounted for by the equity-method</t>
    <phoneticPr fontId="2"/>
  </si>
  <si>
    <t>Total</t>
    <phoneticPr fontId="2"/>
  </si>
  <si>
    <t>Domestic</t>
    <phoneticPr fontId="2"/>
  </si>
  <si>
    <t>Overseas</t>
    <phoneticPr fontId="2"/>
  </si>
  <si>
    <r>
      <rPr>
        <sz val="11"/>
        <rFont val="ＭＳ Ｐゴシック"/>
        <family val="3"/>
        <charset val="128"/>
      </rPr>
      <t>（</t>
    </r>
    <r>
      <rPr>
        <sz val="11"/>
        <rFont val="Arial"/>
        <family val="2"/>
      </rPr>
      <t>% of Profitable</t>
    </r>
    <r>
      <rPr>
        <sz val="11"/>
        <rFont val="ＭＳ Ｐゴシック"/>
        <family val="3"/>
        <charset val="128"/>
      </rPr>
      <t>）</t>
    </r>
    <phoneticPr fontId="2"/>
  </si>
  <si>
    <r>
      <t>（</t>
    </r>
    <r>
      <rPr>
        <sz val="11"/>
        <rFont val="Arial"/>
        <family val="2"/>
      </rPr>
      <t>74%</t>
    </r>
    <r>
      <rPr>
        <sz val="11"/>
        <rFont val="ＭＳ Ｐゴシック"/>
        <family val="3"/>
        <charset val="128"/>
      </rPr>
      <t>）</t>
    </r>
    <phoneticPr fontId="2"/>
  </si>
  <si>
    <t>(75%)</t>
    <phoneticPr fontId="2"/>
  </si>
  <si>
    <r>
      <rPr>
        <sz val="11"/>
        <rFont val="ＭＳ Ｐゴシック"/>
        <family val="3"/>
        <charset val="128"/>
      </rPr>
      <t>（</t>
    </r>
    <r>
      <rPr>
        <sz val="11"/>
        <rFont val="Arial"/>
        <family val="2"/>
      </rPr>
      <t>73%</t>
    </r>
    <r>
      <rPr>
        <sz val="11"/>
        <rFont val="ＭＳ Ｐゴシック"/>
        <family val="3"/>
        <charset val="128"/>
      </rPr>
      <t>）</t>
    </r>
    <phoneticPr fontId="2"/>
  </si>
  <si>
    <t>(72%)</t>
    <phoneticPr fontId="2"/>
  </si>
  <si>
    <t>(65%)</t>
    <phoneticPr fontId="2"/>
  </si>
  <si>
    <t>(69%)</t>
    <phoneticPr fontId="2"/>
  </si>
  <si>
    <t>(67%)</t>
    <phoneticPr fontId="2"/>
  </si>
  <si>
    <t>(71%)</t>
    <phoneticPr fontId="2"/>
  </si>
  <si>
    <t>Profit</t>
    <phoneticPr fontId="2"/>
  </si>
  <si>
    <t>Loss</t>
    <phoneticPr fontId="2"/>
  </si>
  <si>
    <r>
      <t>Domestic</t>
    </r>
    <r>
      <rPr>
        <sz val="12"/>
        <rFont val="ＭＳ Ｐゴシック"/>
        <family val="3"/>
        <charset val="128"/>
      </rPr>
      <t>（</t>
    </r>
    <r>
      <rPr>
        <sz val="12"/>
        <rFont val="Arial"/>
        <family val="2"/>
      </rPr>
      <t>Consolidated subsidiaries</t>
    </r>
    <r>
      <rPr>
        <sz val="12"/>
        <rFont val="ＭＳ Ｐゴシック"/>
        <family val="3"/>
        <charset val="128"/>
      </rPr>
      <t>）</t>
    </r>
    <phoneticPr fontId="2"/>
  </si>
  <si>
    <r>
      <t>Overseas</t>
    </r>
    <r>
      <rPr>
        <sz val="12"/>
        <rFont val="ＭＳ Ｐゴシック"/>
        <family val="3"/>
        <charset val="128"/>
      </rPr>
      <t>（</t>
    </r>
    <r>
      <rPr>
        <sz val="12"/>
        <rFont val="Arial"/>
        <family val="2"/>
      </rPr>
      <t>Consolidated subsidiaries</t>
    </r>
    <r>
      <rPr>
        <sz val="12"/>
        <rFont val="ＭＳ Ｐゴシック"/>
        <family val="3"/>
        <charset val="128"/>
      </rPr>
      <t>）</t>
    </r>
    <phoneticPr fontId="2"/>
  </si>
  <si>
    <r>
      <t xml:space="preserve">Domestic
</t>
    </r>
    <r>
      <rPr>
        <sz val="12"/>
        <rFont val="ＭＳ Ｐゴシック"/>
        <family val="3"/>
        <charset val="128"/>
      </rPr>
      <t>（</t>
    </r>
    <r>
      <rPr>
        <sz val="12"/>
        <rFont val="Arial"/>
        <family val="2"/>
      </rPr>
      <t>Companies accounted for by the equity-method</t>
    </r>
    <r>
      <rPr>
        <sz val="12"/>
        <rFont val="ＭＳ Ｐゴシック"/>
        <family val="3"/>
        <charset val="128"/>
      </rPr>
      <t>）</t>
    </r>
    <phoneticPr fontId="2"/>
  </si>
  <si>
    <r>
      <t xml:space="preserve">Overseas
</t>
    </r>
    <r>
      <rPr>
        <sz val="12"/>
        <rFont val="ＭＳ Ｐゴシック"/>
        <family val="3"/>
        <charset val="128"/>
      </rPr>
      <t>（</t>
    </r>
    <r>
      <rPr>
        <sz val="12"/>
        <rFont val="Arial"/>
        <family val="2"/>
      </rPr>
      <t>Companies accounted for by the equity-method</t>
    </r>
    <r>
      <rPr>
        <sz val="12"/>
        <rFont val="ＭＳ Ｐゴシック"/>
        <family val="3"/>
        <charset val="128"/>
      </rPr>
      <t>）</t>
    </r>
    <phoneticPr fontId="2"/>
  </si>
  <si>
    <t>FY2013</t>
    <phoneticPr fontId="2"/>
  </si>
  <si>
    <r>
      <t>1-1.</t>
    </r>
    <r>
      <rPr>
        <b/>
        <sz val="14"/>
        <rFont val="ＭＳ Ｐゴシック"/>
        <family val="3"/>
        <charset val="128"/>
      </rPr>
      <t>　</t>
    </r>
    <r>
      <rPr>
        <b/>
        <sz val="14"/>
        <rFont val="Arial"/>
        <family val="2"/>
      </rPr>
      <t>Change of Consolidated Statements of Income</t>
    </r>
    <r>
      <rPr>
        <b/>
        <sz val="14"/>
        <rFont val="ＭＳ Ｐゴシック"/>
        <family val="3"/>
        <charset val="128"/>
      </rPr>
      <t>【</t>
    </r>
    <r>
      <rPr>
        <b/>
        <sz val="14"/>
        <rFont val="Arial"/>
        <family val="2"/>
      </rPr>
      <t>J-GAAP</t>
    </r>
    <r>
      <rPr>
        <b/>
        <sz val="14"/>
        <rFont val="ＭＳ Ｐゴシック"/>
        <family val="3"/>
        <charset val="128"/>
      </rPr>
      <t>】</t>
    </r>
    <phoneticPr fontId="2"/>
  </si>
  <si>
    <r>
      <rPr>
        <sz val="14"/>
        <rFont val="ＭＳ Ｐゴシック"/>
        <family val="3"/>
        <charset val="128"/>
      </rPr>
      <t>（</t>
    </r>
    <r>
      <rPr>
        <sz val="14"/>
        <rFont val="Arial"/>
        <family val="2"/>
      </rPr>
      <t>Millions of Yen</t>
    </r>
    <r>
      <rPr>
        <sz val="14"/>
        <rFont val="ＭＳ Ｐゴシック"/>
        <family val="3"/>
        <charset val="128"/>
      </rPr>
      <t>）</t>
    </r>
    <phoneticPr fontId="2"/>
  </si>
  <si>
    <t>FY2003</t>
    <phoneticPr fontId="2"/>
  </si>
  <si>
    <t>FY2004</t>
    <phoneticPr fontId="2"/>
  </si>
  <si>
    <t>FY2005</t>
    <phoneticPr fontId="2"/>
  </si>
  <si>
    <t>FY2006</t>
    <phoneticPr fontId="2"/>
  </si>
  <si>
    <t>FY2007</t>
    <phoneticPr fontId="2"/>
  </si>
  <si>
    <t>FY2008</t>
    <phoneticPr fontId="2"/>
  </si>
  <si>
    <t>FY2009</t>
    <phoneticPr fontId="2"/>
  </si>
  <si>
    <t>FY2010</t>
    <phoneticPr fontId="2"/>
  </si>
  <si>
    <t>FY2011</t>
    <phoneticPr fontId="2"/>
  </si>
  <si>
    <t>FY2012</t>
    <phoneticPr fontId="2"/>
  </si>
  <si>
    <t>Net sales</t>
    <phoneticPr fontId="2"/>
  </si>
  <si>
    <t>Cost of sales</t>
    <phoneticPr fontId="2"/>
  </si>
  <si>
    <t>Gross profit</t>
    <phoneticPr fontId="2"/>
  </si>
  <si>
    <t>Selling, general and administrative expenses</t>
    <phoneticPr fontId="2"/>
  </si>
  <si>
    <t>Operating income</t>
  </si>
  <si>
    <r>
      <rPr>
        <sz val="12"/>
        <rFont val="ＭＳ Ｐゴシック"/>
        <family val="3"/>
        <charset val="128"/>
      </rPr>
      <t>　</t>
    </r>
    <r>
      <rPr>
        <sz val="12"/>
        <rFont val="Arial"/>
        <family val="2"/>
      </rPr>
      <t>Interest income</t>
    </r>
  </si>
  <si>
    <r>
      <rPr>
        <sz val="12"/>
        <rFont val="ＭＳ Ｐゴシック"/>
        <family val="3"/>
        <charset val="128"/>
      </rPr>
      <t>　</t>
    </r>
    <r>
      <rPr>
        <sz val="12"/>
        <rFont val="Arial"/>
        <family val="2"/>
      </rPr>
      <t>Dividends income</t>
    </r>
  </si>
  <si>
    <r>
      <rPr>
        <sz val="12"/>
        <rFont val="ＭＳ Ｐゴシック"/>
        <family val="3"/>
        <charset val="128"/>
      </rPr>
      <t>　</t>
    </r>
    <r>
      <rPr>
        <sz val="12"/>
        <rFont val="Arial"/>
        <family val="2"/>
      </rPr>
      <t>Equity in earnings of affiliates</t>
    </r>
    <phoneticPr fontId="2"/>
  </si>
  <si>
    <r>
      <rPr>
        <sz val="12"/>
        <rFont val="ＭＳ Ｐゴシック"/>
        <family val="3"/>
        <charset val="128"/>
      </rPr>
      <t>　</t>
    </r>
    <r>
      <rPr>
        <sz val="12"/>
        <rFont val="Arial"/>
        <family val="2"/>
      </rPr>
      <t>Gain on sales of investment securities</t>
    </r>
    <phoneticPr fontId="2"/>
  </si>
  <si>
    <t>-</t>
    <phoneticPr fontId="2"/>
  </si>
  <si>
    <r>
      <rPr>
        <sz val="12"/>
        <rFont val="ＭＳ Ｐゴシック"/>
        <family val="3"/>
        <charset val="128"/>
      </rPr>
      <t>　</t>
    </r>
    <r>
      <rPr>
        <sz val="12"/>
        <rFont val="Arial"/>
        <family val="2"/>
      </rPr>
      <t>Penalty income</t>
    </r>
    <phoneticPr fontId="2"/>
  </si>
  <si>
    <r>
      <rPr>
        <sz val="12"/>
        <rFont val="ＭＳ Ｐゴシック"/>
        <family val="3"/>
        <charset val="128"/>
      </rPr>
      <t>　</t>
    </r>
    <r>
      <rPr>
        <sz val="12"/>
        <rFont val="Arial"/>
        <family val="2"/>
      </rPr>
      <t>Foreign exchange gains</t>
    </r>
    <phoneticPr fontId="2"/>
  </si>
  <si>
    <r>
      <rPr>
        <sz val="12"/>
        <rFont val="ＭＳ Ｐゴシック"/>
        <family val="3"/>
        <charset val="128"/>
      </rPr>
      <t>　</t>
    </r>
    <r>
      <rPr>
        <sz val="12"/>
        <rFont val="Arial"/>
        <family val="2"/>
      </rPr>
      <t>Other</t>
    </r>
  </si>
  <si>
    <r>
      <rPr>
        <b/>
        <sz val="13"/>
        <rFont val="ＭＳ Ｐゴシック"/>
        <family val="3"/>
        <charset val="128"/>
      </rPr>
      <t>　</t>
    </r>
    <r>
      <rPr>
        <b/>
        <sz val="13"/>
        <rFont val="Arial"/>
        <family val="2"/>
      </rPr>
      <t>Total non-operating income</t>
    </r>
    <phoneticPr fontId="2"/>
  </si>
  <si>
    <r>
      <rPr>
        <sz val="12"/>
        <rFont val="ＭＳ Ｐゴシック"/>
        <family val="3"/>
        <charset val="128"/>
      </rPr>
      <t>　</t>
    </r>
    <r>
      <rPr>
        <sz val="12"/>
        <rFont val="Arial"/>
        <family val="2"/>
      </rPr>
      <t>Interest expenses</t>
    </r>
  </si>
  <si>
    <r>
      <rPr>
        <sz val="12"/>
        <rFont val="ＭＳ Ｐゴシック"/>
        <family val="3"/>
        <charset val="128"/>
      </rPr>
      <t>　</t>
    </r>
    <r>
      <rPr>
        <sz val="12"/>
        <rFont val="Arial"/>
        <family val="2"/>
      </rPr>
      <t>Interest on commercial papers</t>
    </r>
    <phoneticPr fontId="2"/>
  </si>
  <si>
    <r>
      <rPr>
        <sz val="12"/>
        <rFont val="ＭＳ Ｐゴシック"/>
        <family val="3"/>
        <charset val="128"/>
      </rPr>
      <t>　</t>
    </r>
    <r>
      <rPr>
        <sz val="12"/>
        <rFont val="Arial"/>
        <family val="2"/>
      </rPr>
      <t>Foreign exchange losses</t>
    </r>
  </si>
  <si>
    <t xml:space="preserve">  Loss on valuation of derivatives</t>
    <phoneticPr fontId="2"/>
  </si>
  <si>
    <r>
      <rPr>
        <b/>
        <sz val="13"/>
        <rFont val="ＭＳ Ｐゴシック"/>
        <family val="3"/>
        <charset val="128"/>
      </rPr>
      <t>　</t>
    </r>
    <r>
      <rPr>
        <b/>
        <sz val="13"/>
        <rFont val="Arial"/>
        <family val="2"/>
      </rPr>
      <t>Total non-operating expenses</t>
    </r>
    <phoneticPr fontId="2"/>
  </si>
  <si>
    <t>Ordinary Income</t>
    <phoneticPr fontId="2"/>
  </si>
  <si>
    <t>Extraordinary income/losses - net</t>
    <phoneticPr fontId="2"/>
  </si>
  <si>
    <t>Income before income taxes and minority interests</t>
  </si>
  <si>
    <t>Income taxes-current</t>
  </si>
  <si>
    <t>Income taxes-deferred</t>
  </si>
  <si>
    <t>Income before minority interests</t>
    <phoneticPr fontId="2"/>
  </si>
  <si>
    <t>‐</t>
    <phoneticPr fontId="2"/>
  </si>
  <si>
    <t>Minority interests in income</t>
  </si>
  <si>
    <t>Net income</t>
    <phoneticPr fontId="2"/>
  </si>
  <si>
    <r>
      <t>2-1.</t>
    </r>
    <r>
      <rPr>
        <b/>
        <sz val="14"/>
        <rFont val="ＭＳ Ｐゴシック"/>
        <family val="3"/>
        <charset val="128"/>
      </rPr>
      <t>　</t>
    </r>
    <r>
      <rPr>
        <b/>
        <sz val="14"/>
        <rFont val="Arial"/>
        <family val="2"/>
      </rPr>
      <t>Change of Consolidated Statements of Comprehensive Income</t>
    </r>
    <r>
      <rPr>
        <b/>
        <sz val="14"/>
        <rFont val="ＭＳ Ｐゴシック"/>
        <family val="3"/>
        <charset val="128"/>
      </rPr>
      <t>【</t>
    </r>
    <r>
      <rPr>
        <b/>
        <sz val="14"/>
        <rFont val="Arial"/>
        <family val="2"/>
      </rPr>
      <t>J-GAAP</t>
    </r>
    <r>
      <rPr>
        <b/>
        <sz val="14"/>
        <rFont val="ＭＳ Ｐゴシック"/>
        <family val="3"/>
        <charset val="128"/>
      </rPr>
      <t>】</t>
    </r>
    <phoneticPr fontId="2"/>
  </si>
  <si>
    <t>Other comprehensive income</t>
    <phoneticPr fontId="2"/>
  </si>
  <si>
    <r>
      <rPr>
        <sz val="12"/>
        <rFont val="ＭＳ Ｐゴシック"/>
        <family val="3"/>
        <charset val="128"/>
      </rPr>
      <t>　</t>
    </r>
    <r>
      <rPr>
        <sz val="12"/>
        <rFont val="Arial"/>
        <family val="2"/>
      </rPr>
      <t>Valuation difference on available-for-sale
  securities</t>
    </r>
    <phoneticPr fontId="2"/>
  </si>
  <si>
    <r>
      <rPr>
        <sz val="12"/>
        <rFont val="ＭＳ Ｐゴシック"/>
        <family val="3"/>
        <charset val="128"/>
      </rPr>
      <t>　</t>
    </r>
    <r>
      <rPr>
        <sz val="12"/>
        <rFont val="Arial"/>
        <family val="2"/>
      </rPr>
      <t>Deferred gains or losses on hedges</t>
    </r>
    <phoneticPr fontId="2"/>
  </si>
  <si>
    <r>
      <rPr>
        <sz val="12"/>
        <rFont val="ＭＳ Ｐゴシック"/>
        <family val="3"/>
        <charset val="128"/>
      </rPr>
      <t>　</t>
    </r>
    <r>
      <rPr>
        <sz val="12"/>
        <rFont val="Arial"/>
        <family val="2"/>
      </rPr>
      <t>Revaluation reserve for land</t>
    </r>
    <phoneticPr fontId="2"/>
  </si>
  <si>
    <r>
      <rPr>
        <sz val="12"/>
        <rFont val="ＭＳ Ｐゴシック"/>
        <family val="3"/>
        <charset val="128"/>
      </rPr>
      <t>　</t>
    </r>
    <r>
      <rPr>
        <sz val="12"/>
        <rFont val="Arial"/>
        <family val="2"/>
      </rPr>
      <t>Foreign currency translation adjustment</t>
    </r>
    <phoneticPr fontId="2"/>
  </si>
  <si>
    <r>
      <rPr>
        <sz val="12"/>
        <rFont val="ＭＳ Ｐゴシック"/>
        <family val="3"/>
        <charset val="128"/>
      </rPr>
      <t>　</t>
    </r>
    <r>
      <rPr>
        <sz val="12"/>
        <rFont val="Arial"/>
        <family val="2"/>
      </rPr>
      <t>Unfunded retirement benefit obligation  with
  respect to foreign consolidated companies</t>
    </r>
    <phoneticPr fontId="2"/>
  </si>
  <si>
    <r>
      <rPr>
        <sz val="12"/>
        <rFont val="ＭＳ Ｐゴシック"/>
        <family val="3"/>
        <charset val="128"/>
      </rPr>
      <t>　</t>
    </r>
    <r>
      <rPr>
        <sz val="12"/>
        <rFont val="Arial"/>
        <family val="2"/>
      </rPr>
      <t>Shere of other comprehensive income of 
  associates accounted for using equity mettod</t>
    </r>
    <phoneticPr fontId="2"/>
  </si>
  <si>
    <t>comprehensive income</t>
    <phoneticPr fontId="2"/>
  </si>
  <si>
    <r>
      <rPr>
        <sz val="12"/>
        <rFont val="ＭＳ Ｐゴシック"/>
        <family val="3"/>
        <charset val="128"/>
      </rPr>
      <t>　（</t>
    </r>
    <r>
      <rPr>
        <sz val="12"/>
        <rFont val="Arial"/>
        <family val="2"/>
      </rPr>
      <t>comprehensive income attributable to</t>
    </r>
    <r>
      <rPr>
        <sz val="12"/>
        <rFont val="ＭＳ Ｐゴシック"/>
        <family val="3"/>
        <charset val="128"/>
      </rPr>
      <t>）</t>
    </r>
    <phoneticPr fontId="2"/>
  </si>
  <si>
    <r>
      <rPr>
        <sz val="12"/>
        <rFont val="ＭＳ Ｐゴシック"/>
        <family val="3"/>
        <charset val="128"/>
      </rPr>
      <t>　</t>
    </r>
    <r>
      <rPr>
        <sz val="12"/>
        <rFont val="Arial"/>
        <family val="2"/>
      </rPr>
      <t>Comprehensive income attributable to
  owners of the parent</t>
    </r>
    <phoneticPr fontId="2"/>
  </si>
  <si>
    <r>
      <rPr>
        <sz val="12"/>
        <rFont val="ＭＳ Ｐゴシック"/>
        <family val="3"/>
        <charset val="128"/>
      </rPr>
      <t>　</t>
    </r>
    <r>
      <rPr>
        <sz val="12"/>
        <rFont val="Arial"/>
        <family val="2"/>
      </rPr>
      <t>Comprehensive income attributable to 
  minority interests</t>
    </r>
    <phoneticPr fontId="2"/>
  </si>
  <si>
    <r>
      <t>3</t>
    </r>
    <r>
      <rPr>
        <b/>
        <sz val="14"/>
        <rFont val="ＭＳ Ｐゴシック"/>
        <family val="3"/>
        <charset val="128"/>
      </rPr>
      <t>‐</t>
    </r>
    <r>
      <rPr>
        <b/>
        <sz val="14"/>
        <rFont val="Arial"/>
        <family val="2"/>
      </rPr>
      <t>1.</t>
    </r>
    <r>
      <rPr>
        <b/>
        <sz val="14"/>
        <rFont val="ＭＳ Ｐゴシック"/>
        <family val="3"/>
        <charset val="128"/>
      </rPr>
      <t>　</t>
    </r>
    <r>
      <rPr>
        <b/>
        <sz val="14"/>
        <rFont val="Arial"/>
        <family val="2"/>
      </rPr>
      <t>Change of Consolidated Extraordinary income/loss - net</t>
    </r>
    <r>
      <rPr>
        <b/>
        <sz val="14"/>
        <rFont val="ＭＳ Ｐゴシック"/>
        <family val="3"/>
        <charset val="128"/>
      </rPr>
      <t>【</t>
    </r>
    <r>
      <rPr>
        <b/>
        <sz val="14"/>
        <rFont val="Arial"/>
        <family val="2"/>
      </rPr>
      <t>J-GAAP</t>
    </r>
    <r>
      <rPr>
        <b/>
        <sz val="14"/>
        <rFont val="ＭＳ Ｐゴシック"/>
        <family val="3"/>
        <charset val="128"/>
      </rPr>
      <t>】</t>
    </r>
    <phoneticPr fontId="2"/>
  </si>
  <si>
    <t xml:space="preserve"> Extraordinary income</t>
    <phoneticPr fontId="2"/>
  </si>
  <si>
    <r>
      <rPr>
        <sz val="12"/>
        <rFont val="ＭＳ Ｐゴシック"/>
        <family val="3"/>
        <charset val="128"/>
      </rPr>
      <t>　</t>
    </r>
    <r>
      <rPr>
        <sz val="12"/>
        <rFont val="Arial"/>
        <family val="2"/>
      </rPr>
      <t>Gain on sales of noncurrent assets</t>
    </r>
    <phoneticPr fontId="2"/>
  </si>
  <si>
    <r>
      <rPr>
        <sz val="12"/>
        <rFont val="ＭＳ Ｐゴシック"/>
        <family val="3"/>
        <charset val="128"/>
      </rPr>
      <t>　</t>
    </r>
    <r>
      <rPr>
        <sz val="12"/>
        <rFont val="Arial"/>
        <family val="2"/>
      </rPr>
      <t>Gain on sales of real estate for investment</t>
    </r>
    <phoneticPr fontId="2"/>
  </si>
  <si>
    <r>
      <rPr>
        <sz val="12"/>
        <rFont val="ＭＳ Ｐゴシック"/>
        <family val="3"/>
        <charset val="128"/>
      </rPr>
      <t>　</t>
    </r>
    <r>
      <rPr>
        <sz val="12"/>
        <rFont val="Arial"/>
        <family val="2"/>
      </rPr>
      <t>Gain on sales of equity investment 
   without stock</t>
    </r>
    <phoneticPr fontId="2"/>
  </si>
  <si>
    <r>
      <rPr>
        <sz val="12"/>
        <rFont val="ＭＳ Ｐゴシック"/>
        <family val="3"/>
        <charset val="128"/>
      </rPr>
      <t>　</t>
    </r>
    <r>
      <rPr>
        <sz val="12"/>
        <rFont val="Arial"/>
        <family val="2"/>
      </rPr>
      <t>Gain on change in equity</t>
    </r>
    <phoneticPr fontId="2"/>
  </si>
  <si>
    <r>
      <rPr>
        <sz val="12"/>
        <rFont val="ＭＳ Ｐゴシック"/>
        <family val="3"/>
        <charset val="128"/>
      </rPr>
      <t>　</t>
    </r>
    <r>
      <rPr>
        <sz val="12"/>
        <rFont val="Arial"/>
        <family val="2"/>
      </rPr>
      <t>Gain on negative goodwill</t>
    </r>
    <phoneticPr fontId="2"/>
  </si>
  <si>
    <r>
      <rPr>
        <sz val="12"/>
        <rFont val="ＭＳ Ｐゴシック"/>
        <family val="3"/>
        <charset val="128"/>
      </rPr>
      <t>　</t>
    </r>
    <r>
      <rPr>
        <sz val="12"/>
        <rFont val="Arial"/>
        <family val="2"/>
      </rPr>
      <t>Gain on step acquisitions</t>
    </r>
    <phoneticPr fontId="2"/>
  </si>
  <si>
    <r>
      <rPr>
        <sz val="12"/>
        <rFont val="ＭＳ Ｐゴシック"/>
        <family val="3"/>
        <charset val="128"/>
      </rPr>
      <t>　</t>
    </r>
    <r>
      <rPr>
        <sz val="12"/>
        <rFont val="Arial"/>
        <family val="2"/>
      </rPr>
      <t>Reversal of allowance for doubtful
  accounts</t>
    </r>
    <phoneticPr fontId="2"/>
  </si>
  <si>
    <r>
      <rPr>
        <sz val="12"/>
        <rFont val="ＭＳ Ｐゴシック"/>
        <family val="3"/>
        <charset val="128"/>
      </rPr>
      <t>　</t>
    </r>
    <r>
      <rPr>
        <sz val="12"/>
        <rFont val="Arial"/>
        <family val="2"/>
      </rPr>
      <t>Gain on sale of certain overseas 
   receivables</t>
    </r>
    <phoneticPr fontId="2"/>
  </si>
  <si>
    <r>
      <rPr>
        <sz val="12"/>
        <rFont val="ＭＳ Ｐゴシック"/>
        <family val="3"/>
        <charset val="128"/>
      </rPr>
      <t>　</t>
    </r>
    <r>
      <rPr>
        <sz val="12"/>
        <rFont val="Arial"/>
        <family val="2"/>
      </rPr>
      <t>Gain on bad debts recovered</t>
    </r>
    <phoneticPr fontId="2"/>
  </si>
  <si>
    <t xml:space="preserve">  Gain on liquidation of subsidiaries and  
  affiliates</t>
    <phoneticPr fontId="2"/>
  </si>
  <si>
    <t xml:space="preserve">  Adjustment for hyperinflationary economies</t>
    <phoneticPr fontId="2"/>
  </si>
  <si>
    <t xml:space="preserve">  Reversal of allowance for retirement benefits</t>
    <phoneticPr fontId="2"/>
  </si>
  <si>
    <t xml:space="preserve"> Extraordinary loss</t>
    <phoneticPr fontId="2"/>
  </si>
  <si>
    <r>
      <rPr>
        <sz val="12"/>
        <rFont val="ＭＳ Ｐゴシック"/>
        <family val="3"/>
        <charset val="128"/>
      </rPr>
      <t>　</t>
    </r>
    <r>
      <rPr>
        <sz val="12"/>
        <rFont val="Arial"/>
        <family val="2"/>
      </rPr>
      <t>Loss on sales and retirement of
   noncurrent assets</t>
    </r>
    <phoneticPr fontId="2"/>
  </si>
  <si>
    <r>
      <rPr>
        <sz val="12"/>
        <rFont val="ＭＳ Ｐゴシック"/>
        <family val="3"/>
        <charset val="128"/>
      </rPr>
      <t>　</t>
    </r>
    <r>
      <rPr>
        <sz val="12"/>
        <rFont val="Arial"/>
        <family val="2"/>
      </rPr>
      <t>Loss on sales of real estate for investment</t>
    </r>
    <phoneticPr fontId="2"/>
  </si>
  <si>
    <r>
      <rPr>
        <sz val="12"/>
        <rFont val="ＭＳ Ｐゴシック"/>
        <family val="3"/>
        <charset val="128"/>
      </rPr>
      <t>　</t>
    </r>
    <r>
      <rPr>
        <sz val="12"/>
        <rFont val="Arial"/>
        <family val="2"/>
      </rPr>
      <t>Impairment loss</t>
    </r>
    <phoneticPr fontId="2"/>
  </si>
  <si>
    <r>
      <rPr>
        <sz val="12"/>
        <rFont val="ＭＳ Ｐゴシック"/>
        <family val="3"/>
        <charset val="128"/>
      </rPr>
      <t>　</t>
    </r>
    <r>
      <rPr>
        <sz val="12"/>
        <rFont val="Arial"/>
        <family val="2"/>
      </rPr>
      <t>Loss on sales of investment securities</t>
    </r>
    <phoneticPr fontId="2"/>
  </si>
  <si>
    <r>
      <rPr>
        <sz val="12"/>
        <rFont val="ＭＳ Ｐゴシック"/>
        <family val="3"/>
        <charset val="128"/>
      </rPr>
      <t>　</t>
    </r>
    <r>
      <rPr>
        <sz val="12"/>
        <rFont val="Arial"/>
        <family val="2"/>
      </rPr>
      <t>Loss on sales of equity investment 
   without stock</t>
    </r>
    <phoneticPr fontId="2"/>
  </si>
  <si>
    <r>
      <rPr>
        <sz val="12"/>
        <rFont val="ＭＳ Ｐゴシック"/>
        <family val="3"/>
        <charset val="128"/>
      </rPr>
      <t>　</t>
    </r>
    <r>
      <rPr>
        <sz val="12"/>
        <rFont val="Arial"/>
        <family val="2"/>
      </rPr>
      <t>Loss on revaluation of securities</t>
    </r>
    <phoneticPr fontId="2"/>
  </si>
  <si>
    <r>
      <rPr>
        <sz val="12"/>
        <rFont val="ＭＳ Ｐゴシック"/>
        <family val="3"/>
        <charset val="128"/>
      </rPr>
      <t>　</t>
    </r>
    <r>
      <rPr>
        <sz val="12"/>
        <rFont val="Arial"/>
        <family val="2"/>
      </rPr>
      <t>Revaluation loss on property &amp; equipment</t>
    </r>
    <phoneticPr fontId="2"/>
  </si>
  <si>
    <r>
      <rPr>
        <sz val="12"/>
        <rFont val="ＭＳ Ｐゴシック"/>
        <family val="3"/>
        <charset val="128"/>
      </rPr>
      <t>　</t>
    </r>
    <r>
      <rPr>
        <sz val="12"/>
        <rFont val="Arial"/>
        <family val="2"/>
      </rPr>
      <t>Loss on change in equity</t>
    </r>
    <phoneticPr fontId="2"/>
  </si>
  <si>
    <r>
      <rPr>
        <sz val="12"/>
        <rFont val="ＭＳ Ｐゴシック"/>
        <family val="3"/>
        <charset val="128"/>
      </rPr>
      <t>　</t>
    </r>
    <r>
      <rPr>
        <sz val="12"/>
        <rFont val="Arial"/>
        <family val="2"/>
      </rPr>
      <t>Loss, and provision for loss, on 
  dissolution of subsidiaries and affiliates</t>
    </r>
    <phoneticPr fontId="2"/>
  </si>
  <si>
    <r>
      <rPr>
        <sz val="12"/>
        <rFont val="ＭＳ Ｐゴシック"/>
        <family val="3"/>
        <charset val="128"/>
      </rPr>
      <t>　</t>
    </r>
    <r>
      <rPr>
        <sz val="12"/>
        <rFont val="Arial"/>
        <family val="2"/>
      </rPr>
      <t>Restructuring loss</t>
    </r>
    <phoneticPr fontId="2"/>
  </si>
  <si>
    <r>
      <rPr>
        <sz val="12"/>
        <rFont val="ＭＳ Ｐゴシック"/>
        <family val="3"/>
        <charset val="128"/>
      </rPr>
      <t>　</t>
    </r>
    <r>
      <rPr>
        <sz val="12"/>
        <rFont val="Arial"/>
        <family val="2"/>
      </rPr>
      <t>Loss on liquidation of future transactions</t>
    </r>
    <phoneticPr fontId="2"/>
  </si>
  <si>
    <r>
      <rPr>
        <sz val="12"/>
        <rFont val="ＭＳ Ｐゴシック"/>
        <family val="3"/>
        <charset val="128"/>
      </rPr>
      <t>　</t>
    </r>
    <r>
      <rPr>
        <sz val="12"/>
        <rFont val="Arial"/>
        <family val="2"/>
      </rPr>
      <t>Loss on valuation of inventories</t>
    </r>
    <phoneticPr fontId="2"/>
  </si>
  <si>
    <r>
      <rPr>
        <sz val="12"/>
        <rFont val="ＭＳ Ｐゴシック"/>
        <family val="3"/>
        <charset val="128"/>
      </rPr>
      <t>　</t>
    </r>
    <r>
      <rPr>
        <sz val="12"/>
        <rFont val="Arial"/>
        <family val="2"/>
      </rPr>
      <t>Special retirement expenses</t>
    </r>
    <phoneticPr fontId="2"/>
  </si>
  <si>
    <r>
      <rPr>
        <sz val="12"/>
        <rFont val="ＭＳ Ｐゴシック"/>
        <family val="3"/>
        <charset val="128"/>
      </rPr>
      <t>　</t>
    </r>
    <r>
      <rPr>
        <sz val="12"/>
        <rFont val="Arial"/>
        <family val="2"/>
      </rPr>
      <t>Provision for directors' retirement benefit</t>
    </r>
    <phoneticPr fontId="2"/>
  </si>
  <si>
    <t xml:space="preserve">  Loss on adjustment for changes of accounting 
  standards for asset retirement obligations</t>
    <phoneticPr fontId="2"/>
  </si>
  <si>
    <r>
      <rPr>
        <sz val="13"/>
        <rFont val="ＭＳ Ｐゴシック"/>
        <family val="3"/>
        <charset val="128"/>
      </rPr>
      <t>‐</t>
    </r>
    <phoneticPr fontId="2"/>
  </si>
  <si>
    <t xml:space="preserve">  Loss on disaster</t>
    <phoneticPr fontId="2"/>
  </si>
  <si>
    <t xml:space="preserve">  Expenses loss on changes in retirement 
  benefits plans</t>
    <phoneticPr fontId="2"/>
  </si>
  <si>
    <t xml:space="preserve">  Effect from mergers within 
  the consolidation group</t>
    <phoneticPr fontId="2"/>
  </si>
  <si>
    <t xml:space="preserve">  Loss on litigation</t>
    <phoneticPr fontId="2"/>
  </si>
  <si>
    <t xml:space="preserve">  Retirement benefit expenses</t>
    <phoneticPr fontId="2"/>
  </si>
  <si>
    <r>
      <t>1-2.</t>
    </r>
    <r>
      <rPr>
        <b/>
        <sz val="14"/>
        <rFont val="ＭＳ Ｐゴシック"/>
        <family val="3"/>
        <charset val="128"/>
      </rPr>
      <t>　</t>
    </r>
    <r>
      <rPr>
        <b/>
        <sz val="14"/>
        <rFont val="Arial"/>
        <family val="2"/>
      </rPr>
      <t>Consolidated Statements of Profit or Loss</t>
    </r>
    <r>
      <rPr>
        <b/>
        <sz val="14"/>
        <rFont val="ＭＳ Ｐゴシック"/>
        <family val="3"/>
        <charset val="128"/>
      </rPr>
      <t>【</t>
    </r>
    <r>
      <rPr>
        <b/>
        <sz val="14"/>
        <rFont val="Arial"/>
        <family val="2"/>
      </rPr>
      <t>IFRS</t>
    </r>
    <r>
      <rPr>
        <b/>
        <sz val="14"/>
        <rFont val="ＭＳ Ｐゴシック"/>
        <family val="3"/>
        <charset val="128"/>
      </rPr>
      <t>】</t>
    </r>
    <phoneticPr fontId="2"/>
  </si>
  <si>
    <r>
      <t>2-2.</t>
    </r>
    <r>
      <rPr>
        <b/>
        <sz val="14"/>
        <rFont val="ＭＳ Ｐゴシック"/>
        <family val="3"/>
        <charset val="128"/>
      </rPr>
      <t>　</t>
    </r>
    <r>
      <rPr>
        <b/>
        <sz val="14"/>
        <rFont val="Arial"/>
        <family val="2"/>
      </rPr>
      <t>Consolidated Statements of Profit or Loss and Other Comprehensive Income</t>
    </r>
    <r>
      <rPr>
        <b/>
        <sz val="14"/>
        <rFont val="ＭＳ Ｐゴシック"/>
        <family val="3"/>
        <charset val="128"/>
      </rPr>
      <t>【</t>
    </r>
    <r>
      <rPr>
        <b/>
        <sz val="14"/>
        <rFont val="Arial"/>
        <family val="2"/>
      </rPr>
      <t>IFRS</t>
    </r>
    <r>
      <rPr>
        <b/>
        <sz val="14"/>
        <rFont val="ＭＳ Ｐゴシック"/>
        <family val="3"/>
        <charset val="128"/>
      </rPr>
      <t>】</t>
    </r>
    <phoneticPr fontId="2"/>
  </si>
  <si>
    <r>
      <t>（</t>
    </r>
    <r>
      <rPr>
        <sz val="14"/>
        <rFont val="Arial"/>
        <family val="2"/>
      </rPr>
      <t>Millions of Yen</t>
    </r>
    <r>
      <rPr>
        <sz val="14"/>
        <rFont val="ＭＳ Ｐゴシック"/>
        <family val="3"/>
        <charset val="128"/>
      </rPr>
      <t>）</t>
    </r>
    <phoneticPr fontId="2"/>
  </si>
  <si>
    <t>1Q</t>
    <phoneticPr fontId="2"/>
  </si>
  <si>
    <t>2Q</t>
    <phoneticPr fontId="2"/>
  </si>
  <si>
    <t>3Q</t>
    <phoneticPr fontId="2"/>
  </si>
  <si>
    <t>4Q</t>
    <phoneticPr fontId="2"/>
  </si>
  <si>
    <t>Net sales</t>
  </si>
  <si>
    <t>Cost of sales</t>
  </si>
  <si>
    <t>Selling, general and administrative expenses</t>
  </si>
  <si>
    <r>
      <rPr>
        <b/>
        <sz val="16"/>
        <rFont val="ＭＳ Ｐゴシック"/>
        <family val="3"/>
        <charset val="128"/>
      </rPr>
      <t>　</t>
    </r>
    <r>
      <rPr>
        <b/>
        <sz val="16"/>
        <rFont val="Arial"/>
        <family val="2"/>
      </rPr>
      <t>Total non-operating income</t>
    </r>
  </si>
  <si>
    <r>
      <rPr>
        <sz val="16"/>
        <rFont val="ＭＳ Ｐゴシック"/>
        <family val="3"/>
        <charset val="128"/>
      </rPr>
      <t>　</t>
    </r>
    <r>
      <rPr>
        <sz val="16"/>
        <rFont val="Arial"/>
        <family val="2"/>
      </rPr>
      <t>Interest income</t>
    </r>
    <phoneticPr fontId="2"/>
  </si>
  <si>
    <r>
      <rPr>
        <sz val="16"/>
        <rFont val="ＭＳ Ｐゴシック"/>
        <family val="3"/>
        <charset val="128"/>
      </rPr>
      <t>　</t>
    </r>
    <r>
      <rPr>
        <sz val="16"/>
        <rFont val="Arial"/>
        <family val="2"/>
      </rPr>
      <t>Dividends income</t>
    </r>
    <phoneticPr fontId="2"/>
  </si>
  <si>
    <t xml:space="preserve">  Equity in earnings of affiliates</t>
    <phoneticPr fontId="2"/>
  </si>
  <si>
    <r>
      <rPr>
        <sz val="16"/>
        <rFont val="ＭＳ Ｐゴシック"/>
        <family val="3"/>
        <charset val="128"/>
      </rPr>
      <t>　</t>
    </r>
    <r>
      <rPr>
        <sz val="16"/>
        <rFont val="Arial"/>
        <family val="2"/>
      </rPr>
      <t>Gain on sales of investment 
   securities</t>
    </r>
    <phoneticPr fontId="2"/>
  </si>
  <si>
    <r>
      <rPr>
        <sz val="16"/>
        <rFont val="ＭＳ Ｐゴシック"/>
        <family val="3"/>
        <charset val="128"/>
      </rPr>
      <t>　</t>
    </r>
    <r>
      <rPr>
        <sz val="16"/>
        <rFont val="Arial"/>
        <family val="2"/>
      </rPr>
      <t>Penalty income</t>
    </r>
    <phoneticPr fontId="2"/>
  </si>
  <si>
    <r>
      <rPr>
        <sz val="16"/>
        <rFont val="ＭＳ Ｐゴシック"/>
        <family val="3"/>
        <charset val="128"/>
      </rPr>
      <t>　</t>
    </r>
    <r>
      <rPr>
        <sz val="16"/>
        <rFont val="Arial"/>
        <family val="2"/>
      </rPr>
      <t>Foreign exchange gains</t>
    </r>
    <phoneticPr fontId="2"/>
  </si>
  <si>
    <r>
      <rPr>
        <sz val="16"/>
        <rFont val="ＭＳ Ｐゴシック"/>
        <family val="3"/>
        <charset val="128"/>
      </rPr>
      <t>　</t>
    </r>
    <r>
      <rPr>
        <sz val="16"/>
        <rFont val="Arial"/>
        <family val="2"/>
      </rPr>
      <t>Other</t>
    </r>
  </si>
  <si>
    <r>
      <rPr>
        <b/>
        <sz val="16"/>
        <rFont val="ＭＳ Ｐゴシック"/>
        <family val="3"/>
        <charset val="128"/>
      </rPr>
      <t>　</t>
    </r>
    <r>
      <rPr>
        <b/>
        <sz val="16"/>
        <rFont val="Arial"/>
        <family val="2"/>
      </rPr>
      <t>Total non-operating expenses</t>
    </r>
  </si>
  <si>
    <r>
      <rPr>
        <sz val="16"/>
        <rFont val="ＭＳ Ｐゴシック"/>
        <family val="3"/>
        <charset val="128"/>
      </rPr>
      <t>　</t>
    </r>
    <r>
      <rPr>
        <sz val="16"/>
        <rFont val="Arial"/>
        <family val="2"/>
      </rPr>
      <t>Interest expenses</t>
    </r>
  </si>
  <si>
    <r>
      <rPr>
        <sz val="16"/>
        <rFont val="ＭＳ Ｐゴシック"/>
        <family val="3"/>
        <charset val="128"/>
      </rPr>
      <t>　</t>
    </r>
    <r>
      <rPr>
        <sz val="16"/>
        <rFont val="Arial"/>
        <family val="2"/>
      </rPr>
      <t>Interest on commercial papers</t>
    </r>
  </si>
  <si>
    <t xml:space="preserve">  Equity in losses of affiliates</t>
    <phoneticPr fontId="2"/>
  </si>
  <si>
    <r>
      <rPr>
        <sz val="16"/>
        <rFont val="ＭＳ Ｐゴシック"/>
        <family val="3"/>
        <charset val="128"/>
      </rPr>
      <t>　</t>
    </r>
    <r>
      <rPr>
        <sz val="16"/>
        <rFont val="Arial"/>
        <family val="2"/>
      </rPr>
      <t>Foreign exchange losses</t>
    </r>
    <phoneticPr fontId="2"/>
  </si>
  <si>
    <t>Ordinary income</t>
    <phoneticPr fontId="2"/>
  </si>
  <si>
    <t xml:space="preserve"> Extraordinary income</t>
  </si>
  <si>
    <t>Income(Loss) before minority interests</t>
    <phoneticPr fontId="2"/>
  </si>
  <si>
    <t>‐</t>
  </si>
  <si>
    <r>
      <rPr>
        <b/>
        <sz val="16"/>
        <rFont val="ＭＳ Ｐゴシック"/>
        <family val="3"/>
        <charset val="128"/>
      </rPr>
      <t>‐</t>
    </r>
    <phoneticPr fontId="2"/>
  </si>
  <si>
    <t>Net income</t>
  </si>
  <si>
    <t xml:space="preserve">          </t>
    <phoneticPr fontId="2"/>
  </si>
  <si>
    <r>
      <t>4-1.</t>
    </r>
    <r>
      <rPr>
        <b/>
        <sz val="19"/>
        <rFont val="ＭＳ Ｐゴシック"/>
        <family val="3"/>
        <charset val="128"/>
      </rPr>
      <t>　</t>
    </r>
    <r>
      <rPr>
        <b/>
        <sz val="19"/>
        <rFont val="Arial"/>
        <family val="2"/>
      </rPr>
      <t>Quarter information</t>
    </r>
    <r>
      <rPr>
        <b/>
        <sz val="19"/>
        <rFont val="ＭＳ Ｐゴシック"/>
        <family val="3"/>
        <charset val="128"/>
      </rPr>
      <t>【</t>
    </r>
    <r>
      <rPr>
        <b/>
        <sz val="19"/>
        <rFont val="Arial"/>
        <family val="2"/>
      </rPr>
      <t>J-GAAP</t>
    </r>
    <r>
      <rPr>
        <b/>
        <sz val="19"/>
        <rFont val="ＭＳ Ｐゴシック"/>
        <family val="3"/>
        <charset val="128"/>
      </rPr>
      <t>】</t>
    </r>
    <phoneticPr fontId="2"/>
  </si>
  <si>
    <r>
      <t>5-1.</t>
    </r>
    <r>
      <rPr>
        <b/>
        <sz val="15"/>
        <rFont val="ＭＳ Ｐゴシック"/>
        <family val="3"/>
        <charset val="128"/>
      </rPr>
      <t>　</t>
    </r>
    <r>
      <rPr>
        <b/>
        <sz val="15"/>
        <rFont val="Arial"/>
        <family val="2"/>
      </rPr>
      <t>Change of Consolidated Balance Sheets</t>
    </r>
    <r>
      <rPr>
        <b/>
        <sz val="15"/>
        <rFont val="ＭＳ Ｐゴシック"/>
        <family val="3"/>
        <charset val="128"/>
      </rPr>
      <t>【</t>
    </r>
    <r>
      <rPr>
        <b/>
        <sz val="15"/>
        <rFont val="Arial"/>
        <family val="2"/>
      </rPr>
      <t>J-GAAP</t>
    </r>
    <r>
      <rPr>
        <b/>
        <sz val="15"/>
        <rFont val="ＭＳ Ｐゴシック"/>
        <family val="3"/>
        <charset val="128"/>
      </rPr>
      <t>】</t>
    </r>
    <phoneticPr fontId="2"/>
  </si>
  <si>
    <r>
      <t>FY2009</t>
    </r>
    <r>
      <rPr>
        <sz val="14"/>
        <rFont val="ＭＳ Ｐゴシック"/>
        <family val="3"/>
        <charset val="128"/>
      </rPr>
      <t/>
    </r>
    <phoneticPr fontId="2"/>
  </si>
  <si>
    <t>Current assets</t>
    <phoneticPr fontId="2"/>
  </si>
  <si>
    <r>
      <rPr>
        <sz val="12"/>
        <rFont val="ＭＳ Ｐゴシック"/>
        <family val="3"/>
        <charset val="128"/>
      </rPr>
      <t>　</t>
    </r>
    <r>
      <rPr>
        <sz val="12"/>
        <rFont val="Arial"/>
        <family val="2"/>
      </rPr>
      <t>Cash and deposits</t>
    </r>
    <phoneticPr fontId="2"/>
  </si>
  <si>
    <r>
      <rPr>
        <sz val="12"/>
        <rFont val="ＭＳ Ｐゴシック"/>
        <family val="3"/>
        <charset val="128"/>
      </rPr>
      <t>　</t>
    </r>
    <r>
      <rPr>
        <sz val="12"/>
        <rFont val="Arial"/>
        <family val="2"/>
      </rPr>
      <t>Notes and accounts receivable-trade</t>
    </r>
    <phoneticPr fontId="2"/>
  </si>
  <si>
    <r>
      <rPr>
        <sz val="12"/>
        <rFont val="ＭＳ Ｐゴシック"/>
        <family val="3"/>
        <charset val="128"/>
      </rPr>
      <t>　</t>
    </r>
    <r>
      <rPr>
        <sz val="12"/>
        <rFont val="Arial"/>
        <family val="2"/>
      </rPr>
      <t>Short-term investment securities</t>
    </r>
    <phoneticPr fontId="2"/>
  </si>
  <si>
    <r>
      <rPr>
        <sz val="12"/>
        <rFont val="ＭＳ Ｐゴシック"/>
        <family val="3"/>
        <charset val="128"/>
      </rPr>
      <t>　</t>
    </r>
    <r>
      <rPr>
        <sz val="12"/>
        <rFont val="Arial"/>
        <family val="2"/>
      </rPr>
      <t>Inventories</t>
    </r>
    <phoneticPr fontId="2"/>
  </si>
  <si>
    <r>
      <rPr>
        <sz val="12"/>
        <rFont val="ＭＳ Ｐゴシック"/>
        <family val="3"/>
        <charset val="128"/>
      </rPr>
      <t>　</t>
    </r>
    <r>
      <rPr>
        <sz val="12"/>
        <rFont val="Arial"/>
        <family val="2"/>
      </rPr>
      <t>Short-term loans receivable</t>
    </r>
    <phoneticPr fontId="2"/>
  </si>
  <si>
    <r>
      <rPr>
        <sz val="12"/>
        <rFont val="ＭＳ Ｐゴシック"/>
        <family val="3"/>
        <charset val="128"/>
      </rPr>
      <t>　</t>
    </r>
    <r>
      <rPr>
        <sz val="12"/>
        <rFont val="Arial"/>
        <family val="2"/>
      </rPr>
      <t>Deferred tax assets</t>
    </r>
    <phoneticPr fontId="2"/>
  </si>
  <si>
    <r>
      <rPr>
        <sz val="12"/>
        <rFont val="ＭＳ Ｐゴシック"/>
        <family val="3"/>
        <charset val="128"/>
      </rPr>
      <t>　</t>
    </r>
    <r>
      <rPr>
        <sz val="12"/>
        <rFont val="Arial"/>
        <family val="2"/>
      </rPr>
      <t>Other</t>
    </r>
    <phoneticPr fontId="2"/>
  </si>
  <si>
    <r>
      <rPr>
        <sz val="12"/>
        <rFont val="ＭＳ Ｐゴシック"/>
        <family val="3"/>
        <charset val="128"/>
      </rPr>
      <t>　</t>
    </r>
    <r>
      <rPr>
        <sz val="12"/>
        <rFont val="Arial"/>
        <family val="2"/>
      </rPr>
      <t>Allowance for doubtful accounts</t>
    </r>
    <phoneticPr fontId="2"/>
  </si>
  <si>
    <t>Total current assets</t>
    <phoneticPr fontId="2"/>
  </si>
  <si>
    <t>Property, plant and equipment</t>
    <phoneticPr fontId="2"/>
  </si>
  <si>
    <t>Intangible assets</t>
    <phoneticPr fontId="2"/>
  </si>
  <si>
    <r>
      <rPr>
        <sz val="12"/>
        <rFont val="ＭＳ Ｐゴシック"/>
        <family val="3"/>
        <charset val="128"/>
      </rPr>
      <t>　</t>
    </r>
    <r>
      <rPr>
        <sz val="12"/>
        <rFont val="Arial"/>
        <family val="2"/>
      </rPr>
      <t>Goodwill</t>
    </r>
    <phoneticPr fontId="2"/>
  </si>
  <si>
    <t>Investments and other assets</t>
    <phoneticPr fontId="2"/>
  </si>
  <si>
    <r>
      <rPr>
        <sz val="12"/>
        <rFont val="ＭＳ Ｐゴシック"/>
        <family val="3"/>
        <charset val="128"/>
      </rPr>
      <t>　</t>
    </r>
    <r>
      <rPr>
        <sz val="12"/>
        <rFont val="Arial"/>
        <family val="2"/>
      </rPr>
      <t>Investment securities</t>
    </r>
    <phoneticPr fontId="2"/>
  </si>
  <si>
    <r>
      <rPr>
        <sz val="12"/>
        <rFont val="ＭＳ Ｐゴシック"/>
        <family val="3"/>
        <charset val="128"/>
      </rPr>
      <t>　</t>
    </r>
    <r>
      <rPr>
        <sz val="12"/>
        <rFont val="Arial"/>
        <family val="2"/>
      </rPr>
      <t>Long-term loans receivable</t>
    </r>
    <phoneticPr fontId="2"/>
  </si>
  <si>
    <r>
      <rPr>
        <sz val="12"/>
        <rFont val="ＭＳ Ｐゴシック"/>
        <family val="3"/>
        <charset val="128"/>
      </rPr>
      <t>　</t>
    </r>
    <r>
      <rPr>
        <sz val="12"/>
        <rFont val="Arial"/>
        <family val="2"/>
      </rPr>
      <t>Bad debts</t>
    </r>
    <phoneticPr fontId="2"/>
  </si>
  <si>
    <t xml:space="preserve">  Real estate for investment</t>
    <phoneticPr fontId="2"/>
  </si>
  <si>
    <t>Total noncurrent assets</t>
    <phoneticPr fontId="2"/>
  </si>
  <si>
    <t>Deferred assets</t>
    <phoneticPr fontId="2"/>
  </si>
  <si>
    <t>Total assets</t>
    <phoneticPr fontId="2"/>
  </si>
  <si>
    <t>Current liabilities</t>
    <phoneticPr fontId="2"/>
  </si>
  <si>
    <r>
      <rPr>
        <sz val="12"/>
        <rFont val="ＭＳ Ｐゴシック"/>
        <family val="3"/>
        <charset val="128"/>
      </rPr>
      <t>　</t>
    </r>
    <r>
      <rPr>
        <sz val="12"/>
        <rFont val="Arial"/>
        <family val="2"/>
      </rPr>
      <t>Notes and accounts payable-trade</t>
    </r>
    <phoneticPr fontId="2"/>
  </si>
  <si>
    <r>
      <rPr>
        <sz val="12"/>
        <rFont val="ＭＳ Ｐゴシック"/>
        <family val="3"/>
        <charset val="128"/>
      </rPr>
      <t>　</t>
    </r>
    <r>
      <rPr>
        <sz val="12"/>
        <rFont val="Arial"/>
        <family val="2"/>
      </rPr>
      <t>Short-term loans payable</t>
    </r>
    <phoneticPr fontId="2"/>
  </si>
  <si>
    <r>
      <rPr>
        <sz val="12"/>
        <rFont val="ＭＳ Ｐゴシック"/>
        <family val="3"/>
        <charset val="128"/>
      </rPr>
      <t>　</t>
    </r>
    <r>
      <rPr>
        <sz val="12"/>
        <rFont val="Arial"/>
        <family val="2"/>
      </rPr>
      <t>Commercial papers</t>
    </r>
    <phoneticPr fontId="2"/>
  </si>
  <si>
    <r>
      <rPr>
        <sz val="12"/>
        <rFont val="ＭＳ Ｐゴシック"/>
        <family val="3"/>
        <charset val="128"/>
      </rPr>
      <t>　</t>
    </r>
    <r>
      <rPr>
        <sz val="12"/>
        <rFont val="Arial"/>
        <family val="2"/>
      </rPr>
      <t>Current portion of bonds</t>
    </r>
    <phoneticPr fontId="2"/>
  </si>
  <si>
    <r>
      <rPr>
        <sz val="12"/>
        <rFont val="ＭＳ Ｐゴシック"/>
        <family val="3"/>
        <charset val="128"/>
      </rPr>
      <t>　</t>
    </r>
    <r>
      <rPr>
        <sz val="12"/>
        <rFont val="Arial"/>
        <family val="2"/>
      </rPr>
      <t>Income taxes payable</t>
    </r>
    <phoneticPr fontId="2"/>
  </si>
  <si>
    <r>
      <rPr>
        <sz val="12"/>
        <rFont val="ＭＳ Ｐゴシック"/>
        <family val="3"/>
        <charset val="128"/>
      </rPr>
      <t>　</t>
    </r>
    <r>
      <rPr>
        <sz val="12"/>
        <rFont val="Arial"/>
        <family val="2"/>
      </rPr>
      <t>Deferred tax liabilities</t>
    </r>
    <phoneticPr fontId="2"/>
  </si>
  <si>
    <r>
      <rPr>
        <sz val="12"/>
        <rFont val="ＭＳ Ｐゴシック"/>
        <family val="3"/>
        <charset val="128"/>
      </rPr>
      <t>　</t>
    </r>
    <r>
      <rPr>
        <sz val="12"/>
        <rFont val="Arial"/>
        <family val="2"/>
      </rPr>
      <t>Provision for bonuses</t>
    </r>
    <phoneticPr fontId="2"/>
  </si>
  <si>
    <t>Total current liabilities</t>
    <phoneticPr fontId="2"/>
  </si>
  <si>
    <t>Noncurrent liabilities</t>
    <phoneticPr fontId="2"/>
  </si>
  <si>
    <r>
      <rPr>
        <sz val="12"/>
        <rFont val="ＭＳ Ｐゴシック"/>
        <family val="3"/>
        <charset val="128"/>
      </rPr>
      <t>　</t>
    </r>
    <r>
      <rPr>
        <sz val="12"/>
        <rFont val="Arial"/>
        <family val="2"/>
      </rPr>
      <t>Bonds payable</t>
    </r>
    <phoneticPr fontId="2"/>
  </si>
  <si>
    <r>
      <rPr>
        <sz val="12"/>
        <rFont val="ＭＳ Ｐゴシック"/>
        <family val="3"/>
        <charset val="128"/>
      </rPr>
      <t>　</t>
    </r>
    <r>
      <rPr>
        <sz val="12"/>
        <rFont val="Arial"/>
        <family val="2"/>
      </rPr>
      <t>Long-term loans payable</t>
    </r>
    <phoneticPr fontId="2"/>
  </si>
  <si>
    <r>
      <rPr>
        <sz val="12"/>
        <rFont val="ＭＳ Ｐゴシック"/>
        <family val="3"/>
        <charset val="128"/>
      </rPr>
      <t>　</t>
    </r>
    <r>
      <rPr>
        <sz val="12"/>
        <rFont val="Arial"/>
        <family val="2"/>
      </rPr>
      <t>Deferred tax liabilities for land revaluation</t>
    </r>
    <phoneticPr fontId="2"/>
  </si>
  <si>
    <r>
      <rPr>
        <sz val="12"/>
        <rFont val="ＭＳ Ｐゴシック"/>
        <family val="3"/>
        <charset val="128"/>
      </rPr>
      <t>　</t>
    </r>
    <r>
      <rPr>
        <sz val="12"/>
        <rFont val="Arial"/>
        <family val="2"/>
      </rPr>
      <t>Provision for retirement benefits</t>
    </r>
    <phoneticPr fontId="2"/>
  </si>
  <si>
    <r>
      <rPr>
        <sz val="12"/>
        <rFont val="ＭＳ Ｐゴシック"/>
        <family val="3"/>
        <charset val="128"/>
      </rPr>
      <t>　</t>
    </r>
    <r>
      <rPr>
        <sz val="12"/>
        <rFont val="Arial"/>
        <family val="2"/>
      </rPr>
      <t>Provision for directors' retirement benefits</t>
    </r>
    <phoneticPr fontId="2"/>
  </si>
  <si>
    <t>Total noncurrent liabilities</t>
    <phoneticPr fontId="2"/>
  </si>
  <si>
    <t>Total liabilities</t>
    <phoneticPr fontId="2"/>
  </si>
  <si>
    <t>Shareholders' equity</t>
    <phoneticPr fontId="2"/>
  </si>
  <si>
    <r>
      <rPr>
        <sz val="12"/>
        <rFont val="ＭＳ Ｐゴシック"/>
        <family val="3"/>
        <charset val="128"/>
      </rPr>
      <t>　</t>
    </r>
    <r>
      <rPr>
        <sz val="12"/>
        <rFont val="Arial"/>
        <family val="2"/>
      </rPr>
      <t>Capital stock</t>
    </r>
    <phoneticPr fontId="2"/>
  </si>
  <si>
    <r>
      <rPr>
        <sz val="12"/>
        <rFont val="ＭＳ Ｐゴシック"/>
        <family val="3"/>
        <charset val="128"/>
      </rPr>
      <t>　</t>
    </r>
    <r>
      <rPr>
        <sz val="12"/>
        <rFont val="Arial"/>
        <family val="2"/>
      </rPr>
      <t>Capital surplus</t>
    </r>
    <phoneticPr fontId="2"/>
  </si>
  <si>
    <r>
      <rPr>
        <sz val="12"/>
        <rFont val="ＭＳ Ｐゴシック"/>
        <family val="3"/>
        <charset val="128"/>
      </rPr>
      <t>　</t>
    </r>
    <r>
      <rPr>
        <sz val="12"/>
        <rFont val="Arial"/>
        <family val="2"/>
      </rPr>
      <t>Retained earnings</t>
    </r>
    <phoneticPr fontId="2"/>
  </si>
  <si>
    <r>
      <rPr>
        <sz val="12"/>
        <rFont val="ＭＳ Ｐゴシック"/>
        <family val="3"/>
        <charset val="128"/>
      </rPr>
      <t>　</t>
    </r>
    <r>
      <rPr>
        <sz val="12"/>
        <rFont val="Arial"/>
        <family val="2"/>
      </rPr>
      <t>Treasury stock</t>
    </r>
    <phoneticPr fontId="2"/>
  </si>
  <si>
    <t>Accumulated Other Comprehensive Income</t>
    <phoneticPr fontId="2"/>
  </si>
  <si>
    <t>Minority interests</t>
    <phoneticPr fontId="2"/>
  </si>
  <si>
    <t>Total net assets</t>
    <phoneticPr fontId="2"/>
  </si>
  <si>
    <t>Total liabilities and net assets</t>
    <phoneticPr fontId="2"/>
  </si>
  <si>
    <r>
      <t>5-2.</t>
    </r>
    <r>
      <rPr>
        <b/>
        <sz val="15"/>
        <rFont val="ＭＳ Ｐゴシック"/>
        <family val="3"/>
        <charset val="128"/>
      </rPr>
      <t>　</t>
    </r>
    <r>
      <rPr>
        <b/>
        <sz val="15"/>
        <rFont val="Arial"/>
        <family val="2"/>
      </rPr>
      <t>Change of Consolidated Statements of Financial Position</t>
    </r>
    <r>
      <rPr>
        <b/>
        <sz val="15"/>
        <rFont val="ＭＳ Ｐゴシック"/>
        <family val="3"/>
        <charset val="128"/>
      </rPr>
      <t>【</t>
    </r>
    <r>
      <rPr>
        <b/>
        <sz val="15"/>
        <rFont val="Arial"/>
        <family val="2"/>
      </rPr>
      <t>IFRS</t>
    </r>
    <r>
      <rPr>
        <b/>
        <sz val="15"/>
        <rFont val="ＭＳ Ｐゴシック"/>
        <family val="3"/>
        <charset val="128"/>
      </rPr>
      <t>】</t>
    </r>
    <phoneticPr fontId="2"/>
  </si>
  <si>
    <r>
      <t>6-1.</t>
    </r>
    <r>
      <rPr>
        <b/>
        <sz val="14.5"/>
        <rFont val="ＭＳ Ｐゴシック"/>
        <family val="3"/>
        <charset val="128"/>
      </rPr>
      <t>　</t>
    </r>
    <r>
      <rPr>
        <b/>
        <sz val="14.5"/>
        <rFont val="Arial"/>
        <family val="2"/>
      </rPr>
      <t>Change of Consolidated Statements of Cash Flows</t>
    </r>
    <r>
      <rPr>
        <b/>
        <sz val="14.5"/>
        <rFont val="ＭＳ Ｐゴシック"/>
        <family val="3"/>
        <charset val="128"/>
      </rPr>
      <t>【</t>
    </r>
    <r>
      <rPr>
        <b/>
        <sz val="14.5"/>
        <rFont val="Arial"/>
        <family val="2"/>
      </rPr>
      <t>J-GAAP</t>
    </r>
    <r>
      <rPr>
        <b/>
        <sz val="14.5"/>
        <rFont val="ＭＳ Ｐゴシック"/>
        <family val="3"/>
        <charset val="128"/>
      </rPr>
      <t>】</t>
    </r>
    <phoneticPr fontId="2"/>
  </si>
  <si>
    <t>Net cash provided by (used in) operating activities</t>
    <phoneticPr fontId="2"/>
  </si>
  <si>
    <t xml:space="preserve">  Income before income taxes and minority interests</t>
    <phoneticPr fontId="2"/>
  </si>
  <si>
    <r>
      <rPr>
        <sz val="12"/>
        <rFont val="ＭＳ Ｐゴシック"/>
        <family val="3"/>
        <charset val="128"/>
      </rPr>
      <t>　</t>
    </r>
    <r>
      <rPr>
        <sz val="12"/>
        <rFont val="Arial"/>
        <family val="2"/>
      </rPr>
      <t>Depreciation and amortization</t>
    </r>
    <phoneticPr fontId="2"/>
  </si>
  <si>
    <r>
      <rPr>
        <sz val="12"/>
        <rFont val="ＭＳ Ｐゴシック"/>
        <family val="3"/>
        <charset val="128"/>
      </rPr>
      <t>　</t>
    </r>
    <r>
      <rPr>
        <sz val="12"/>
        <rFont val="Arial"/>
        <family val="2"/>
      </rPr>
      <t>Loss on valuation of investment securities</t>
    </r>
    <phoneticPr fontId="2"/>
  </si>
  <si>
    <r>
      <rPr>
        <sz val="12"/>
        <rFont val="ＭＳ Ｐゴシック"/>
        <family val="3"/>
        <charset val="128"/>
      </rPr>
      <t>　</t>
    </r>
    <r>
      <rPr>
        <sz val="12"/>
        <rFont val="Arial"/>
        <family val="2"/>
      </rPr>
      <t>Amortization of goodwill</t>
    </r>
    <phoneticPr fontId="2"/>
  </si>
  <si>
    <r>
      <rPr>
        <sz val="12"/>
        <rFont val="ＭＳ Ｐゴシック"/>
        <family val="3"/>
        <charset val="128"/>
      </rPr>
      <t>　</t>
    </r>
    <r>
      <rPr>
        <sz val="12"/>
        <rFont val="Arial"/>
        <family val="2"/>
      </rPr>
      <t>Increase (decrease) in allowance for doubtful accounts</t>
    </r>
    <phoneticPr fontId="2"/>
  </si>
  <si>
    <r>
      <rPr>
        <sz val="12"/>
        <rFont val="ＭＳ Ｐゴシック"/>
        <family val="3"/>
        <charset val="128"/>
      </rPr>
      <t>　</t>
    </r>
    <r>
      <rPr>
        <sz val="12"/>
        <rFont val="Arial"/>
        <family val="2"/>
      </rPr>
      <t>Increase (decrease) in provision for retirement benefits</t>
    </r>
    <phoneticPr fontId="2"/>
  </si>
  <si>
    <r>
      <rPr>
        <sz val="12"/>
        <rFont val="ＭＳ Ｐゴシック"/>
        <family val="3"/>
        <charset val="128"/>
      </rPr>
      <t>　</t>
    </r>
    <r>
      <rPr>
        <sz val="12"/>
        <rFont val="Arial"/>
        <family val="2"/>
      </rPr>
      <t>Interest and dividends income</t>
    </r>
    <phoneticPr fontId="2"/>
  </si>
  <si>
    <r>
      <rPr>
        <sz val="12"/>
        <rFont val="ＭＳ Ｐゴシック"/>
        <family val="3"/>
        <charset val="128"/>
      </rPr>
      <t>　</t>
    </r>
    <r>
      <rPr>
        <sz val="12"/>
        <rFont val="Arial"/>
        <family val="2"/>
      </rPr>
      <t>Interest expenses</t>
    </r>
    <phoneticPr fontId="2"/>
  </si>
  <si>
    <r>
      <rPr>
        <sz val="12"/>
        <rFont val="ＭＳ Ｐゴシック"/>
        <family val="3"/>
        <charset val="128"/>
      </rPr>
      <t>　</t>
    </r>
    <r>
      <rPr>
        <sz val="12"/>
        <rFont val="Arial"/>
        <family val="2"/>
      </rPr>
      <t>Foreign exchange losses</t>
    </r>
    <r>
      <rPr>
        <sz val="12"/>
        <rFont val="ＭＳ Ｐゴシック"/>
        <family val="3"/>
        <charset val="128"/>
      </rPr>
      <t>（</t>
    </r>
    <r>
      <rPr>
        <sz val="12"/>
        <rFont val="Arial"/>
        <family val="2"/>
      </rPr>
      <t>gains</t>
    </r>
    <r>
      <rPr>
        <sz val="12"/>
        <rFont val="ＭＳ Ｐゴシック"/>
        <family val="3"/>
        <charset val="128"/>
      </rPr>
      <t>）</t>
    </r>
    <phoneticPr fontId="2"/>
  </si>
  <si>
    <r>
      <rPr>
        <sz val="12"/>
        <rFont val="ＭＳ Ｐゴシック"/>
        <family val="3"/>
        <charset val="128"/>
      </rPr>
      <t>　</t>
    </r>
    <r>
      <rPr>
        <sz val="12"/>
        <rFont val="Arial"/>
        <family val="2"/>
      </rPr>
      <t>Equity in (earnings) losses of affiliates</t>
    </r>
    <phoneticPr fontId="2"/>
  </si>
  <si>
    <r>
      <rPr>
        <sz val="12"/>
        <rFont val="ＭＳ Ｐゴシック"/>
        <family val="3"/>
        <charset val="128"/>
      </rPr>
      <t>　</t>
    </r>
    <r>
      <rPr>
        <sz val="12"/>
        <rFont val="Arial"/>
        <family val="2"/>
      </rPr>
      <t>Loss (gain) on sales of investment securities</t>
    </r>
    <phoneticPr fontId="2"/>
  </si>
  <si>
    <r>
      <rPr>
        <sz val="12"/>
        <rFont val="ＭＳ Ｐゴシック"/>
        <family val="3"/>
        <charset val="128"/>
      </rPr>
      <t>　</t>
    </r>
    <r>
      <rPr>
        <sz val="12"/>
        <rFont val="Arial"/>
        <family val="2"/>
      </rPr>
      <t>Loss (gain) on sales and retirement of noncurrent assets</t>
    </r>
    <phoneticPr fontId="2"/>
  </si>
  <si>
    <r>
      <rPr>
        <sz val="12"/>
        <rFont val="ＭＳ Ｐゴシック"/>
        <family val="3"/>
        <charset val="128"/>
      </rPr>
      <t>　</t>
    </r>
    <r>
      <rPr>
        <sz val="12"/>
        <rFont val="Arial"/>
        <family val="2"/>
      </rPr>
      <t>Loss (gain) on step acquisitions</t>
    </r>
    <phoneticPr fontId="2"/>
  </si>
  <si>
    <r>
      <rPr>
        <sz val="12"/>
        <rFont val="ＭＳ Ｐゴシック"/>
        <family val="3"/>
        <charset val="128"/>
      </rPr>
      <t>　</t>
    </r>
    <r>
      <rPr>
        <sz val="12"/>
        <rFont val="Arial"/>
        <family val="2"/>
      </rPr>
      <t>Decrease (increase) in notes and accounts receivable-trade</t>
    </r>
    <phoneticPr fontId="2"/>
  </si>
  <si>
    <r>
      <rPr>
        <sz val="12"/>
        <rFont val="ＭＳ Ｐゴシック"/>
        <family val="3"/>
        <charset val="128"/>
      </rPr>
      <t>　</t>
    </r>
    <r>
      <rPr>
        <sz val="12"/>
        <rFont val="Arial"/>
        <family val="2"/>
      </rPr>
      <t>Decrease (increase) in inventories</t>
    </r>
    <phoneticPr fontId="2"/>
  </si>
  <si>
    <r>
      <rPr>
        <sz val="12"/>
        <rFont val="ＭＳ Ｐゴシック"/>
        <family val="3"/>
        <charset val="128"/>
      </rPr>
      <t>　</t>
    </r>
    <r>
      <rPr>
        <sz val="12"/>
        <rFont val="Arial"/>
        <family val="2"/>
      </rPr>
      <t>Increase (decrease) in notes and accounts payable-trade</t>
    </r>
    <phoneticPr fontId="2"/>
  </si>
  <si>
    <r>
      <rPr>
        <sz val="12"/>
        <rFont val="ＭＳ Ｐゴシック"/>
        <family val="3"/>
        <charset val="128"/>
      </rPr>
      <t>　</t>
    </r>
    <r>
      <rPr>
        <sz val="12"/>
        <rFont val="Arial"/>
        <family val="2"/>
      </rPr>
      <t>Other,net</t>
    </r>
    <phoneticPr fontId="2"/>
  </si>
  <si>
    <r>
      <rPr>
        <sz val="12"/>
        <rFont val="ＭＳ Ｐゴシック"/>
        <family val="3"/>
        <charset val="128"/>
      </rPr>
      <t>　</t>
    </r>
    <r>
      <rPr>
        <sz val="12"/>
        <rFont val="Arial"/>
        <family val="2"/>
      </rPr>
      <t>Subtotal</t>
    </r>
    <phoneticPr fontId="2"/>
  </si>
  <si>
    <r>
      <rPr>
        <sz val="12"/>
        <rFont val="ＭＳ Ｐゴシック"/>
        <family val="3"/>
        <charset val="128"/>
      </rPr>
      <t>　</t>
    </r>
    <r>
      <rPr>
        <sz val="12"/>
        <rFont val="Arial"/>
        <family val="2"/>
      </rPr>
      <t>Interest and dividends income received</t>
    </r>
    <phoneticPr fontId="2"/>
  </si>
  <si>
    <r>
      <rPr>
        <sz val="12"/>
        <rFont val="ＭＳ Ｐゴシック"/>
        <family val="3"/>
        <charset val="128"/>
      </rPr>
      <t>　</t>
    </r>
    <r>
      <rPr>
        <sz val="12"/>
        <rFont val="Arial"/>
        <family val="2"/>
      </rPr>
      <t>Interest expenses paid</t>
    </r>
    <phoneticPr fontId="2"/>
  </si>
  <si>
    <r>
      <rPr>
        <sz val="12"/>
        <rFont val="ＭＳ Ｐゴシック"/>
        <family val="3"/>
        <charset val="128"/>
      </rPr>
      <t>　</t>
    </r>
    <r>
      <rPr>
        <sz val="12"/>
        <rFont val="Arial"/>
        <family val="2"/>
      </rPr>
      <t>Payments for loss on litigation</t>
    </r>
    <phoneticPr fontId="2"/>
  </si>
  <si>
    <r>
      <rPr>
        <sz val="12"/>
        <rFont val="ＭＳ Ｐゴシック"/>
        <family val="3"/>
        <charset val="128"/>
      </rPr>
      <t>　</t>
    </r>
    <r>
      <rPr>
        <sz val="12"/>
        <rFont val="Arial"/>
        <family val="2"/>
      </rPr>
      <t>Income taxes paid</t>
    </r>
    <phoneticPr fontId="2"/>
  </si>
  <si>
    <r>
      <rPr>
        <b/>
        <sz val="14"/>
        <rFont val="ＭＳ Ｐゴシック"/>
        <family val="3"/>
        <charset val="128"/>
      </rPr>
      <t>　</t>
    </r>
    <r>
      <rPr>
        <b/>
        <sz val="14"/>
        <rFont val="Arial"/>
        <family val="2"/>
      </rPr>
      <t xml:space="preserve"> Net cash provided by (used in) operating activities</t>
    </r>
    <phoneticPr fontId="2"/>
  </si>
  <si>
    <t>Net cash provided by (used in) investing activities</t>
    <phoneticPr fontId="2"/>
  </si>
  <si>
    <t xml:space="preserve">  Decrease (increase) in time deposits</t>
    <phoneticPr fontId="2"/>
  </si>
  <si>
    <t xml:space="preserve">  Decrease (increase) in short-term investment securities</t>
    <phoneticPr fontId="2"/>
  </si>
  <si>
    <t xml:space="preserve">  Purchase of property, plant and equipment</t>
    <phoneticPr fontId="2"/>
  </si>
  <si>
    <t xml:space="preserve">  Proceeds from sales of property, plant and equipment</t>
    <phoneticPr fontId="2"/>
  </si>
  <si>
    <t xml:space="preserve">  Purchase of intangible assets</t>
    <phoneticPr fontId="2"/>
  </si>
  <si>
    <t xml:space="preserve">  Purchase of investment securities</t>
    <phoneticPr fontId="2"/>
  </si>
  <si>
    <t xml:space="preserve">  Proceeds from sales and redemption of investment securities</t>
    <phoneticPr fontId="2"/>
  </si>
  <si>
    <t xml:space="preserve">  Decrease (increase) in short-term loans receivable</t>
    <phoneticPr fontId="2"/>
  </si>
  <si>
    <t xml:space="preserve">  Payments of long-term loans receivable</t>
    <phoneticPr fontId="2"/>
  </si>
  <si>
    <t xml:space="preserve">  Collection of long-term loans receivable</t>
    <phoneticPr fontId="2"/>
  </si>
  <si>
    <r>
      <rPr>
        <sz val="12"/>
        <rFont val="ＭＳ Ｐゴシック"/>
        <family val="3"/>
        <charset val="128"/>
      </rPr>
      <t>　</t>
    </r>
    <r>
      <rPr>
        <sz val="12"/>
        <rFont val="Arial"/>
        <family val="2"/>
      </rPr>
      <t>Net increase(decrease) from purchase of consolidated subsidiaries</t>
    </r>
    <phoneticPr fontId="2"/>
  </si>
  <si>
    <r>
      <rPr>
        <sz val="12"/>
        <rFont val="ＭＳ Ｐゴシック"/>
        <family val="3"/>
        <charset val="128"/>
      </rPr>
      <t>　</t>
    </r>
    <r>
      <rPr>
        <sz val="12"/>
        <rFont val="Arial"/>
        <family val="2"/>
      </rPr>
      <t>Net increase(decrease) from sale of consolidated subsidiaries</t>
    </r>
    <phoneticPr fontId="2"/>
  </si>
  <si>
    <t xml:space="preserve">  Other,net</t>
    <phoneticPr fontId="2"/>
  </si>
  <si>
    <r>
      <rPr>
        <b/>
        <sz val="14"/>
        <rFont val="ＭＳ Ｐゴシック"/>
        <family val="3"/>
        <charset val="128"/>
      </rPr>
      <t>　</t>
    </r>
    <r>
      <rPr>
        <b/>
        <sz val="14"/>
        <rFont val="Arial"/>
        <family val="2"/>
      </rPr>
      <t xml:space="preserve"> </t>
    </r>
    <r>
      <rPr>
        <b/>
        <sz val="14"/>
        <rFont val="ＭＳ Ｐゴシック"/>
        <family val="3"/>
        <charset val="128"/>
      </rPr>
      <t>　</t>
    </r>
    <r>
      <rPr>
        <b/>
        <sz val="14"/>
        <rFont val="Arial"/>
        <family val="2"/>
      </rPr>
      <t>Net cash provided by (used in) investing activities</t>
    </r>
    <phoneticPr fontId="2"/>
  </si>
  <si>
    <t xml:space="preserve">      Free Cash Flow</t>
    <phoneticPr fontId="2"/>
  </si>
  <si>
    <t>Net cash provided by (used in) financing activities</t>
  </si>
  <si>
    <t xml:space="preserve">  Net increase (decrease) in short-term loans payable</t>
    <phoneticPr fontId="2"/>
  </si>
  <si>
    <t xml:space="preserve">  Net increase (decrease) in commercial papers</t>
    <phoneticPr fontId="2"/>
  </si>
  <si>
    <t xml:space="preserve">  Proceeds from long-term loans payable</t>
    <phoneticPr fontId="2"/>
  </si>
  <si>
    <t xml:space="preserve">  Repayment of long-term loans payable</t>
    <phoneticPr fontId="2"/>
  </si>
  <si>
    <t xml:space="preserve">  Proceeds from issuance of bonds</t>
    <phoneticPr fontId="2"/>
  </si>
  <si>
    <t xml:space="preserve">  Redemption of bonds</t>
    <phoneticPr fontId="2"/>
  </si>
  <si>
    <t xml:space="preserve">  Proceeds from issuance of common stock/preferred stock</t>
    <phoneticPr fontId="2"/>
  </si>
  <si>
    <t xml:space="preserve">  Repurchase of preferred stock</t>
    <phoneticPr fontId="2"/>
  </si>
  <si>
    <r>
      <rPr>
        <sz val="12"/>
        <rFont val="ＭＳ Ｐゴシック"/>
        <family val="3"/>
        <charset val="128"/>
      </rPr>
      <t>　</t>
    </r>
    <r>
      <rPr>
        <sz val="12"/>
        <rFont val="Arial"/>
        <family val="2"/>
      </rPr>
      <t>Proceeds from stock issuance to minority shareholders</t>
    </r>
    <phoneticPr fontId="2"/>
  </si>
  <si>
    <r>
      <rPr>
        <sz val="12"/>
        <rFont val="ＭＳ Ｐゴシック"/>
        <family val="3"/>
        <charset val="128"/>
      </rPr>
      <t>　</t>
    </r>
    <r>
      <rPr>
        <sz val="12"/>
        <rFont val="Arial"/>
        <family val="2"/>
      </rPr>
      <t>Purchase of treasury stock</t>
    </r>
    <phoneticPr fontId="2"/>
  </si>
  <si>
    <t xml:space="preserve">  Cash dividends paid</t>
    <phoneticPr fontId="2"/>
  </si>
  <si>
    <r>
      <rPr>
        <sz val="12"/>
        <rFont val="ＭＳ Ｐゴシック"/>
        <family val="3"/>
        <charset val="128"/>
      </rPr>
      <t>　</t>
    </r>
    <r>
      <rPr>
        <sz val="12"/>
        <rFont val="Arial"/>
        <family val="2"/>
      </rPr>
      <t>Cash dividends paid to minority shareholders</t>
    </r>
    <phoneticPr fontId="2"/>
  </si>
  <si>
    <r>
      <rPr>
        <b/>
        <sz val="14"/>
        <rFont val="ＭＳ Ｐゴシック"/>
        <family val="3"/>
        <charset val="128"/>
      </rPr>
      <t>　</t>
    </r>
    <r>
      <rPr>
        <b/>
        <sz val="14"/>
        <rFont val="Arial"/>
        <family val="2"/>
      </rPr>
      <t xml:space="preserve"> Net cash provided by (used in) financing activities</t>
    </r>
    <phoneticPr fontId="2"/>
  </si>
  <si>
    <t>Effect of exchange rate change on cash and cash equivalents</t>
    <phoneticPr fontId="2"/>
  </si>
  <si>
    <t>Net increase (decrease) in cash and cash equivalents</t>
    <phoneticPr fontId="2"/>
  </si>
  <si>
    <t>Cash and cash equivalents at beginning of period</t>
    <phoneticPr fontId="2"/>
  </si>
  <si>
    <t>Increase (decrease) in cash and cash equivalents resulting
from change of scope of consolidation</t>
    <phoneticPr fontId="2"/>
  </si>
  <si>
    <t>Cash and cash equivalents</t>
    <phoneticPr fontId="2"/>
  </si>
  <si>
    <r>
      <t>6-2.</t>
    </r>
    <r>
      <rPr>
        <b/>
        <sz val="14.5"/>
        <rFont val="ＭＳ Ｐゴシック"/>
        <family val="3"/>
        <charset val="128"/>
      </rPr>
      <t>　</t>
    </r>
    <r>
      <rPr>
        <b/>
        <sz val="14.5"/>
        <rFont val="Arial"/>
        <family val="2"/>
      </rPr>
      <t>Change of Consolidated Statements of Cash Flows</t>
    </r>
    <r>
      <rPr>
        <b/>
        <sz val="14.5"/>
        <rFont val="ＭＳ Ｐゴシック"/>
        <family val="3"/>
        <charset val="128"/>
      </rPr>
      <t>【</t>
    </r>
    <r>
      <rPr>
        <b/>
        <sz val="14.5"/>
        <rFont val="Arial"/>
        <family val="2"/>
      </rPr>
      <t>IFRS</t>
    </r>
    <r>
      <rPr>
        <b/>
        <sz val="14.5"/>
        <rFont val="ＭＳ Ｐゴシック"/>
        <family val="3"/>
        <charset val="128"/>
      </rPr>
      <t>】</t>
    </r>
    <phoneticPr fontId="2"/>
  </si>
  <si>
    <r>
      <t>11.</t>
    </r>
    <r>
      <rPr>
        <b/>
        <sz val="12.5"/>
        <rFont val="ＭＳ Ｐゴシック"/>
        <family val="3"/>
        <charset val="128"/>
      </rPr>
      <t>　</t>
    </r>
    <r>
      <rPr>
        <b/>
        <sz val="12.5"/>
        <rFont val="Arial"/>
        <family val="2"/>
      </rPr>
      <t>Change of main performance indicators</t>
    </r>
    <phoneticPr fontId="2"/>
  </si>
  <si>
    <r>
      <t>12.</t>
    </r>
    <r>
      <rPr>
        <b/>
        <sz val="12.5"/>
        <rFont val="ＭＳ Ｐゴシック"/>
        <family val="3"/>
        <charset val="128"/>
      </rPr>
      <t>　</t>
    </r>
    <r>
      <rPr>
        <b/>
        <sz val="12.5"/>
        <rFont val="Arial"/>
        <family val="2"/>
      </rPr>
      <t>Change of stock performance indicators</t>
    </r>
    <phoneticPr fontId="2"/>
  </si>
  <si>
    <t xml:space="preserve">Total equity attributable to owners of the Company </t>
    <phoneticPr fontId="2"/>
  </si>
  <si>
    <t>1st Quarter</t>
    <phoneticPr fontId="2"/>
  </si>
  <si>
    <t>2nd Quarter</t>
    <phoneticPr fontId="2"/>
  </si>
  <si>
    <t>3rd Quarter</t>
    <phoneticPr fontId="2"/>
  </si>
  <si>
    <t>4th Quarter</t>
    <phoneticPr fontId="2"/>
  </si>
  <si>
    <t>FY2013</t>
    <phoneticPr fontId="2"/>
  </si>
  <si>
    <t xml:space="preserve">FY2013
(IFRS) </t>
    <phoneticPr fontId="2"/>
  </si>
  <si>
    <t>-</t>
    <phoneticPr fontId="2"/>
  </si>
  <si>
    <r>
      <t>8-1.  Number of Group Companies</t>
    </r>
    <r>
      <rPr>
        <b/>
        <sz val="14"/>
        <rFont val="ＭＳ Ｐゴシック"/>
        <family val="3"/>
        <charset val="128"/>
      </rPr>
      <t>【</t>
    </r>
    <r>
      <rPr>
        <b/>
        <sz val="14"/>
        <rFont val="Arial"/>
        <family val="2"/>
      </rPr>
      <t>IFRS</t>
    </r>
    <r>
      <rPr>
        <b/>
        <sz val="14"/>
        <rFont val="ＭＳ Ｐゴシック"/>
        <family val="3"/>
        <charset val="128"/>
      </rPr>
      <t>】</t>
    </r>
    <phoneticPr fontId="2"/>
  </si>
  <si>
    <r>
      <t>8-2.  Number of Group Companies</t>
    </r>
    <r>
      <rPr>
        <b/>
        <sz val="14"/>
        <rFont val="ＭＳ Ｐゴシック"/>
        <family val="3"/>
        <charset val="128"/>
      </rPr>
      <t>【</t>
    </r>
    <r>
      <rPr>
        <b/>
        <sz val="14"/>
        <rFont val="Arial"/>
        <family val="2"/>
      </rPr>
      <t>J-GAAP</t>
    </r>
    <r>
      <rPr>
        <b/>
        <sz val="14"/>
        <rFont val="ＭＳ Ｐゴシック"/>
        <family val="3"/>
        <charset val="128"/>
      </rPr>
      <t>】</t>
    </r>
    <phoneticPr fontId="2"/>
  </si>
  <si>
    <r>
      <t>9-1.</t>
    </r>
    <r>
      <rPr>
        <b/>
        <sz val="14"/>
        <rFont val="ＭＳ Ｐゴシック"/>
        <family val="3"/>
        <charset val="128"/>
      </rPr>
      <t>　</t>
    </r>
    <r>
      <rPr>
        <b/>
        <sz val="14"/>
        <rFont val="Arial"/>
        <family val="2"/>
      </rPr>
      <t>Number of Profitable and Unprofitable Companies</t>
    </r>
    <r>
      <rPr>
        <b/>
        <sz val="14"/>
        <rFont val="ＭＳ Ｐゴシック"/>
        <family val="3"/>
        <charset val="128"/>
      </rPr>
      <t>【</t>
    </r>
    <r>
      <rPr>
        <b/>
        <sz val="14"/>
        <rFont val="Arial"/>
        <family val="2"/>
      </rPr>
      <t>IFRS</t>
    </r>
    <r>
      <rPr>
        <b/>
        <sz val="14"/>
        <rFont val="ＭＳ Ｐゴシック"/>
        <family val="3"/>
        <charset val="128"/>
      </rPr>
      <t>】</t>
    </r>
    <phoneticPr fontId="2"/>
  </si>
  <si>
    <r>
      <t>9-2.</t>
    </r>
    <r>
      <rPr>
        <b/>
        <sz val="14"/>
        <rFont val="ＭＳ Ｐゴシック"/>
        <family val="3"/>
        <charset val="128"/>
      </rPr>
      <t>　</t>
    </r>
    <r>
      <rPr>
        <b/>
        <sz val="14"/>
        <rFont val="Arial"/>
        <family val="2"/>
      </rPr>
      <t>Number of Profitable and Unprofitable Companies</t>
    </r>
    <r>
      <rPr>
        <b/>
        <sz val="14"/>
        <rFont val="ＭＳ Ｐゴシック"/>
        <family val="3"/>
        <charset val="128"/>
      </rPr>
      <t>【</t>
    </r>
    <r>
      <rPr>
        <b/>
        <sz val="14"/>
        <rFont val="Arial"/>
        <family val="2"/>
      </rPr>
      <t>J-GAAP</t>
    </r>
    <r>
      <rPr>
        <b/>
        <sz val="14"/>
        <rFont val="ＭＳ Ｐゴシック"/>
        <family val="3"/>
        <charset val="128"/>
      </rPr>
      <t>】</t>
    </r>
    <phoneticPr fontId="2"/>
  </si>
  <si>
    <t>FY2014</t>
    <phoneticPr fontId="2"/>
  </si>
  <si>
    <t>Period's High</t>
    <phoneticPr fontId="2"/>
  </si>
  <si>
    <t>Period's Low</t>
    <phoneticPr fontId="2"/>
  </si>
  <si>
    <r>
      <rPr>
        <sz val="11"/>
        <rFont val="ＭＳ Ｐゴシック"/>
        <family val="3"/>
        <charset val="128"/>
      </rPr>
      <t>（</t>
    </r>
    <r>
      <rPr>
        <sz val="11"/>
        <rFont val="Arial"/>
        <family val="2"/>
      </rPr>
      <t>Billions of Yen</t>
    </r>
    <r>
      <rPr>
        <sz val="11"/>
        <rFont val="ＭＳ Ｐゴシック"/>
        <family val="3"/>
        <charset val="128"/>
      </rPr>
      <t>）</t>
    </r>
    <phoneticPr fontId="2"/>
  </si>
  <si>
    <t>FY2003
(J-GAAP)</t>
    <phoneticPr fontId="2"/>
  </si>
  <si>
    <t>FY2004
(J-GAAP)</t>
    <phoneticPr fontId="2"/>
  </si>
  <si>
    <t>FY2005
(J-GAAP)</t>
    <phoneticPr fontId="2"/>
  </si>
  <si>
    <t>FY2006
(J-GAAP)</t>
    <phoneticPr fontId="2"/>
  </si>
  <si>
    <t>FY2007
(J-GAAP)</t>
    <phoneticPr fontId="2"/>
  </si>
  <si>
    <t>FY2008
(J-GAAP)</t>
    <phoneticPr fontId="2"/>
  </si>
  <si>
    <t>FY2009
(J-GAAP)</t>
    <phoneticPr fontId="2"/>
  </si>
  <si>
    <t>FY2010
(J-GAAP)</t>
    <phoneticPr fontId="2"/>
  </si>
  <si>
    <t>FY2011
(IFRS)</t>
    <phoneticPr fontId="2"/>
  </si>
  <si>
    <t>FY2012
(IFRS)</t>
    <phoneticPr fontId="2"/>
  </si>
  <si>
    <t>FY2014</t>
    <phoneticPr fontId="2"/>
  </si>
  <si>
    <t>FY2014</t>
    <phoneticPr fontId="2"/>
  </si>
  <si>
    <t>(73%)</t>
    <phoneticPr fontId="2"/>
  </si>
  <si>
    <t xml:space="preserve">FY2014
(IFRS) </t>
    <phoneticPr fontId="2"/>
  </si>
  <si>
    <r>
      <t>10-1.</t>
    </r>
    <r>
      <rPr>
        <b/>
        <sz val="14"/>
        <rFont val="ＭＳ Ｐゴシック"/>
        <family val="3"/>
        <charset val="128"/>
      </rPr>
      <t>　</t>
    </r>
    <r>
      <rPr>
        <b/>
        <sz val="14"/>
        <rFont val="Arial"/>
        <family val="2"/>
      </rPr>
      <t>Net Income/Loss</t>
    </r>
    <r>
      <rPr>
        <b/>
        <sz val="14"/>
        <rFont val="ＭＳ Ｐゴシック"/>
        <family val="3"/>
        <charset val="128"/>
      </rPr>
      <t>【</t>
    </r>
    <r>
      <rPr>
        <b/>
        <sz val="14"/>
        <rFont val="Arial"/>
        <family val="2"/>
      </rPr>
      <t>IFRS</t>
    </r>
    <r>
      <rPr>
        <b/>
        <sz val="14"/>
        <rFont val="ＭＳ Ｐゴシック"/>
        <family val="3"/>
        <charset val="128"/>
      </rPr>
      <t>】</t>
    </r>
    <phoneticPr fontId="2"/>
  </si>
  <si>
    <r>
      <t>10-2.</t>
    </r>
    <r>
      <rPr>
        <b/>
        <sz val="14"/>
        <rFont val="ＭＳ Ｐゴシック"/>
        <family val="3"/>
        <charset val="128"/>
      </rPr>
      <t>　</t>
    </r>
    <r>
      <rPr>
        <b/>
        <sz val="14"/>
        <rFont val="Arial"/>
        <family val="2"/>
      </rPr>
      <t>Net Income/Loss</t>
    </r>
    <r>
      <rPr>
        <b/>
        <sz val="14"/>
        <rFont val="ＭＳ Ｐゴシック"/>
        <family val="3"/>
        <charset val="128"/>
      </rPr>
      <t>【</t>
    </r>
    <r>
      <rPr>
        <b/>
        <sz val="14"/>
        <rFont val="Arial"/>
        <family val="2"/>
      </rPr>
      <t>J-GAAP</t>
    </r>
    <r>
      <rPr>
        <b/>
        <sz val="14"/>
        <rFont val="ＭＳ Ｐゴシック"/>
        <family val="3"/>
        <charset val="128"/>
      </rPr>
      <t>】</t>
    </r>
    <phoneticPr fontId="2"/>
  </si>
  <si>
    <r>
      <rPr>
        <sz val="12"/>
        <rFont val="ＭＳ Ｐゴシック"/>
        <family val="3"/>
        <charset val="128"/>
      </rPr>
      <t>　</t>
    </r>
    <r>
      <rPr>
        <sz val="12"/>
        <rFont val="Arial"/>
        <family val="2"/>
      </rPr>
      <t xml:space="preserve">  Remeasurement of defined benefits pension plan</t>
    </r>
    <phoneticPr fontId="2"/>
  </si>
  <si>
    <t>FY2015</t>
    <phoneticPr fontId="2"/>
  </si>
  <si>
    <r>
      <rPr>
        <sz val="13"/>
        <rFont val="ＭＳ Ｐゴシック"/>
        <family val="3"/>
        <charset val="128"/>
      </rPr>
      <t>（</t>
    </r>
    <r>
      <rPr>
        <sz val="13"/>
        <rFont val="Arial"/>
        <family val="2"/>
      </rPr>
      <t>Billions of Yen</t>
    </r>
    <r>
      <rPr>
        <sz val="13"/>
        <rFont val="ＭＳ Ｐゴシック"/>
        <family val="3"/>
        <charset val="128"/>
      </rPr>
      <t>）</t>
    </r>
    <phoneticPr fontId="2"/>
  </si>
  <si>
    <r>
      <rPr>
        <sz val="20"/>
        <rFont val="ＭＳ Ｐゴシック"/>
        <family val="3"/>
        <charset val="128"/>
      </rPr>
      <t>（</t>
    </r>
    <r>
      <rPr>
        <sz val="20"/>
        <rFont val="Arial"/>
        <family val="2"/>
      </rPr>
      <t>Billions of Yen</t>
    </r>
    <r>
      <rPr>
        <sz val="20"/>
        <rFont val="ＭＳ Ｐゴシック"/>
        <family val="3"/>
        <charset val="128"/>
      </rPr>
      <t>）</t>
    </r>
    <phoneticPr fontId="2"/>
  </si>
  <si>
    <t>(Companies)</t>
    <phoneticPr fontId="2"/>
  </si>
  <si>
    <t>FY2015</t>
    <phoneticPr fontId="2"/>
  </si>
  <si>
    <t>FY2015</t>
    <phoneticPr fontId="2"/>
  </si>
  <si>
    <t>-</t>
    <phoneticPr fontId="2"/>
  </si>
  <si>
    <t>Automotive</t>
    <phoneticPr fontId="2"/>
  </si>
  <si>
    <t>Aerospace &amp; IT Business</t>
    <phoneticPr fontId="2"/>
  </si>
  <si>
    <t>Metals &amp; Coal</t>
    <phoneticPr fontId="2"/>
  </si>
  <si>
    <t xml:space="preserve">Chemicals </t>
    <phoneticPr fontId="2"/>
  </si>
  <si>
    <r>
      <t>7-1.</t>
    </r>
    <r>
      <rPr>
        <b/>
        <sz val="22"/>
        <rFont val="ＭＳ Ｐゴシック"/>
        <family val="3"/>
        <charset val="128"/>
      </rPr>
      <t>　</t>
    </r>
    <r>
      <rPr>
        <b/>
        <sz val="22"/>
        <rFont val="Arial"/>
        <family val="2"/>
      </rPr>
      <t>Segment information</t>
    </r>
    <r>
      <rPr>
        <b/>
        <sz val="22"/>
        <rFont val="ＭＳ Ｐゴシック"/>
        <family val="3"/>
        <charset val="128"/>
      </rPr>
      <t>【</t>
    </r>
    <r>
      <rPr>
        <b/>
        <sz val="22"/>
        <rFont val="Arial"/>
        <family val="2"/>
      </rPr>
      <t>J-GAAP</t>
    </r>
    <r>
      <rPr>
        <b/>
        <sz val="22"/>
        <rFont val="ＭＳ Ｐゴシック"/>
        <family val="3"/>
        <charset val="128"/>
      </rPr>
      <t>】</t>
    </r>
    <phoneticPr fontId="2"/>
  </si>
  <si>
    <r>
      <t>7-2.</t>
    </r>
    <r>
      <rPr>
        <b/>
        <sz val="22"/>
        <rFont val="ＭＳ Ｐゴシック"/>
        <family val="3"/>
        <charset val="128"/>
      </rPr>
      <t>　</t>
    </r>
    <r>
      <rPr>
        <b/>
        <sz val="22"/>
        <rFont val="Arial"/>
        <family val="2"/>
      </rPr>
      <t>Segment information</t>
    </r>
    <r>
      <rPr>
        <b/>
        <sz val="22"/>
        <rFont val="ＭＳ Ｐゴシック"/>
        <family val="3"/>
        <charset val="128"/>
      </rPr>
      <t>【</t>
    </r>
    <r>
      <rPr>
        <b/>
        <sz val="22"/>
        <rFont val="Arial"/>
        <family val="2"/>
      </rPr>
      <t>J-GAAP</t>
    </r>
    <r>
      <rPr>
        <b/>
        <sz val="22"/>
        <rFont val="ＭＳ Ｐゴシック"/>
        <family val="3"/>
        <charset val="128"/>
      </rPr>
      <t>】</t>
    </r>
    <phoneticPr fontId="2"/>
  </si>
  <si>
    <r>
      <t>7-3.</t>
    </r>
    <r>
      <rPr>
        <b/>
        <sz val="22"/>
        <rFont val="ＭＳ Ｐゴシック"/>
        <family val="3"/>
        <charset val="128"/>
      </rPr>
      <t>　</t>
    </r>
    <r>
      <rPr>
        <b/>
        <sz val="22"/>
        <rFont val="Arial"/>
        <family val="2"/>
      </rPr>
      <t>Segment information</t>
    </r>
    <r>
      <rPr>
        <b/>
        <sz val="22"/>
        <rFont val="ＭＳ Ｐゴシック"/>
        <family val="3"/>
        <charset val="128"/>
      </rPr>
      <t>【</t>
    </r>
    <r>
      <rPr>
        <b/>
        <sz val="22"/>
        <rFont val="Arial"/>
        <family val="2"/>
      </rPr>
      <t>J-GAAP</t>
    </r>
    <r>
      <rPr>
        <b/>
        <sz val="22"/>
        <rFont val="ＭＳ Ｐゴシック"/>
        <family val="3"/>
        <charset val="128"/>
      </rPr>
      <t>】</t>
    </r>
    <phoneticPr fontId="2"/>
  </si>
  <si>
    <r>
      <t>7-4.</t>
    </r>
    <r>
      <rPr>
        <b/>
        <sz val="22"/>
        <rFont val="ＭＳ Ｐゴシック"/>
        <family val="3"/>
        <charset val="128"/>
      </rPr>
      <t>　</t>
    </r>
    <r>
      <rPr>
        <b/>
        <sz val="22"/>
        <rFont val="Arial"/>
        <family val="2"/>
      </rPr>
      <t>Segment information</t>
    </r>
    <r>
      <rPr>
        <b/>
        <sz val="22"/>
        <rFont val="ＭＳ Ｐゴシック"/>
        <family val="3"/>
        <charset val="128"/>
      </rPr>
      <t>【</t>
    </r>
    <r>
      <rPr>
        <b/>
        <sz val="22"/>
        <rFont val="Arial"/>
        <family val="2"/>
      </rPr>
      <t>IFRS</t>
    </r>
    <r>
      <rPr>
        <b/>
        <sz val="22"/>
        <rFont val="ＭＳ Ｐゴシック"/>
        <family val="3"/>
        <charset val="128"/>
      </rPr>
      <t>】</t>
    </r>
    <phoneticPr fontId="2"/>
  </si>
  <si>
    <r>
      <t>7-5.</t>
    </r>
    <r>
      <rPr>
        <b/>
        <sz val="22"/>
        <rFont val="ＭＳ Ｐゴシック"/>
        <family val="3"/>
        <charset val="128"/>
      </rPr>
      <t>　</t>
    </r>
    <r>
      <rPr>
        <b/>
        <sz val="22"/>
        <rFont val="Arial"/>
        <family val="2"/>
      </rPr>
      <t>Segment information</t>
    </r>
    <r>
      <rPr>
        <b/>
        <sz val="22"/>
        <rFont val="ＭＳ Ｐゴシック"/>
        <family val="3"/>
        <charset val="128"/>
      </rPr>
      <t>【</t>
    </r>
    <r>
      <rPr>
        <b/>
        <sz val="22"/>
        <rFont val="Arial"/>
        <family val="2"/>
      </rPr>
      <t>IFRS</t>
    </r>
    <r>
      <rPr>
        <b/>
        <sz val="22"/>
        <rFont val="ＭＳ Ｐゴシック"/>
        <family val="3"/>
        <charset val="128"/>
      </rPr>
      <t>】</t>
    </r>
    <phoneticPr fontId="2"/>
  </si>
  <si>
    <t>Gross Profit</t>
    <phoneticPr fontId="2"/>
  </si>
  <si>
    <t xml:space="preserve">    Share of other comprehensive income of investments accounted for using the equity method</t>
    <phoneticPr fontId="2"/>
  </si>
  <si>
    <r>
      <rPr>
        <sz val="13"/>
        <rFont val="ＭＳ Ｐゴシック"/>
        <family val="3"/>
        <charset val="128"/>
      </rPr>
      <t>（</t>
    </r>
    <r>
      <rPr>
        <sz val="13"/>
        <rFont val="Arial"/>
        <family val="2"/>
      </rPr>
      <t>Billions of Yen</t>
    </r>
    <r>
      <rPr>
        <sz val="13"/>
        <rFont val="ＭＳ Ｐゴシック"/>
        <family val="3"/>
        <charset val="128"/>
      </rPr>
      <t>）</t>
    </r>
    <phoneticPr fontId="2"/>
  </si>
  <si>
    <r>
      <rPr>
        <sz val="20"/>
        <rFont val="ＭＳ Ｐゴシック"/>
        <family val="3"/>
        <charset val="128"/>
      </rPr>
      <t>（</t>
    </r>
    <r>
      <rPr>
        <sz val="20"/>
        <rFont val="Arial"/>
        <family val="2"/>
      </rPr>
      <t>Billions of Yen</t>
    </r>
    <r>
      <rPr>
        <sz val="20"/>
        <rFont val="ＭＳ Ｐゴシック"/>
        <family val="3"/>
        <charset val="128"/>
      </rPr>
      <t>）</t>
    </r>
    <phoneticPr fontId="2"/>
  </si>
  <si>
    <t>Medium-Term Management Plan 2017</t>
    <phoneticPr fontId="2"/>
  </si>
  <si>
    <t xml:space="preserve">FY2015
(IFRS) </t>
    <phoneticPr fontId="2"/>
  </si>
  <si>
    <t>FY2016</t>
  </si>
  <si>
    <t>FY2016</t>
    <phoneticPr fontId="2"/>
  </si>
  <si>
    <t xml:space="preserve">FY 2016
(IFRS) </t>
    <phoneticPr fontId="2"/>
  </si>
  <si>
    <t>FY2017</t>
    <phoneticPr fontId="2"/>
  </si>
  <si>
    <t>FY2015</t>
  </si>
  <si>
    <t>Foods &amp; Agriculture Business</t>
    <phoneticPr fontId="2"/>
  </si>
  <si>
    <t>FY2017</t>
  </si>
  <si>
    <t>FY2017</t>
    <phoneticPr fontId="2"/>
  </si>
  <si>
    <t xml:space="preserve">FY 2017
(IFRS) </t>
    <phoneticPr fontId="2"/>
  </si>
  <si>
    <t>Infrastructure &amp; Enviroment Business</t>
    <phoneticPr fontId="2"/>
  </si>
  <si>
    <t>Energy</t>
    <phoneticPr fontId="2"/>
  </si>
  <si>
    <t>Segment</t>
    <phoneticPr fontId="2"/>
  </si>
  <si>
    <t>Corporate</t>
    <phoneticPr fontId="2"/>
  </si>
  <si>
    <t>(75%)</t>
    <phoneticPr fontId="2"/>
  </si>
  <si>
    <t>FY2018</t>
    <phoneticPr fontId="2"/>
  </si>
  <si>
    <t>FY2018</t>
    <phoneticPr fontId="2"/>
  </si>
  <si>
    <t>Aerospace &amp; Transportation Project</t>
  </si>
  <si>
    <t>Aerospace &amp; Transportation Project</t>
    <phoneticPr fontId="2"/>
  </si>
  <si>
    <t>Machinery &amp; Medical Infrastructure</t>
  </si>
  <si>
    <t>Machinery &amp; Medical Infrastructure</t>
    <phoneticPr fontId="2"/>
  </si>
  <si>
    <t>Metals &amp; Mineral Resources</t>
  </si>
  <si>
    <t>Metals &amp; Mineral Resources</t>
    <phoneticPr fontId="2"/>
  </si>
  <si>
    <t>FY2018</t>
    <phoneticPr fontId="2"/>
  </si>
  <si>
    <t>Energy &amp; Social Infrastructure</t>
  </si>
  <si>
    <t>Energy &amp; Social Infrastructure</t>
    <phoneticPr fontId="2"/>
  </si>
  <si>
    <t>Retail &amp; Lifestyle Business</t>
  </si>
  <si>
    <t>Retail &amp; Lifestyle Business</t>
    <phoneticPr fontId="2"/>
  </si>
  <si>
    <t>Industrial Infrastructure &amp;Urban Development</t>
  </si>
  <si>
    <t>Industrial Infrastructure &amp;Urban Development</t>
    <phoneticPr fontId="2"/>
  </si>
  <si>
    <t>Automotive</t>
  </si>
  <si>
    <t xml:space="preserve">Chemicals </t>
  </si>
  <si>
    <t>Foods &amp; Agriculture Business</t>
  </si>
  <si>
    <r>
      <t>（</t>
    </r>
    <r>
      <rPr>
        <sz val="13"/>
        <rFont val="Arial"/>
        <family val="2"/>
      </rPr>
      <t>Billions of Yen</t>
    </r>
    <r>
      <rPr>
        <sz val="13"/>
        <rFont val="ＭＳ Ｐゴシック"/>
        <family val="3"/>
        <charset val="128"/>
      </rPr>
      <t>）</t>
    </r>
    <phoneticPr fontId="2"/>
  </si>
  <si>
    <t>Medium-Term Management Plan 2020</t>
    <phoneticPr fontId="2"/>
  </si>
  <si>
    <r>
      <t>(Yen</t>
    </r>
    <r>
      <rPr>
        <sz val="13"/>
        <rFont val="ＭＳ Ｐゴシック"/>
        <family val="3"/>
        <charset val="128"/>
      </rPr>
      <t>）</t>
    </r>
    <phoneticPr fontId="2"/>
  </si>
  <si>
    <r>
      <rPr>
        <sz val="16"/>
        <rFont val="ＭＳ Ｐゴシック"/>
        <family val="3"/>
        <charset val="128"/>
      </rPr>
      <t>　</t>
    </r>
    <r>
      <rPr>
        <sz val="16"/>
        <rFont val="Arial"/>
        <family val="2"/>
      </rPr>
      <t>Sales of goods</t>
    </r>
    <phoneticPr fontId="2"/>
  </si>
  <si>
    <r>
      <rPr>
        <sz val="16"/>
        <rFont val="ＭＳ Ｐゴシック"/>
        <family val="3"/>
        <charset val="128"/>
      </rPr>
      <t>　</t>
    </r>
    <r>
      <rPr>
        <sz val="16"/>
        <rFont val="Arial"/>
        <family val="2"/>
      </rPr>
      <t>Sales of services and others</t>
    </r>
    <phoneticPr fontId="2"/>
  </si>
  <si>
    <r>
      <rPr>
        <sz val="16"/>
        <rFont val="ＭＳ Ｐゴシック"/>
        <family val="3"/>
        <charset val="128"/>
      </rPr>
      <t>　</t>
    </r>
    <r>
      <rPr>
        <sz val="16"/>
        <rFont val="Arial"/>
        <family val="2"/>
      </rPr>
      <t>Impairment loss on fixed assets</t>
    </r>
    <phoneticPr fontId="2"/>
  </si>
  <si>
    <r>
      <rPr>
        <sz val="16"/>
        <rFont val="ＭＳ Ｐゴシック"/>
        <family val="3"/>
        <charset val="128"/>
      </rPr>
      <t>　</t>
    </r>
    <r>
      <rPr>
        <sz val="16"/>
        <rFont val="Arial"/>
        <family val="2"/>
      </rPr>
      <t>Loss on reorganization of subsidiaries/associates</t>
    </r>
    <phoneticPr fontId="2"/>
  </si>
  <si>
    <r>
      <rPr>
        <sz val="16"/>
        <rFont val="ＭＳ Ｐゴシック"/>
        <family val="3"/>
        <charset val="128"/>
      </rPr>
      <t>　</t>
    </r>
    <r>
      <rPr>
        <sz val="16"/>
        <rFont val="Arial"/>
        <family val="2"/>
      </rPr>
      <t>Other operating income</t>
    </r>
    <phoneticPr fontId="2"/>
  </si>
  <si>
    <r>
      <rPr>
        <sz val="16"/>
        <rFont val="ＭＳ Ｐゴシック"/>
        <family val="3"/>
        <charset val="128"/>
      </rPr>
      <t>　</t>
    </r>
    <r>
      <rPr>
        <sz val="16"/>
        <rFont val="Arial"/>
        <family val="2"/>
      </rPr>
      <t>Other operating expenses</t>
    </r>
    <phoneticPr fontId="2"/>
  </si>
  <si>
    <r>
      <rPr>
        <sz val="16"/>
        <rFont val="ＭＳ Ｐゴシック"/>
        <family val="3"/>
        <charset val="128"/>
      </rPr>
      <t>　</t>
    </r>
    <r>
      <rPr>
        <sz val="16"/>
        <rFont val="Arial"/>
        <family val="2"/>
      </rPr>
      <t>Interests earned</t>
    </r>
    <phoneticPr fontId="2"/>
  </si>
  <si>
    <r>
      <rPr>
        <sz val="16"/>
        <rFont val="ＭＳ Ｐゴシック"/>
        <family val="3"/>
        <charset val="128"/>
      </rPr>
      <t>　</t>
    </r>
    <r>
      <rPr>
        <sz val="16"/>
        <rFont val="Arial"/>
        <family val="2"/>
      </rPr>
      <t>Dividends received</t>
    </r>
    <phoneticPr fontId="2"/>
  </si>
  <si>
    <r>
      <rPr>
        <sz val="16"/>
        <rFont val="ＭＳ Ｐゴシック"/>
        <family val="3"/>
        <charset val="128"/>
      </rPr>
      <t>　</t>
    </r>
    <r>
      <rPr>
        <sz val="16"/>
        <rFont val="Arial"/>
        <family val="2"/>
      </rPr>
      <t>Interest expenses</t>
    </r>
    <phoneticPr fontId="2"/>
  </si>
  <si>
    <r>
      <t>Profit attributable to</t>
    </r>
    <r>
      <rPr>
        <b/>
        <sz val="16"/>
        <rFont val="ＭＳ Ｐゴシック"/>
        <family val="3"/>
        <charset val="128"/>
      </rPr>
      <t>：</t>
    </r>
    <phoneticPr fontId="2"/>
  </si>
  <si>
    <t xml:space="preserve"> Extraordinary income/losses - net</t>
    <phoneticPr fontId="2"/>
  </si>
  <si>
    <t xml:space="preserve">FY 2018
(IFRS) </t>
    <phoneticPr fontId="2"/>
  </si>
  <si>
    <t>Unfunded retirement benefit obligation with
 respect to foreign consolidated companies</t>
    <phoneticPr fontId="2"/>
  </si>
  <si>
    <t>-</t>
    <phoneticPr fontId="2"/>
  </si>
  <si>
    <r>
      <rPr>
        <sz val="12"/>
        <rFont val="ＭＳ Ｐゴシック"/>
        <family val="3"/>
        <charset val="128"/>
      </rPr>
      <t>　</t>
    </r>
    <r>
      <rPr>
        <sz val="12"/>
        <rFont val="Arial"/>
        <family val="2"/>
      </rPr>
      <t>Loss on reorganization of subsidiaries/associates</t>
    </r>
    <phoneticPr fontId="2"/>
  </si>
  <si>
    <r>
      <rPr>
        <sz val="16"/>
        <rFont val="ＭＳ Ｐゴシック"/>
        <family val="3"/>
        <charset val="128"/>
      </rPr>
      <t>　</t>
    </r>
    <r>
      <rPr>
        <sz val="16"/>
        <rFont val="Arial"/>
        <family val="2"/>
      </rPr>
      <t>Gain (loss) on sale and disposal of fixed assets, net</t>
    </r>
    <phoneticPr fontId="2"/>
  </si>
  <si>
    <t>(74%)</t>
    <phoneticPr fontId="2"/>
  </si>
  <si>
    <t>(77%)</t>
    <phoneticPr fontId="2"/>
  </si>
  <si>
    <t>(74 %)</t>
    <phoneticPr fontId="2"/>
  </si>
  <si>
    <t>Loss</t>
    <phoneticPr fontId="2"/>
  </si>
  <si>
    <t>FY2019</t>
  </si>
  <si>
    <t>1st Quarter</t>
  </si>
  <si>
    <r>
      <rPr>
        <sz val="12"/>
        <rFont val="ＭＳ Ｐゴシック"/>
        <family val="3"/>
        <charset val="128"/>
      </rPr>
      <t>　</t>
    </r>
    <r>
      <rPr>
        <sz val="12"/>
        <rFont val="Arial"/>
        <family val="2"/>
      </rPr>
      <t>Goodwill</t>
    </r>
    <phoneticPr fontId="2"/>
  </si>
  <si>
    <r>
      <rPr>
        <sz val="12"/>
        <rFont val="ＭＳ Ｐゴシック"/>
        <family val="3"/>
        <charset val="128"/>
      </rPr>
      <t>　</t>
    </r>
    <r>
      <rPr>
        <sz val="12"/>
        <rFont val="Arial"/>
        <family val="2"/>
      </rPr>
      <t>Usage rights assets</t>
    </r>
    <phoneticPr fontId="2"/>
  </si>
  <si>
    <t xml:space="preserve">   Lease liabilities</t>
    <phoneticPr fontId="2"/>
  </si>
  <si>
    <r>
      <rPr>
        <sz val="12"/>
        <rFont val="ＭＳ Ｐゴシック"/>
        <family val="3"/>
        <charset val="128"/>
      </rPr>
      <t>　</t>
    </r>
    <r>
      <rPr>
        <sz val="12"/>
        <rFont val="Arial"/>
        <family val="2"/>
      </rPr>
      <t>Bonds and borrowings</t>
    </r>
    <phoneticPr fontId="2"/>
  </si>
  <si>
    <r>
      <rPr>
        <sz val="13"/>
        <rFont val="ＭＳ Ｐゴシック"/>
        <family val="3"/>
        <charset val="128"/>
      </rPr>
      <t>　</t>
    </r>
    <r>
      <rPr>
        <sz val="13"/>
        <rFont val="Arial"/>
        <family val="2"/>
      </rPr>
      <t>Lease liabilities</t>
    </r>
    <phoneticPr fontId="2"/>
  </si>
  <si>
    <t xml:space="preserve">  Redemption of bonds</t>
    <phoneticPr fontId="2"/>
  </si>
  <si>
    <r>
      <rPr>
        <sz val="12"/>
        <rFont val="ＭＳ Ｐゴシック"/>
        <family val="3"/>
        <charset val="128"/>
      </rPr>
      <t>　</t>
    </r>
    <r>
      <rPr>
        <sz val="12"/>
        <rFont val="Arial"/>
        <family val="2"/>
      </rPr>
      <t>Disposition of treasury stock</t>
    </r>
    <phoneticPr fontId="2"/>
  </si>
  <si>
    <t>FY2019</t>
    <phoneticPr fontId="2"/>
  </si>
  <si>
    <t>(77%)</t>
    <phoneticPr fontId="2"/>
  </si>
  <si>
    <t xml:space="preserve">FY 2019
(IFRS) </t>
    <phoneticPr fontId="2"/>
  </si>
  <si>
    <t>FY2019</t>
    <phoneticPr fontId="2"/>
  </si>
  <si>
    <t>FY2020</t>
    <phoneticPr fontId="2"/>
  </si>
  <si>
    <r>
      <rPr>
        <sz val="12"/>
        <rFont val="ＭＳ Ｐゴシック"/>
        <family val="3"/>
        <charset val="128"/>
      </rPr>
      <t>　</t>
    </r>
    <r>
      <rPr>
        <sz val="12"/>
        <rFont val="Arial"/>
        <family val="2"/>
      </rPr>
      <t>Provision for overseas doubtful receivables</t>
    </r>
    <phoneticPr fontId="2"/>
  </si>
  <si>
    <t>*2. “Changes in other assets and liabilities” under cash flows from operating activities was previously included under “others.” Effective April 1, 2018, this item will be displayed separately for increased clarity.</t>
    <phoneticPr fontId="2"/>
  </si>
  <si>
    <r>
      <t>Net sales</t>
    </r>
    <r>
      <rPr>
        <b/>
        <vertAlign val="superscript"/>
        <sz val="16"/>
        <rFont val="ＭＳ Ｐゴシック"/>
        <family val="3"/>
        <charset val="128"/>
      </rPr>
      <t>＊</t>
    </r>
    <r>
      <rPr>
        <b/>
        <vertAlign val="superscript"/>
        <sz val="16"/>
        <rFont val="Arial"/>
        <family val="2"/>
      </rPr>
      <t>3</t>
    </r>
    <phoneticPr fontId="2"/>
  </si>
  <si>
    <r>
      <rPr>
        <sz val="12"/>
        <rFont val="Arial"/>
        <family val="2"/>
      </rPr>
      <t>*1</t>
    </r>
    <r>
      <rPr>
        <sz val="12"/>
        <rFont val="ＭＳ Ｐゴシック"/>
        <family val="3"/>
        <charset val="128"/>
      </rPr>
      <t xml:space="preserve"> </t>
    </r>
    <r>
      <rPr>
        <sz val="12"/>
        <rFont val="Arial"/>
        <family val="2"/>
      </rPr>
      <t>We established quantitative targets in our medium-term management plan 2014 based on J-GAAP until the fiscal year ended March 31, 2013. For readers' convenience, we disclose the consolidated financial information based on J-GAAP and IFRSs for the fiscal year ended March 31, 2013.</t>
    </r>
    <phoneticPr fontId="2"/>
  </si>
  <si>
    <r>
      <t>Core earnings</t>
    </r>
    <r>
      <rPr>
        <b/>
        <vertAlign val="superscript"/>
        <sz val="13"/>
        <rFont val="ＭＳ Ｐゴシック"/>
        <family val="3"/>
        <charset val="128"/>
      </rPr>
      <t>＊</t>
    </r>
    <r>
      <rPr>
        <b/>
        <vertAlign val="superscript"/>
        <sz val="13"/>
        <rFont val="Arial"/>
        <family val="2"/>
      </rPr>
      <t>2</t>
    </r>
    <phoneticPr fontId="2"/>
  </si>
  <si>
    <r>
      <t>4-2.</t>
    </r>
    <r>
      <rPr>
        <b/>
        <sz val="16"/>
        <rFont val="ＭＳ Ｐゴシック"/>
        <family val="3"/>
        <charset val="128"/>
      </rPr>
      <t>　</t>
    </r>
    <r>
      <rPr>
        <b/>
        <sz val="16"/>
        <rFont val="Arial"/>
        <family val="2"/>
      </rPr>
      <t xml:space="preserve">Quarter information </t>
    </r>
    <r>
      <rPr>
        <b/>
        <sz val="16"/>
        <rFont val="ＭＳ Ｐゴシック"/>
        <family val="3"/>
        <charset val="128"/>
      </rPr>
      <t>【</t>
    </r>
    <r>
      <rPr>
        <b/>
        <sz val="16"/>
        <rFont val="Arial"/>
        <family val="2"/>
      </rPr>
      <t>IFRS</t>
    </r>
    <r>
      <rPr>
        <b/>
        <sz val="16"/>
        <rFont val="ＭＳ Ｐゴシック"/>
        <family val="3"/>
        <charset val="128"/>
      </rPr>
      <t>】</t>
    </r>
    <phoneticPr fontId="2"/>
  </si>
  <si>
    <r>
      <t xml:space="preserve">  Repayment of lease liabilities</t>
    </r>
    <r>
      <rPr>
        <vertAlign val="superscript"/>
        <sz val="12"/>
        <rFont val="Arial"/>
        <family val="2"/>
      </rPr>
      <t>*3</t>
    </r>
    <phoneticPr fontId="2"/>
  </si>
  <si>
    <r>
      <rPr>
        <sz val="12"/>
        <rFont val="ＭＳ Ｐゴシック"/>
        <family val="3"/>
        <charset val="128"/>
      </rPr>
      <t>　</t>
    </r>
    <r>
      <rPr>
        <sz val="12"/>
        <rFont val="Arial"/>
        <family val="2"/>
      </rPr>
      <t>Change in other assets and liabilities</t>
    </r>
    <r>
      <rPr>
        <vertAlign val="superscript"/>
        <sz val="12"/>
        <rFont val="Arial"/>
        <family val="2"/>
      </rPr>
      <t>*2</t>
    </r>
    <phoneticPr fontId="2"/>
  </si>
  <si>
    <t>*2 Effective April 1, 2015, the Group underwent organizational reforms, Through these reforms, the previous system (consisting of nine units under four divisions) 
     was reworked into a nine division system.</t>
    <phoneticPr fontId="2"/>
  </si>
  <si>
    <t>Retail&amp;Lifestyle Business</t>
    <phoneticPr fontId="2"/>
  </si>
  <si>
    <t>*1 We have prepared consolidated financial statements in accordance with International Financial Reporting Standards (“IFRSs”) since the fiscal year ended March 31, 2013.  The date of transition to IFRSs was April 1, 2011.</t>
    <phoneticPr fontId="2"/>
  </si>
  <si>
    <t xml:space="preserve">*2 Companies included in the scope of consolidation are those for which the Company directly performs consolidation accounting since the fiscal year ended March 31, 2014. </t>
    <phoneticPr fontId="2"/>
  </si>
  <si>
    <t xml:space="preserve">*1 Companies included in the scope of consolidation are those for which the Company directly performs consolidation accounting. </t>
    <phoneticPr fontId="49"/>
  </si>
  <si>
    <t>*2 Earnings of consolidated subsidiaries and associates related to two segments are acknowledged in each segment and they do not correspond to Number of Consolidated Subsidiaries and Equity-method Associates disclosed as above.</t>
    <phoneticPr fontId="47"/>
  </si>
  <si>
    <t>Results Period's End</t>
    <phoneticPr fontId="2"/>
  </si>
  <si>
    <r>
      <rPr>
        <sz val="16"/>
        <rFont val="ＭＳ Ｐゴシック"/>
        <family val="3"/>
        <charset val="128"/>
      </rPr>
      <t>　</t>
    </r>
    <r>
      <rPr>
        <sz val="16"/>
        <rFont val="Arial"/>
        <family val="2"/>
      </rPr>
      <t>Gain on reorganization of subsidiaries/associates</t>
    </r>
    <r>
      <rPr>
        <vertAlign val="superscript"/>
        <sz val="16"/>
        <rFont val="Arial"/>
        <family val="2"/>
      </rPr>
      <t>*2</t>
    </r>
    <phoneticPr fontId="2"/>
  </si>
  <si>
    <t>* We have prepared consolidated financial statements in accordance with International Financial Reporting Standards (“IFRSs”) since the fiscal year ended March 31, 2013. The date of transition to IFRSs was April 1, 2011.</t>
    <phoneticPr fontId="2"/>
  </si>
  <si>
    <t>*2 Core earnings = Operating income (before allowance for doubtful receivables and write-offs) +Interest expense-net + Dividends received + Equity in earnings of affiliates</t>
    <phoneticPr fontId="2"/>
  </si>
  <si>
    <t xml:space="preserve">*1  We have prepared consolidated financial statements in accordance with International Financial Reporting Standards (“IFRSs”)  since the fiscal year ended March 31, 2013.  
     The date of transition to IFRSs was April 1, 2011.
</t>
    <phoneticPr fontId="2"/>
  </si>
  <si>
    <r>
      <t>Net Profit</t>
    </r>
    <r>
      <rPr>
        <b/>
        <vertAlign val="superscript"/>
        <sz val="20"/>
        <rFont val="ＭＳ Ｐゴシック"/>
        <family val="3"/>
        <charset val="128"/>
      </rPr>
      <t>＊</t>
    </r>
    <r>
      <rPr>
        <b/>
        <vertAlign val="superscript"/>
        <sz val="20"/>
        <rFont val="Arial"/>
        <family val="2"/>
      </rPr>
      <t>1</t>
    </r>
    <phoneticPr fontId="2"/>
  </si>
  <si>
    <r>
      <t xml:space="preserve">*4  We have prepared consolidated financial statements in accordance with International Financial Reporting Standards (“IFRSs”) 
</t>
    </r>
    <r>
      <rPr>
        <sz val="19"/>
        <rFont val="ＭＳ Ｐゴシック"/>
        <family val="3"/>
        <charset val="128"/>
      </rPr>
      <t>　　</t>
    </r>
    <r>
      <rPr>
        <sz val="19"/>
        <rFont val="Arial"/>
        <family val="2"/>
      </rPr>
      <t xml:space="preserve">since the fiscal year ended March 31, 2013. The date of transition to IFRSs was April 1, 2011.                                                                                                                                                                     </t>
    </r>
    <phoneticPr fontId="2"/>
  </si>
  <si>
    <t>*3 Effective April 1, 2018, the Aerospace &amp; IT Business Division, Infrastructure &amp; Environment Business Division, and Energy Division have been restructured 
      into the Aerospace &amp; Transportation Project Division, the Machinery &amp; Medical Infrastructure division and the Energy &amp; Social infrastructure Division.</t>
    <phoneticPr fontId="2"/>
  </si>
  <si>
    <r>
      <t>Net interest-bearing debt</t>
    </r>
    <r>
      <rPr>
        <vertAlign val="superscript"/>
        <sz val="13"/>
        <rFont val="Arial"/>
        <family val="2"/>
      </rPr>
      <t>*1</t>
    </r>
    <phoneticPr fontId="2"/>
  </si>
  <si>
    <r>
      <t>Gross interest-bearing debt</t>
    </r>
    <r>
      <rPr>
        <vertAlign val="superscript"/>
        <sz val="13"/>
        <rFont val="Arial"/>
        <family val="2"/>
      </rPr>
      <t>*1</t>
    </r>
    <phoneticPr fontId="2"/>
  </si>
  <si>
    <t>*1 Profit attributable to owners of the company</t>
    <phoneticPr fontId="2"/>
  </si>
  <si>
    <t>* We established quantitative targets in our medium-term management plan 2014 based on J-GAAP until the fiscal year ended March 31, 2013. For readers' convenience, we disclose the consolidated financial information based on J-GAAP and IFRSs 
     for the fiscal year ended March 31, 2013.</t>
    <phoneticPr fontId="2"/>
  </si>
  <si>
    <t>* We established quantitative targets in our medium-term management plan 2014 based on J-GAAP until the fiscal year ended March 31, 2013. For readers' convenience, we disclose the consolidated financial information based on J-GAAP and IFRSs for the fiscal year ended March 31, 2013.</t>
    <phoneticPr fontId="2"/>
  </si>
  <si>
    <r>
      <rPr>
        <sz val="20"/>
        <rFont val="Arial "/>
        <family val="2"/>
      </rPr>
      <t xml:space="preserve">*1 </t>
    </r>
    <r>
      <rPr>
        <sz val="20"/>
        <rFont val="Arial"/>
        <family val="2"/>
      </rPr>
      <t>Due to organizational reforms and changes to operating divisions effected on April 1, 2009 and April 1 2012, figures for segment profit(loss) have restated to reflict this change from the first fiscal year of each fiscal year,respectively. 
The above results are based on post-reform business segments.</t>
    </r>
    <phoneticPr fontId="2"/>
  </si>
  <si>
    <t>*2 Due to the merger between the former Nichimen Corporation and the former Nissho Iwai Corporation  on April 1, 2004, figures for segment profit(loss) have restated  to reflict this change from the first fiscal year of each fiscal year,respectively.
The above results are based on post-reform business segments.</t>
    <phoneticPr fontId="2"/>
  </si>
  <si>
    <t>*1 Since FY2019, lease liabilities (under current liabilities and non-current liabilities) have been excluded from calculations of gross interest-bearing debt and net interest-bearing debt.</t>
    <phoneticPr fontId="2"/>
  </si>
  <si>
    <t>FY2021</t>
    <phoneticPr fontId="2"/>
  </si>
  <si>
    <t>FY2020</t>
    <phoneticPr fontId="2"/>
  </si>
  <si>
    <r>
      <t>7-6.</t>
    </r>
    <r>
      <rPr>
        <b/>
        <sz val="22"/>
        <rFont val="ＭＳ Ｐゴシック"/>
        <family val="3"/>
        <charset val="128"/>
      </rPr>
      <t>　</t>
    </r>
    <r>
      <rPr>
        <b/>
        <sz val="22"/>
        <rFont val="Arial"/>
        <family val="2"/>
      </rPr>
      <t>Segment information</t>
    </r>
    <r>
      <rPr>
        <b/>
        <sz val="22"/>
        <rFont val="ＭＳ Ｐゴシック"/>
        <family val="3"/>
        <charset val="128"/>
      </rPr>
      <t>【</t>
    </r>
    <r>
      <rPr>
        <b/>
        <sz val="22"/>
        <rFont val="Arial"/>
        <family val="2"/>
      </rPr>
      <t>IFRS</t>
    </r>
    <r>
      <rPr>
        <b/>
        <sz val="22"/>
        <rFont val="ＭＳ Ｐゴシック"/>
        <family val="3"/>
        <charset val="128"/>
      </rPr>
      <t>】</t>
    </r>
    <phoneticPr fontId="2"/>
  </si>
  <si>
    <r>
      <t>(</t>
    </r>
    <r>
      <rPr>
        <sz val="11"/>
        <rFont val="ＭＳ Ｐゴシック"/>
        <family val="2"/>
        <charset val="128"/>
      </rPr>
      <t>７４</t>
    </r>
    <r>
      <rPr>
        <sz val="11"/>
        <rFont val="Arial"/>
        <family val="2"/>
      </rPr>
      <t>%)</t>
    </r>
    <phoneticPr fontId="2"/>
  </si>
  <si>
    <t xml:space="preserve">FY 2020
(IFRS) </t>
    <phoneticPr fontId="2"/>
  </si>
  <si>
    <t>Medium-Term Management Plan 2023</t>
    <phoneticPr fontId="2"/>
  </si>
  <si>
    <t>Adjusted EPS 
considered for the Share Consolidation *2</t>
    <phoneticPr fontId="2"/>
  </si>
  <si>
    <t>Net Assets per Share 
considered for the Share Consolidation *2</t>
    <phoneticPr fontId="2"/>
  </si>
  <si>
    <t>*2 1 for 5 Share Consolidation effective on October 1st, 2021. The Adjusted EPS considered for the Share Consolidation and Net Assets per Share considered for the Share Consolidation are calculated in retroactive adjustments values as reference, effective for the stock consolidation.</t>
    <phoneticPr fontId="2"/>
  </si>
  <si>
    <t>-</t>
    <phoneticPr fontId="2"/>
  </si>
  <si>
    <r>
      <rPr>
        <sz val="12"/>
        <rFont val="ＭＳ Ｐゴシック"/>
        <family val="3"/>
        <charset val="128"/>
      </rPr>
      <t>　</t>
    </r>
    <r>
      <rPr>
        <sz val="12"/>
        <rFont val="Arial"/>
        <family val="2"/>
      </rPr>
      <t>Gain on reorganization of subsidiaries/associates*1</t>
    </r>
    <phoneticPr fontId="2"/>
  </si>
  <si>
    <r>
      <t>Net sales</t>
    </r>
    <r>
      <rPr>
        <b/>
        <vertAlign val="superscript"/>
        <sz val="13"/>
        <rFont val="ＭＳ Ｐゴシック"/>
        <family val="3"/>
        <charset val="128"/>
      </rPr>
      <t>＊</t>
    </r>
    <r>
      <rPr>
        <b/>
        <vertAlign val="superscript"/>
        <sz val="13"/>
        <rFont val="Arial"/>
        <family val="2"/>
      </rPr>
      <t>2</t>
    </r>
    <phoneticPr fontId="2"/>
  </si>
  <si>
    <r>
      <t>Core earnings</t>
    </r>
    <r>
      <rPr>
        <b/>
        <vertAlign val="superscript"/>
        <sz val="13"/>
        <rFont val="ＭＳ Ｐゴシック"/>
        <family val="3"/>
        <charset val="128"/>
      </rPr>
      <t>＊</t>
    </r>
    <r>
      <rPr>
        <b/>
        <vertAlign val="superscript"/>
        <sz val="13"/>
        <rFont val="Arial"/>
        <family val="2"/>
      </rPr>
      <t>3</t>
    </r>
    <phoneticPr fontId="2"/>
  </si>
  <si>
    <t xml:space="preserve"> Note)  We have prepared consolidated financial statements in accordance with International Financial Reporting Standards (“IFRSs”) since the fiscal year ended March 31, 2013.                                                                                                                                                                         </t>
    <phoneticPr fontId="2"/>
  </si>
  <si>
    <t xml:space="preserve">           The date of transition to IFRSs was April 1, 2011.</t>
    <phoneticPr fontId="2"/>
  </si>
  <si>
    <r>
      <t>*1</t>
    </r>
    <r>
      <rPr>
        <sz val="12"/>
        <rFont val="ＭＳ Ｐゴシック"/>
        <family val="3"/>
        <charset val="128"/>
      </rPr>
      <t>　</t>
    </r>
    <r>
      <rPr>
        <sz val="12"/>
        <rFont val="Arial"/>
        <family val="2"/>
      </rPr>
      <t>In regard to amounts for FY2017 or before, we show Gain on sale of subsidiaries / associates previously disclosed.</t>
    </r>
    <phoneticPr fontId="2"/>
  </si>
  <si>
    <r>
      <rPr>
        <sz val="12"/>
        <rFont val="Arial"/>
        <family val="2"/>
      </rPr>
      <t>*2</t>
    </r>
    <r>
      <rPr>
        <sz val="10.5"/>
        <rFont val="ＭＳ 明朝"/>
        <family val="1"/>
        <charset val="128"/>
      </rPr>
      <t xml:space="preserve"> </t>
    </r>
    <r>
      <rPr>
        <sz val="12"/>
        <rFont val="Arial"/>
        <family val="2"/>
      </rPr>
      <t>Total trading transactions is a measure commonly used by Japanese trading companies and represents the gross transaction volume of trading activities, or the nominal aggregate value of the transactions for which the Group acts as a principal or as an agent. It is not to be construed as equivalent to, or a substitute for, sales or revenues under International Financial Reporting Standards.</t>
    </r>
    <phoneticPr fontId="2"/>
  </si>
  <si>
    <r>
      <t>*3</t>
    </r>
    <r>
      <rPr>
        <sz val="12"/>
        <rFont val="ＭＳ Ｐゴシック"/>
        <family val="3"/>
        <charset val="128"/>
      </rPr>
      <t>　</t>
    </r>
    <r>
      <rPr>
        <sz val="12"/>
        <rFont val="Arial"/>
        <family val="2"/>
      </rPr>
      <t xml:space="preserve">Core earnings = Gross Profit + Selling, general and administrative expenses(expect allowance for doubtful receivables and write-offs) </t>
    </r>
    <phoneticPr fontId="2"/>
  </si>
  <si>
    <r>
      <t xml:space="preserve">            </t>
    </r>
    <r>
      <rPr>
        <sz val="12"/>
        <rFont val="ＭＳ Ｐゴシック"/>
        <family val="3"/>
        <charset val="128"/>
      </rPr>
      <t>　　　　　　　　</t>
    </r>
    <r>
      <rPr>
        <sz val="12"/>
        <rFont val="Arial"/>
        <family val="2"/>
      </rPr>
      <t>+Interest expense-net + Dividends received + Share of profit (loss) of investments accounted for using the equity method</t>
    </r>
    <phoneticPr fontId="2"/>
  </si>
  <si>
    <t xml:space="preserve"> Note)  We have prepared consolidated financial statements in accordance with International Financial Reporting Standards (“IFRSs”) since the fiscal year ended March 31, 2013.The date of transition to IFRSs was April 1, 2011.</t>
    <phoneticPr fontId="2"/>
  </si>
  <si>
    <t>Net Profit＊1</t>
    <phoneticPr fontId="2"/>
  </si>
  <si>
    <t>Automotive</t>
    <phoneticPr fontId="2"/>
  </si>
  <si>
    <t>Aerospace &amp; Transportation Project</t>
    <phoneticPr fontId="2"/>
  </si>
  <si>
    <t>Others</t>
    <phoneticPr fontId="2"/>
  </si>
  <si>
    <t xml:space="preserve"> Infrastructure&amp; Healthcare</t>
    <phoneticPr fontId="2"/>
  </si>
  <si>
    <t>Metals, Mineral Resources &amp; Recyclig</t>
    <phoneticPr fontId="2"/>
  </si>
  <si>
    <t>Chemicals</t>
    <phoneticPr fontId="2"/>
  </si>
  <si>
    <t>Consumer Industry &amp; Agriculture Business</t>
    <phoneticPr fontId="2"/>
  </si>
  <si>
    <t>Retail &amp; Consumer Business</t>
    <phoneticPr fontId="2"/>
  </si>
  <si>
    <t xml:space="preserve">FY 2021
(IFRS) </t>
    <phoneticPr fontId="2"/>
  </si>
  <si>
    <t>-</t>
    <phoneticPr fontId="2"/>
  </si>
  <si>
    <t>Infrastructure &amp; Healthcare</t>
    <phoneticPr fontId="2"/>
  </si>
  <si>
    <t>Metals, Mineral Resources&amp; Recycling</t>
    <phoneticPr fontId="2"/>
  </si>
  <si>
    <t>Chemicals</t>
    <phoneticPr fontId="2"/>
  </si>
  <si>
    <t>Consumer Industry &amp; Agriculture Business</t>
    <phoneticPr fontId="2"/>
  </si>
  <si>
    <t>Retail &amp; Consumer Service</t>
    <phoneticPr fontId="2"/>
  </si>
  <si>
    <t>*3. As a result of the application of IFRS 16—Leases, operating lease payments as lessees previous recognized as a cash outflow from operating activities will be recognized as repayment of lease liabilities, which constitutes a cash outflow from financing activities, from the fiscal year ending March 31, 2020.</t>
    <phoneticPr fontId="2"/>
  </si>
  <si>
    <t>FY2022</t>
    <phoneticPr fontId="2"/>
  </si>
  <si>
    <t>3rd Quarter</t>
  </si>
  <si>
    <t xml:space="preserve">FY 2022
(IFRS) </t>
    <phoneticPr fontId="2"/>
  </si>
  <si>
    <t xml:space="preserve">  Selling, general and administrative expenses</t>
    <phoneticPr fontId="2"/>
  </si>
  <si>
    <t>FY2023</t>
    <phoneticPr fontId="2"/>
  </si>
  <si>
    <t xml:space="preserve">FY 2023
(IFRS) </t>
    <phoneticPr fontId="2"/>
  </si>
  <si>
    <t>-</t>
    <phoneticPr fontId="2"/>
  </si>
  <si>
    <t>－</t>
    <phoneticPr fontId="2"/>
  </si>
  <si>
    <t>FY2024</t>
    <phoneticPr fontId="2"/>
  </si>
  <si>
    <t>Aerospace, Transportation &amp; Infrastructure</t>
    <phoneticPr fontId="2"/>
  </si>
  <si>
    <t>Energy Solutions &amp; Healthcare</t>
    <phoneticPr fontId="2"/>
  </si>
  <si>
    <t xml:space="preserve">FY 2024
(IFRS) </t>
    <phoneticPr fontId="2"/>
  </si>
  <si>
    <t>Medium-Term Management Plan 2026</t>
    <phoneticPr fontId="2"/>
  </si>
  <si>
    <t>-</t>
    <phoneticPr fontId="2"/>
  </si>
  <si>
    <t>Aerospace, Transportation &amp; Infrastructure</t>
  </si>
  <si>
    <t>Energy Solutions &amp; Healthcare</t>
  </si>
  <si>
    <t>Metals, Mineral Resources &amp; Recyclig</t>
  </si>
  <si>
    <t>Chemicals</t>
  </si>
  <si>
    <t>Consumer Industry &amp; Agriculture Business</t>
  </si>
  <si>
    <t>Retail &amp; Consumer Business</t>
  </si>
  <si>
    <t>Others</t>
  </si>
  <si>
    <t xml:space="preserve"> Infrastructure&amp; Healthcare</t>
    <phoneticPr fontId="2"/>
  </si>
  <si>
    <t>Metals, Mineral Resources &amp; Recyclig</t>
    <phoneticPr fontId="2"/>
  </si>
  <si>
    <t xml:space="preserve">Chemicals </t>
    <phoneticPr fontId="2"/>
  </si>
  <si>
    <t>Consumer Industry &amp; Agriculture Business</t>
    <phoneticPr fontId="2"/>
  </si>
  <si>
    <t>Retail &amp; Consumer Business</t>
    <phoneticPr fontId="2"/>
  </si>
  <si>
    <t>Others</t>
    <phoneticPr fontId="2"/>
  </si>
  <si>
    <t>(companies)</t>
    <phoneticPr fontId="2"/>
  </si>
  <si>
    <t>－</t>
  </si>
  <si>
    <t>* Effective April 1, 2018, the Aerospace &amp; IT Business Division, the Infrastructure &amp; Environment Business Division, and the Energy Division were reorganized to the Aerospace &amp; Transportation Project Division, the Machinery &amp; Medical Infrastructure Division, and the Energy &amp; Social Infrastructure Division.
   In addition, the name of the Metals &amp; Coal Division was changed to the Metals &amp; Mineral Resources Division. These reorganizations have resulted in changes to reportable segments. Segment information for the year ended March 31, 2018, has been restated to reflect these changes.</t>
    <phoneticPr fontId="47"/>
  </si>
  <si>
    <t>-</t>
    <phoneticPr fontId="2"/>
  </si>
  <si>
    <t>Decrease in cash and cash equivalents resulting from change in scope of consolidation</t>
    <phoneticPr fontId="2"/>
  </si>
  <si>
    <t>2nd Quarter</t>
  </si>
  <si>
    <t>-</t>
    <phoneticPr fontId="2"/>
  </si>
  <si>
    <t>（Millions of Ten）</t>
  </si>
  <si>
    <t>FT2012</t>
  </si>
  <si>
    <t>FT2013</t>
  </si>
  <si>
    <t>FT2014</t>
  </si>
  <si>
    <t>FT2015</t>
  </si>
  <si>
    <t>FT2016</t>
  </si>
  <si>
    <t>FT2017</t>
  </si>
  <si>
    <t>FT2018</t>
  </si>
  <si>
    <t>FT2019</t>
  </si>
  <si>
    <t>FT2020</t>
  </si>
  <si>
    <t>FT2021</t>
  </si>
  <si>
    <t>Share of profit (loss) of investments accounted for using the equitT method</t>
  </si>
  <si>
    <t>Profit for the Tear</t>
  </si>
  <si>
    <t xml:space="preserve">  Owners of the companT</t>
  </si>
  <si>
    <t>FT2022</t>
  </si>
  <si>
    <t>FT2023</t>
  </si>
  <si>
    <t>FT2024</t>
  </si>
  <si>
    <t>FT2025</t>
  </si>
  <si>
    <t>*1 We have prepared consolidated financial statements in accordance with International Financial Reporting Standards (“IFRSs”) since the fiscal Tear ended March 31,2013.The date of transition to IFRSs was April 1, 2011.</t>
  </si>
  <si>
    <t>*2  In regard to amounts for FT2017 or before, we show Gain on sale of subsidiaries / associates previouslT disclosed.</t>
  </si>
  <si>
    <t>*3 Total trading transactions is a measure commonlT used bT Japanese trading companies and represents the gross transaction volume of trading activities, or the nominal aggregate value of the transactions for which the Group acts as a principal or as an agent. It is not to be construed as equivalent to, or a substitute for, sales or revenues under International Financial Reporting Standards.</t>
  </si>
  <si>
    <t xml:space="preserve">  Owners of the company</t>
    <phoneticPr fontId="2"/>
  </si>
  <si>
    <t>FY2025</t>
  </si>
  <si>
    <t>FY2025</t>
    <phoneticPr fontId="2"/>
  </si>
  <si>
    <t>FT2026</t>
  </si>
  <si>
    <t>4th Quarter</t>
  </si>
  <si>
    <r>
      <t>Net Profit</t>
    </r>
    <r>
      <rPr>
        <sz val="20"/>
        <rFont val="ＭＳ Ｐゴシック"/>
        <family val="2"/>
        <charset val="128"/>
      </rPr>
      <t>＊</t>
    </r>
    <r>
      <rPr>
        <sz val="20"/>
        <rFont val="Arial"/>
        <family val="2"/>
      </rPr>
      <t>1</t>
    </r>
    <phoneticPr fontId="2"/>
  </si>
  <si>
    <t>Total assets</t>
    <phoneticPr fontId="2"/>
  </si>
  <si>
    <t>FY 2025 
(IFRS)</t>
    <phoneticPr fontId="2"/>
  </si>
  <si>
    <r>
      <t>13.</t>
    </r>
    <r>
      <rPr>
        <b/>
        <sz val="12.5"/>
        <rFont val="Meiryo UI"/>
        <family val="2"/>
        <charset val="128"/>
      </rPr>
      <t>　</t>
    </r>
    <r>
      <rPr>
        <b/>
        <sz val="12.5"/>
        <rFont val="Arial"/>
        <family val="2"/>
      </rPr>
      <t>Country Exposure</t>
    </r>
    <phoneticPr fontId="2"/>
  </si>
  <si>
    <t>Exposure (As of March 31, 2025)</t>
    <phoneticPr fontId="2"/>
  </si>
  <si>
    <t>(Note)</t>
    <phoneticPr fontId="2"/>
  </si>
  <si>
    <t>We calculate exposure for the consolidated Sojitz Group by tallying assets that are exposed to country risk.</t>
  </si>
  <si>
    <t>We disclose exposure for the entire Sojitz Group and for the following assets: investments, loans, guarantees, and operating receivables and inventories (grouped as “operating receivables”); cash and deposits and financial assets (grouped as “cash and deposits, etc.”); bad debts, non-current assets, etc. (grouped as “other assets”).</t>
    <phoneticPr fontId="2"/>
  </si>
  <si>
    <t>Exposure is tallied on the following bases:</t>
  </si>
  <si>
    <t>• Country risk: Exposure is calculated based on the country in which credit counterparties, etc., are present.</t>
    <phoneticPr fontId="2"/>
  </si>
  <si>
    <t>• Substantial country risk: Exposure is adjusted based on the substantial country of risk, regardless of counterparties’ country of domicile.</t>
  </si>
  <si>
    <t>(Billions of Yen)</t>
    <phoneticPr fontId="2"/>
  </si>
  <si>
    <t>Investments</t>
    <phoneticPr fontId="2"/>
  </si>
  <si>
    <t>Loans</t>
    <phoneticPr fontId="2"/>
  </si>
  <si>
    <t>Guarantees</t>
  </si>
  <si>
    <t>Operating Receivables</t>
    <phoneticPr fontId="2"/>
  </si>
  <si>
    <t>Cash and Deposits, etc.</t>
    <phoneticPr fontId="2"/>
  </si>
  <si>
    <t>Other Assets</t>
    <phoneticPr fontId="2"/>
  </si>
  <si>
    <t>Country risk</t>
    <phoneticPr fontId="2"/>
  </si>
  <si>
    <t>Substantial country risk</t>
  </si>
  <si>
    <t xml:space="preserve">Thailand </t>
    <phoneticPr fontId="2"/>
  </si>
  <si>
    <t>Indonesia</t>
    <phoneticPr fontId="2"/>
  </si>
  <si>
    <t>Philippines</t>
    <phoneticPr fontId="2"/>
  </si>
  <si>
    <t>China (include Hong Kong)</t>
    <phoneticPr fontId="2"/>
  </si>
  <si>
    <t>(China)</t>
    <phoneticPr fontId="2"/>
  </si>
  <si>
    <t>(Hong Kong)</t>
    <phoneticPr fontId="2"/>
  </si>
  <si>
    <t>Brazil</t>
  </si>
  <si>
    <t>Argentina</t>
  </si>
  <si>
    <t>Russia</t>
  </si>
  <si>
    <t>India</t>
    <phoneticPr fontId="2"/>
  </si>
  <si>
    <t>Vietnam</t>
    <phoneticPr fontId="2"/>
  </si>
  <si>
    <t>Turkery</t>
    <phoneticPr fontId="2"/>
  </si>
  <si>
    <t>Total</t>
  </si>
  <si>
    <t>(Reference)</t>
    <phoneticPr fontId="2"/>
  </si>
  <si>
    <r>
      <rPr>
        <sz val="10"/>
        <rFont val="ＭＳ 明朝"/>
        <family val="1"/>
        <charset val="128"/>
      </rPr>
      <t>（前期末説明会資料貼り付け）</t>
    </r>
    <rPh sb="1" eb="4">
      <t>ゼンキマツ</t>
    </rPh>
    <rPh sb="4" eb="7">
      <t>セツメイカイ</t>
    </rPh>
    <rPh sb="7" eb="9">
      <t>シリョウ</t>
    </rPh>
    <rPh sb="9" eb="10">
      <t>ハ</t>
    </rPh>
    <rPh sb="11" eb="12">
      <t>ツ</t>
    </rPh>
    <phoneticPr fontId="2"/>
  </si>
  <si>
    <t>THAILAND</t>
  </si>
  <si>
    <t>MALAYSIA</t>
  </si>
  <si>
    <t>INDONESIA</t>
  </si>
  <si>
    <t>PHILIPPINES</t>
  </si>
  <si>
    <t>CHINA</t>
  </si>
  <si>
    <t>HONG KONG</t>
  </si>
  <si>
    <t>BRAZIL</t>
  </si>
  <si>
    <t>VENEZUELA</t>
  </si>
  <si>
    <t>ARGENTINA</t>
  </si>
  <si>
    <t>RUSSIAN FEDERATION</t>
  </si>
  <si>
    <t>Exposure (As of March 31, 2026)</t>
    <phoneticPr fontId="2"/>
  </si>
  <si>
    <t>-</t>
    <phoneticPr fontId="2"/>
  </si>
  <si>
    <t>Aerospace &amp; Transportation Project</t>
    <phoneticPr fontId="2"/>
  </si>
  <si>
    <t>Aerospace, Transportation &amp; Infrastructure</t>
    <phoneticPr fontId="2"/>
  </si>
  <si>
    <t>Energy Solutions &amp; Healthcare</t>
    <phoneticPr fontId="2"/>
  </si>
  <si>
    <t>*Effective April 1, 2024, the Aerospace &amp; Transportation Project Division, Infrastructure &amp; Healthcare Division have been restructured 
  into the Aerospace &amp; Transportation Project Division, Energy Solutions &amp; Healthcare Division.</t>
    <phoneticPr fontId="2"/>
  </si>
  <si>
    <r>
      <t>1</t>
    </r>
    <r>
      <rPr>
        <b/>
        <sz val="14"/>
        <rFont val="ＭＳ Ｐゴシック"/>
        <family val="3"/>
        <charset val="128"/>
      </rPr>
      <t>‐</t>
    </r>
    <r>
      <rPr>
        <b/>
        <sz val="14"/>
        <rFont val="Arial"/>
        <family val="2"/>
      </rPr>
      <t>3.</t>
    </r>
    <r>
      <rPr>
        <b/>
        <sz val="14"/>
        <rFont val="ＭＳ Ｐゴシック"/>
        <family val="3"/>
        <charset val="128"/>
      </rPr>
      <t>　</t>
    </r>
    <r>
      <rPr>
        <b/>
        <sz val="14"/>
        <rFont val="Arial"/>
        <family val="2"/>
      </rPr>
      <t xml:space="preserve">Change of Consolidated Statements of Income </t>
    </r>
    <r>
      <rPr>
        <b/>
        <sz val="14"/>
        <rFont val="ＭＳ Ｐゴシック"/>
        <family val="3"/>
        <charset val="128"/>
      </rPr>
      <t>【</t>
    </r>
    <r>
      <rPr>
        <b/>
        <sz val="14"/>
        <rFont val="Arial"/>
        <family val="2"/>
      </rPr>
      <t>IFRS</t>
    </r>
    <r>
      <rPr>
        <b/>
        <sz val="14"/>
        <rFont val="ＭＳ Ｐゴシック"/>
        <family val="3"/>
        <charset val="128"/>
      </rPr>
      <t>】</t>
    </r>
    <phoneticPr fontId="2"/>
  </si>
  <si>
    <r>
      <rPr>
        <sz val="13"/>
        <rFont val="ＭＳ Ｐゴシック"/>
        <family val="3"/>
        <charset val="128"/>
      </rPr>
      <t>（</t>
    </r>
    <r>
      <rPr>
        <sz val="13"/>
        <rFont val="Arial"/>
        <family val="2"/>
      </rPr>
      <t>Millions of Yen</t>
    </r>
    <r>
      <rPr>
        <sz val="13"/>
        <rFont val="ＭＳ Ｐゴシック"/>
        <family val="3"/>
        <charset val="128"/>
      </rPr>
      <t>）</t>
    </r>
    <phoneticPr fontId="2"/>
  </si>
  <si>
    <t>FY2025
1st Quarter</t>
    <phoneticPr fontId="2"/>
  </si>
  <si>
    <r>
      <rPr>
        <sz val="12"/>
        <rFont val="ＭＳ Ｐゴシック"/>
        <family val="3"/>
        <charset val="128"/>
      </rPr>
      <t>　</t>
    </r>
    <r>
      <rPr>
        <sz val="12"/>
        <rFont val="Arial"/>
        <family val="2"/>
      </rPr>
      <t>Gain on reorganization of subsidiaries/associates</t>
    </r>
    <phoneticPr fontId="2"/>
  </si>
  <si>
    <r>
      <t>2-3.</t>
    </r>
    <r>
      <rPr>
        <b/>
        <sz val="14"/>
        <rFont val="ＭＳ Ｐゴシック"/>
        <family val="3"/>
        <charset val="128"/>
      </rPr>
      <t>　</t>
    </r>
    <r>
      <rPr>
        <b/>
        <sz val="14"/>
        <rFont val="Arial"/>
        <family val="2"/>
      </rPr>
      <t xml:space="preserve">Change of Consolidated Statements of Comprehensive Income </t>
    </r>
    <r>
      <rPr>
        <b/>
        <sz val="14"/>
        <rFont val="ＭＳ Ｐゴシック"/>
        <family val="3"/>
        <charset val="128"/>
      </rPr>
      <t>【</t>
    </r>
    <r>
      <rPr>
        <b/>
        <sz val="14"/>
        <rFont val="Arial"/>
        <family val="2"/>
      </rPr>
      <t>IFRS</t>
    </r>
    <r>
      <rPr>
        <b/>
        <sz val="14"/>
        <rFont val="ＭＳ Ｐゴシック"/>
        <family val="3"/>
        <charset val="128"/>
      </rPr>
      <t>】</t>
    </r>
    <phoneticPr fontId="2"/>
  </si>
  <si>
    <t>Profit for the period</t>
    <phoneticPr fontId="2"/>
  </si>
  <si>
    <r>
      <rPr>
        <sz val="12"/>
        <rFont val="ＭＳ Ｐゴシック"/>
        <family val="3"/>
        <charset val="128"/>
      </rPr>
      <t>　</t>
    </r>
    <r>
      <rPr>
        <sz val="12"/>
        <rFont val="Arial"/>
        <family val="2"/>
      </rPr>
      <t xml:space="preserve">  Remeasurements of defined benefits plan</t>
    </r>
    <phoneticPr fontId="2"/>
  </si>
  <si>
    <t>FY2026
1st Quarter</t>
    <phoneticPr fontId="2"/>
  </si>
  <si>
    <t>FT2027</t>
  </si>
  <si>
    <t>1st Quarter</t>
    <phoneticPr fontId="2"/>
  </si>
  <si>
    <t>FY2026
1st Quarter</t>
    <phoneticPr fontId="2"/>
  </si>
  <si>
    <t>FY 2026 
(IFRS)</t>
  </si>
  <si>
    <t>FY 2026 Q1
(IFRS)</t>
    <phoneticPr fontId="2"/>
  </si>
  <si>
    <t>-</t>
    <phoneticPr fontId="2"/>
  </si>
  <si>
    <t>FT2025</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</si>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</sst>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176" formatCode="#,##0.0;[Red]\-#,##0.0"/>
    <numFmt numFmtId="177" formatCode="#,##0_ "/>
    <numFmt numFmtId="178" formatCode="#,##0.0_);\(#,##0.0\)"/>
    <numFmt numFmtId="179" formatCode="#,##0_);\(#,##0\)"/>
    <numFmt numFmtId="180" formatCode="0_ "/>
    <numFmt numFmtId="181" formatCode="#,##0_);&quot;▲&quot;\ #,##0_)"/>
    <numFmt numFmtId="182" formatCode="#,##0.0_);&quot;▲&quot;\ #,##0.0_)"/>
    <numFmt numFmtId="183" formatCode="#,##0.00_);&quot;▲&quot;\ #,##0.00_)"/>
    <numFmt numFmtId="184" formatCode="#,##0.00_);\(#,##0.00\)"/>
    <numFmt numFmtId="185" formatCode="0.0_);[Red]\(0.0\)"/>
    <numFmt numFmtId="186" formatCode="#,##0.0_);[Red]\(#,##0.0\)"/>
    <numFmt numFmtId="187" formatCode="#,##0.0_ "/>
    <numFmt numFmtId="188" formatCode="0.0_ "/>
    <numFmt numFmtId="189" formatCode="#,##0;&quot;▲ &quot;#,##0"/>
    <numFmt numFmtId="190" formatCode="#,##0\ ;&quot;▲ &quot;#,##0"/>
    <numFmt numFmtId="191" formatCode="0_);\(0\)"/>
    <numFmt numFmtId="192" formatCode="0.0_);\(0.0\)"/>
    <numFmt numFmtId="193" formatCode="0_);[Red]\(0\)"/>
    <numFmt numFmtId="194" formatCode="0.00_);\(0.00\)"/>
    <numFmt numFmtId="195" formatCode="0;&quot;▲ &quot;0"/>
    <numFmt numFmtId="196" formatCode="#,##0\ ;&quot;▲ &quot;#,##0\ "/>
    <numFmt numFmtId="197" formatCode="0&quot;.&quot;0"/>
    <numFmt numFmtId="198" formatCode="#,##0,,&quot; &quot;;&quot;▲&quot;#,##0,,&quot; &quot;"/>
    <numFmt numFmtId="199" formatCode="0;\(0\)"/>
  </numFmts>
  <fonts count="92">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2"/>
      <name val="ＭＳ Ｐゴシック"/>
      <family val="3"/>
      <charset val="128"/>
    </font>
    <font>
      <sz val="13"/>
      <name val="ＭＳ Ｐゴシック"/>
      <family val="3"/>
      <charset val="128"/>
    </font>
    <font>
      <b/>
      <sz val="13"/>
      <name val="ＭＳ Ｐゴシック"/>
      <family val="3"/>
      <charset val="128"/>
    </font>
    <font>
      <b/>
      <sz val="15"/>
      <name val="ＭＳ Ｐゴシック"/>
      <family val="3"/>
      <charset val="128"/>
    </font>
    <font>
      <sz val="20"/>
      <name val="ＭＳ Ｐゴシック"/>
      <family val="3"/>
      <charset val="128"/>
    </font>
    <font>
      <b/>
      <sz val="12"/>
      <color indexed="8"/>
      <name val="Arial"/>
      <family val="2"/>
    </font>
    <font>
      <sz val="12"/>
      <color indexed="8"/>
      <name val="Arial"/>
      <family val="2"/>
    </font>
    <font>
      <b/>
      <sz val="22"/>
      <name val="ＭＳ Ｐゴシック"/>
      <family val="3"/>
      <charset val="128"/>
    </font>
    <font>
      <b/>
      <sz val="12.5"/>
      <name val="ＭＳ Ｐゴシック"/>
      <family val="3"/>
      <charset val="128"/>
    </font>
    <font>
      <b/>
      <sz val="14.5"/>
      <name val="ＭＳ Ｐゴシック"/>
      <family val="3"/>
      <charset val="128"/>
    </font>
    <font>
      <b/>
      <sz val="22"/>
      <name val="Arial"/>
      <family val="2"/>
    </font>
    <font>
      <sz val="11"/>
      <name val="Arial"/>
      <family val="2"/>
    </font>
    <font>
      <b/>
      <sz val="24"/>
      <name val="Arial"/>
      <family val="2"/>
    </font>
    <font>
      <sz val="14"/>
      <name val="Arial"/>
      <family val="2"/>
    </font>
    <font>
      <sz val="20"/>
      <name val="Arial"/>
      <family val="2"/>
    </font>
    <font>
      <b/>
      <sz val="20"/>
      <name val="Arial"/>
      <family val="2"/>
    </font>
    <font>
      <sz val="19"/>
      <name val="Arial"/>
      <family val="2"/>
    </font>
    <font>
      <b/>
      <sz val="12.5"/>
      <name val="Arial"/>
      <family val="2"/>
    </font>
    <font>
      <sz val="12"/>
      <name val="Arial"/>
      <family val="2"/>
    </font>
    <font>
      <b/>
      <sz val="14"/>
      <name val="Arial"/>
      <family val="2"/>
    </font>
    <font>
      <b/>
      <sz val="13"/>
      <name val="Arial"/>
      <family val="2"/>
    </font>
    <font>
      <b/>
      <sz val="12"/>
      <name val="Arial"/>
      <family val="2"/>
    </font>
    <font>
      <sz val="13"/>
      <name val="Arial"/>
      <family val="2"/>
    </font>
    <font>
      <sz val="9"/>
      <name val="Arial"/>
      <family val="2"/>
    </font>
    <font>
      <sz val="10"/>
      <name val="Arial"/>
      <family val="2"/>
    </font>
    <font>
      <b/>
      <sz val="15"/>
      <name val="Arial"/>
      <family val="2"/>
    </font>
    <font>
      <b/>
      <sz val="14.5"/>
      <name val="Arial"/>
      <family val="2"/>
    </font>
    <font>
      <sz val="14"/>
      <color indexed="8"/>
      <name val="Arial"/>
      <family val="2"/>
    </font>
    <font>
      <b/>
      <i/>
      <sz val="12"/>
      <name val="Arial"/>
      <family val="2"/>
    </font>
    <font>
      <b/>
      <i/>
      <sz val="14"/>
      <name val="Arial"/>
      <family val="2"/>
    </font>
    <font>
      <b/>
      <sz val="18"/>
      <name val="Arial"/>
      <family val="2"/>
    </font>
    <font>
      <b/>
      <vertAlign val="superscript"/>
      <sz val="13"/>
      <name val="ＭＳ Ｐゴシック"/>
      <family val="3"/>
      <charset val="128"/>
    </font>
    <font>
      <sz val="10"/>
      <name val="MS UI Gothic"/>
      <family val="3"/>
      <charset val="128"/>
    </font>
    <font>
      <sz val="10.5"/>
      <name val="ＭＳ 明朝"/>
      <family val="1"/>
      <charset val="128"/>
    </font>
    <font>
      <b/>
      <sz val="19"/>
      <name val="Arial"/>
      <family val="2"/>
    </font>
    <font>
      <b/>
      <sz val="19"/>
      <name val="ＭＳ Ｐゴシック"/>
      <family val="3"/>
      <charset val="128"/>
    </font>
    <font>
      <sz val="16"/>
      <name val="Arial"/>
      <family val="2"/>
    </font>
    <font>
      <b/>
      <sz val="16"/>
      <name val="Arial"/>
      <family val="2"/>
    </font>
    <font>
      <b/>
      <sz val="16"/>
      <name val="ＭＳ Ｐゴシック"/>
      <family val="3"/>
      <charset val="128"/>
    </font>
    <font>
      <sz val="16"/>
      <name val="ＭＳ Ｐゴシック"/>
      <family val="3"/>
      <charset val="128"/>
    </font>
    <font>
      <sz val="15"/>
      <name val="Arial"/>
      <family val="2"/>
    </font>
    <font>
      <sz val="11"/>
      <name val="ＭＳ 明朝"/>
      <family val="1"/>
      <charset val="128"/>
    </font>
    <font>
      <sz val="6"/>
      <name val="明朝"/>
      <family val="1"/>
      <charset val="128"/>
    </font>
    <font>
      <sz val="19"/>
      <name val="ＭＳ Ｐゴシック"/>
      <family val="3"/>
      <charset val="128"/>
    </font>
    <font>
      <sz val="11"/>
      <name val="明朝"/>
      <family val="1"/>
      <charset val="128"/>
    </font>
    <font>
      <sz val="11"/>
      <color theme="1"/>
      <name val="ＭＳ Ｐゴシック"/>
      <family val="3"/>
      <charset val="128"/>
      <scheme val="minor"/>
    </font>
    <font>
      <sz val="13"/>
      <color theme="1"/>
      <name val="Arial"/>
      <family val="2"/>
    </font>
    <font>
      <b/>
      <sz val="13"/>
      <color theme="1"/>
      <name val="Arial"/>
      <family val="2"/>
    </font>
    <font>
      <sz val="19"/>
      <name val="Arial"/>
      <family val="3"/>
      <charset val="128"/>
    </font>
    <font>
      <b/>
      <vertAlign val="superscript"/>
      <sz val="16"/>
      <name val="ＭＳ Ｐゴシック"/>
      <family val="3"/>
      <charset val="128"/>
    </font>
    <font>
      <sz val="12"/>
      <name val="Arial"/>
      <family val="3"/>
      <charset val="128"/>
    </font>
    <font>
      <b/>
      <vertAlign val="superscript"/>
      <sz val="13"/>
      <name val="Arial"/>
      <family val="2"/>
    </font>
    <font>
      <sz val="10.5"/>
      <name val="ＭＳ 明朝"/>
      <family val="2"/>
      <charset val="128"/>
    </font>
    <font>
      <sz val="16"/>
      <name val="Arial"/>
      <family val="3"/>
      <charset val="128"/>
    </font>
    <font>
      <b/>
      <vertAlign val="superscript"/>
      <sz val="16"/>
      <name val="Arial"/>
      <family val="2"/>
    </font>
    <font>
      <sz val="11"/>
      <name val="Arial"/>
      <family val="3"/>
      <charset val="128"/>
    </font>
    <font>
      <sz val="14"/>
      <name val="Arial"/>
      <family val="3"/>
      <charset val="128"/>
    </font>
    <font>
      <sz val="13"/>
      <name val="Arial"/>
      <family val="3"/>
      <charset val="128"/>
    </font>
    <font>
      <vertAlign val="superscript"/>
      <sz val="12"/>
      <name val="Arial"/>
      <family val="2"/>
    </font>
    <font>
      <sz val="12"/>
      <name val="Arial"/>
      <family val="2"/>
      <charset val="128"/>
    </font>
    <font>
      <sz val="20"/>
      <name val="Arial "/>
      <family val="2"/>
    </font>
    <font>
      <sz val="20"/>
      <name val="Arial"/>
      <family val="2"/>
      <charset val="128"/>
    </font>
    <font>
      <vertAlign val="superscript"/>
      <sz val="16"/>
      <name val="Arial"/>
      <family val="2"/>
    </font>
    <font>
      <b/>
      <vertAlign val="superscript"/>
      <sz val="20"/>
      <name val="ＭＳ Ｐゴシック"/>
      <family val="3"/>
      <charset val="128"/>
    </font>
    <font>
      <b/>
      <vertAlign val="superscript"/>
      <sz val="20"/>
      <name val="Arial"/>
      <family val="2"/>
    </font>
    <font>
      <vertAlign val="superscript"/>
      <sz val="13"/>
      <name val="Arial"/>
      <family val="2"/>
    </font>
    <font>
      <b/>
      <sz val="20"/>
      <name val="ＭＳ Ｐゴシック"/>
      <family val="3"/>
      <charset val="128"/>
    </font>
    <font>
      <sz val="11"/>
      <name val="ＭＳ Ｐゴシック"/>
      <family val="2"/>
      <charset val="128"/>
    </font>
    <font>
      <sz val="14"/>
      <name val="Meiryo UI"/>
      <family val="3"/>
      <charset val="128"/>
    </font>
    <font>
      <b/>
      <sz val="14"/>
      <name val="Meiryo UI"/>
      <family val="3"/>
      <charset val="128"/>
    </font>
    <font>
      <sz val="18"/>
      <name val="Arial"/>
      <family val="2"/>
    </font>
    <font>
      <sz val="14"/>
      <name val="ＭＳ ゴシック"/>
      <family val="3"/>
      <charset val="128"/>
    </font>
    <font>
      <sz val="20"/>
      <name val="ＭＳ Ｐゴシック"/>
      <family val="2"/>
      <charset val="128"/>
    </font>
    <font>
      <b/>
      <sz val="12.5"/>
      <name val="Meiryo UI"/>
      <family val="2"/>
      <charset val="128"/>
    </font>
    <font>
      <u/>
      <sz val="12"/>
      <name val="Arial"/>
      <family val="2"/>
    </font>
    <font>
      <sz val="11"/>
      <color indexed="12"/>
      <name val="Arial"/>
      <family val="2"/>
    </font>
    <font>
      <sz val="10"/>
      <color indexed="10"/>
      <name val="Arial"/>
      <family val="2"/>
    </font>
    <font>
      <sz val="9.5"/>
      <name val="Arial"/>
      <family val="2"/>
    </font>
    <font>
      <b/>
      <sz val="10"/>
      <name val="ＭＳ Ｐゴシック"/>
      <family val="3"/>
      <charset val="128"/>
    </font>
    <font>
      <sz val="10"/>
      <name val="ＭＳ 明朝"/>
      <family val="1"/>
      <charset val="128"/>
    </font>
    <font>
      <u/>
      <sz val="11"/>
      <name val="Arial"/>
      <family val="2"/>
    </font>
    <font>
      <sz val="10"/>
      <color indexed="12"/>
      <name val="Arial"/>
      <family val="2"/>
    </font>
    <font>
      <sz val="8"/>
      <name val="Arial"/>
      <family val="2"/>
    </font>
    <font>
      <sz val="7"/>
      <name val="Arial"/>
      <family val="2"/>
    </font>
    <font>
      <sz val="20"/>
      <color theme="1"/>
      <name val="Arial"/>
      <family val="2"/>
    </font>
    <font>
      <sz val="13"/>
      <name val="Arial"/>
      <family val="2"/>
      <charset val="128"/>
    </font>
    <font>
      <b/>
      <sz val="13"/>
      <name val="Arial"/>
      <family val="3"/>
      <charset val="128"/>
    </font>
  </fonts>
  <fills count="10">
    <fill>
      <patternFill patternType="none"/>
    </fill>
    <fill>
      <patternFill patternType="gray125"/>
    </fill>
    <fill>
      <patternFill patternType="solid">
        <fgColor indexed="43"/>
        <bgColor indexed="64"/>
      </patternFill>
    </fill>
    <fill>
      <patternFill patternType="solid">
        <fgColor indexed="54"/>
        <bgColor indexed="64"/>
      </patternFill>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
      <patternFill patternType="solid">
        <fgColor rgb="FFCCFF00"/>
        <bgColor indexed="64"/>
      </patternFill>
    </fill>
  </fills>
  <borders count="159">
    <border>
      <left/>
      <right/>
      <top/>
      <bottom/>
      <diagonal/>
    </border>
    <border>
      <left style="thin">
        <color indexed="48"/>
      </left>
      <right style="thin">
        <color indexed="48"/>
      </right>
      <top style="thin">
        <color indexed="48"/>
      </top>
      <bottom style="thin">
        <color indexed="48"/>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double">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hair">
        <color indexed="64"/>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style="double">
        <color indexed="64"/>
      </top>
      <bottom style="thin">
        <color indexed="64"/>
      </bottom>
      <diagonal/>
    </border>
    <border>
      <left/>
      <right style="hair">
        <color indexed="64"/>
      </right>
      <top style="double">
        <color indexed="64"/>
      </top>
      <bottom style="thin">
        <color indexed="64"/>
      </bottom>
      <diagonal/>
    </border>
    <border>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right style="thin">
        <color indexed="64"/>
      </right>
      <top style="thin">
        <color indexed="64"/>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diagonal/>
    </border>
    <border>
      <left/>
      <right style="thin">
        <color indexed="64"/>
      </right>
      <top style="double">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bottom style="hair">
        <color indexed="64"/>
      </bottom>
      <diagonal/>
    </border>
    <border>
      <left style="hair">
        <color indexed="64"/>
      </left>
      <right style="thin">
        <color indexed="64"/>
      </right>
      <top style="thin">
        <color indexed="64"/>
      </top>
      <bottom style="double">
        <color indexed="64"/>
      </bottom>
      <diagonal/>
    </border>
    <border>
      <left style="hair">
        <color indexed="64"/>
      </left>
      <right style="thin">
        <color indexed="64"/>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style="double">
        <color indexed="64"/>
      </bottom>
      <diagonal/>
    </border>
    <border>
      <left/>
      <right/>
      <top style="hair">
        <color indexed="64"/>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style="thin">
        <color indexed="64"/>
      </right>
      <top/>
      <bottom style="thin">
        <color indexed="64"/>
      </bottom>
      <diagonal/>
    </border>
    <border>
      <left style="thin">
        <color indexed="64"/>
      </left>
      <right/>
      <top style="hair">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top/>
      <bottom/>
      <diagonal/>
    </border>
    <border>
      <left style="hair">
        <color indexed="64"/>
      </left>
      <right/>
      <top style="double">
        <color indexed="64"/>
      </top>
      <bottom style="thin">
        <color indexed="64"/>
      </bottom>
      <diagonal/>
    </border>
    <border>
      <left style="hair">
        <color indexed="64"/>
      </left>
      <right/>
      <top style="hair">
        <color indexed="64"/>
      </top>
      <bottom style="double">
        <color indexed="64"/>
      </bottom>
      <diagonal/>
    </border>
    <border>
      <left style="hair">
        <color indexed="64"/>
      </left>
      <right/>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double">
        <color indexed="64"/>
      </bottom>
      <diagonal/>
    </border>
    <border>
      <left style="hair">
        <color indexed="64"/>
      </left>
      <right/>
      <top/>
      <bottom style="thin">
        <color indexed="64"/>
      </bottom>
      <diagonal/>
    </border>
    <border>
      <left style="hair">
        <color indexed="64"/>
      </left>
      <right/>
      <top style="hair">
        <color indexed="64"/>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bottom style="double">
        <color indexed="64"/>
      </bottom>
      <diagonal/>
    </border>
    <border>
      <left style="hair">
        <color indexed="64"/>
      </left>
      <right style="hair">
        <color indexed="64"/>
      </right>
      <top style="hair">
        <color indexed="64"/>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right/>
      <top style="thin">
        <color indexed="64"/>
      </top>
      <bottom style="double">
        <color indexed="64"/>
      </bottom>
      <diagonal/>
    </border>
    <border>
      <left style="hair">
        <color indexed="64"/>
      </left>
      <right style="hair">
        <color indexed="64"/>
      </right>
      <top style="hair">
        <color indexed="64"/>
      </top>
      <bottom style="double">
        <color indexed="64"/>
      </bottom>
      <diagonal/>
    </border>
    <border>
      <left/>
      <right/>
      <top style="hair">
        <color indexed="64"/>
      </top>
      <bottom style="double">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hair">
        <color indexed="64"/>
      </left>
      <right style="hair">
        <color indexed="64"/>
      </right>
      <top style="double">
        <color indexed="64"/>
      </top>
      <bottom style="double">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double">
        <color indexed="64"/>
      </bottom>
      <diagonal/>
    </border>
    <border>
      <left style="hair">
        <color indexed="64"/>
      </left>
      <right/>
      <top style="double">
        <color indexed="64"/>
      </top>
      <bottom style="double">
        <color indexed="64"/>
      </bottom>
      <diagonal/>
    </border>
    <border>
      <left/>
      <right style="thin">
        <color indexed="64"/>
      </right>
      <top style="hair">
        <color indexed="64"/>
      </top>
      <bottom style="double">
        <color indexed="64"/>
      </bottom>
      <diagonal/>
    </border>
    <border>
      <left/>
      <right style="hair">
        <color indexed="64"/>
      </right>
      <top/>
      <bottom style="thin">
        <color indexed="64"/>
      </bottom>
      <diagonal/>
    </border>
    <border>
      <left/>
      <right/>
      <top style="double">
        <color indexed="64"/>
      </top>
      <bottom/>
      <diagonal/>
    </border>
    <border>
      <left/>
      <right style="thin">
        <color indexed="64"/>
      </right>
      <top style="thin">
        <color indexed="64"/>
      </top>
      <bottom style="double">
        <color indexed="64"/>
      </bottom>
      <diagonal/>
    </border>
    <border>
      <left/>
      <right style="hair">
        <color indexed="64"/>
      </right>
      <top style="thin">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double">
        <color indexed="64"/>
      </top>
      <bottom/>
      <diagonal/>
    </border>
    <border>
      <left/>
      <right/>
      <top/>
      <bottom style="double">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thin">
        <color indexed="64"/>
      </right>
      <top/>
      <bottom style="double">
        <color indexed="64"/>
      </bottom>
      <diagonal/>
    </border>
    <border>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right style="hair">
        <color indexed="64"/>
      </right>
      <top style="hair">
        <color indexed="64"/>
      </top>
      <bottom style="double">
        <color indexed="64"/>
      </bottom>
      <diagonal/>
    </border>
    <border>
      <left/>
      <right style="hair">
        <color indexed="64"/>
      </right>
      <top style="thin">
        <color indexed="64"/>
      </top>
      <bottom style="double">
        <color indexed="64"/>
      </bottom>
      <diagonal/>
    </border>
    <border>
      <left style="dotted">
        <color indexed="64"/>
      </left>
      <right style="hair">
        <color indexed="64"/>
      </right>
      <top/>
      <bottom/>
      <diagonal/>
    </border>
    <border>
      <left style="hair">
        <color indexed="64"/>
      </left>
      <right style="dotted">
        <color indexed="64"/>
      </right>
      <top/>
      <bottom/>
      <diagonal/>
    </border>
    <border>
      <left style="dotted">
        <color indexed="64"/>
      </left>
      <right style="hair">
        <color indexed="64"/>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dotted">
        <color indexed="64"/>
      </left>
      <right style="hair">
        <color indexed="64"/>
      </right>
      <top style="hair">
        <color indexed="64"/>
      </top>
      <bottom style="hair">
        <color indexed="64"/>
      </bottom>
      <diagonal/>
    </border>
    <border>
      <left style="hair">
        <color indexed="64"/>
      </left>
      <right style="dotted">
        <color indexed="64"/>
      </right>
      <top style="hair">
        <color indexed="64"/>
      </top>
      <bottom style="hair">
        <color indexed="64"/>
      </bottom>
      <diagonal/>
    </border>
    <border>
      <left style="dotted">
        <color indexed="64"/>
      </left>
      <right style="hair">
        <color indexed="64"/>
      </right>
      <top style="hair">
        <color indexed="64"/>
      </top>
      <bottom/>
      <diagonal/>
    </border>
    <border>
      <left style="hair">
        <color indexed="64"/>
      </left>
      <right style="dotted">
        <color indexed="64"/>
      </right>
      <top style="hair">
        <color indexed="64"/>
      </top>
      <bottom/>
      <diagonal/>
    </border>
    <border>
      <left style="dotted">
        <color indexed="64"/>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style="dotted">
        <color indexed="64"/>
      </right>
      <top/>
      <bottom style="hair">
        <color indexed="64"/>
      </bottom>
      <diagonal/>
    </border>
    <border>
      <left style="dotted">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bottom style="hair">
        <color indexed="64"/>
      </bottom>
      <diagonal/>
    </border>
    <border>
      <left style="dotted">
        <color indexed="64"/>
      </left>
      <right style="hair">
        <color indexed="64"/>
      </right>
      <top style="hair">
        <color indexed="64"/>
      </top>
      <bottom style="double">
        <color indexed="64"/>
      </bottom>
      <diagonal/>
    </border>
    <border>
      <left style="hair">
        <color indexed="64"/>
      </left>
      <right style="dotted">
        <color indexed="64"/>
      </right>
      <top style="hair">
        <color indexed="64"/>
      </top>
      <bottom style="double">
        <color indexed="64"/>
      </bottom>
      <diagonal/>
    </border>
    <border>
      <left style="dotted">
        <color indexed="64"/>
      </left>
      <right/>
      <top style="thin">
        <color indexed="64"/>
      </top>
      <bottom/>
      <diagonal/>
    </border>
    <border>
      <left style="dotted">
        <color indexed="64"/>
      </left>
      <right/>
      <top/>
      <bottom/>
      <diagonal/>
    </border>
    <border>
      <left style="thin">
        <color indexed="8"/>
      </left>
      <right style="thin">
        <color indexed="8"/>
      </right>
      <top style="thin">
        <color indexed="8"/>
      </top>
      <bottom style="hair">
        <color indexed="8"/>
      </bottom>
      <diagonal/>
    </border>
    <border>
      <left style="double">
        <color indexed="8"/>
      </left>
      <right style="double">
        <color indexed="8"/>
      </right>
      <top style="thin">
        <color indexed="8"/>
      </top>
      <bottom style="hair">
        <color indexed="8"/>
      </bottom>
      <diagonal/>
    </border>
    <border>
      <left style="thin">
        <color indexed="8"/>
      </left>
      <right style="thin">
        <color indexed="8"/>
      </right>
      <top style="hair">
        <color indexed="8"/>
      </top>
      <bottom style="hair">
        <color indexed="8"/>
      </bottom>
      <diagonal/>
    </border>
    <border>
      <left style="double">
        <color indexed="8"/>
      </left>
      <right style="double">
        <color indexed="8"/>
      </right>
      <top style="hair">
        <color indexed="8"/>
      </top>
      <bottom style="hair">
        <color indexed="8"/>
      </bottom>
      <diagonal/>
    </border>
    <border>
      <left style="thin">
        <color indexed="64"/>
      </left>
      <right style="thin">
        <color indexed="64"/>
      </right>
      <top style="hair">
        <color indexed="64"/>
      </top>
      <bottom style="double">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style="thin">
        <color indexed="64"/>
      </right>
      <top style="thin">
        <color indexed="64"/>
      </top>
      <bottom style="hair">
        <color indexed="64"/>
      </bottom>
      <diagonal/>
    </border>
    <border>
      <left style="dashed">
        <color indexed="64"/>
      </left>
      <right style="thin">
        <color indexed="64"/>
      </right>
      <top style="hair">
        <color indexed="64"/>
      </top>
      <bottom style="hair">
        <color indexed="64"/>
      </bottom>
      <diagonal/>
    </border>
    <border>
      <left style="dashed">
        <color indexed="64"/>
      </left>
      <right style="thin">
        <color indexed="64"/>
      </right>
      <top style="hair">
        <color indexed="64"/>
      </top>
      <bottom/>
      <diagonal/>
    </border>
    <border>
      <left style="dashed">
        <color indexed="64"/>
      </left>
      <right style="thin">
        <color indexed="64"/>
      </right>
      <top/>
      <bottom style="hair">
        <color indexed="64"/>
      </bottom>
      <diagonal/>
    </border>
    <border>
      <left style="dashed">
        <color indexed="64"/>
      </left>
      <right style="thin">
        <color indexed="64"/>
      </right>
      <top style="double">
        <color indexed="64"/>
      </top>
      <bottom style="thin">
        <color indexed="64"/>
      </bottom>
      <diagonal/>
    </border>
    <border>
      <left style="dashed">
        <color indexed="64"/>
      </left>
      <right style="thin">
        <color indexed="64"/>
      </right>
      <top style="thin">
        <color indexed="64"/>
      </top>
      <bottom style="double">
        <color indexed="64"/>
      </bottom>
      <diagonal/>
    </border>
    <border>
      <left style="dashed">
        <color indexed="64"/>
      </left>
      <right style="thin">
        <color indexed="64"/>
      </right>
      <top style="hair">
        <color indexed="64"/>
      </top>
      <bottom style="thin">
        <color indexed="64"/>
      </bottom>
      <diagonal/>
    </border>
    <border>
      <left style="dashed">
        <color indexed="64"/>
      </left>
      <right style="thin">
        <color indexed="64"/>
      </right>
      <top/>
      <bottom style="thin">
        <color indexed="64"/>
      </bottom>
      <diagonal/>
    </border>
    <border>
      <left style="dashed">
        <color indexed="64"/>
      </left>
      <right style="thin">
        <color indexed="64"/>
      </right>
      <top style="double">
        <color indexed="64"/>
      </top>
      <bottom style="double">
        <color indexed="64"/>
      </bottom>
      <diagonal/>
    </border>
    <border>
      <left style="dashed">
        <color theme="0" tint="-0.499984740745262"/>
      </left>
      <right style="thin">
        <color indexed="64"/>
      </right>
      <top style="thin">
        <color indexed="64"/>
      </top>
      <bottom style="double">
        <color indexed="64"/>
      </bottom>
      <diagonal/>
    </border>
    <border>
      <left style="dashed">
        <color theme="0" tint="-0.499984740745262"/>
      </left>
      <right style="thin">
        <color indexed="64"/>
      </right>
      <top style="thin">
        <color indexed="64"/>
      </top>
      <bottom style="thin">
        <color indexed="64"/>
      </bottom>
      <diagonal/>
    </border>
    <border>
      <left style="dashed">
        <color theme="0" tint="-0.499984740745262"/>
      </left>
      <right style="thin">
        <color indexed="64"/>
      </right>
      <top style="thin">
        <color indexed="64"/>
      </top>
      <bottom/>
      <diagonal/>
    </border>
    <border>
      <left style="dashed">
        <color theme="0" tint="-0.499984740745262"/>
      </left>
      <right style="thin">
        <color indexed="64"/>
      </right>
      <top/>
      <bottom style="hair">
        <color indexed="64"/>
      </bottom>
      <diagonal/>
    </border>
    <border>
      <left style="dashed">
        <color theme="0" tint="-0.499984740745262"/>
      </left>
      <right style="thin">
        <color indexed="64"/>
      </right>
      <top style="hair">
        <color indexed="64"/>
      </top>
      <bottom style="hair">
        <color indexed="64"/>
      </bottom>
      <diagonal/>
    </border>
    <border>
      <left style="dashed">
        <color theme="0" tint="-0.499984740745262"/>
      </left>
      <right style="thin">
        <color indexed="64"/>
      </right>
      <top/>
      <bottom/>
      <diagonal/>
    </border>
    <border>
      <left style="dashed">
        <color theme="0" tint="-0.499984740745262"/>
      </left>
      <right style="thin">
        <color indexed="64"/>
      </right>
      <top style="hair">
        <color indexed="64"/>
      </top>
      <bottom style="thin">
        <color indexed="64"/>
      </bottom>
      <diagonal/>
    </border>
    <border>
      <left style="dashed">
        <color theme="0" tint="-0.499984740745262"/>
      </left>
      <right style="thin">
        <color indexed="64"/>
      </right>
      <top style="hair">
        <color indexed="64"/>
      </top>
      <bottom/>
      <diagonal/>
    </border>
  </borders>
  <cellStyleXfs count="15">
    <xf numFmtId="0" fontId="0" fillId="0" borderId="0"/>
    <xf numFmtId="4" fontId="10" fillId="2" borderId="1" applyNumberFormat="0" applyProtection="0">
      <alignment vertical="center"/>
    </xf>
    <xf numFmtId="4" fontId="11" fillId="2" borderId="1" applyNumberFormat="0" applyProtection="0">
      <alignment horizontal="left" vertical="center" indent="1"/>
    </xf>
    <xf numFmtId="4" fontId="11" fillId="3" borderId="0" applyNumberFormat="0" applyProtection="0">
      <alignment horizontal="left" vertical="center" indent="1"/>
    </xf>
    <xf numFmtId="4" fontId="11" fillId="4" borderId="1" applyNumberFormat="0" applyProtection="0">
      <alignment horizontal="right" vertical="center"/>
    </xf>
    <xf numFmtId="4" fontId="10" fillId="5" borderId="1" applyNumberFormat="0" applyProtection="0">
      <alignment horizontal="left" vertical="center" indent="1"/>
    </xf>
    <xf numFmtId="38" fontId="1" fillId="0" borderId="0" applyFont="0" applyFill="0" applyBorder="0" applyAlignment="0" applyProtection="0"/>
    <xf numFmtId="38" fontId="1" fillId="0" borderId="0" applyFont="0" applyFill="0" applyBorder="0" applyAlignment="0" applyProtection="0"/>
    <xf numFmtId="38" fontId="50" fillId="0" borderId="0" applyFont="0" applyFill="0" applyBorder="0" applyAlignment="0" applyProtection="0">
      <alignment vertical="center"/>
    </xf>
    <xf numFmtId="6" fontId="1" fillId="0" borderId="0" applyFont="0" applyFill="0" applyBorder="0" applyAlignment="0" applyProtection="0"/>
    <xf numFmtId="0" fontId="37" fillId="0" borderId="0"/>
    <xf numFmtId="0" fontId="1" fillId="0" borderId="0"/>
    <xf numFmtId="0" fontId="50" fillId="0" borderId="0">
      <alignment vertical="center"/>
    </xf>
    <xf numFmtId="0" fontId="46" fillId="0" borderId="0"/>
    <xf numFmtId="9" fontId="1" fillId="0" borderId="0" applyFont="0" applyFill="0" applyBorder="0" applyAlignment="0" applyProtection="0">
      <alignment vertical="center"/>
    </xf>
  </cellStyleXfs>
  <cellXfs count="1845">
    <xf numFmtId="0" fontId="0" fillId="0" borderId="0" xfId="0"/>
    <xf numFmtId="0" fontId="16" fillId="0" borderId="0" xfId="0" applyFont="1"/>
    <xf numFmtId="0" fontId="17" fillId="0" borderId="0" xfId="0" applyFont="1" applyAlignment="1">
      <alignment vertical="center"/>
    </xf>
    <xf numFmtId="0" fontId="19" fillId="0" borderId="0" xfId="0" applyFont="1" applyAlignment="1">
      <alignment vertical="center"/>
    </xf>
    <xf numFmtId="0" fontId="19" fillId="0" borderId="0" xfId="0" applyFont="1" applyAlignment="1">
      <alignment horizontal="right"/>
    </xf>
    <xf numFmtId="0" fontId="19" fillId="0" borderId="0" xfId="0" applyFont="1" applyAlignment="1">
      <alignment horizontal="right" vertical="center"/>
    </xf>
    <xf numFmtId="0" fontId="19" fillId="0" borderId="0" xfId="0" applyFont="1"/>
    <xf numFmtId="179" fontId="19" fillId="0" borderId="0" xfId="6" applyNumberFormat="1" applyFont="1" applyFill="1" applyBorder="1" applyAlignment="1">
      <alignment horizontal="right" vertical="center"/>
    </xf>
    <xf numFmtId="0" fontId="21" fillId="0" borderId="0" xfId="0" applyFont="1" applyAlignment="1">
      <alignment vertical="center" wrapText="1"/>
    </xf>
    <xf numFmtId="0" fontId="16" fillId="0" borderId="0" xfId="0" applyFont="1" applyAlignment="1">
      <alignment shrinkToFit="1"/>
    </xf>
    <xf numFmtId="0" fontId="24" fillId="0" borderId="0" xfId="0" applyFont="1"/>
    <xf numFmtId="0" fontId="23" fillId="0" borderId="0" xfId="0" applyFont="1" applyAlignment="1">
      <alignment vertical="center"/>
    </xf>
    <xf numFmtId="0" fontId="23" fillId="0" borderId="0" xfId="0" applyFont="1" applyAlignment="1">
      <alignment horizontal="right" vertical="center"/>
    </xf>
    <xf numFmtId="0" fontId="18" fillId="0" borderId="0" xfId="0" applyFont="1" applyAlignment="1">
      <alignment shrinkToFit="1"/>
    </xf>
    <xf numFmtId="0" fontId="23" fillId="0" borderId="0" xfId="0" applyFont="1"/>
    <xf numFmtId="0" fontId="24" fillId="0" borderId="0" xfId="0" applyFont="1" applyAlignment="1">
      <alignment shrinkToFit="1"/>
    </xf>
    <xf numFmtId="49" fontId="23" fillId="0" borderId="0" xfId="0" applyNumberFormat="1" applyFont="1" applyAlignment="1">
      <alignment horizontal="right"/>
    </xf>
    <xf numFmtId="0" fontId="26" fillId="0" borderId="0" xfId="0" applyFont="1"/>
    <xf numFmtId="179" fontId="23" fillId="0" borderId="0" xfId="0" applyNumberFormat="1" applyFont="1"/>
    <xf numFmtId="0" fontId="28" fillId="0" borderId="0" xfId="0" applyFont="1" applyAlignment="1">
      <alignment vertical="center"/>
    </xf>
    <xf numFmtId="0" fontId="18" fillId="0" borderId="0" xfId="0" applyFont="1"/>
    <xf numFmtId="0" fontId="30" fillId="0" borderId="0" xfId="0" applyFont="1" applyAlignment="1">
      <alignment horizontal="left"/>
    </xf>
    <xf numFmtId="0" fontId="24" fillId="0" borderId="0" xfId="0" applyFont="1" applyAlignment="1">
      <alignment vertical="center" shrinkToFit="1"/>
    </xf>
    <xf numFmtId="0" fontId="18" fillId="0" borderId="0" xfId="0" applyFont="1" applyAlignment="1">
      <alignment vertical="center"/>
    </xf>
    <xf numFmtId="0" fontId="24" fillId="0" borderId="0" xfId="0" applyFont="1" applyAlignment="1">
      <alignment horizontal="left"/>
    </xf>
    <xf numFmtId="0" fontId="18" fillId="0" borderId="0" xfId="0" applyFont="1" applyAlignment="1">
      <alignment horizontal="right" vertical="center"/>
    </xf>
    <xf numFmtId="0" fontId="26" fillId="0" borderId="2" xfId="0" applyFont="1" applyBorder="1" applyAlignment="1">
      <alignment wrapText="1"/>
    </xf>
    <xf numFmtId="0" fontId="24" fillId="0" borderId="0" xfId="0" applyFont="1" applyAlignment="1">
      <alignment vertical="center"/>
    </xf>
    <xf numFmtId="0" fontId="29" fillId="0" borderId="0" xfId="0" applyFont="1"/>
    <xf numFmtId="0" fontId="33" fillId="0" borderId="3" xfId="0" applyFont="1" applyBorder="1"/>
    <xf numFmtId="0" fontId="34" fillId="0" borderId="0" xfId="0" applyFont="1" applyAlignment="1">
      <alignment vertical="center"/>
    </xf>
    <xf numFmtId="179" fontId="18" fillId="0" borderId="0" xfId="0" applyNumberFormat="1" applyFont="1" applyAlignment="1">
      <alignment vertical="center"/>
    </xf>
    <xf numFmtId="0" fontId="31" fillId="0" borderId="0" xfId="0" applyFont="1" applyAlignment="1">
      <alignment horizontal="left" vertical="center"/>
    </xf>
    <xf numFmtId="0" fontId="22" fillId="0" borderId="0" xfId="0" applyFont="1"/>
    <xf numFmtId="0" fontId="27" fillId="0" borderId="0" xfId="0" applyFont="1" applyAlignment="1">
      <alignment horizontal="right" vertical="center"/>
    </xf>
    <xf numFmtId="0" fontId="27" fillId="0" borderId="0" xfId="0" applyFont="1"/>
    <xf numFmtId="0" fontId="27" fillId="0" borderId="0" xfId="0" applyFont="1" applyAlignment="1">
      <alignment vertical="center"/>
    </xf>
    <xf numFmtId="0" fontId="23" fillId="0" borderId="4" xfId="0" applyFont="1" applyBorder="1" applyAlignment="1">
      <alignment horizontal="center" vertical="center" shrinkToFit="1"/>
    </xf>
    <xf numFmtId="0" fontId="23" fillId="0" borderId="5" xfId="0" applyFont="1" applyBorder="1" applyAlignment="1">
      <alignment horizontal="right" vertical="center" shrinkToFit="1"/>
    </xf>
    <xf numFmtId="0" fontId="27" fillId="0" borderId="6" xfId="0" applyFont="1" applyBorder="1" applyAlignment="1">
      <alignment horizontal="left"/>
    </xf>
    <xf numFmtId="0" fontId="27" fillId="0" borderId="7" xfId="0" applyFont="1" applyBorder="1" applyAlignment="1">
      <alignment horizontal="left"/>
    </xf>
    <xf numFmtId="0" fontId="23" fillId="0" borderId="8" xfId="0" applyFont="1" applyBorder="1" applyAlignment="1">
      <alignment horizontal="right" vertical="center" shrinkToFit="1"/>
    </xf>
    <xf numFmtId="0" fontId="27" fillId="0" borderId="6" xfId="0" applyFont="1" applyBorder="1" applyAlignment="1">
      <alignment horizontal="left" shrinkToFit="1"/>
    </xf>
    <xf numFmtId="49" fontId="18" fillId="0" borderId="9" xfId="0" applyNumberFormat="1" applyFont="1" applyBorder="1" applyAlignment="1">
      <alignment horizontal="right" vertical="center" shrinkToFit="1"/>
    </xf>
    <xf numFmtId="0" fontId="18" fillId="0" borderId="10" xfId="0" applyFont="1" applyBorder="1"/>
    <xf numFmtId="0" fontId="18" fillId="0" borderId="11" xfId="0" applyFont="1" applyBorder="1"/>
    <xf numFmtId="0" fontId="24" fillId="0" borderId="11" xfId="0" applyFont="1" applyBorder="1"/>
    <xf numFmtId="176" fontId="20" fillId="0" borderId="4" xfId="6" applyNumberFormat="1" applyFont="1" applyFill="1" applyBorder="1" applyAlignment="1">
      <alignment vertical="center"/>
    </xf>
    <xf numFmtId="0" fontId="19" fillId="0" borderId="12" xfId="0" applyFont="1" applyBorder="1" applyAlignment="1">
      <alignment horizontal="right" shrinkToFit="1"/>
    </xf>
    <xf numFmtId="0" fontId="19" fillId="0" borderId="5" xfId="0" applyFont="1" applyBorder="1" applyAlignment="1">
      <alignment horizontal="right" vertical="center" shrinkToFit="1"/>
    </xf>
    <xf numFmtId="0" fontId="26" fillId="0" borderId="13" xfId="0" applyFont="1" applyBorder="1" applyAlignment="1">
      <alignment wrapText="1"/>
    </xf>
    <xf numFmtId="0" fontId="23" fillId="0" borderId="2" xfId="0" applyFont="1" applyBorder="1" applyAlignment="1">
      <alignment wrapText="1"/>
    </xf>
    <xf numFmtId="0" fontId="15" fillId="0" borderId="0" xfId="0" applyFont="1" applyAlignment="1">
      <alignment vertical="center"/>
    </xf>
    <xf numFmtId="0" fontId="16" fillId="0" borderId="0" xfId="0" applyFont="1" applyAlignment="1">
      <alignment horizontal="center"/>
    </xf>
    <xf numFmtId="0" fontId="23" fillId="0" borderId="0" xfId="0" applyFont="1" applyAlignment="1">
      <alignment horizontal="centerContinuous"/>
    </xf>
    <xf numFmtId="0" fontId="16" fillId="0" borderId="0" xfId="0" applyFont="1" applyAlignment="1">
      <alignment horizontal="right"/>
    </xf>
    <xf numFmtId="178" fontId="25" fillId="0" borderId="9" xfId="0" applyNumberFormat="1" applyFont="1" applyBorder="1" applyAlignment="1">
      <alignment wrapText="1"/>
    </xf>
    <xf numFmtId="178" fontId="23" fillId="0" borderId="10" xfId="0" applyNumberFormat="1" applyFont="1" applyBorder="1" applyAlignment="1">
      <alignment horizontal="left" wrapText="1"/>
    </xf>
    <xf numFmtId="178" fontId="25" fillId="0" borderId="9" xfId="0" applyNumberFormat="1" applyFont="1" applyBorder="1" applyAlignment="1">
      <alignment horizontal="left" shrinkToFit="1"/>
    </xf>
    <xf numFmtId="178" fontId="25" fillId="0" borderId="10" xfId="0" applyNumberFormat="1" applyFont="1" applyBorder="1" applyAlignment="1">
      <alignment wrapText="1"/>
    </xf>
    <xf numFmtId="178" fontId="23" fillId="0" borderId="14" xfId="0" applyNumberFormat="1" applyFont="1" applyBorder="1" applyAlignment="1">
      <alignment wrapText="1"/>
    </xf>
    <xf numFmtId="0" fontId="25" fillId="0" borderId="10" xfId="0" applyFont="1" applyBorder="1"/>
    <xf numFmtId="0" fontId="25" fillId="0" borderId="9" xfId="0" applyFont="1" applyBorder="1"/>
    <xf numFmtId="0" fontId="25" fillId="0" borderId="15" xfId="0" applyFont="1" applyBorder="1"/>
    <xf numFmtId="0" fontId="25" fillId="0" borderId="16" xfId="0" applyFont="1" applyBorder="1"/>
    <xf numFmtId="0" fontId="24" fillId="0" borderId="10" xfId="0" applyFont="1" applyBorder="1"/>
    <xf numFmtId="0" fontId="23" fillId="0" borderId="17" xfId="0" applyFont="1" applyBorder="1"/>
    <xf numFmtId="0" fontId="23" fillId="0" borderId="18" xfId="0" applyFont="1" applyBorder="1"/>
    <xf numFmtId="0" fontId="23" fillId="0" borderId="19" xfId="0" applyFont="1" applyBorder="1"/>
    <xf numFmtId="0" fontId="23" fillId="0" borderId="18" xfId="0" applyFont="1" applyBorder="1" applyAlignment="1">
      <alignment wrapText="1"/>
    </xf>
    <xf numFmtId="0" fontId="18" fillId="0" borderId="9" xfId="0" applyFont="1" applyBorder="1"/>
    <xf numFmtId="0" fontId="24" fillId="0" borderId="20" xfId="0" applyFont="1" applyBorder="1"/>
    <xf numFmtId="0" fontId="21" fillId="0" borderId="12" xfId="0" applyFont="1" applyBorder="1" applyAlignment="1">
      <alignment vertical="center"/>
    </xf>
    <xf numFmtId="0" fontId="21" fillId="0" borderId="6" xfId="0" applyFont="1" applyBorder="1" applyAlignment="1">
      <alignment vertical="center"/>
    </xf>
    <xf numFmtId="0" fontId="21" fillId="0" borderId="6" xfId="0" applyFont="1" applyBorder="1" applyAlignment="1">
      <alignment vertical="center" wrapText="1"/>
    </xf>
    <xf numFmtId="0" fontId="21" fillId="0" borderId="12" xfId="0" applyFont="1" applyBorder="1" applyAlignment="1">
      <alignment vertical="center" wrapText="1"/>
    </xf>
    <xf numFmtId="0" fontId="21" fillId="0" borderId="21" xfId="0" applyFont="1" applyBorder="1" applyAlignment="1">
      <alignment vertical="center" wrapText="1"/>
    </xf>
    <xf numFmtId="0" fontId="27" fillId="0" borderId="22" xfId="0" applyFont="1" applyBorder="1" applyAlignment="1">
      <alignment shrinkToFit="1"/>
    </xf>
    <xf numFmtId="0" fontId="27" fillId="0" borderId="23" xfId="0" applyFont="1" applyBorder="1" applyAlignment="1">
      <alignment horizontal="left" shrinkToFit="1"/>
    </xf>
    <xf numFmtId="179" fontId="16" fillId="0" borderId="0" xfId="0" applyNumberFormat="1" applyFont="1"/>
    <xf numFmtId="179" fontId="27" fillId="0" borderId="24" xfId="6" applyNumberFormat="1" applyFont="1" applyFill="1" applyBorder="1" applyAlignment="1">
      <alignment horizontal="right" shrinkToFit="1"/>
    </xf>
    <xf numFmtId="179" fontId="27" fillId="0" borderId="25" xfId="6" applyNumberFormat="1" applyFont="1" applyFill="1" applyBorder="1" applyAlignment="1">
      <alignment horizontal="right" shrinkToFit="1"/>
    </xf>
    <xf numFmtId="179" fontId="27" fillId="0" borderId="26" xfId="6" applyNumberFormat="1" applyFont="1" applyFill="1" applyBorder="1" applyAlignment="1">
      <alignment horizontal="right"/>
    </xf>
    <xf numFmtId="179" fontId="27" fillId="0" borderId="14" xfId="6" applyNumberFormat="1" applyFont="1" applyFill="1" applyBorder="1" applyAlignment="1">
      <alignment horizontal="right" shrinkToFit="1"/>
    </xf>
    <xf numFmtId="179" fontId="27" fillId="0" borderId="26" xfId="6" applyNumberFormat="1" applyFont="1" applyFill="1" applyBorder="1" applyAlignment="1">
      <alignment horizontal="right" shrinkToFit="1"/>
    </xf>
    <xf numFmtId="179" fontId="27" fillId="0" borderId="27" xfId="6" applyNumberFormat="1" applyFont="1" applyFill="1" applyBorder="1" applyAlignment="1">
      <alignment horizontal="right" shrinkToFit="1"/>
    </xf>
    <xf numFmtId="179" fontId="27" fillId="0" borderId="28" xfId="6" applyNumberFormat="1" applyFont="1" applyFill="1" applyBorder="1" applyAlignment="1">
      <alignment horizontal="right" shrinkToFit="1"/>
    </xf>
    <xf numFmtId="179" fontId="18" fillId="0" borderId="0" xfId="0" applyNumberFormat="1" applyFont="1"/>
    <xf numFmtId="179" fontId="18" fillId="0" borderId="0" xfId="6" applyNumberFormat="1" applyFont="1" applyFill="1" applyBorder="1" applyAlignment="1">
      <alignment horizontal="right"/>
    </xf>
    <xf numFmtId="179" fontId="16" fillId="0" borderId="0" xfId="6" applyNumberFormat="1" applyFont="1" applyFill="1" applyBorder="1"/>
    <xf numFmtId="179" fontId="16" fillId="0" borderId="0" xfId="6" applyNumberFormat="1" applyFont="1" applyFill="1" applyBorder="1" applyAlignment="1">
      <alignment horizontal="right"/>
    </xf>
    <xf numFmtId="179" fontId="24" fillId="0" borderId="29" xfId="6" applyNumberFormat="1" applyFont="1" applyFill="1" applyBorder="1"/>
    <xf numFmtId="179" fontId="18" fillId="0" borderId="26" xfId="6" applyNumberFormat="1" applyFont="1" applyFill="1" applyBorder="1" applyAlignment="1">
      <alignment horizontal="right"/>
    </xf>
    <xf numFmtId="179" fontId="24" fillId="0" borderId="30" xfId="6" applyNumberFormat="1" applyFont="1" applyFill="1" applyBorder="1" applyAlignment="1">
      <alignment horizontal="right"/>
    </xf>
    <xf numFmtId="179" fontId="24" fillId="0" borderId="31" xfId="6" applyNumberFormat="1" applyFont="1" applyFill="1" applyBorder="1" applyAlignment="1">
      <alignment horizontal="right"/>
    </xf>
    <xf numFmtId="179" fontId="27" fillId="0" borderId="25" xfId="6" applyNumberFormat="1" applyFont="1" applyFill="1" applyBorder="1" applyAlignment="1">
      <alignment horizontal="right"/>
    </xf>
    <xf numFmtId="179" fontId="27" fillId="0" borderId="32" xfId="6" applyNumberFormat="1" applyFont="1" applyFill="1" applyBorder="1" applyAlignment="1">
      <alignment horizontal="right"/>
    </xf>
    <xf numFmtId="179" fontId="18" fillId="0" borderId="31" xfId="6" applyNumberFormat="1" applyFont="1" applyFill="1" applyBorder="1" applyAlignment="1">
      <alignment horizontal="right"/>
    </xf>
    <xf numFmtId="179" fontId="24" fillId="0" borderId="33" xfId="6" applyNumberFormat="1" applyFont="1" applyFill="1" applyBorder="1" applyAlignment="1">
      <alignment horizontal="right"/>
    </xf>
    <xf numFmtId="179" fontId="24" fillId="0" borderId="29" xfId="6" applyNumberFormat="1" applyFont="1" applyFill="1" applyBorder="1" applyAlignment="1">
      <alignment horizontal="right"/>
    </xf>
    <xf numFmtId="179" fontId="18" fillId="0" borderId="30" xfId="6" applyNumberFormat="1" applyFont="1" applyFill="1" applyBorder="1" applyAlignment="1">
      <alignment horizontal="right"/>
    </xf>
    <xf numFmtId="179" fontId="18" fillId="0" borderId="29" xfId="6" applyNumberFormat="1" applyFont="1" applyFill="1" applyBorder="1" applyAlignment="1">
      <alignment horizontal="right"/>
    </xf>
    <xf numFmtId="179" fontId="24" fillId="0" borderId="34" xfId="6" applyNumberFormat="1" applyFont="1" applyFill="1" applyBorder="1" applyAlignment="1">
      <alignment horizontal="right"/>
    </xf>
    <xf numFmtId="179" fontId="19" fillId="0" borderId="0" xfId="6" applyNumberFormat="1" applyFont="1" applyFill="1" applyBorder="1" applyAlignment="1">
      <alignment horizontal="right"/>
    </xf>
    <xf numFmtId="179" fontId="16" fillId="0" borderId="0" xfId="0" applyNumberFormat="1" applyFont="1" applyAlignment="1">
      <alignment horizontal="right"/>
    </xf>
    <xf numFmtId="179" fontId="16" fillId="0" borderId="35" xfId="0" applyNumberFormat="1" applyFont="1" applyBorder="1" applyAlignment="1">
      <alignment horizontal="center" vertical="center" wrapText="1" shrinkToFit="1"/>
    </xf>
    <xf numFmtId="179" fontId="29" fillId="0" borderId="30" xfId="0" applyNumberFormat="1" applyFont="1" applyBorder="1" applyAlignment="1">
      <alignment horizontal="center" vertical="center" wrapText="1" shrinkToFit="1"/>
    </xf>
    <xf numFmtId="179" fontId="16" fillId="0" borderId="36" xfId="0" applyNumberFormat="1" applyFont="1" applyBorder="1" applyAlignment="1">
      <alignment horizontal="center" vertical="center"/>
    </xf>
    <xf numFmtId="179" fontId="23" fillId="0" borderId="37" xfId="0" applyNumberFormat="1" applyFont="1" applyBorder="1"/>
    <xf numFmtId="179" fontId="23" fillId="0" borderId="38" xfId="0" applyNumberFormat="1" applyFont="1" applyBorder="1"/>
    <xf numFmtId="179" fontId="23" fillId="0" borderId="39" xfId="0" applyNumberFormat="1" applyFont="1" applyBorder="1"/>
    <xf numFmtId="179" fontId="23" fillId="0" borderId="31" xfId="0" applyNumberFormat="1" applyFont="1" applyBorder="1"/>
    <xf numFmtId="179" fontId="23" fillId="0" borderId="40" xfId="0" applyNumberFormat="1" applyFont="1" applyBorder="1"/>
    <xf numFmtId="179" fontId="23" fillId="0" borderId="41" xfId="0" applyNumberFormat="1" applyFont="1" applyBorder="1"/>
    <xf numFmtId="179" fontId="23" fillId="0" borderId="34" xfId="0" applyNumberFormat="1" applyFont="1" applyBorder="1"/>
    <xf numFmtId="179" fontId="23" fillId="0" borderId="42" xfId="0" applyNumberFormat="1" applyFont="1" applyBorder="1"/>
    <xf numFmtId="179" fontId="23" fillId="0" borderId="43" xfId="0" applyNumberFormat="1" applyFont="1" applyBorder="1"/>
    <xf numFmtId="179" fontId="23" fillId="0" borderId="35" xfId="0" applyNumberFormat="1" applyFont="1" applyBorder="1" applyAlignment="1">
      <alignment horizontal="center"/>
    </xf>
    <xf numFmtId="179" fontId="23" fillId="0" borderId="30" xfId="0" applyNumberFormat="1" applyFont="1" applyBorder="1" applyAlignment="1">
      <alignment horizontal="center"/>
    </xf>
    <xf numFmtId="179" fontId="23" fillId="0" borderId="36" xfId="0" applyNumberFormat="1" applyFont="1" applyBorder="1" applyAlignment="1">
      <alignment horizontal="center"/>
    </xf>
    <xf numFmtId="179" fontId="16" fillId="0" borderId="0" xfId="0" quotePrefix="1" applyNumberFormat="1" applyFont="1" applyAlignment="1">
      <alignment horizontal="center"/>
    </xf>
    <xf numFmtId="179" fontId="23" fillId="0" borderId="0" xfId="6" applyNumberFormat="1" applyFont="1" applyFill="1" applyBorder="1" applyAlignment="1"/>
    <xf numFmtId="179" fontId="23" fillId="0" borderId="0" xfId="0" applyNumberFormat="1" applyFont="1" applyAlignment="1">
      <alignment horizontal="right"/>
    </xf>
    <xf numFmtId="179" fontId="23" fillId="0" borderId="3" xfId="0" applyNumberFormat="1" applyFont="1" applyBorder="1"/>
    <xf numFmtId="179" fontId="27" fillId="0" borderId="30" xfId="0" applyNumberFormat="1" applyFont="1" applyBorder="1" applyAlignment="1">
      <alignment horizontal="center" vertical="center" wrapText="1" shrinkToFit="1"/>
    </xf>
    <xf numFmtId="179" fontId="27" fillId="0" borderId="44" xfId="0" applyNumberFormat="1" applyFont="1" applyBorder="1" applyAlignment="1">
      <alignment horizontal="center" vertical="center" wrapText="1" shrinkToFit="1"/>
    </xf>
    <xf numFmtId="179" fontId="27" fillId="0" borderId="45" xfId="6" applyNumberFormat="1" applyFont="1" applyFill="1" applyBorder="1" applyAlignment="1">
      <alignment horizontal="right" shrinkToFit="1"/>
    </xf>
    <xf numFmtId="179" fontId="23" fillId="0" borderId="0" xfId="0" applyNumberFormat="1" applyFont="1" applyAlignment="1">
      <alignment horizontal="right" shrinkToFit="1"/>
    </xf>
    <xf numFmtId="179" fontId="27" fillId="0" borderId="16" xfId="0" quotePrefix="1" applyNumberFormat="1" applyFont="1" applyBorder="1" applyAlignment="1">
      <alignment horizontal="center" vertical="center" shrinkToFit="1"/>
    </xf>
    <xf numFmtId="179" fontId="27" fillId="0" borderId="29" xfId="0" quotePrefix="1" applyNumberFormat="1" applyFont="1" applyBorder="1" applyAlignment="1">
      <alignment horizontal="center" vertical="center" shrinkToFit="1"/>
    </xf>
    <xf numFmtId="179" fontId="27" fillId="0" borderId="46" xfId="0" quotePrefix="1" applyNumberFormat="1" applyFont="1" applyBorder="1" applyAlignment="1">
      <alignment horizontal="center" vertical="center" shrinkToFit="1"/>
    </xf>
    <xf numFmtId="178" fontId="23" fillId="0" borderId="10" xfId="0" applyNumberFormat="1" applyFont="1" applyBorder="1" applyAlignment="1">
      <alignment shrinkToFit="1"/>
    </xf>
    <xf numFmtId="0" fontId="18" fillId="0" borderId="10" xfId="0" applyFont="1" applyBorder="1" applyAlignment="1">
      <alignment horizontal="left" vertical="center" shrinkToFit="1"/>
    </xf>
    <xf numFmtId="178" fontId="27" fillId="0" borderId="14" xfId="6" applyNumberFormat="1" applyFont="1" applyFill="1" applyBorder="1" applyAlignment="1">
      <alignment horizontal="right" shrinkToFit="1"/>
    </xf>
    <xf numFmtId="178" fontId="27" fillId="0" borderId="45" xfId="6" applyNumberFormat="1" applyFont="1" applyFill="1" applyBorder="1" applyAlignment="1">
      <alignment horizontal="right" shrinkToFit="1"/>
    </xf>
    <xf numFmtId="178" fontId="27" fillId="0" borderId="26" xfId="6" applyNumberFormat="1" applyFont="1" applyFill="1" applyBorder="1" applyAlignment="1">
      <alignment horizontal="right" shrinkToFit="1"/>
    </xf>
    <xf numFmtId="178" fontId="27" fillId="0" borderId="27" xfId="6" applyNumberFormat="1" applyFont="1" applyFill="1" applyBorder="1" applyAlignment="1">
      <alignment horizontal="right" shrinkToFit="1"/>
    </xf>
    <xf numFmtId="178" fontId="27" fillId="0" borderId="47" xfId="6" applyNumberFormat="1" applyFont="1" applyFill="1" applyBorder="1" applyAlignment="1">
      <alignment horizontal="right" shrinkToFit="1"/>
    </xf>
    <xf numFmtId="178" fontId="27" fillId="0" borderId="48" xfId="6" applyNumberFormat="1" applyFont="1" applyFill="1" applyBorder="1" applyAlignment="1">
      <alignment horizontal="right" shrinkToFit="1"/>
    </xf>
    <xf numFmtId="178" fontId="27" fillId="0" borderId="32" xfId="6" applyNumberFormat="1" applyFont="1" applyFill="1" applyBorder="1" applyAlignment="1">
      <alignment horizontal="right" shrinkToFit="1"/>
    </xf>
    <xf numFmtId="178" fontId="27" fillId="0" borderId="49" xfId="6" applyNumberFormat="1" applyFont="1" applyFill="1" applyBorder="1" applyAlignment="1">
      <alignment horizontal="right" shrinkToFit="1"/>
    </xf>
    <xf numFmtId="184" fontId="27" fillId="0" borderId="14" xfId="6" applyNumberFormat="1" applyFont="1" applyFill="1" applyBorder="1" applyAlignment="1">
      <alignment horizontal="right" shrinkToFit="1"/>
    </xf>
    <xf numFmtId="184" fontId="27" fillId="0" borderId="26" xfId="6" applyNumberFormat="1" applyFont="1" applyFill="1" applyBorder="1" applyAlignment="1">
      <alignment horizontal="right" shrinkToFit="1"/>
    </xf>
    <xf numFmtId="184" fontId="27" fillId="0" borderId="27" xfId="6" applyNumberFormat="1" applyFont="1" applyFill="1" applyBorder="1" applyAlignment="1">
      <alignment horizontal="right" shrinkToFit="1"/>
    </xf>
    <xf numFmtId="184" fontId="27" fillId="0" borderId="47" xfId="6" applyNumberFormat="1" applyFont="1" applyFill="1" applyBorder="1" applyAlignment="1">
      <alignment horizontal="right" shrinkToFit="1"/>
    </xf>
    <xf numFmtId="184" fontId="27" fillId="0" borderId="32" xfId="6" applyNumberFormat="1" applyFont="1" applyFill="1" applyBorder="1" applyAlignment="1">
      <alignment horizontal="right" shrinkToFit="1"/>
    </xf>
    <xf numFmtId="184" fontId="27" fillId="0" borderId="49" xfId="6" applyNumberFormat="1" applyFont="1" applyFill="1" applyBorder="1" applyAlignment="1">
      <alignment horizontal="right" shrinkToFit="1"/>
    </xf>
    <xf numFmtId="181" fontId="27" fillId="0" borderId="26" xfId="6" applyNumberFormat="1" applyFont="1" applyFill="1" applyBorder="1" applyAlignment="1">
      <alignment horizontal="right"/>
    </xf>
    <xf numFmtId="0" fontId="27" fillId="0" borderId="0" xfId="0" applyFont="1" applyAlignment="1">
      <alignment horizontal="left"/>
    </xf>
    <xf numFmtId="178" fontId="19" fillId="0" borderId="29" xfId="6" applyNumberFormat="1" applyFont="1" applyFill="1" applyBorder="1" applyAlignment="1">
      <alignment horizontal="right" vertical="center"/>
    </xf>
    <xf numFmtId="178" fontId="19" fillId="0" borderId="46" xfId="6" applyNumberFormat="1" applyFont="1" applyFill="1" applyBorder="1" applyAlignment="1">
      <alignment horizontal="right" vertical="center"/>
    </xf>
    <xf numFmtId="178" fontId="19" fillId="0" borderId="26" xfId="6" applyNumberFormat="1" applyFont="1" applyFill="1" applyBorder="1" applyAlignment="1">
      <alignment horizontal="right" vertical="center"/>
    </xf>
    <xf numFmtId="178" fontId="19" fillId="0" borderId="27" xfId="6" applyNumberFormat="1" applyFont="1" applyFill="1" applyBorder="1" applyAlignment="1">
      <alignment horizontal="right" vertical="center"/>
    </xf>
    <xf numFmtId="178" fontId="19" fillId="0" borderId="10" xfId="6" applyNumberFormat="1" applyFont="1" applyFill="1" applyBorder="1" applyAlignment="1">
      <alignment horizontal="right" vertical="center"/>
    </xf>
    <xf numFmtId="178" fontId="19" fillId="0" borderId="31" xfId="6" applyNumberFormat="1" applyFont="1" applyFill="1" applyBorder="1" applyAlignment="1">
      <alignment horizontal="right" vertical="center"/>
    </xf>
    <xf numFmtId="178" fontId="19" fillId="0" borderId="50" xfId="6" applyNumberFormat="1" applyFont="1" applyFill="1" applyBorder="1" applyAlignment="1">
      <alignment horizontal="right" vertical="center"/>
    </xf>
    <xf numFmtId="178" fontId="19" fillId="0" borderId="34" xfId="6" applyNumberFormat="1" applyFont="1" applyFill="1" applyBorder="1" applyAlignment="1">
      <alignment horizontal="right" vertical="center"/>
    </xf>
    <xf numFmtId="178" fontId="19" fillId="0" borderId="51" xfId="6" applyNumberFormat="1" applyFont="1" applyFill="1" applyBorder="1" applyAlignment="1">
      <alignment horizontal="right" vertical="center"/>
    </xf>
    <xf numFmtId="176" fontId="16" fillId="0" borderId="0" xfId="6" applyNumberFormat="1" applyFont="1" applyFill="1" applyBorder="1" applyAlignment="1">
      <alignment horizontal="right"/>
    </xf>
    <xf numFmtId="176" fontId="16" fillId="0" borderId="0" xfId="6" applyNumberFormat="1" applyFont="1" applyFill="1" applyBorder="1"/>
    <xf numFmtId="176" fontId="19" fillId="0" borderId="0" xfId="6" applyNumberFormat="1" applyFont="1" applyFill="1" applyBorder="1" applyAlignment="1">
      <alignment horizontal="right"/>
    </xf>
    <xf numFmtId="178" fontId="27" fillId="0" borderId="10" xfId="0" applyNumberFormat="1" applyFont="1" applyBorder="1" applyAlignment="1">
      <alignment shrinkToFit="1"/>
    </xf>
    <xf numFmtId="178" fontId="27" fillId="0" borderId="40" xfId="0" applyNumberFormat="1" applyFont="1" applyBorder="1" applyAlignment="1">
      <alignment shrinkToFit="1"/>
    </xf>
    <xf numFmtId="178" fontId="27" fillId="0" borderId="31" xfId="0" applyNumberFormat="1" applyFont="1" applyBorder="1" applyAlignment="1">
      <alignment wrapText="1" shrinkToFit="1"/>
    </xf>
    <xf numFmtId="178" fontId="27" fillId="0" borderId="50" xfId="0" applyNumberFormat="1" applyFont="1" applyBorder="1" applyAlignment="1">
      <alignment wrapText="1" shrinkToFit="1"/>
    </xf>
    <xf numFmtId="178" fontId="27" fillId="0" borderId="0" xfId="0" applyNumberFormat="1" applyFont="1" applyAlignment="1">
      <alignment horizontal="right" vertical="center"/>
    </xf>
    <xf numFmtId="178" fontId="27" fillId="0" borderId="0" xfId="0" applyNumberFormat="1" applyFont="1"/>
    <xf numFmtId="0" fontId="23" fillId="0" borderId="0" xfId="0" applyFont="1" applyAlignment="1">
      <alignment horizontal="right"/>
    </xf>
    <xf numFmtId="181" fontId="27" fillId="0" borderId="14" xfId="6" applyNumberFormat="1" applyFont="1" applyFill="1" applyBorder="1" applyAlignment="1">
      <alignment horizontal="right" shrinkToFit="1"/>
    </xf>
    <xf numFmtId="178" fontId="19" fillId="0" borderId="53" xfId="6" applyNumberFormat="1" applyFont="1" applyFill="1" applyBorder="1" applyAlignment="1">
      <alignment horizontal="right" vertical="center"/>
    </xf>
    <xf numFmtId="178" fontId="19" fillId="0" borderId="45" xfId="6" applyNumberFormat="1" applyFont="1" applyFill="1" applyBorder="1" applyAlignment="1">
      <alignment horizontal="right" vertical="center"/>
    </xf>
    <xf numFmtId="178" fontId="19" fillId="0" borderId="40" xfId="6" applyNumberFormat="1" applyFont="1" applyFill="1" applyBorder="1" applyAlignment="1">
      <alignment horizontal="right" vertical="center"/>
    </xf>
    <xf numFmtId="178" fontId="19" fillId="0" borderId="42" xfId="6" applyNumberFormat="1" applyFont="1" applyFill="1" applyBorder="1" applyAlignment="1">
      <alignment horizontal="right" vertical="center"/>
    </xf>
    <xf numFmtId="181" fontId="27" fillId="0" borderId="26" xfId="6" applyNumberFormat="1" applyFont="1" applyFill="1" applyBorder="1" applyAlignment="1">
      <alignment horizontal="right" shrinkToFit="1"/>
    </xf>
    <xf numFmtId="181" fontId="27" fillId="0" borderId="27" xfId="6" applyNumberFormat="1" applyFont="1" applyFill="1" applyBorder="1" applyAlignment="1">
      <alignment horizontal="right" shrinkToFit="1"/>
    </xf>
    <xf numFmtId="178" fontId="19" fillId="0" borderId="0" xfId="6" applyNumberFormat="1" applyFont="1" applyFill="1" applyBorder="1" applyAlignment="1">
      <alignment horizontal="right" vertical="center"/>
    </xf>
    <xf numFmtId="178" fontId="19" fillId="0" borderId="54" xfId="6" applyNumberFormat="1" applyFont="1" applyFill="1" applyBorder="1" applyAlignment="1">
      <alignment horizontal="right" vertical="center"/>
    </xf>
    <xf numFmtId="178" fontId="19" fillId="0" borderId="55" xfId="6" applyNumberFormat="1" applyFont="1" applyFill="1" applyBorder="1" applyAlignment="1">
      <alignment horizontal="right" vertical="center"/>
    </xf>
    <xf numFmtId="178" fontId="19" fillId="0" borderId="56" xfId="6" applyNumberFormat="1" applyFont="1" applyFill="1" applyBorder="1" applyAlignment="1">
      <alignment horizontal="right" vertical="center"/>
    </xf>
    <xf numFmtId="178" fontId="19" fillId="0" borderId="57" xfId="6" applyNumberFormat="1" applyFont="1" applyFill="1" applyBorder="1" applyAlignment="1">
      <alignment horizontal="right" vertical="center"/>
    </xf>
    <xf numFmtId="179" fontId="27" fillId="0" borderId="0" xfId="6" applyNumberFormat="1" applyFont="1" applyFill="1" applyBorder="1" applyAlignment="1">
      <alignment horizontal="right"/>
    </xf>
    <xf numFmtId="49" fontId="18" fillId="0" borderId="36" xfId="0" applyNumberFormat="1" applyFont="1" applyBorder="1" applyAlignment="1">
      <alignment horizontal="center" vertical="center" wrapText="1" shrinkToFit="1"/>
    </xf>
    <xf numFmtId="49" fontId="27" fillId="0" borderId="9" xfId="0" applyNumberFormat="1" applyFont="1" applyBorder="1" applyAlignment="1">
      <alignment horizontal="center" vertical="center" wrapText="1" shrinkToFit="1"/>
    </xf>
    <xf numFmtId="182" fontId="27" fillId="0" borderId="14" xfId="6" applyNumberFormat="1" applyFont="1" applyFill="1" applyBorder="1" applyAlignment="1">
      <alignment horizontal="right" shrinkToFit="1"/>
    </xf>
    <xf numFmtId="182" fontId="27" fillId="0" borderId="47" xfId="6" applyNumberFormat="1" applyFont="1" applyFill="1" applyBorder="1" applyAlignment="1">
      <alignment horizontal="right" shrinkToFit="1"/>
    </xf>
    <xf numFmtId="49" fontId="27" fillId="0" borderId="16" xfId="0" quotePrefix="1" applyNumberFormat="1" applyFont="1" applyBorder="1" applyAlignment="1">
      <alignment horizontal="center" vertical="center" shrinkToFit="1"/>
    </xf>
    <xf numFmtId="181" fontId="27" fillId="0" borderId="24" xfId="6" applyNumberFormat="1" applyFont="1" applyFill="1" applyBorder="1" applyAlignment="1">
      <alignment horizontal="right" shrinkToFit="1"/>
    </xf>
    <xf numFmtId="183" fontId="27" fillId="0" borderId="14" xfId="6" applyNumberFormat="1" applyFont="1" applyFill="1" applyBorder="1" applyAlignment="1">
      <alignment horizontal="right" shrinkToFit="1"/>
    </xf>
    <xf numFmtId="183" fontId="27" fillId="0" borderId="47" xfId="6" applyNumberFormat="1" applyFont="1" applyFill="1" applyBorder="1" applyAlignment="1">
      <alignment horizontal="right" shrinkToFit="1"/>
    </xf>
    <xf numFmtId="181" fontId="27" fillId="0" borderId="25" xfId="6" applyNumberFormat="1" applyFont="1" applyFill="1" applyBorder="1" applyAlignment="1">
      <alignment horizontal="right" shrinkToFit="1"/>
    </xf>
    <xf numFmtId="179" fontId="24" fillId="0" borderId="53" xfId="6" applyNumberFormat="1" applyFont="1" applyFill="1" applyBorder="1" applyAlignment="1">
      <alignment horizontal="right" shrinkToFit="1"/>
    </xf>
    <xf numFmtId="181" fontId="27" fillId="0" borderId="0" xfId="6" applyNumberFormat="1" applyFont="1" applyFill="1" applyBorder="1" applyAlignment="1">
      <alignment horizontal="right" shrinkToFit="1"/>
    </xf>
    <xf numFmtId="181" fontId="27" fillId="0" borderId="28" xfId="6" applyNumberFormat="1" applyFont="1" applyFill="1" applyBorder="1" applyAlignment="1">
      <alignment horizontal="right" shrinkToFit="1"/>
    </xf>
    <xf numFmtId="49" fontId="18" fillId="0" borderId="0" xfId="0" applyNumberFormat="1" applyFont="1" applyAlignment="1">
      <alignment horizontal="right" vertical="center"/>
    </xf>
    <xf numFmtId="49" fontId="18" fillId="0" borderId="30" xfId="0" applyNumberFormat="1" applyFont="1" applyBorder="1" applyAlignment="1">
      <alignment horizontal="center" vertical="center" wrapText="1" shrinkToFit="1"/>
    </xf>
    <xf numFmtId="178" fontId="19" fillId="0" borderId="18" xfId="6" applyNumberFormat="1" applyFont="1" applyFill="1" applyBorder="1" applyAlignment="1">
      <alignment horizontal="right" vertical="center"/>
    </xf>
    <xf numFmtId="178" fontId="19" fillId="0" borderId="58" xfId="6" applyNumberFormat="1" applyFont="1" applyFill="1" applyBorder="1" applyAlignment="1">
      <alignment horizontal="right" vertical="center"/>
    </xf>
    <xf numFmtId="178" fontId="19" fillId="0" borderId="59" xfId="6" applyNumberFormat="1" applyFont="1" applyFill="1" applyBorder="1" applyAlignment="1">
      <alignment horizontal="right" vertical="center"/>
    </xf>
    <xf numFmtId="178" fontId="19" fillId="0" borderId="13" xfId="6" applyNumberFormat="1" applyFont="1" applyFill="1" applyBorder="1" applyAlignment="1">
      <alignment horizontal="right" vertical="center"/>
    </xf>
    <xf numFmtId="49" fontId="27" fillId="0" borderId="46" xfId="0" quotePrefix="1" applyNumberFormat="1" applyFont="1" applyBorder="1" applyAlignment="1">
      <alignment horizontal="center" vertical="center" shrinkToFit="1"/>
    </xf>
    <xf numFmtId="49" fontId="27" fillId="0" borderId="30" xfId="0" applyNumberFormat="1" applyFont="1" applyBorder="1" applyAlignment="1">
      <alignment horizontal="center" vertical="center" wrapText="1" shrinkToFit="1"/>
    </xf>
    <xf numFmtId="49" fontId="27" fillId="0" borderId="29" xfId="0" quotePrefix="1" applyNumberFormat="1" applyFont="1" applyBorder="1" applyAlignment="1">
      <alignment horizontal="center" vertical="center" shrinkToFit="1"/>
    </xf>
    <xf numFmtId="183" fontId="27" fillId="0" borderId="26" xfId="6" applyNumberFormat="1" applyFont="1" applyFill="1" applyBorder="1" applyAlignment="1">
      <alignment horizontal="right" shrinkToFit="1"/>
    </xf>
    <xf numFmtId="183" fontId="27" fillId="0" borderId="32" xfId="6" applyNumberFormat="1" applyFont="1" applyFill="1" applyBorder="1" applyAlignment="1">
      <alignment horizontal="right" shrinkToFit="1"/>
    </xf>
    <xf numFmtId="182" fontId="27" fillId="0" borderId="27" xfId="6" applyNumberFormat="1" applyFont="1" applyFill="1" applyBorder="1" applyAlignment="1">
      <alignment horizontal="right" shrinkToFit="1"/>
    </xf>
    <xf numFmtId="182" fontId="27" fillId="0" borderId="49" xfId="6" applyNumberFormat="1" applyFont="1" applyFill="1" applyBorder="1" applyAlignment="1">
      <alignment horizontal="right" shrinkToFit="1"/>
    </xf>
    <xf numFmtId="178" fontId="27" fillId="0" borderId="37" xfId="6" applyNumberFormat="1" applyFont="1" applyFill="1" applyBorder="1" applyAlignment="1">
      <alignment horizontal="right" shrinkToFit="1"/>
    </xf>
    <xf numFmtId="182" fontId="27" fillId="0" borderId="26" xfId="6" applyNumberFormat="1" applyFont="1" applyFill="1" applyBorder="1" applyAlignment="1">
      <alignment horizontal="right" shrinkToFit="1"/>
    </xf>
    <xf numFmtId="182" fontId="27" fillId="0" borderId="32" xfId="6" applyNumberFormat="1" applyFont="1" applyFill="1" applyBorder="1" applyAlignment="1">
      <alignment horizontal="right" shrinkToFit="1"/>
    </xf>
    <xf numFmtId="179" fontId="27" fillId="0" borderId="45" xfId="6" applyNumberFormat="1" applyFont="1" applyFill="1" applyBorder="1" applyAlignment="1">
      <alignment horizontal="right"/>
    </xf>
    <xf numFmtId="181" fontId="27" fillId="0" borderId="45" xfId="6" applyNumberFormat="1" applyFont="1" applyFill="1" applyBorder="1" applyAlignment="1">
      <alignment horizontal="right" shrinkToFit="1"/>
    </xf>
    <xf numFmtId="183" fontId="27" fillId="0" borderId="48" xfId="6" applyNumberFormat="1" applyFont="1" applyFill="1" applyBorder="1" applyAlignment="1">
      <alignment horizontal="right" shrinkToFit="1"/>
    </xf>
    <xf numFmtId="179" fontId="27" fillId="0" borderId="60" xfId="6" applyNumberFormat="1" applyFont="1" applyFill="1" applyBorder="1" applyAlignment="1">
      <alignment horizontal="right"/>
    </xf>
    <xf numFmtId="179" fontId="18" fillId="0" borderId="60" xfId="6" applyNumberFormat="1" applyFont="1" applyFill="1" applyBorder="1" applyAlignment="1">
      <alignment horizontal="right"/>
    </xf>
    <xf numFmtId="179" fontId="18" fillId="0" borderId="45" xfId="6" applyNumberFormat="1" applyFont="1" applyFill="1" applyBorder="1" applyAlignment="1">
      <alignment horizontal="right"/>
    </xf>
    <xf numFmtId="179" fontId="18" fillId="0" borderId="48" xfId="6" applyNumberFormat="1" applyFont="1" applyFill="1" applyBorder="1" applyAlignment="1">
      <alignment horizontal="right"/>
    </xf>
    <xf numFmtId="179" fontId="24" fillId="0" borderId="36" xfId="6" applyNumberFormat="1" applyFont="1" applyFill="1" applyBorder="1" applyAlignment="1">
      <alignment horizontal="right"/>
    </xf>
    <xf numFmtId="179" fontId="24" fillId="0" borderId="40" xfId="6" applyNumberFormat="1" applyFont="1" applyFill="1" applyBorder="1" applyAlignment="1">
      <alignment horizontal="right"/>
    </xf>
    <xf numFmtId="179" fontId="27" fillId="0" borderId="48" xfId="6" applyNumberFormat="1" applyFont="1" applyFill="1" applyBorder="1" applyAlignment="1">
      <alignment horizontal="right"/>
    </xf>
    <xf numFmtId="179" fontId="18" fillId="0" borderId="40" xfId="6" applyNumberFormat="1" applyFont="1" applyFill="1" applyBorder="1" applyAlignment="1">
      <alignment horizontal="right"/>
    </xf>
    <xf numFmtId="179" fontId="24" fillId="0" borderId="61" xfId="6" applyNumberFormat="1" applyFont="1" applyFill="1" applyBorder="1" applyAlignment="1">
      <alignment horizontal="right"/>
    </xf>
    <xf numFmtId="179" fontId="18" fillId="0" borderId="62" xfId="6" applyNumberFormat="1" applyFont="1" applyFill="1" applyBorder="1" applyAlignment="1">
      <alignment horizontal="right"/>
    </xf>
    <xf numFmtId="179" fontId="24" fillId="0" borderId="53" xfId="6" applyNumberFormat="1" applyFont="1" applyFill="1" applyBorder="1" applyAlignment="1">
      <alignment horizontal="right"/>
    </xf>
    <xf numFmtId="178" fontId="23" fillId="0" borderId="24" xfId="0" applyNumberFormat="1" applyFont="1" applyBorder="1" applyAlignment="1">
      <alignment horizontal="left" wrapText="1"/>
    </xf>
    <xf numFmtId="178" fontId="23" fillId="0" borderId="63" xfId="0" applyNumberFormat="1" applyFont="1" applyBorder="1" applyAlignment="1">
      <alignment wrapText="1"/>
    </xf>
    <xf numFmtId="0" fontId="23" fillId="0" borderId="24" xfId="0" applyFont="1" applyBorder="1" applyAlignment="1">
      <alignment wrapText="1"/>
    </xf>
    <xf numFmtId="0" fontId="23" fillId="0" borderId="14" xfId="0" applyFont="1" applyBorder="1"/>
    <xf numFmtId="178" fontId="25" fillId="0" borderId="55" xfId="0" applyNumberFormat="1" applyFont="1" applyBorder="1" applyAlignment="1">
      <alignment wrapText="1"/>
    </xf>
    <xf numFmtId="0" fontId="23" fillId="0" borderId="64" xfId="0" applyFont="1" applyBorder="1" applyAlignment="1">
      <alignment wrapText="1"/>
    </xf>
    <xf numFmtId="0" fontId="23" fillId="0" borderId="24" xfId="0" applyFont="1" applyBorder="1"/>
    <xf numFmtId="0" fontId="23" fillId="0" borderId="47" xfId="0" applyFont="1" applyBorder="1"/>
    <xf numFmtId="0" fontId="23" fillId="0" borderId="3" xfId="0" applyFont="1" applyBorder="1"/>
    <xf numFmtId="0" fontId="23" fillId="0" borderId="65" xfId="0" applyFont="1" applyBorder="1"/>
    <xf numFmtId="0" fontId="24" fillId="0" borderId="9" xfId="0" applyFont="1" applyBorder="1"/>
    <xf numFmtId="0" fontId="16" fillId="0" borderId="54" xfId="0" applyFont="1" applyBorder="1" applyAlignment="1">
      <alignment horizontal="centerContinuous"/>
    </xf>
    <xf numFmtId="179" fontId="27" fillId="0" borderId="0" xfId="0" applyNumberFormat="1" applyFont="1" applyAlignment="1">
      <alignment horizontal="right"/>
    </xf>
    <xf numFmtId="0" fontId="27" fillId="0" borderId="12" xfId="0" applyFont="1" applyBorder="1" applyAlignment="1">
      <alignment horizontal="left" vertical="center" shrinkToFit="1"/>
    </xf>
    <xf numFmtId="0" fontId="27" fillId="0" borderId="23" xfId="0" applyFont="1" applyBorder="1" applyAlignment="1">
      <alignment horizontal="right" wrapText="1" shrinkToFit="1"/>
    </xf>
    <xf numFmtId="0" fontId="27" fillId="0" borderId="6" xfId="0" applyFont="1" applyBorder="1" applyAlignment="1">
      <alignment horizontal="right" shrinkToFit="1"/>
    </xf>
    <xf numFmtId="0" fontId="27" fillId="0" borderId="6" xfId="0" applyFont="1" applyBorder="1" applyAlignment="1">
      <alignment horizontal="left" wrapText="1" shrinkToFit="1"/>
    </xf>
    <xf numFmtId="179" fontId="23" fillId="0" borderId="0" xfId="6" applyNumberFormat="1" applyFont="1" applyFill="1" applyBorder="1" applyAlignment="1">
      <alignment horizontal="right"/>
    </xf>
    <xf numFmtId="179" fontId="24" fillId="0" borderId="36" xfId="6" applyNumberFormat="1" applyFont="1" applyFill="1" applyBorder="1" applyAlignment="1">
      <alignment horizontal="right" shrinkToFit="1"/>
    </xf>
    <xf numFmtId="179" fontId="27" fillId="0" borderId="53" xfId="6" applyNumberFormat="1" applyFont="1" applyFill="1" applyBorder="1" applyAlignment="1">
      <alignment horizontal="right" shrinkToFit="1"/>
    </xf>
    <xf numFmtId="179" fontId="27" fillId="0" borderId="48" xfId="6" applyNumberFormat="1" applyFont="1" applyFill="1" applyBorder="1" applyAlignment="1">
      <alignment horizontal="right" shrinkToFit="1"/>
    </xf>
    <xf numFmtId="179" fontId="24" fillId="0" borderId="40" xfId="6" applyNumberFormat="1" applyFont="1" applyFill="1" applyBorder="1" applyAlignment="1">
      <alignment horizontal="right" shrinkToFit="1"/>
    </xf>
    <xf numFmtId="179" fontId="27" fillId="0" borderId="40" xfId="6" applyNumberFormat="1" applyFont="1" applyFill="1" applyBorder="1"/>
    <xf numFmtId="179" fontId="27" fillId="0" borderId="40" xfId="6" applyNumberFormat="1" applyFont="1" applyFill="1" applyBorder="1" applyAlignment="1">
      <alignment horizontal="right"/>
    </xf>
    <xf numFmtId="178" fontId="24" fillId="0" borderId="36" xfId="6" applyNumberFormat="1" applyFont="1" applyFill="1" applyBorder="1" applyAlignment="1">
      <alignment horizontal="right" shrinkToFit="1"/>
    </xf>
    <xf numFmtId="179" fontId="24" fillId="0" borderId="66" xfId="6" applyNumberFormat="1" applyFont="1" applyFill="1" applyBorder="1" applyAlignment="1">
      <alignment horizontal="right" shrinkToFit="1"/>
    </xf>
    <xf numFmtId="179" fontId="27" fillId="0" borderId="59" xfId="6" applyNumberFormat="1" applyFont="1" applyFill="1" applyBorder="1" applyAlignment="1">
      <alignment horizontal="right" shrinkToFit="1"/>
    </xf>
    <xf numFmtId="179" fontId="27" fillId="0" borderId="67" xfId="6" applyNumberFormat="1" applyFont="1" applyFill="1" applyBorder="1" applyAlignment="1">
      <alignment horizontal="right" shrinkToFit="1"/>
    </xf>
    <xf numFmtId="179" fontId="18" fillId="0" borderId="40" xfId="6" applyNumberFormat="1" applyFont="1" applyFill="1" applyBorder="1" applyAlignment="1"/>
    <xf numFmtId="179" fontId="18" fillId="0" borderId="68" xfId="6" applyNumberFormat="1" applyFont="1" applyFill="1" applyBorder="1" applyAlignment="1">
      <alignment horizontal="right"/>
    </xf>
    <xf numFmtId="179" fontId="24" fillId="0" borderId="68" xfId="6" applyNumberFormat="1" applyFont="1" applyFill="1" applyBorder="1" applyAlignment="1">
      <alignment horizontal="right"/>
    </xf>
    <xf numFmtId="179" fontId="18" fillId="0" borderId="36" xfId="6" applyNumberFormat="1" applyFont="1" applyFill="1" applyBorder="1" applyAlignment="1">
      <alignment horizontal="right"/>
    </xf>
    <xf numFmtId="179" fontId="24" fillId="0" borderId="42" xfId="6" applyNumberFormat="1" applyFont="1" applyFill="1" applyBorder="1" applyAlignment="1">
      <alignment horizontal="right"/>
    </xf>
    <xf numFmtId="181" fontId="19" fillId="0" borderId="14" xfId="6" applyNumberFormat="1" applyFont="1" applyFill="1" applyBorder="1" applyAlignment="1">
      <alignment horizontal="right" vertical="center"/>
    </xf>
    <xf numFmtId="181" fontId="19" fillId="0" borderId="69" xfId="6" applyNumberFormat="1" applyFont="1" applyFill="1" applyBorder="1" applyAlignment="1">
      <alignment horizontal="right" vertical="center"/>
    </xf>
    <xf numFmtId="181" fontId="19" fillId="0" borderId="70" xfId="6" applyNumberFormat="1" applyFont="1" applyFill="1" applyBorder="1" applyAlignment="1">
      <alignment horizontal="right" vertical="center"/>
    </xf>
    <xf numFmtId="178" fontId="19" fillId="0" borderId="66" xfId="6" applyNumberFormat="1" applyFont="1" applyFill="1" applyBorder="1" applyAlignment="1">
      <alignment horizontal="right" vertical="center"/>
    </xf>
    <xf numFmtId="178" fontId="19" fillId="0" borderId="67" xfId="6" applyNumberFormat="1" applyFont="1" applyFill="1" applyBorder="1" applyAlignment="1">
      <alignment horizontal="right" vertical="center"/>
    </xf>
    <xf numFmtId="178" fontId="19" fillId="0" borderId="71" xfId="6" applyNumberFormat="1" applyFont="1" applyFill="1" applyBorder="1" applyAlignment="1">
      <alignment horizontal="right" vertical="center"/>
    </xf>
    <xf numFmtId="178" fontId="19" fillId="0" borderId="72" xfId="6" applyNumberFormat="1" applyFont="1" applyFill="1" applyBorder="1" applyAlignment="1">
      <alignment horizontal="right" vertical="center"/>
    </xf>
    <xf numFmtId="178" fontId="19" fillId="0" borderId="73" xfId="6" applyNumberFormat="1" applyFont="1" applyFill="1" applyBorder="1" applyAlignment="1">
      <alignment horizontal="right" vertical="center"/>
    </xf>
    <xf numFmtId="181" fontId="23" fillId="0" borderId="39" xfId="0" applyNumberFormat="1" applyFont="1" applyBorder="1"/>
    <xf numFmtId="181" fontId="23" fillId="0" borderId="37" xfId="0" applyNumberFormat="1" applyFont="1" applyBorder="1"/>
    <xf numFmtId="181" fontId="23" fillId="0" borderId="38" xfId="0" applyNumberFormat="1" applyFont="1" applyBorder="1"/>
    <xf numFmtId="181" fontId="23" fillId="0" borderId="41" xfId="0" applyNumberFormat="1" applyFont="1" applyBorder="1"/>
    <xf numFmtId="181" fontId="23" fillId="0" borderId="31" xfId="0" applyNumberFormat="1" applyFont="1" applyBorder="1"/>
    <xf numFmtId="181" fontId="23" fillId="0" borderId="40" xfId="0" applyNumberFormat="1" applyFont="1" applyBorder="1"/>
    <xf numFmtId="181" fontId="23" fillId="0" borderId="43" xfId="0" applyNumberFormat="1" applyFont="1" applyBorder="1"/>
    <xf numFmtId="181" fontId="23" fillId="0" borderId="34" xfId="0" applyNumberFormat="1" applyFont="1" applyBorder="1"/>
    <xf numFmtId="181" fontId="23" fillId="0" borderId="42" xfId="0" applyNumberFormat="1" applyFont="1" applyBorder="1"/>
    <xf numFmtId="0" fontId="0" fillId="0" borderId="0" xfId="0" quotePrefix="1" applyAlignment="1">
      <alignment horizontal="center"/>
    </xf>
    <xf numFmtId="9" fontId="16" fillId="0" borderId="0" xfId="0" quotePrefix="1" applyNumberFormat="1" applyFont="1" applyAlignment="1">
      <alignment horizontal="center"/>
    </xf>
    <xf numFmtId="178" fontId="27" fillId="0" borderId="0" xfId="0" applyNumberFormat="1" applyFont="1" applyAlignment="1">
      <alignment shrinkToFit="1"/>
    </xf>
    <xf numFmtId="179" fontId="29" fillId="0" borderId="10" xfId="6" applyNumberFormat="1" applyFont="1" applyFill="1" applyBorder="1" applyAlignment="1">
      <alignment horizontal="center" vertical="center" wrapText="1" shrinkToFit="1"/>
    </xf>
    <xf numFmtId="179" fontId="27" fillId="0" borderId="0" xfId="0" applyNumberFormat="1" applyFont="1" applyAlignment="1">
      <alignment horizontal="center" vertical="center" shrinkToFit="1"/>
    </xf>
    <xf numFmtId="178" fontId="27" fillId="0" borderId="0" xfId="6" applyNumberFormat="1" applyFont="1" applyFill="1" applyBorder="1" applyAlignment="1">
      <alignment horizontal="right" shrinkToFit="1"/>
    </xf>
    <xf numFmtId="182" fontId="27" fillId="0" borderId="0" xfId="6" applyNumberFormat="1" applyFont="1" applyFill="1" applyBorder="1" applyAlignment="1">
      <alignment horizontal="right" shrinkToFit="1"/>
    </xf>
    <xf numFmtId="183" fontId="27" fillId="0" borderId="0" xfId="6" applyNumberFormat="1" applyFont="1" applyFill="1" applyBorder="1" applyAlignment="1">
      <alignment horizontal="right" shrinkToFit="1"/>
    </xf>
    <xf numFmtId="49" fontId="27" fillId="0" borderId="36" xfId="0" applyNumberFormat="1" applyFont="1" applyBorder="1" applyAlignment="1">
      <alignment horizontal="center" vertical="center" wrapText="1" shrinkToFit="1"/>
    </xf>
    <xf numFmtId="179" fontId="27" fillId="0" borderId="12" xfId="0" applyNumberFormat="1" applyFont="1" applyBorder="1" applyAlignment="1">
      <alignment horizontal="center" vertical="center" shrinkToFit="1"/>
    </xf>
    <xf numFmtId="179" fontId="27" fillId="0" borderId="12" xfId="6" applyNumberFormat="1" applyFont="1" applyFill="1" applyBorder="1" applyAlignment="1">
      <alignment horizontal="right" shrinkToFit="1"/>
    </xf>
    <xf numFmtId="184" fontId="27" fillId="0" borderId="12" xfId="6" applyNumberFormat="1" applyFont="1" applyFill="1" applyBorder="1" applyAlignment="1">
      <alignment horizontal="right" shrinkToFit="1"/>
    </xf>
    <xf numFmtId="179" fontId="27" fillId="0" borderId="46" xfId="0" applyNumberFormat="1" applyFont="1" applyBorder="1" applyAlignment="1">
      <alignment horizontal="center" vertical="center" shrinkToFit="1"/>
    </xf>
    <xf numFmtId="49" fontId="27" fillId="0" borderId="66" xfId="0" applyNumberFormat="1" applyFont="1" applyBorder="1" applyAlignment="1">
      <alignment horizontal="center" vertical="center" shrinkToFit="1"/>
    </xf>
    <xf numFmtId="181" fontId="27" fillId="0" borderId="74" xfId="6" applyNumberFormat="1" applyFont="1" applyFill="1" applyBorder="1" applyAlignment="1">
      <alignment horizontal="right" shrinkToFit="1"/>
    </xf>
    <xf numFmtId="181" fontId="27" fillId="0" borderId="67" xfId="6" applyNumberFormat="1" applyFont="1" applyFill="1" applyBorder="1" applyAlignment="1">
      <alignment horizontal="right" shrinkToFit="1"/>
    </xf>
    <xf numFmtId="184" fontId="27" fillId="0" borderId="67" xfId="6" applyNumberFormat="1" applyFont="1" applyFill="1" applyBorder="1" applyAlignment="1">
      <alignment horizontal="right" shrinkToFit="1"/>
    </xf>
    <xf numFmtId="184" fontId="27" fillId="0" borderId="75" xfId="6" applyNumberFormat="1" applyFont="1" applyFill="1" applyBorder="1" applyAlignment="1">
      <alignment horizontal="right" shrinkToFit="1"/>
    </xf>
    <xf numFmtId="49" fontId="27" fillId="0" borderId="29" xfId="0" applyNumberFormat="1" applyFont="1" applyBorder="1" applyAlignment="1">
      <alignment horizontal="center" vertical="center" shrinkToFit="1"/>
    </xf>
    <xf numFmtId="178" fontId="19" fillId="0" borderId="64" xfId="6" applyNumberFormat="1" applyFont="1" applyFill="1" applyBorder="1" applyAlignment="1">
      <alignment horizontal="right" vertical="center"/>
    </xf>
    <xf numFmtId="0" fontId="23" fillId="0" borderId="14" xfId="0" applyFont="1" applyBorder="1" applyAlignment="1">
      <alignment wrapText="1"/>
    </xf>
    <xf numFmtId="0" fontId="23" fillId="0" borderId="47" xfId="0" applyFont="1" applyBorder="1" applyAlignment="1">
      <alignment wrapText="1"/>
    </xf>
    <xf numFmtId="0" fontId="25" fillId="0" borderId="9" xfId="0" applyFont="1" applyBorder="1" applyAlignment="1">
      <alignment wrapText="1"/>
    </xf>
    <xf numFmtId="179" fontId="24" fillId="0" borderId="53" xfId="6" applyNumberFormat="1" applyFont="1" applyFill="1" applyBorder="1"/>
    <xf numFmtId="176" fontId="35" fillId="0" borderId="8" xfId="6" applyNumberFormat="1" applyFont="1" applyFill="1" applyBorder="1" applyAlignment="1">
      <alignment horizontal="center" vertical="center"/>
    </xf>
    <xf numFmtId="176" fontId="20" fillId="0" borderId="8" xfId="6" applyNumberFormat="1" applyFont="1" applyFill="1" applyBorder="1" applyAlignment="1">
      <alignment horizontal="center" vertical="center" wrapText="1"/>
    </xf>
    <xf numFmtId="178" fontId="19" fillId="0" borderId="4" xfId="6" applyNumberFormat="1" applyFont="1" applyFill="1" applyBorder="1" applyAlignment="1">
      <alignment horizontal="right" vertical="center"/>
    </xf>
    <xf numFmtId="178" fontId="19" fillId="0" borderId="6" xfId="6" applyNumberFormat="1" applyFont="1" applyFill="1" applyBorder="1" applyAlignment="1">
      <alignment horizontal="right" vertical="center"/>
    </xf>
    <xf numFmtId="178" fontId="19" fillId="0" borderId="21" xfId="6" applyNumberFormat="1" applyFont="1" applyFill="1" applyBorder="1" applyAlignment="1">
      <alignment horizontal="right" vertical="center"/>
    </xf>
    <xf numFmtId="179" fontId="20" fillId="0" borderId="10" xfId="6" applyNumberFormat="1" applyFont="1" applyFill="1" applyBorder="1" applyAlignment="1">
      <alignment vertical="center"/>
    </xf>
    <xf numFmtId="179" fontId="20" fillId="0" borderId="0" xfId="6" applyNumberFormat="1" applyFont="1" applyFill="1" applyBorder="1" applyAlignment="1">
      <alignment vertical="center"/>
    </xf>
    <xf numFmtId="179" fontId="4" fillId="0" borderId="0" xfId="6" applyNumberFormat="1" applyFont="1" applyFill="1" applyBorder="1" applyAlignment="1">
      <alignment horizontal="right"/>
    </xf>
    <xf numFmtId="49" fontId="18" fillId="0" borderId="76" xfId="0" applyNumberFormat="1" applyFont="1" applyBorder="1" applyAlignment="1">
      <alignment horizontal="center" vertical="center" wrapText="1" shrinkToFit="1"/>
    </xf>
    <xf numFmtId="179" fontId="24" fillId="0" borderId="66" xfId="6" applyNumberFormat="1" applyFont="1" applyFill="1" applyBorder="1"/>
    <xf numFmtId="179" fontId="18" fillId="0" borderId="74" xfId="6" applyNumberFormat="1" applyFont="1" applyFill="1" applyBorder="1" applyAlignment="1">
      <alignment horizontal="right"/>
    </xf>
    <xf numFmtId="179" fontId="18" fillId="0" borderId="67" xfId="6" applyNumberFormat="1" applyFont="1" applyFill="1" applyBorder="1" applyAlignment="1">
      <alignment horizontal="right"/>
    </xf>
    <xf numFmtId="179" fontId="18" fillId="0" borderId="75" xfId="6" applyNumberFormat="1" applyFont="1" applyFill="1" applyBorder="1" applyAlignment="1">
      <alignment horizontal="right"/>
    </xf>
    <xf numFmtId="179" fontId="24" fillId="0" borderId="76" xfId="6" applyNumberFormat="1" applyFont="1" applyFill="1" applyBorder="1" applyAlignment="1">
      <alignment horizontal="right"/>
    </xf>
    <xf numFmtId="179" fontId="24" fillId="0" borderId="71" xfId="6" applyNumberFormat="1" applyFont="1" applyFill="1" applyBorder="1" applyAlignment="1">
      <alignment horizontal="right"/>
    </xf>
    <xf numFmtId="179" fontId="27" fillId="0" borderId="67" xfId="6" applyNumberFormat="1" applyFont="1" applyFill="1" applyBorder="1" applyAlignment="1">
      <alignment horizontal="right"/>
    </xf>
    <xf numFmtId="179" fontId="27" fillId="0" borderId="74" xfId="6" applyNumberFormat="1" applyFont="1" applyFill="1" applyBorder="1" applyAlignment="1">
      <alignment horizontal="right"/>
    </xf>
    <xf numFmtId="179" fontId="27" fillId="0" borderId="75" xfId="6" applyNumberFormat="1" applyFont="1" applyFill="1" applyBorder="1" applyAlignment="1">
      <alignment horizontal="right"/>
    </xf>
    <xf numFmtId="179" fontId="18" fillId="0" borderId="71" xfId="6" applyNumberFormat="1" applyFont="1" applyFill="1" applyBorder="1" applyAlignment="1">
      <alignment horizontal="right"/>
    </xf>
    <xf numFmtId="179" fontId="24" fillId="0" borderId="77" xfId="6" applyNumberFormat="1" applyFont="1" applyFill="1" applyBorder="1" applyAlignment="1">
      <alignment horizontal="right"/>
    </xf>
    <xf numFmtId="179" fontId="24" fillId="0" borderId="66" xfId="6" applyNumberFormat="1" applyFont="1" applyFill="1" applyBorder="1" applyAlignment="1">
      <alignment horizontal="right"/>
    </xf>
    <xf numFmtId="179" fontId="6" fillId="0" borderId="0" xfId="0" applyNumberFormat="1" applyFont="1" applyAlignment="1">
      <alignment horizontal="right"/>
    </xf>
    <xf numFmtId="179" fontId="18" fillId="0" borderId="71" xfId="6" applyNumberFormat="1" applyFont="1" applyFill="1" applyBorder="1" applyAlignment="1"/>
    <xf numFmtId="179" fontId="18" fillId="0" borderId="78" xfId="6" applyNumberFormat="1" applyFont="1" applyFill="1" applyBorder="1" applyAlignment="1">
      <alignment horizontal="right"/>
    </xf>
    <xf numFmtId="179" fontId="18" fillId="0" borderId="79" xfId="6" applyNumberFormat="1" applyFont="1" applyFill="1" applyBorder="1" applyAlignment="1">
      <alignment horizontal="right"/>
    </xf>
    <xf numFmtId="179" fontId="24" fillId="0" borderId="78" xfId="6" applyNumberFormat="1" applyFont="1" applyFill="1" applyBorder="1" applyAlignment="1">
      <alignment horizontal="right"/>
    </xf>
    <xf numFmtId="179" fontId="24" fillId="0" borderId="76" xfId="6" applyNumberFormat="1" applyFont="1" applyFill="1" applyBorder="1" applyAlignment="1">
      <alignment horizontal="right" shrinkToFit="1"/>
    </xf>
    <xf numFmtId="179" fontId="27" fillId="0" borderId="66" xfId="6" applyNumberFormat="1" applyFont="1" applyFill="1" applyBorder="1" applyAlignment="1">
      <alignment horizontal="right" shrinkToFit="1"/>
    </xf>
    <xf numFmtId="179" fontId="27" fillId="0" borderId="75" xfId="6" applyNumberFormat="1" applyFont="1" applyFill="1" applyBorder="1" applyAlignment="1">
      <alignment horizontal="right" shrinkToFit="1"/>
    </xf>
    <xf numFmtId="179" fontId="24" fillId="0" borderId="71" xfId="6" applyNumberFormat="1" applyFont="1" applyFill="1" applyBorder="1" applyAlignment="1">
      <alignment horizontal="right" shrinkToFit="1"/>
    </xf>
    <xf numFmtId="179" fontId="27" fillId="0" borderId="71" xfId="6" applyNumberFormat="1" applyFont="1" applyFill="1" applyBorder="1"/>
    <xf numFmtId="179" fontId="27" fillId="0" borderId="71" xfId="6" applyNumberFormat="1" applyFont="1" applyFill="1" applyBorder="1" applyAlignment="1">
      <alignment horizontal="right"/>
    </xf>
    <xf numFmtId="178" fontId="24" fillId="0" borderId="76" xfId="6" applyNumberFormat="1" applyFont="1" applyFill="1" applyBorder="1" applyAlignment="1">
      <alignment horizontal="right" shrinkToFit="1"/>
    </xf>
    <xf numFmtId="179" fontId="27" fillId="0" borderId="73" xfId="6" applyNumberFormat="1" applyFont="1" applyFill="1" applyBorder="1" applyAlignment="1">
      <alignment horizontal="right" shrinkToFit="1"/>
    </xf>
    <xf numFmtId="179" fontId="18" fillId="0" borderId="61" xfId="6" applyNumberFormat="1" applyFont="1" applyFill="1" applyBorder="1" applyAlignment="1">
      <alignment horizontal="right"/>
    </xf>
    <xf numFmtId="0" fontId="23" fillId="0" borderId="63" xfId="0" applyFont="1" applyBorder="1"/>
    <xf numFmtId="179" fontId="27" fillId="0" borderId="83" xfId="6" applyNumberFormat="1" applyFont="1" applyFill="1" applyBorder="1" applyAlignment="1">
      <alignment horizontal="right"/>
    </xf>
    <xf numFmtId="179" fontId="27" fillId="0" borderId="79" xfId="6" applyNumberFormat="1" applyFont="1" applyFill="1" applyBorder="1" applyAlignment="1">
      <alignment horizontal="right"/>
    </xf>
    <xf numFmtId="179" fontId="27" fillId="0" borderId="78" xfId="0" applyNumberFormat="1" applyFont="1" applyBorder="1" applyAlignment="1">
      <alignment horizontal="center" vertical="center" wrapText="1" shrinkToFit="1"/>
    </xf>
    <xf numFmtId="179" fontId="27" fillId="0" borderId="84" xfId="0" applyNumberFormat="1" applyFont="1" applyBorder="1" applyAlignment="1">
      <alignment horizontal="center" vertical="center" wrapText="1" shrinkToFit="1"/>
    </xf>
    <xf numFmtId="179" fontId="27" fillId="0" borderId="9" xfId="0" applyNumberFormat="1" applyFont="1" applyBorder="1" applyAlignment="1">
      <alignment horizontal="center" vertical="center" wrapText="1" shrinkToFit="1"/>
    </xf>
    <xf numFmtId="181" fontId="24" fillId="0" borderId="30" xfId="6" applyNumberFormat="1" applyFont="1" applyFill="1" applyBorder="1" applyAlignment="1">
      <alignment horizontal="right" shrinkToFit="1"/>
    </xf>
    <xf numFmtId="179" fontId="24" fillId="0" borderId="30" xfId="6" applyNumberFormat="1" applyFont="1" applyFill="1" applyBorder="1" applyAlignment="1">
      <alignment horizontal="right" shrinkToFit="1"/>
    </xf>
    <xf numFmtId="179" fontId="24" fillId="0" borderId="2" xfId="6" applyNumberFormat="1" applyFont="1" applyFill="1" applyBorder="1" applyAlignment="1">
      <alignment horizontal="right" shrinkToFit="1"/>
    </xf>
    <xf numFmtId="179" fontId="27" fillId="0" borderId="29" xfId="6" applyNumberFormat="1" applyFont="1" applyFill="1" applyBorder="1" applyAlignment="1">
      <alignment horizontal="right" shrinkToFit="1"/>
    </xf>
    <xf numFmtId="179" fontId="27" fillId="0" borderId="54" xfId="6" applyNumberFormat="1" applyFont="1" applyFill="1" applyBorder="1" applyAlignment="1">
      <alignment horizontal="right" shrinkToFit="1"/>
    </xf>
    <xf numFmtId="179" fontId="27" fillId="0" borderId="17" xfId="6" applyNumberFormat="1" applyFont="1" applyFill="1" applyBorder="1" applyAlignment="1">
      <alignment horizontal="right"/>
    </xf>
    <xf numFmtId="179" fontId="27" fillId="0" borderId="18" xfId="6" applyNumberFormat="1" applyFont="1" applyFill="1" applyBorder="1" applyAlignment="1">
      <alignment horizontal="right"/>
    </xf>
    <xf numFmtId="179" fontId="27" fillId="0" borderId="18" xfId="6" applyNumberFormat="1" applyFont="1" applyFill="1" applyBorder="1" applyAlignment="1">
      <alignment horizontal="right" shrinkToFit="1"/>
    </xf>
    <xf numFmtId="179" fontId="27" fillId="0" borderId="83" xfId="6" applyNumberFormat="1" applyFont="1" applyFill="1" applyBorder="1" applyAlignment="1">
      <alignment horizontal="right" shrinkToFit="1"/>
    </xf>
    <xf numFmtId="181" fontId="27" fillId="0" borderId="18" xfId="6" applyNumberFormat="1" applyFont="1" applyFill="1" applyBorder="1" applyAlignment="1">
      <alignment horizontal="right" shrinkToFit="1"/>
    </xf>
    <xf numFmtId="181" fontId="27" fillId="0" borderId="83" xfId="6" applyNumberFormat="1" applyFont="1" applyFill="1" applyBorder="1" applyAlignment="1">
      <alignment horizontal="right" shrinkToFit="1"/>
    </xf>
    <xf numFmtId="179" fontId="27" fillId="0" borderId="0" xfId="6" applyNumberFormat="1" applyFont="1" applyFill="1" applyBorder="1" applyAlignment="1">
      <alignment horizontal="right" shrinkToFit="1"/>
    </xf>
    <xf numFmtId="178" fontId="23" fillId="0" borderId="24" xfId="0" applyNumberFormat="1" applyFont="1" applyBorder="1" applyAlignment="1">
      <alignment wrapText="1"/>
    </xf>
    <xf numFmtId="179" fontId="27" fillId="0" borderId="17" xfId="6" applyNumberFormat="1" applyFont="1" applyFill="1" applyBorder="1" applyAlignment="1">
      <alignment horizontal="right" shrinkToFit="1"/>
    </xf>
    <xf numFmtId="179" fontId="27" fillId="0" borderId="74" xfId="6" applyNumberFormat="1" applyFont="1" applyFill="1" applyBorder="1" applyAlignment="1">
      <alignment horizontal="right" shrinkToFit="1"/>
    </xf>
    <xf numFmtId="179" fontId="27" fillId="0" borderId="60" xfId="6" applyNumberFormat="1" applyFont="1" applyFill="1" applyBorder="1" applyAlignment="1">
      <alignment horizontal="right" shrinkToFit="1"/>
    </xf>
    <xf numFmtId="179" fontId="27" fillId="0" borderId="26" xfId="6" quotePrefix="1" applyNumberFormat="1" applyFont="1" applyFill="1" applyBorder="1" applyAlignment="1">
      <alignment horizontal="right" shrinkToFit="1"/>
    </xf>
    <xf numFmtId="178" fontId="23" fillId="0" borderId="47" xfId="0" applyNumberFormat="1" applyFont="1" applyBorder="1" applyAlignment="1">
      <alignment wrapText="1"/>
    </xf>
    <xf numFmtId="179" fontId="27" fillId="0" borderId="32" xfId="6" applyNumberFormat="1" applyFont="1" applyFill="1" applyBorder="1" applyAlignment="1">
      <alignment horizontal="right" shrinkToFit="1"/>
    </xf>
    <xf numFmtId="179" fontId="27" fillId="0" borderId="19" xfId="6" applyNumberFormat="1" applyFont="1" applyFill="1" applyBorder="1" applyAlignment="1">
      <alignment horizontal="right" shrinkToFit="1"/>
    </xf>
    <xf numFmtId="179" fontId="24" fillId="0" borderId="31" xfId="6" applyNumberFormat="1" applyFont="1" applyFill="1" applyBorder="1" applyAlignment="1">
      <alignment horizontal="right" shrinkToFit="1"/>
    </xf>
    <xf numFmtId="179" fontId="24" fillId="0" borderId="0" xfId="6" applyNumberFormat="1" applyFont="1" applyFill="1" applyBorder="1" applyAlignment="1">
      <alignment horizontal="right" shrinkToFit="1"/>
    </xf>
    <xf numFmtId="178" fontId="23" fillId="0" borderId="9" xfId="0" applyNumberFormat="1" applyFont="1" applyBorder="1" applyAlignment="1">
      <alignment wrapText="1"/>
    </xf>
    <xf numFmtId="179" fontId="27" fillId="0" borderId="30" xfId="6" applyNumberFormat="1" applyFont="1" applyFill="1" applyBorder="1" applyAlignment="1">
      <alignment horizontal="right" shrinkToFit="1"/>
    </xf>
    <xf numFmtId="179" fontId="27" fillId="0" borderId="2" xfId="6" applyNumberFormat="1" applyFont="1" applyFill="1" applyBorder="1" applyAlignment="1">
      <alignment horizontal="right" shrinkToFit="1"/>
    </xf>
    <xf numFmtId="179" fontId="27" fillId="0" borderId="76" xfId="6" applyNumberFormat="1" applyFont="1" applyFill="1" applyBorder="1" applyAlignment="1">
      <alignment horizontal="right" shrinkToFit="1"/>
    </xf>
    <xf numFmtId="179" fontId="27" fillId="0" borderId="36" xfId="6" applyNumberFormat="1" applyFont="1" applyFill="1" applyBorder="1" applyAlignment="1">
      <alignment horizontal="right" shrinkToFit="1"/>
    </xf>
    <xf numFmtId="178" fontId="24" fillId="0" borderId="9" xfId="0" applyNumberFormat="1" applyFont="1" applyBorder="1" applyAlignment="1">
      <alignment wrapText="1"/>
    </xf>
    <xf numFmtId="178" fontId="23" fillId="0" borderId="10" xfId="0" applyNumberFormat="1" applyFont="1" applyBorder="1" applyAlignment="1">
      <alignment wrapText="1"/>
    </xf>
    <xf numFmtId="179" fontId="27" fillId="0" borderId="31" xfId="6" applyNumberFormat="1" applyFont="1" applyFill="1" applyBorder="1" applyAlignment="1">
      <alignment horizontal="right" shrinkToFit="1"/>
    </xf>
    <xf numFmtId="179" fontId="27" fillId="0" borderId="71" xfId="6" applyNumberFormat="1" applyFont="1" applyFill="1" applyBorder="1" applyAlignment="1">
      <alignment horizontal="right" shrinkToFit="1"/>
    </xf>
    <xf numFmtId="179" fontId="27" fillId="0" borderId="40" xfId="6" applyNumberFormat="1" applyFont="1" applyFill="1" applyBorder="1" applyAlignment="1">
      <alignment horizontal="right" shrinkToFit="1"/>
    </xf>
    <xf numFmtId="178" fontId="24" fillId="0" borderId="9" xfId="0" applyNumberFormat="1" applyFont="1" applyBorder="1" applyAlignment="1">
      <alignment horizontal="left" wrapText="1"/>
    </xf>
    <xf numFmtId="179" fontId="6" fillId="0" borderId="30" xfId="6" applyNumberFormat="1" applyFont="1" applyFill="1" applyBorder="1" applyAlignment="1">
      <alignment horizontal="right" shrinkToFit="1"/>
    </xf>
    <xf numFmtId="181" fontId="27" fillId="0" borderId="2" xfId="6" applyNumberFormat="1" applyFont="1" applyFill="1" applyBorder="1" applyAlignment="1">
      <alignment horizontal="right" shrinkToFit="1"/>
    </xf>
    <xf numFmtId="181" fontId="27" fillId="0" borderId="36" xfId="6" applyNumberFormat="1" applyFont="1" applyFill="1" applyBorder="1" applyAlignment="1">
      <alignment horizontal="right" shrinkToFit="1"/>
    </xf>
    <xf numFmtId="178" fontId="25" fillId="0" borderId="15" xfId="0" applyNumberFormat="1" applyFont="1" applyBorder="1" applyAlignment="1">
      <alignment horizontal="left" wrapText="1"/>
    </xf>
    <xf numFmtId="179" fontId="24" fillId="0" borderId="33" xfId="6" applyNumberFormat="1" applyFont="1" applyFill="1" applyBorder="1" applyAlignment="1">
      <alignment horizontal="right" shrinkToFit="1"/>
    </xf>
    <xf numFmtId="179" fontId="24" fillId="0" borderId="86" xfId="6" applyNumberFormat="1" applyFont="1" applyFill="1" applyBorder="1" applyAlignment="1">
      <alignment horizontal="right" shrinkToFit="1"/>
    </xf>
    <xf numFmtId="179" fontId="24" fillId="0" borderId="77" xfId="6" applyNumberFormat="1" applyFont="1" applyFill="1" applyBorder="1" applyAlignment="1">
      <alignment horizontal="right" shrinkToFit="1"/>
    </xf>
    <xf numFmtId="179" fontId="24" fillId="0" borderId="61" xfId="6" applyNumberFormat="1" applyFont="1" applyFill="1" applyBorder="1" applyAlignment="1">
      <alignment horizontal="right" shrinkToFit="1"/>
    </xf>
    <xf numFmtId="179" fontId="27" fillId="0" borderId="31" xfId="6" applyNumberFormat="1" applyFont="1" applyFill="1" applyBorder="1"/>
    <xf numFmtId="179" fontId="27" fillId="0" borderId="0" xfId="6" applyNumberFormat="1" applyFont="1" applyFill="1" applyBorder="1"/>
    <xf numFmtId="179" fontId="27" fillId="0" borderId="85" xfId="6" applyNumberFormat="1" applyFont="1" applyFill="1" applyBorder="1" applyAlignment="1">
      <alignment horizontal="right"/>
    </xf>
    <xf numFmtId="178" fontId="24" fillId="0" borderId="30" xfId="6" applyNumberFormat="1" applyFont="1" applyFill="1" applyBorder="1" applyAlignment="1">
      <alignment horizontal="right" shrinkToFit="1"/>
    </xf>
    <xf numFmtId="178" fontId="24" fillId="0" borderId="2" xfId="6" applyNumberFormat="1" applyFont="1" applyFill="1" applyBorder="1" applyAlignment="1">
      <alignment horizontal="right" shrinkToFit="1"/>
    </xf>
    <xf numFmtId="179" fontId="28" fillId="0" borderId="0" xfId="0" applyNumberFormat="1" applyFont="1"/>
    <xf numFmtId="181" fontId="25" fillId="0" borderId="30" xfId="6" applyNumberFormat="1" applyFont="1" applyFill="1" applyBorder="1" applyAlignment="1">
      <alignment horizontal="right" shrinkToFit="1"/>
    </xf>
    <xf numFmtId="181" fontId="25" fillId="0" borderId="29" xfId="6" applyNumberFormat="1" applyFont="1" applyFill="1" applyBorder="1" applyAlignment="1">
      <alignment horizontal="right" shrinkToFit="1"/>
    </xf>
    <xf numFmtId="179" fontId="27" fillId="0" borderId="27" xfId="6" applyNumberFormat="1" applyFont="1" applyFill="1" applyBorder="1" applyAlignment="1">
      <alignment horizontal="right"/>
    </xf>
    <xf numFmtId="179" fontId="27" fillId="0" borderId="65" xfId="6" applyNumberFormat="1" applyFont="1" applyFill="1" applyBorder="1" applyAlignment="1">
      <alignment horizontal="right" shrinkToFit="1"/>
    </xf>
    <xf numFmtId="179" fontId="27" fillId="0" borderId="79" xfId="6" applyNumberFormat="1" applyFont="1" applyFill="1" applyBorder="1" applyAlignment="1">
      <alignment horizontal="right" shrinkToFit="1"/>
    </xf>
    <xf numFmtId="179" fontId="27" fillId="0" borderId="62" xfId="6" applyNumberFormat="1" applyFont="1" applyFill="1" applyBorder="1" applyAlignment="1">
      <alignment horizontal="right" shrinkToFit="1"/>
    </xf>
    <xf numFmtId="181" fontId="27" fillId="0" borderId="87" xfId="6" applyNumberFormat="1" applyFont="1" applyFill="1" applyBorder="1" applyAlignment="1">
      <alignment horizontal="right" shrinkToFit="1"/>
    </xf>
    <xf numFmtId="179" fontId="27" fillId="0" borderId="88" xfId="6" applyNumberFormat="1" applyFont="1" applyFill="1" applyBorder="1" applyAlignment="1">
      <alignment horizontal="right" shrinkToFit="1"/>
    </xf>
    <xf numFmtId="178" fontId="23" fillId="0" borderId="0" xfId="0" applyNumberFormat="1" applyFont="1" applyAlignment="1">
      <alignment wrapText="1"/>
    </xf>
    <xf numFmtId="179" fontId="16" fillId="0" borderId="0" xfId="6" applyNumberFormat="1" applyFont="1" applyFill="1" applyAlignment="1">
      <alignment horizontal="right" shrinkToFit="1"/>
    </xf>
    <xf numFmtId="179" fontId="16" fillId="0" borderId="0" xfId="6" applyNumberFormat="1" applyFont="1" applyFill="1" applyBorder="1" applyAlignment="1">
      <alignment horizontal="right" shrinkToFit="1"/>
    </xf>
    <xf numFmtId="179" fontId="29" fillId="0" borderId="0" xfId="6" applyNumberFormat="1" applyFont="1" applyFill="1" applyBorder="1" applyAlignment="1">
      <alignment horizontal="right" shrinkToFit="1"/>
    </xf>
    <xf numFmtId="178" fontId="16" fillId="0" borderId="0" xfId="6" applyNumberFormat="1" applyFont="1" applyFill="1"/>
    <xf numFmtId="49" fontId="16" fillId="0" borderId="0" xfId="0" applyNumberFormat="1" applyFont="1"/>
    <xf numFmtId="181" fontId="24" fillId="0" borderId="31" xfId="6" applyNumberFormat="1" applyFont="1" applyFill="1" applyBorder="1" applyAlignment="1">
      <alignment horizontal="right" shrinkToFit="1"/>
    </xf>
    <xf numFmtId="179" fontId="24" fillId="0" borderId="29" xfId="6" applyNumberFormat="1" applyFont="1" applyFill="1" applyBorder="1" applyAlignment="1">
      <alignment horizontal="right" shrinkToFit="1"/>
    </xf>
    <xf numFmtId="181" fontId="27" fillId="0" borderId="17" xfId="6" applyNumberFormat="1" applyFont="1" applyFill="1" applyBorder="1" applyAlignment="1">
      <alignment horizontal="right" shrinkToFit="1"/>
    </xf>
    <xf numFmtId="181" fontId="27" fillId="0" borderId="31" xfId="6" applyNumberFormat="1" applyFont="1" applyFill="1" applyBorder="1" applyAlignment="1">
      <alignment horizontal="right" shrinkToFit="1"/>
    </xf>
    <xf numFmtId="178" fontId="23" fillId="0" borderId="56" xfId="0" applyNumberFormat="1" applyFont="1" applyBorder="1" applyAlignment="1">
      <alignment wrapText="1"/>
    </xf>
    <xf numFmtId="178" fontId="23" fillId="0" borderId="89" xfId="0" applyNumberFormat="1" applyFont="1" applyBorder="1" applyAlignment="1">
      <alignment wrapText="1"/>
    </xf>
    <xf numFmtId="178" fontId="25" fillId="0" borderId="20" xfId="0" applyNumberFormat="1" applyFont="1" applyBorder="1" applyAlignment="1">
      <alignment wrapText="1"/>
    </xf>
    <xf numFmtId="179" fontId="24" fillId="0" borderId="34" xfId="6" applyNumberFormat="1" applyFont="1" applyFill="1" applyBorder="1" applyAlignment="1">
      <alignment horizontal="right" shrinkToFit="1"/>
    </xf>
    <xf numFmtId="179" fontId="24" fillId="0" borderId="13" xfId="6" applyNumberFormat="1" applyFont="1" applyFill="1" applyBorder="1" applyAlignment="1">
      <alignment horizontal="right" shrinkToFit="1"/>
    </xf>
    <xf numFmtId="179" fontId="24" fillId="0" borderId="72" xfId="6" applyNumberFormat="1" applyFont="1" applyFill="1" applyBorder="1" applyAlignment="1">
      <alignment horizontal="right" shrinkToFit="1"/>
    </xf>
    <xf numFmtId="179" fontId="24" fillId="0" borderId="42" xfId="6" applyNumberFormat="1" applyFont="1" applyFill="1" applyBorder="1" applyAlignment="1">
      <alignment horizontal="right" shrinkToFit="1"/>
    </xf>
    <xf numFmtId="0" fontId="39" fillId="0" borderId="0" xfId="0" applyFont="1" applyAlignment="1">
      <alignment horizontal="left" vertical="center"/>
    </xf>
    <xf numFmtId="0" fontId="39" fillId="0" borderId="0" xfId="0" applyFont="1" applyAlignment="1">
      <alignment horizontal="left" vertical="center" shrinkToFit="1"/>
    </xf>
    <xf numFmtId="179" fontId="41" fillId="0" borderId="0" xfId="0" applyNumberFormat="1" applyFont="1" applyAlignment="1">
      <alignment horizontal="left" vertical="center" shrinkToFit="1"/>
    </xf>
    <xf numFmtId="179" fontId="18" fillId="0" borderId="0" xfId="6" applyNumberFormat="1" applyFont="1" applyFill="1" applyBorder="1"/>
    <xf numFmtId="179" fontId="18" fillId="0" borderId="0" xfId="0" applyNumberFormat="1" applyFont="1" applyAlignment="1">
      <alignment horizontal="right"/>
    </xf>
    <xf numFmtId="179" fontId="41" fillId="0" borderId="0" xfId="0" applyNumberFormat="1" applyFont="1" applyAlignment="1">
      <alignment horizontal="right"/>
    </xf>
    <xf numFmtId="49" fontId="18" fillId="0" borderId="0" xfId="0" applyNumberFormat="1" applyFont="1" applyAlignment="1">
      <alignment horizontal="center"/>
    </xf>
    <xf numFmtId="49" fontId="18" fillId="0" borderId="4" xfId="0" applyNumberFormat="1" applyFont="1" applyBorder="1" applyAlignment="1">
      <alignment horizontal="left" wrapText="1" shrinkToFit="1"/>
    </xf>
    <xf numFmtId="179" fontId="41" fillId="0" borderId="2" xfId="0" applyNumberFormat="1" applyFont="1" applyBorder="1" applyAlignment="1">
      <alignment horizontal="center" vertical="center"/>
    </xf>
    <xf numFmtId="179" fontId="41" fillId="0" borderId="44" xfId="0" applyNumberFormat="1" applyFont="1" applyBorder="1" applyAlignment="1">
      <alignment horizontal="center" vertical="center"/>
    </xf>
    <xf numFmtId="49" fontId="41" fillId="0" borderId="9" xfId="0" applyNumberFormat="1" applyFont="1" applyBorder="1" applyAlignment="1">
      <alignment horizontal="center" vertical="center"/>
    </xf>
    <xf numFmtId="49" fontId="41" fillId="0" borderId="2" xfId="0" applyNumberFormat="1" applyFont="1" applyBorder="1" applyAlignment="1">
      <alignment horizontal="center" vertical="center"/>
    </xf>
    <xf numFmtId="49" fontId="41" fillId="0" borderId="44" xfId="0" applyNumberFormat="1" applyFont="1" applyBorder="1" applyAlignment="1">
      <alignment horizontal="center" vertical="center"/>
    </xf>
    <xf numFmtId="0" fontId="18" fillId="0" borderId="0" xfId="0" applyFont="1" applyAlignment="1">
      <alignment horizontal="center"/>
    </xf>
    <xf numFmtId="49" fontId="18" fillId="0" borderId="5" xfId="0" applyNumberFormat="1" applyFont="1" applyBorder="1" applyAlignment="1">
      <alignment horizontal="left" wrapText="1" shrinkToFit="1"/>
    </xf>
    <xf numFmtId="179" fontId="41" fillId="0" borderId="35" xfId="0" applyNumberFormat="1" applyFont="1" applyBorder="1" applyAlignment="1">
      <alignment horizontal="center" vertical="center"/>
    </xf>
    <xf numFmtId="179" fontId="41" fillId="0" borderId="30" xfId="0" applyNumberFormat="1" applyFont="1" applyBorder="1" applyAlignment="1">
      <alignment horizontal="center" vertical="center"/>
    </xf>
    <xf numFmtId="179" fontId="41" fillId="0" borderId="36" xfId="0" applyNumberFormat="1" applyFont="1" applyBorder="1" applyAlignment="1">
      <alignment horizontal="center" vertical="center"/>
    </xf>
    <xf numFmtId="49" fontId="41" fillId="0" borderId="35" xfId="0" applyNumberFormat="1" applyFont="1" applyBorder="1" applyAlignment="1">
      <alignment horizontal="center" vertical="center"/>
    </xf>
    <xf numFmtId="49" fontId="41" fillId="0" borderId="76" xfId="0" applyNumberFormat="1" applyFont="1" applyBorder="1" applyAlignment="1">
      <alignment horizontal="center" vertical="center"/>
    </xf>
    <xf numFmtId="49" fontId="41" fillId="0" borderId="30" xfId="0" applyNumberFormat="1" applyFont="1" applyBorder="1" applyAlignment="1">
      <alignment horizontal="center" vertical="center"/>
    </xf>
    <xf numFmtId="49" fontId="41" fillId="0" borderId="36" xfId="0" applyNumberFormat="1" applyFont="1" applyBorder="1" applyAlignment="1">
      <alignment horizontal="center" vertical="center"/>
    </xf>
    <xf numFmtId="178" fontId="42" fillId="0" borderId="8" xfId="0" applyNumberFormat="1" applyFont="1" applyBorder="1" applyAlignment="1">
      <alignment wrapText="1"/>
    </xf>
    <xf numFmtId="179" fontId="42" fillId="0" borderId="54" xfId="6" applyNumberFormat="1" applyFont="1" applyFill="1" applyBorder="1" applyAlignment="1">
      <alignment horizontal="right" shrinkToFit="1"/>
    </xf>
    <xf numFmtId="179" fontId="42" fillId="0" borderId="29" xfId="6" applyNumberFormat="1" applyFont="1" applyFill="1" applyBorder="1" applyAlignment="1">
      <alignment horizontal="right" shrinkToFit="1"/>
    </xf>
    <xf numFmtId="179" fontId="42" fillId="0" borderId="16" xfId="6" applyNumberFormat="1" applyFont="1" applyFill="1" applyBorder="1" applyAlignment="1">
      <alignment horizontal="right" shrinkToFit="1"/>
    </xf>
    <xf numFmtId="179" fontId="42" fillId="0" borderId="46" xfId="6" applyNumberFormat="1" applyFont="1" applyFill="1" applyBorder="1" applyAlignment="1">
      <alignment horizontal="right" shrinkToFit="1"/>
    </xf>
    <xf numFmtId="179" fontId="42" fillId="0" borderId="55" xfId="6" applyNumberFormat="1" applyFont="1" applyFill="1" applyBorder="1" applyAlignment="1">
      <alignment horizontal="right" shrinkToFit="1"/>
    </xf>
    <xf numFmtId="179" fontId="42" fillId="0" borderId="66" xfId="6" applyNumberFormat="1" applyFont="1" applyFill="1" applyBorder="1" applyAlignment="1">
      <alignment horizontal="right" shrinkToFit="1"/>
    </xf>
    <xf numFmtId="179" fontId="42" fillId="0" borderId="53" xfId="6" applyNumberFormat="1" applyFont="1" applyFill="1" applyBorder="1" applyAlignment="1">
      <alignment horizontal="right" shrinkToFit="1"/>
    </xf>
    <xf numFmtId="179" fontId="42" fillId="0" borderId="2" xfId="6" applyNumberFormat="1" applyFont="1" applyFill="1" applyBorder="1" applyAlignment="1">
      <alignment horizontal="right" shrinkToFit="1"/>
    </xf>
    <xf numFmtId="179" fontId="42" fillId="0" borderId="30" xfId="6" applyNumberFormat="1" applyFont="1" applyFill="1" applyBorder="1" applyAlignment="1">
      <alignment horizontal="right" shrinkToFit="1"/>
    </xf>
    <xf numFmtId="179" fontId="42" fillId="0" borderId="9" xfId="6" applyNumberFormat="1" applyFont="1" applyFill="1" applyBorder="1" applyAlignment="1">
      <alignment horizontal="right" shrinkToFit="1"/>
    </xf>
    <xf numFmtId="179" fontId="42" fillId="0" borderId="44" xfId="6" applyNumberFormat="1" applyFont="1" applyFill="1" applyBorder="1" applyAlignment="1">
      <alignment horizontal="right" shrinkToFit="1"/>
    </xf>
    <xf numFmtId="179" fontId="42" fillId="0" borderId="35" xfId="6" applyNumberFormat="1" applyFont="1" applyFill="1" applyBorder="1" applyAlignment="1">
      <alignment horizontal="right" shrinkToFit="1"/>
    </xf>
    <xf numFmtId="179" fontId="42" fillId="0" borderId="76" xfId="6" applyNumberFormat="1" applyFont="1" applyFill="1" applyBorder="1" applyAlignment="1">
      <alignment horizontal="right" shrinkToFit="1"/>
    </xf>
    <xf numFmtId="179" fontId="42" fillId="0" borderId="36" xfId="6" applyNumberFormat="1" applyFont="1" applyFill="1" applyBorder="1" applyAlignment="1">
      <alignment horizontal="right" shrinkToFit="1"/>
    </xf>
    <xf numFmtId="178" fontId="41" fillId="0" borderId="12" xfId="0" applyNumberFormat="1" applyFont="1" applyBorder="1" applyAlignment="1">
      <alignment wrapText="1"/>
    </xf>
    <xf numFmtId="179" fontId="41" fillId="0" borderId="2" xfId="6" applyNumberFormat="1" applyFont="1" applyFill="1" applyBorder="1" applyAlignment="1">
      <alignment horizontal="right" shrinkToFit="1"/>
    </xf>
    <xf numFmtId="179" fontId="41" fillId="0" borderId="29" xfId="6" applyNumberFormat="1" applyFont="1" applyFill="1" applyBorder="1" applyAlignment="1">
      <alignment horizontal="right" shrinkToFit="1"/>
    </xf>
    <xf numFmtId="179" fontId="41" fillId="0" borderId="30" xfId="6" applyNumberFormat="1" applyFont="1" applyFill="1" applyBorder="1" applyAlignment="1">
      <alignment horizontal="right" shrinkToFit="1"/>
    </xf>
    <xf numFmtId="179" fontId="41" fillId="0" borderId="54" xfId="6" applyNumberFormat="1" applyFont="1" applyFill="1" applyBorder="1" applyAlignment="1">
      <alignment horizontal="right" shrinkToFit="1"/>
    </xf>
    <xf numFmtId="179" fontId="41" fillId="0" borderId="9" xfId="6" applyNumberFormat="1" applyFont="1" applyFill="1" applyBorder="1" applyAlignment="1">
      <alignment horizontal="right" shrinkToFit="1"/>
    </xf>
    <xf numFmtId="179" fontId="41" fillId="0" borderId="46" xfId="6" applyNumberFormat="1" applyFont="1" applyFill="1" applyBorder="1" applyAlignment="1">
      <alignment horizontal="right" shrinkToFit="1"/>
    </xf>
    <xf numFmtId="179" fontId="41" fillId="0" borderId="44" xfId="6" applyNumberFormat="1" applyFont="1" applyFill="1" applyBorder="1" applyAlignment="1">
      <alignment horizontal="right" shrinkToFit="1"/>
    </xf>
    <xf numFmtId="179" fontId="41" fillId="0" borderId="35" xfId="6" applyNumberFormat="1" applyFont="1" applyFill="1" applyBorder="1" applyAlignment="1">
      <alignment horizontal="right" shrinkToFit="1"/>
    </xf>
    <xf numFmtId="179" fontId="41" fillId="0" borderId="76" xfId="6" applyNumberFormat="1" applyFont="1" applyFill="1" applyBorder="1" applyAlignment="1">
      <alignment horizontal="right" shrinkToFit="1"/>
    </xf>
    <xf numFmtId="179" fontId="41" fillId="0" borderId="36" xfId="6" applyNumberFormat="1" applyFont="1" applyFill="1" applyBorder="1" applyAlignment="1">
      <alignment horizontal="right" shrinkToFit="1"/>
    </xf>
    <xf numFmtId="178" fontId="42" fillId="0" borderId="12" xfId="0" applyNumberFormat="1" applyFont="1" applyBorder="1" applyAlignment="1">
      <alignment wrapText="1"/>
    </xf>
    <xf numFmtId="179" fontId="42" fillId="0" borderId="0" xfId="6" applyNumberFormat="1" applyFont="1" applyFill="1" applyBorder="1" applyAlignment="1">
      <alignment horizontal="right" shrinkToFit="1"/>
    </xf>
    <xf numFmtId="179" fontId="42" fillId="0" borderId="31" xfId="6" applyNumberFormat="1" applyFont="1" applyFill="1" applyBorder="1" applyAlignment="1">
      <alignment horizontal="right" shrinkToFit="1"/>
    </xf>
    <xf numFmtId="179" fontId="42" fillId="0" borderId="10" xfId="6" applyNumberFormat="1" applyFont="1" applyFill="1" applyBorder="1" applyAlignment="1">
      <alignment horizontal="right" shrinkToFit="1"/>
    </xf>
    <xf numFmtId="179" fontId="42" fillId="0" borderId="50" xfId="6" applyNumberFormat="1" applyFont="1" applyFill="1" applyBorder="1" applyAlignment="1">
      <alignment horizontal="right" shrinkToFit="1"/>
    </xf>
    <xf numFmtId="179" fontId="42" fillId="0" borderId="58" xfId="6" applyNumberFormat="1" applyFont="1" applyFill="1" applyBorder="1" applyAlignment="1">
      <alignment horizontal="right" shrinkToFit="1"/>
    </xf>
    <xf numFmtId="179" fontId="42" fillId="0" borderId="71" xfId="6" applyNumberFormat="1" applyFont="1" applyFill="1" applyBorder="1" applyAlignment="1">
      <alignment horizontal="right" shrinkToFit="1"/>
    </xf>
    <xf numFmtId="179" fontId="42" fillId="0" borderId="40" xfId="6" applyNumberFormat="1" applyFont="1" applyFill="1" applyBorder="1" applyAlignment="1">
      <alignment horizontal="right" shrinkToFit="1"/>
    </xf>
    <xf numFmtId="178" fontId="41" fillId="0" borderId="23" xfId="0" applyNumberFormat="1" applyFont="1" applyBorder="1" applyAlignment="1">
      <alignment horizontal="left" wrapText="1"/>
    </xf>
    <xf numFmtId="179" fontId="45" fillId="0" borderId="0" xfId="6" applyNumberFormat="1" applyFont="1" applyFill="1" applyBorder="1" applyAlignment="1">
      <alignment horizontal="right" shrinkToFit="1"/>
    </xf>
    <xf numFmtId="179" fontId="45" fillId="0" borderId="25" xfId="6" applyNumberFormat="1" applyFont="1" applyFill="1" applyBorder="1" applyAlignment="1">
      <alignment horizontal="right" shrinkToFit="1"/>
    </xf>
    <xf numFmtId="179" fontId="45" fillId="0" borderId="31" xfId="6" applyNumberFormat="1" applyFont="1" applyFill="1" applyBorder="1" applyAlignment="1">
      <alignment horizontal="right" shrinkToFit="1"/>
    </xf>
    <xf numFmtId="179" fontId="45" fillId="0" borderId="60" xfId="6" applyNumberFormat="1" applyFont="1" applyFill="1" applyBorder="1" applyAlignment="1">
      <alignment horizontal="right" shrinkToFit="1"/>
    </xf>
    <xf numFmtId="179" fontId="45" fillId="0" borderId="10" xfId="6" applyNumberFormat="1" applyFont="1" applyFill="1" applyBorder="1" applyAlignment="1">
      <alignment horizontal="right" shrinkToFit="1"/>
    </xf>
    <xf numFmtId="179" fontId="45" fillId="0" borderId="50" xfId="6" applyNumberFormat="1" applyFont="1" applyFill="1" applyBorder="1" applyAlignment="1">
      <alignment horizontal="right" shrinkToFit="1"/>
    </xf>
    <xf numFmtId="179" fontId="45" fillId="0" borderId="58" xfId="6" applyNumberFormat="1" applyFont="1" applyFill="1" applyBorder="1" applyAlignment="1">
      <alignment horizontal="right" shrinkToFit="1"/>
    </xf>
    <xf numFmtId="179" fontId="45" fillId="0" borderId="71" xfId="6" applyNumberFormat="1" applyFont="1" applyFill="1" applyBorder="1" applyAlignment="1">
      <alignment horizontal="right" shrinkToFit="1"/>
    </xf>
    <xf numFmtId="179" fontId="45" fillId="0" borderId="40" xfId="6" applyNumberFormat="1" applyFont="1" applyFill="1" applyBorder="1" applyAlignment="1">
      <alignment horizontal="right" shrinkToFit="1"/>
    </xf>
    <xf numFmtId="178" fontId="41" fillId="0" borderId="6" xfId="0" applyNumberFormat="1" applyFont="1" applyBorder="1" applyAlignment="1">
      <alignment wrapText="1"/>
    </xf>
    <xf numFmtId="179" fontId="45" fillId="0" borderId="18" xfId="6" applyNumberFormat="1" applyFont="1" applyFill="1" applyBorder="1" applyAlignment="1">
      <alignment horizontal="right" shrinkToFit="1"/>
    </xf>
    <xf numFmtId="179" fontId="45" fillId="0" borderId="83" xfId="6" applyNumberFormat="1" applyFont="1" applyFill="1" applyBorder="1" applyAlignment="1">
      <alignment horizontal="right" shrinkToFit="1"/>
    </xf>
    <xf numFmtId="179" fontId="45" fillId="0" borderId="26" xfId="6" applyNumberFormat="1" applyFont="1" applyFill="1" applyBorder="1" applyAlignment="1">
      <alignment horizontal="right" shrinkToFit="1"/>
    </xf>
    <xf numFmtId="179" fontId="45" fillId="0" borderId="45" xfId="6" applyNumberFormat="1" applyFont="1" applyFill="1" applyBorder="1" applyAlignment="1">
      <alignment horizontal="right" shrinkToFit="1"/>
    </xf>
    <xf numFmtId="179" fontId="45" fillId="0" borderId="14" xfId="6" applyNumberFormat="1" applyFont="1" applyFill="1" applyBorder="1" applyAlignment="1">
      <alignment horizontal="right" shrinkToFit="1"/>
    </xf>
    <xf numFmtId="179" fontId="45" fillId="0" borderId="27" xfId="6" applyNumberFormat="1" applyFont="1" applyFill="1" applyBorder="1" applyAlignment="1">
      <alignment horizontal="right" shrinkToFit="1"/>
    </xf>
    <xf numFmtId="179" fontId="45" fillId="0" borderId="56" xfId="6" applyNumberFormat="1" applyFont="1" applyFill="1" applyBorder="1" applyAlignment="1">
      <alignment horizontal="right" shrinkToFit="1"/>
    </xf>
    <xf numFmtId="179" fontId="45" fillId="0" borderId="67" xfId="6" applyNumberFormat="1" applyFont="1" applyFill="1" applyBorder="1" applyAlignment="1">
      <alignment horizontal="right" shrinkToFit="1"/>
    </xf>
    <xf numFmtId="178" fontId="41" fillId="0" borderId="63" xfId="0" applyNumberFormat="1" applyFont="1" applyBorder="1" applyAlignment="1">
      <alignment wrapText="1"/>
    </xf>
    <xf numFmtId="179" fontId="42" fillId="0" borderId="62" xfId="6" applyNumberFormat="1" applyFont="1" applyFill="1" applyBorder="1" applyAlignment="1">
      <alignment horizontal="right" shrinkToFit="1"/>
    </xf>
    <xf numFmtId="179" fontId="42" fillId="0" borderId="83" xfId="6" applyNumberFormat="1" applyFont="1" applyFill="1" applyBorder="1" applyAlignment="1">
      <alignment horizontal="right" shrinkToFit="1"/>
    </xf>
    <xf numFmtId="178" fontId="41" fillId="0" borderId="23" xfId="0" applyNumberFormat="1" applyFont="1" applyBorder="1" applyAlignment="1">
      <alignment wrapText="1"/>
    </xf>
    <xf numFmtId="178" fontId="41" fillId="0" borderId="7" xfId="0" applyNumberFormat="1" applyFont="1" applyBorder="1" applyAlignment="1">
      <alignment wrapText="1"/>
    </xf>
    <xf numFmtId="179" fontId="45" fillId="0" borderId="48" xfId="6" applyNumberFormat="1" applyFont="1" applyFill="1" applyBorder="1" applyAlignment="1">
      <alignment horizontal="right" shrinkToFit="1"/>
    </xf>
    <xf numFmtId="178" fontId="41" fillId="0" borderId="4" xfId="0" applyNumberFormat="1" applyFont="1" applyBorder="1" applyAlignment="1">
      <alignment wrapText="1"/>
    </xf>
    <xf numFmtId="179" fontId="41" fillId="0" borderId="16" xfId="6" applyNumberFormat="1" applyFont="1" applyFill="1" applyBorder="1" applyAlignment="1">
      <alignment horizontal="right" shrinkToFit="1"/>
    </xf>
    <xf numFmtId="179" fontId="41" fillId="0" borderId="55" xfId="6" applyNumberFormat="1" applyFont="1" applyFill="1" applyBorder="1" applyAlignment="1">
      <alignment horizontal="right" shrinkToFit="1"/>
    </xf>
    <xf numFmtId="179" fontId="45" fillId="0" borderId="16" xfId="6" applyNumberFormat="1" applyFont="1" applyFill="1" applyBorder="1" applyAlignment="1">
      <alignment horizontal="right" shrinkToFit="1"/>
    </xf>
    <xf numFmtId="179" fontId="45" fillId="0" borderId="29" xfId="6" applyNumberFormat="1" applyFont="1" applyFill="1" applyBorder="1" applyAlignment="1">
      <alignment horizontal="right" shrinkToFit="1"/>
    </xf>
    <xf numFmtId="179" fontId="45" fillId="0" borderId="46" xfId="6" quotePrefix="1" applyNumberFormat="1" applyFont="1" applyFill="1" applyBorder="1" applyAlignment="1">
      <alignment horizontal="right" shrinkToFit="1"/>
    </xf>
    <xf numFmtId="179" fontId="45" fillId="0" borderId="55" xfId="6" quotePrefix="1" applyNumberFormat="1" applyFont="1" applyFill="1" applyBorder="1" applyAlignment="1">
      <alignment horizontal="right" shrinkToFit="1"/>
    </xf>
    <xf numFmtId="179" fontId="45" fillId="0" borderId="66" xfId="6" quotePrefix="1" applyNumberFormat="1" applyFont="1" applyFill="1" applyBorder="1" applyAlignment="1">
      <alignment horizontal="right" shrinkToFit="1"/>
    </xf>
    <xf numFmtId="179" fontId="45" fillId="0" borderId="29" xfId="6" quotePrefix="1" applyNumberFormat="1" applyFont="1" applyFill="1" applyBorder="1" applyAlignment="1">
      <alignment horizontal="right" shrinkToFit="1"/>
    </xf>
    <xf numFmtId="179" fontId="45" fillId="0" borderId="16" xfId="6" quotePrefix="1" applyNumberFormat="1" applyFont="1" applyFill="1" applyBorder="1" applyAlignment="1">
      <alignment horizontal="right" shrinkToFit="1"/>
    </xf>
    <xf numFmtId="179" fontId="45" fillId="0" borderId="54" xfId="6" quotePrefix="1" applyNumberFormat="1" applyFont="1" applyFill="1" applyBorder="1" applyAlignment="1">
      <alignment horizontal="right" shrinkToFit="1"/>
    </xf>
    <xf numFmtId="179" fontId="45" fillId="0" borderId="66" xfId="6" applyNumberFormat="1" applyFont="1" applyFill="1" applyBorder="1" applyAlignment="1">
      <alignment horizontal="right" shrinkToFit="1"/>
    </xf>
    <xf numFmtId="179" fontId="45" fillId="0" borderId="53" xfId="6" applyNumberFormat="1" applyFont="1" applyFill="1" applyBorder="1" applyAlignment="1">
      <alignment horizontal="right" shrinkToFit="1"/>
    </xf>
    <xf numFmtId="179" fontId="45" fillId="0" borderId="53" xfId="6" quotePrefix="1" applyNumberFormat="1" applyFont="1" applyFill="1" applyBorder="1" applyAlignment="1">
      <alignment horizontal="right" shrinkToFit="1"/>
    </xf>
    <xf numFmtId="179" fontId="41" fillId="0" borderId="14" xfId="6" applyNumberFormat="1" applyFont="1" applyFill="1" applyBorder="1" applyAlignment="1">
      <alignment horizontal="right" shrinkToFit="1"/>
    </xf>
    <xf numFmtId="179" fontId="41" fillId="0" borderId="26" xfId="6" applyNumberFormat="1" applyFont="1" applyFill="1" applyBorder="1" applyAlignment="1">
      <alignment horizontal="right" shrinkToFit="1"/>
    </xf>
    <xf numFmtId="179" fontId="41" fillId="0" borderId="45" xfId="6" applyNumberFormat="1" applyFont="1" applyFill="1" applyBorder="1" applyAlignment="1">
      <alignment horizontal="right" shrinkToFit="1"/>
    </xf>
    <xf numFmtId="179" fontId="41" fillId="0" borderId="27" xfId="6" applyNumberFormat="1" applyFont="1" applyFill="1" applyBorder="1" applyAlignment="1">
      <alignment horizontal="right" shrinkToFit="1"/>
    </xf>
    <xf numFmtId="179" fontId="41" fillId="0" borderId="56" xfId="6" applyNumberFormat="1" applyFont="1" applyFill="1" applyBorder="1" applyAlignment="1">
      <alignment horizontal="right" shrinkToFit="1"/>
    </xf>
    <xf numFmtId="179" fontId="41" fillId="0" borderId="18" xfId="6" applyNumberFormat="1" applyFont="1" applyFill="1" applyBorder="1" applyAlignment="1">
      <alignment horizontal="right" shrinkToFit="1"/>
    </xf>
    <xf numFmtId="179" fontId="45" fillId="0" borderId="27" xfId="6" quotePrefix="1" applyNumberFormat="1" applyFont="1" applyFill="1" applyBorder="1" applyAlignment="1">
      <alignment horizontal="right" shrinkToFit="1"/>
    </xf>
    <xf numFmtId="179" fontId="45" fillId="0" borderId="56" xfId="6" quotePrefix="1" applyNumberFormat="1" applyFont="1" applyFill="1" applyBorder="1" applyAlignment="1">
      <alignment horizontal="right" shrinkToFit="1"/>
    </xf>
    <xf numFmtId="179" fontId="45" fillId="0" borderId="67" xfId="6" quotePrefix="1" applyNumberFormat="1" applyFont="1" applyFill="1" applyBorder="1" applyAlignment="1">
      <alignment horizontal="right" shrinkToFit="1"/>
    </xf>
    <xf numFmtId="179" fontId="45" fillId="0" borderId="26" xfId="6" quotePrefix="1" applyNumberFormat="1" applyFont="1" applyFill="1" applyBorder="1" applyAlignment="1">
      <alignment horizontal="right" shrinkToFit="1"/>
    </xf>
    <xf numFmtId="179" fontId="45" fillId="0" borderId="14" xfId="6" quotePrefix="1" applyNumberFormat="1" applyFont="1" applyFill="1" applyBorder="1" applyAlignment="1">
      <alignment horizontal="right" shrinkToFit="1"/>
    </xf>
    <xf numFmtId="179" fontId="45" fillId="0" borderId="18" xfId="6" quotePrefix="1" applyNumberFormat="1" applyFont="1" applyFill="1" applyBorder="1" applyAlignment="1">
      <alignment horizontal="right" shrinkToFit="1"/>
    </xf>
    <xf numFmtId="179" fontId="45" fillId="0" borderId="45" xfId="6" quotePrefix="1" applyNumberFormat="1" applyFont="1" applyFill="1" applyBorder="1" applyAlignment="1">
      <alignment horizontal="right" shrinkToFit="1"/>
    </xf>
    <xf numFmtId="178" fontId="42" fillId="0" borderId="5" xfId="0" applyNumberFormat="1" applyFont="1" applyBorder="1" applyAlignment="1">
      <alignment wrapText="1"/>
    </xf>
    <xf numFmtId="179" fontId="42" fillId="0" borderId="11" xfId="6" applyNumberFormat="1" applyFont="1" applyFill="1" applyBorder="1" applyAlignment="1">
      <alignment horizontal="right" shrinkToFit="1"/>
    </xf>
    <xf numFmtId="179" fontId="42" fillId="0" borderId="85" xfId="6" applyNumberFormat="1" applyFont="1" applyFill="1" applyBorder="1" applyAlignment="1">
      <alignment horizontal="right" shrinkToFit="1"/>
    </xf>
    <xf numFmtId="179" fontId="42" fillId="0" borderId="84" xfId="6" applyNumberFormat="1" applyFont="1" applyFill="1" applyBorder="1" applyAlignment="1">
      <alignment horizontal="right" shrinkToFit="1"/>
    </xf>
    <xf numFmtId="179" fontId="42" fillId="0" borderId="90" xfId="6" applyNumberFormat="1" applyFont="1" applyFill="1" applyBorder="1" applyAlignment="1">
      <alignment horizontal="right" shrinkToFit="1"/>
    </xf>
    <xf numFmtId="179" fontId="42" fillId="0" borderId="3" xfId="6" applyNumberFormat="1" applyFont="1" applyFill="1" applyBorder="1" applyAlignment="1">
      <alignment horizontal="right" shrinkToFit="1"/>
    </xf>
    <xf numFmtId="179" fontId="42" fillId="0" borderId="78" xfId="6" applyNumberFormat="1" applyFont="1" applyFill="1" applyBorder="1" applyAlignment="1">
      <alignment horizontal="right" shrinkToFit="1"/>
    </xf>
    <xf numFmtId="179" fontId="42" fillId="0" borderId="68" xfId="6" applyNumberFormat="1" applyFont="1" applyFill="1" applyBorder="1" applyAlignment="1">
      <alignment horizontal="right" shrinkToFit="1"/>
    </xf>
    <xf numFmtId="179" fontId="42" fillId="0" borderId="30" xfId="6" quotePrefix="1" applyNumberFormat="1" applyFont="1" applyFill="1" applyBorder="1" applyAlignment="1">
      <alignment horizontal="right" shrinkToFit="1"/>
    </xf>
    <xf numFmtId="179" fontId="42" fillId="0" borderId="44" xfId="6" quotePrefix="1" applyNumberFormat="1" applyFont="1" applyFill="1" applyBorder="1" applyAlignment="1">
      <alignment horizontal="right" shrinkToFit="1"/>
    </xf>
    <xf numFmtId="179" fontId="42" fillId="0" borderId="35" xfId="6" quotePrefix="1" applyNumberFormat="1" applyFont="1" applyFill="1" applyBorder="1" applyAlignment="1">
      <alignment horizontal="right" shrinkToFit="1"/>
    </xf>
    <xf numFmtId="179" fontId="42" fillId="0" borderId="76" xfId="6" quotePrefix="1" applyNumberFormat="1" applyFont="1" applyFill="1" applyBorder="1" applyAlignment="1">
      <alignment horizontal="right" shrinkToFit="1"/>
    </xf>
    <xf numFmtId="179" fontId="42" fillId="0" borderId="9" xfId="6" quotePrefix="1" applyNumberFormat="1" applyFont="1" applyFill="1" applyBorder="1" applyAlignment="1">
      <alignment horizontal="right" shrinkToFit="1"/>
    </xf>
    <xf numFmtId="179" fontId="42" fillId="0" borderId="2" xfId="6" quotePrefix="1" applyNumberFormat="1" applyFont="1" applyFill="1" applyBorder="1" applyAlignment="1">
      <alignment horizontal="right" shrinkToFit="1"/>
    </xf>
    <xf numFmtId="179" fontId="42" fillId="0" borderId="36" xfId="6" quotePrefix="1" applyNumberFormat="1" applyFont="1" applyFill="1" applyBorder="1" applyAlignment="1">
      <alignment horizontal="right" shrinkToFit="1"/>
    </xf>
    <xf numFmtId="179" fontId="41" fillId="0" borderId="91" xfId="6" applyNumberFormat="1" applyFont="1" applyFill="1" applyBorder="1" applyAlignment="1">
      <alignment horizontal="right" shrinkToFit="1"/>
    </xf>
    <xf numFmtId="179" fontId="41" fillId="0" borderId="37" xfId="6" applyNumberFormat="1" applyFont="1" applyFill="1" applyBorder="1" applyAlignment="1">
      <alignment horizontal="right" shrinkToFit="1"/>
    </xf>
    <xf numFmtId="179" fontId="45" fillId="0" borderId="38" xfId="6" applyNumberFormat="1" applyFont="1" applyFill="1" applyBorder="1" applyAlignment="1">
      <alignment horizontal="right" shrinkToFit="1"/>
    </xf>
    <xf numFmtId="179" fontId="41" fillId="0" borderId="80" xfId="6" applyNumberFormat="1" applyFont="1" applyFill="1" applyBorder="1" applyAlignment="1">
      <alignment horizontal="right" shrinkToFit="1"/>
    </xf>
    <xf numFmtId="179" fontId="41" fillId="0" borderId="92" xfId="6" applyNumberFormat="1" applyFont="1" applyFill="1" applyBorder="1" applyAlignment="1">
      <alignment horizontal="right" shrinkToFit="1"/>
    </xf>
    <xf numFmtId="179" fontId="41" fillId="0" borderId="58" xfId="6" applyNumberFormat="1" applyFont="1" applyFill="1" applyBorder="1" applyAlignment="1">
      <alignment horizontal="right" shrinkToFit="1"/>
    </xf>
    <xf numFmtId="179" fontId="41" fillId="0" borderId="31" xfId="6" applyNumberFormat="1" applyFont="1" applyFill="1" applyBorder="1" applyAlignment="1">
      <alignment horizontal="right" shrinkToFit="1"/>
    </xf>
    <xf numFmtId="179" fontId="41" fillId="0" borderId="0" xfId="6" applyNumberFormat="1" applyFont="1" applyFill="1" applyBorder="1" applyAlignment="1">
      <alignment horizontal="right" shrinkToFit="1"/>
    </xf>
    <xf numFmtId="179" fontId="41" fillId="0" borderId="10" xfId="6" applyNumberFormat="1" applyFont="1" applyFill="1" applyBorder="1" applyAlignment="1">
      <alignment horizontal="right" shrinkToFit="1"/>
    </xf>
    <xf numFmtId="179" fontId="41" fillId="0" borderId="50" xfId="6" applyNumberFormat="1" applyFont="1" applyFill="1" applyBorder="1" applyAlignment="1">
      <alignment horizontal="right" shrinkToFit="1"/>
    </xf>
    <xf numFmtId="179" fontId="41" fillId="0" borderId="71" xfId="6" applyNumberFormat="1" applyFont="1" applyFill="1" applyBorder="1" applyAlignment="1">
      <alignment horizontal="right" shrinkToFit="1"/>
    </xf>
    <xf numFmtId="179" fontId="41" fillId="0" borderId="81" xfId="6" applyNumberFormat="1" applyFont="1" applyFill="1" applyBorder="1" applyAlignment="1">
      <alignment horizontal="right" shrinkToFit="1"/>
    </xf>
    <xf numFmtId="179" fontId="41" fillId="0" borderId="38" xfId="6" applyNumberFormat="1" applyFont="1" applyFill="1" applyBorder="1" applyAlignment="1">
      <alignment horizontal="right" shrinkToFit="1"/>
    </xf>
    <xf numFmtId="179" fontId="41" fillId="0" borderId="40" xfId="6" applyNumberFormat="1" applyFont="1" applyFill="1" applyBorder="1" applyAlignment="1">
      <alignment horizontal="right" shrinkToFit="1"/>
    </xf>
    <xf numFmtId="178" fontId="41" fillId="0" borderId="93" xfId="0" applyNumberFormat="1" applyFont="1" applyBorder="1" applyAlignment="1">
      <alignment horizontal="left" wrapText="1"/>
    </xf>
    <xf numFmtId="179" fontId="41" fillId="0" borderId="32" xfId="6" applyNumberFormat="1" applyFont="1" applyFill="1" applyBorder="1" applyAlignment="1">
      <alignment horizontal="right" shrinkToFit="1"/>
    </xf>
    <xf numFmtId="179" fontId="41" fillId="0" borderId="89" xfId="6" applyNumberFormat="1" applyFont="1" applyFill="1" applyBorder="1" applyAlignment="1">
      <alignment horizontal="right" shrinkToFit="1"/>
    </xf>
    <xf numFmtId="179" fontId="41" fillId="0" borderId="83" xfId="6" applyNumberFormat="1" applyFont="1" applyFill="1" applyBorder="1" applyAlignment="1">
      <alignment horizontal="right" shrinkToFit="1"/>
    </xf>
    <xf numFmtId="179" fontId="41" fillId="0" borderId="65" xfId="6" applyNumberFormat="1" applyFont="1" applyFill="1" applyBorder="1" applyAlignment="1">
      <alignment horizontal="right" shrinkToFit="1"/>
    </xf>
    <xf numFmtId="179" fontId="41" fillId="0" borderId="63" xfId="6" applyNumberFormat="1" applyFont="1" applyFill="1" applyBorder="1" applyAlignment="1">
      <alignment horizontal="right" shrinkToFit="1"/>
    </xf>
    <xf numFmtId="179" fontId="41" fillId="0" borderId="94" xfId="6" applyNumberFormat="1" applyFont="1" applyFill="1" applyBorder="1" applyAlignment="1">
      <alignment horizontal="right" shrinkToFit="1"/>
    </xf>
    <xf numFmtId="179" fontId="41" fillId="0" borderId="79" xfId="6" applyNumberFormat="1" applyFont="1" applyFill="1" applyBorder="1" applyAlignment="1">
      <alignment horizontal="right" shrinkToFit="1"/>
    </xf>
    <xf numFmtId="179" fontId="41" fillId="0" borderId="62" xfId="6" applyNumberFormat="1" applyFont="1" applyFill="1" applyBorder="1" applyAlignment="1">
      <alignment horizontal="right" shrinkToFit="1"/>
    </xf>
    <xf numFmtId="178" fontId="42" fillId="0" borderId="8" xfId="0" applyNumberFormat="1" applyFont="1" applyBorder="1" applyAlignment="1">
      <alignment horizontal="left" wrapText="1"/>
    </xf>
    <xf numFmtId="178" fontId="41" fillId="0" borderId="12" xfId="0" applyNumberFormat="1" applyFont="1" applyBorder="1" applyAlignment="1">
      <alignment horizontal="left" wrapText="1"/>
    </xf>
    <xf numFmtId="179" fontId="41" fillId="0" borderId="33" xfId="6" applyNumberFormat="1" applyFont="1" applyFill="1" applyBorder="1" applyAlignment="1">
      <alignment horizontal="right" shrinkToFit="1"/>
    </xf>
    <xf numFmtId="179" fontId="41" fillId="0" borderId="61" xfId="6" applyNumberFormat="1" applyFont="1" applyFill="1" applyBorder="1" applyAlignment="1">
      <alignment horizontal="right" shrinkToFit="1"/>
    </xf>
    <xf numFmtId="178" fontId="42" fillId="0" borderId="21" xfId="0" applyNumberFormat="1" applyFont="1" applyBorder="1" applyAlignment="1">
      <alignment horizontal="left" wrapText="1"/>
    </xf>
    <xf numFmtId="179" fontId="42" fillId="0" borderId="20" xfId="6" applyNumberFormat="1" applyFont="1" applyFill="1" applyBorder="1" applyAlignment="1">
      <alignment horizontal="right" shrinkToFit="1"/>
    </xf>
    <xf numFmtId="179" fontId="42" fillId="0" borderId="34" xfId="6" applyNumberFormat="1" applyFont="1" applyFill="1" applyBorder="1" applyAlignment="1">
      <alignment horizontal="right" shrinkToFit="1"/>
    </xf>
    <xf numFmtId="179" fontId="42" fillId="0" borderId="13" xfId="6" applyNumberFormat="1" applyFont="1" applyFill="1" applyBorder="1" applyAlignment="1">
      <alignment horizontal="right" shrinkToFit="1"/>
    </xf>
    <xf numFmtId="179" fontId="42" fillId="0" borderId="51" xfId="6" applyNumberFormat="1" applyFont="1" applyFill="1" applyBorder="1" applyAlignment="1">
      <alignment horizontal="right" shrinkToFit="1"/>
    </xf>
    <xf numFmtId="179" fontId="42" fillId="0" borderId="57" xfId="6" applyNumberFormat="1" applyFont="1" applyFill="1" applyBorder="1" applyAlignment="1">
      <alignment horizontal="right" shrinkToFit="1"/>
    </xf>
    <xf numFmtId="179" fontId="42" fillId="0" borderId="72" xfId="6" applyNumberFormat="1" applyFont="1" applyFill="1" applyBorder="1" applyAlignment="1">
      <alignment horizontal="right" shrinkToFit="1"/>
    </xf>
    <xf numFmtId="179" fontId="42" fillId="0" borderId="42" xfId="6" applyNumberFormat="1" applyFont="1" applyFill="1" applyBorder="1" applyAlignment="1">
      <alignment horizontal="right" shrinkToFit="1"/>
    </xf>
    <xf numFmtId="179" fontId="41" fillId="0" borderId="0" xfId="0" applyNumberFormat="1" applyFont="1" applyAlignment="1">
      <alignment horizontal="left" shrinkToFit="1"/>
    </xf>
    <xf numFmtId="0" fontId="5" fillId="0" borderId="0" xfId="0" applyFont="1" applyAlignment="1">
      <alignment vertical="center"/>
    </xf>
    <xf numFmtId="3" fontId="18" fillId="0" borderId="0" xfId="0" applyNumberFormat="1" applyFont="1"/>
    <xf numFmtId="0" fontId="29" fillId="0" borderId="0" xfId="0" applyFont="1" applyAlignment="1">
      <alignment horizontal="left"/>
    </xf>
    <xf numFmtId="179" fontId="41" fillId="0" borderId="0" xfId="0" applyNumberFormat="1" applyFont="1" applyAlignment="1">
      <alignment horizontal="left"/>
    </xf>
    <xf numFmtId="179" fontId="29" fillId="0" borderId="0" xfId="0" applyNumberFormat="1" applyFont="1"/>
    <xf numFmtId="179" fontId="16" fillId="0" borderId="0" xfId="6" applyNumberFormat="1" applyFont="1" applyFill="1" applyAlignment="1">
      <alignment horizontal="right"/>
    </xf>
    <xf numFmtId="176" fontId="16" fillId="0" borderId="0" xfId="6" applyNumberFormat="1" applyFont="1" applyFill="1"/>
    <xf numFmtId="0" fontId="18" fillId="0" borderId="0" xfId="0" applyFont="1" applyAlignment="1">
      <alignment horizontal="left" shrinkToFit="1"/>
    </xf>
    <xf numFmtId="179" fontId="18" fillId="0" borderId="30" xfId="0" applyNumberFormat="1" applyFont="1" applyBorder="1" applyAlignment="1">
      <alignment horizontal="center" vertical="center" wrapText="1" shrinkToFit="1"/>
    </xf>
    <xf numFmtId="179" fontId="18" fillId="0" borderId="30" xfId="0" applyNumberFormat="1" applyFont="1" applyBorder="1" applyAlignment="1">
      <alignment horizontal="center" vertical="center" shrinkToFit="1"/>
    </xf>
    <xf numFmtId="49" fontId="18" fillId="0" borderId="2" xfId="0" applyNumberFormat="1" applyFont="1" applyBorder="1" applyAlignment="1">
      <alignment horizontal="center" vertical="center" wrapText="1" shrinkToFit="1"/>
    </xf>
    <xf numFmtId="179" fontId="24" fillId="0" borderId="54" xfId="6" applyNumberFormat="1" applyFont="1" applyFill="1" applyBorder="1"/>
    <xf numFmtId="181" fontId="18" fillId="0" borderId="25" xfId="6" applyNumberFormat="1" applyFont="1" applyFill="1" applyBorder="1" applyAlignment="1">
      <alignment horizontal="right"/>
    </xf>
    <xf numFmtId="179" fontId="18" fillId="0" borderId="25" xfId="6" applyNumberFormat="1" applyFont="1" applyFill="1" applyBorder="1" applyAlignment="1">
      <alignment horizontal="right"/>
    </xf>
    <xf numFmtId="179" fontId="18" fillId="0" borderId="17" xfId="6" applyNumberFormat="1" applyFont="1" applyFill="1" applyBorder="1" applyAlignment="1">
      <alignment horizontal="right"/>
    </xf>
    <xf numFmtId="181" fontId="18" fillId="0" borderId="26" xfId="6" applyNumberFormat="1" applyFont="1" applyFill="1" applyBorder="1" applyAlignment="1">
      <alignment horizontal="right"/>
    </xf>
    <xf numFmtId="179" fontId="18" fillId="0" borderId="18" xfId="6" applyNumberFormat="1" applyFont="1" applyFill="1" applyBorder="1" applyAlignment="1">
      <alignment horizontal="right"/>
    </xf>
    <xf numFmtId="179" fontId="18" fillId="0" borderId="32" xfId="6" applyNumberFormat="1" applyFont="1" applyFill="1" applyBorder="1" applyAlignment="1">
      <alignment horizontal="right"/>
    </xf>
    <xf numFmtId="179" fontId="18" fillId="0" borderId="19" xfId="6" applyNumberFormat="1" applyFont="1" applyFill="1" applyBorder="1" applyAlignment="1">
      <alignment horizontal="right"/>
    </xf>
    <xf numFmtId="0" fontId="23" fillId="0" borderId="0" xfId="0" quotePrefix="1" applyFont="1"/>
    <xf numFmtId="181" fontId="24" fillId="0" borderId="30" xfId="6" applyNumberFormat="1" applyFont="1" applyFill="1" applyBorder="1" applyAlignment="1">
      <alignment horizontal="right"/>
    </xf>
    <xf numFmtId="179" fontId="24" fillId="0" borderId="2" xfId="6" applyNumberFormat="1" applyFont="1" applyFill="1" applyBorder="1" applyAlignment="1">
      <alignment horizontal="right"/>
    </xf>
    <xf numFmtId="179" fontId="26" fillId="0" borderId="0" xfId="0" applyNumberFormat="1" applyFont="1"/>
    <xf numFmtId="181" fontId="24" fillId="0" borderId="31" xfId="6" applyNumberFormat="1" applyFont="1" applyFill="1" applyBorder="1" applyAlignment="1">
      <alignment horizontal="right"/>
    </xf>
    <xf numFmtId="179" fontId="24" fillId="0" borderId="0" xfId="6" applyNumberFormat="1" applyFont="1" applyFill="1" applyBorder="1" applyAlignment="1">
      <alignment horizontal="right"/>
    </xf>
    <xf numFmtId="179" fontId="24" fillId="0" borderId="62" xfId="6" applyNumberFormat="1" applyFont="1" applyFill="1" applyBorder="1" applyAlignment="1">
      <alignment horizontal="right"/>
    </xf>
    <xf numFmtId="181" fontId="27" fillId="0" borderId="25" xfId="6" applyNumberFormat="1" applyFont="1" applyFill="1" applyBorder="1" applyAlignment="1">
      <alignment horizontal="right"/>
    </xf>
    <xf numFmtId="181" fontId="27" fillId="0" borderId="18" xfId="6" applyNumberFormat="1" applyFont="1" applyFill="1" applyBorder="1" applyAlignment="1">
      <alignment horizontal="right"/>
    </xf>
    <xf numFmtId="179" fontId="27" fillId="0" borderId="19" xfId="6" applyNumberFormat="1" applyFont="1" applyFill="1" applyBorder="1" applyAlignment="1">
      <alignment horizontal="right"/>
    </xf>
    <xf numFmtId="0" fontId="23" fillId="0" borderId="10" xfId="0" applyFont="1" applyBorder="1" applyAlignment="1">
      <alignment wrapText="1"/>
    </xf>
    <xf numFmtId="181" fontId="18" fillId="0" borderId="31" xfId="6" applyNumberFormat="1" applyFont="1" applyFill="1" applyBorder="1" applyAlignment="1">
      <alignment horizontal="right"/>
    </xf>
    <xf numFmtId="181" fontId="24" fillId="0" borderId="33" xfId="6" applyNumberFormat="1" applyFont="1" applyFill="1" applyBorder="1" applyAlignment="1">
      <alignment horizontal="right"/>
    </xf>
    <xf numFmtId="179" fontId="24" fillId="0" borderId="86" xfId="6" applyNumberFormat="1" applyFont="1" applyFill="1" applyBorder="1" applyAlignment="1">
      <alignment horizontal="right"/>
    </xf>
    <xf numFmtId="181" fontId="18" fillId="0" borderId="32" xfId="6" applyNumberFormat="1" applyFont="1" applyFill="1" applyBorder="1" applyAlignment="1">
      <alignment horizontal="right"/>
    </xf>
    <xf numFmtId="181" fontId="24" fillId="0" borderId="29" xfId="6" applyNumberFormat="1" applyFont="1" applyFill="1" applyBorder="1" applyAlignment="1">
      <alignment horizontal="right"/>
    </xf>
    <xf numFmtId="179" fontId="24" fillId="0" borderId="54" xfId="6" applyNumberFormat="1" applyFont="1" applyFill="1" applyBorder="1" applyAlignment="1">
      <alignment horizontal="right"/>
    </xf>
    <xf numFmtId="181" fontId="18" fillId="0" borderId="83" xfId="6" applyNumberFormat="1" applyFont="1" applyFill="1" applyBorder="1" applyAlignment="1">
      <alignment horizontal="right"/>
    </xf>
    <xf numFmtId="181" fontId="27" fillId="0" borderId="45" xfId="6" applyNumberFormat="1" applyFont="1" applyFill="1" applyBorder="1" applyAlignment="1">
      <alignment horizontal="right"/>
    </xf>
    <xf numFmtId="179" fontId="18" fillId="0" borderId="83" xfId="6" applyNumberFormat="1" applyFont="1" applyFill="1" applyBorder="1" applyAlignment="1">
      <alignment horizontal="right"/>
    </xf>
    <xf numFmtId="0" fontId="25" fillId="0" borderId="10" xfId="0" applyFont="1" applyBorder="1" applyAlignment="1">
      <alignment wrapText="1"/>
    </xf>
    <xf numFmtId="179" fontId="24" fillId="0" borderId="83" xfId="6" applyNumberFormat="1" applyFont="1" applyFill="1" applyBorder="1" applyAlignment="1">
      <alignment horizontal="right"/>
    </xf>
    <xf numFmtId="49" fontId="18" fillId="0" borderId="0" xfId="0" applyNumberFormat="1" applyFont="1" applyAlignment="1">
      <alignment vertical="center"/>
    </xf>
    <xf numFmtId="179" fontId="18" fillId="0" borderId="31" xfId="6" applyNumberFormat="1" applyFont="1" applyFill="1" applyBorder="1" applyAlignment="1"/>
    <xf numFmtId="179" fontId="18" fillId="0" borderId="0" xfId="6" applyNumberFormat="1" applyFont="1" applyFill="1" applyBorder="1" applyAlignment="1"/>
    <xf numFmtId="181" fontId="18" fillId="0" borderId="18" xfId="6" applyNumberFormat="1" applyFont="1" applyFill="1" applyBorder="1" applyAlignment="1">
      <alignment horizontal="right"/>
    </xf>
    <xf numFmtId="181" fontId="18" fillId="0" borderId="67" xfId="6" applyNumberFormat="1" applyFont="1" applyFill="1" applyBorder="1" applyAlignment="1">
      <alignment horizontal="right"/>
    </xf>
    <xf numFmtId="181" fontId="18" fillId="0" borderId="45" xfId="6" applyNumberFormat="1" applyFont="1" applyFill="1" applyBorder="1" applyAlignment="1">
      <alignment horizontal="right"/>
    </xf>
    <xf numFmtId="3" fontId="23" fillId="0" borderId="18" xfId="0" applyNumberFormat="1" applyFont="1" applyBorder="1"/>
    <xf numFmtId="179" fontId="18" fillId="0" borderId="85" xfId="6" applyNumberFormat="1" applyFont="1" applyFill="1" applyBorder="1" applyAlignment="1">
      <alignment horizontal="right"/>
    </xf>
    <xf numFmtId="179" fontId="18" fillId="0" borderId="3" xfId="6" applyNumberFormat="1" applyFont="1" applyFill="1" applyBorder="1" applyAlignment="1">
      <alignment horizontal="right"/>
    </xf>
    <xf numFmtId="179" fontId="18" fillId="0" borderId="26" xfId="0" applyNumberFormat="1" applyFont="1" applyBorder="1" applyAlignment="1">
      <alignment horizontal="right" vertical="center"/>
    </xf>
    <xf numFmtId="179" fontId="18" fillId="0" borderId="65" xfId="6" applyNumberFormat="1" applyFont="1" applyFill="1" applyBorder="1" applyAlignment="1">
      <alignment horizontal="right"/>
    </xf>
    <xf numFmtId="179" fontId="24" fillId="0" borderId="85" xfId="6" applyNumberFormat="1" applyFont="1" applyFill="1" applyBorder="1" applyAlignment="1">
      <alignment horizontal="right"/>
    </xf>
    <xf numFmtId="179" fontId="24" fillId="0" borderId="3" xfId="6" applyNumberFormat="1" applyFont="1" applyFill="1" applyBorder="1" applyAlignment="1">
      <alignment horizontal="right"/>
    </xf>
    <xf numFmtId="179" fontId="18" fillId="0" borderId="2" xfId="6" applyNumberFormat="1" applyFont="1" applyFill="1" applyBorder="1" applyAlignment="1">
      <alignment horizontal="right"/>
    </xf>
    <xf numFmtId="179" fontId="18" fillId="0" borderId="76" xfId="6" applyNumberFormat="1" applyFont="1" applyFill="1" applyBorder="1" applyAlignment="1">
      <alignment horizontal="right"/>
    </xf>
    <xf numFmtId="179" fontId="18" fillId="0" borderId="54" xfId="6" applyNumberFormat="1" applyFont="1" applyFill="1" applyBorder="1" applyAlignment="1">
      <alignment horizontal="right"/>
    </xf>
    <xf numFmtId="179" fontId="18" fillId="0" borderId="66" xfId="6" applyNumberFormat="1" applyFont="1" applyFill="1" applyBorder="1" applyAlignment="1">
      <alignment horizontal="right"/>
    </xf>
    <xf numFmtId="179" fontId="24" fillId="0" borderId="13" xfId="6" applyNumberFormat="1" applyFont="1" applyFill="1" applyBorder="1" applyAlignment="1">
      <alignment horizontal="right"/>
    </xf>
    <xf numFmtId="179" fontId="24" fillId="0" borderId="72" xfId="6" applyNumberFormat="1" applyFont="1" applyFill="1" applyBorder="1" applyAlignment="1">
      <alignment horizontal="right"/>
    </xf>
    <xf numFmtId="179" fontId="18" fillId="0" borderId="0" xfId="6" applyNumberFormat="1" applyFont="1" applyFill="1" applyBorder="1" applyAlignment="1">
      <alignment vertical="center"/>
    </xf>
    <xf numFmtId="179" fontId="18" fillId="0" borderId="33" xfId="6" applyNumberFormat="1" applyFont="1" applyFill="1" applyBorder="1" applyAlignment="1">
      <alignment horizontal="right"/>
    </xf>
    <xf numFmtId="179" fontId="24" fillId="0" borderId="95" xfId="6" applyNumberFormat="1" applyFont="1" applyFill="1" applyBorder="1" applyAlignment="1">
      <alignment horizontal="right"/>
    </xf>
    <xf numFmtId="49" fontId="27" fillId="0" borderId="35" xfId="0" applyNumberFormat="1" applyFont="1" applyBorder="1" applyAlignment="1">
      <alignment horizontal="center" vertical="center" wrapText="1" shrinkToFit="1"/>
    </xf>
    <xf numFmtId="185" fontId="27" fillId="0" borderId="56" xfId="6" applyNumberFormat="1" applyFont="1" applyFill="1" applyBorder="1" applyAlignment="1">
      <alignment horizontal="right" shrinkToFit="1"/>
    </xf>
    <xf numFmtId="186" fontId="27" fillId="0" borderId="56" xfId="6" applyNumberFormat="1" applyFont="1" applyFill="1" applyBorder="1" applyAlignment="1">
      <alignment horizontal="right" shrinkToFit="1"/>
    </xf>
    <xf numFmtId="182" fontId="27" fillId="0" borderId="56" xfId="6" applyNumberFormat="1" applyFont="1" applyFill="1" applyBorder="1" applyAlignment="1">
      <alignment horizontal="right" shrinkToFit="1"/>
    </xf>
    <xf numFmtId="187" fontId="27" fillId="0" borderId="56" xfId="6" applyNumberFormat="1" applyFont="1" applyFill="1" applyBorder="1" applyAlignment="1">
      <alignment horizontal="right" shrinkToFit="1"/>
    </xf>
    <xf numFmtId="182" fontId="27" fillId="0" borderId="96" xfId="6" applyNumberFormat="1" applyFont="1" applyFill="1" applyBorder="1" applyAlignment="1">
      <alignment horizontal="right" shrinkToFit="1"/>
    </xf>
    <xf numFmtId="49" fontId="27" fillId="0" borderId="55" xfId="0" quotePrefix="1" applyNumberFormat="1" applyFont="1" applyBorder="1" applyAlignment="1">
      <alignment horizontal="center" vertical="center" shrinkToFit="1"/>
    </xf>
    <xf numFmtId="49" fontId="27" fillId="0" borderId="53" xfId="0" quotePrefix="1" applyNumberFormat="1" applyFont="1" applyBorder="1" applyAlignment="1">
      <alignment horizontal="center" vertical="center" shrinkToFit="1"/>
    </xf>
    <xf numFmtId="181" fontId="27" fillId="0" borderId="97" xfId="6" applyNumberFormat="1" applyFont="1" applyFill="1" applyBorder="1" applyAlignment="1">
      <alignment horizontal="right" shrinkToFit="1"/>
    </xf>
    <xf numFmtId="181" fontId="27" fillId="0" borderId="60" xfId="6" applyNumberFormat="1" applyFont="1" applyFill="1" applyBorder="1" applyAlignment="1">
      <alignment horizontal="right" shrinkToFit="1"/>
    </xf>
    <xf numFmtId="181" fontId="27" fillId="0" borderId="56" xfId="6" applyNumberFormat="1" applyFont="1" applyFill="1" applyBorder="1" applyAlignment="1">
      <alignment horizontal="right" shrinkToFit="1"/>
    </xf>
    <xf numFmtId="183" fontId="27" fillId="0" borderId="56" xfId="6" applyNumberFormat="1" applyFont="1" applyFill="1" applyBorder="1" applyAlignment="1">
      <alignment horizontal="right" shrinkToFit="1"/>
    </xf>
    <xf numFmtId="183" fontId="27" fillId="0" borderId="45" xfId="6" applyNumberFormat="1" applyFont="1" applyFill="1" applyBorder="1" applyAlignment="1">
      <alignment horizontal="right" shrinkToFit="1"/>
    </xf>
    <xf numFmtId="183" fontId="27" fillId="0" borderId="96" xfId="6" applyNumberFormat="1" applyFont="1" applyFill="1" applyBorder="1" applyAlignment="1">
      <alignment horizontal="right" shrinkToFit="1"/>
    </xf>
    <xf numFmtId="179" fontId="24" fillId="0" borderId="26" xfId="6" applyNumberFormat="1" applyFont="1" applyFill="1" applyBorder="1" applyAlignment="1">
      <alignment horizontal="right" shrinkToFit="1"/>
    </xf>
    <xf numFmtId="179" fontId="24" fillId="0" borderId="37" xfId="6" applyNumberFormat="1" applyFont="1" applyFill="1" applyBorder="1" applyAlignment="1">
      <alignment horizontal="right" shrinkToFit="1"/>
    </xf>
    <xf numFmtId="179" fontId="24" fillId="0" borderId="25" xfId="6" applyNumberFormat="1" applyFont="1" applyFill="1" applyBorder="1" applyAlignment="1">
      <alignment horizontal="right" shrinkToFit="1"/>
    </xf>
    <xf numFmtId="0" fontId="23" fillId="0" borderId="0" xfId="0" applyFont="1" applyAlignment="1">
      <alignment horizontal="center"/>
    </xf>
    <xf numFmtId="178" fontId="23" fillId="0" borderId="0" xfId="0" applyNumberFormat="1" applyFont="1"/>
    <xf numFmtId="179" fontId="18" fillId="0" borderId="67" xfId="6" quotePrefix="1" applyNumberFormat="1" applyFont="1" applyFill="1" applyBorder="1" applyAlignment="1">
      <alignment horizontal="right"/>
    </xf>
    <xf numFmtId="179" fontId="18" fillId="0" borderId="77" xfId="6" applyNumberFormat="1" applyFont="1" applyFill="1" applyBorder="1" applyAlignment="1">
      <alignment horizontal="right"/>
    </xf>
    <xf numFmtId="179" fontId="24" fillId="0" borderId="99" xfId="6" applyNumberFormat="1" applyFont="1" applyFill="1" applyBorder="1" applyAlignment="1">
      <alignment horizontal="right"/>
    </xf>
    <xf numFmtId="49" fontId="27" fillId="0" borderId="76" xfId="0" applyNumberFormat="1" applyFont="1" applyBorder="1" applyAlignment="1">
      <alignment horizontal="center" vertical="center" wrapText="1" shrinkToFit="1"/>
    </xf>
    <xf numFmtId="49" fontId="27" fillId="0" borderId="66" xfId="0" quotePrefix="1" applyNumberFormat="1" applyFont="1" applyBorder="1" applyAlignment="1">
      <alignment horizontal="center" vertical="center" shrinkToFit="1"/>
    </xf>
    <xf numFmtId="183" fontId="27" fillId="0" borderId="67" xfId="6" applyNumberFormat="1" applyFont="1" applyFill="1" applyBorder="1" applyAlignment="1">
      <alignment horizontal="right" shrinkToFit="1"/>
    </xf>
    <xf numFmtId="183" fontId="27" fillId="0" borderId="75" xfId="6" applyNumberFormat="1" applyFont="1" applyFill="1" applyBorder="1" applyAlignment="1">
      <alignment horizontal="right" shrinkToFit="1"/>
    </xf>
    <xf numFmtId="0" fontId="16" fillId="0" borderId="0" xfId="13" applyFont="1" applyAlignment="1">
      <alignment vertical="top" wrapText="1"/>
    </xf>
    <xf numFmtId="0" fontId="23" fillId="0" borderId="9" xfId="0" applyFont="1" applyBorder="1"/>
    <xf numFmtId="179" fontId="27" fillId="0" borderId="30" xfId="6" applyNumberFormat="1" applyFont="1" applyFill="1" applyBorder="1" applyAlignment="1">
      <alignment horizontal="right"/>
    </xf>
    <xf numFmtId="179" fontId="27" fillId="0" borderId="76" xfId="6" applyNumberFormat="1" applyFont="1" applyFill="1" applyBorder="1" applyAlignment="1">
      <alignment horizontal="right"/>
    </xf>
    <xf numFmtId="179" fontId="35" fillId="0" borderId="8" xfId="6" applyNumberFormat="1" applyFont="1" applyFill="1" applyBorder="1" applyAlignment="1">
      <alignment horizontal="center" vertical="center" wrapText="1"/>
    </xf>
    <xf numFmtId="179" fontId="20" fillId="0" borderId="8" xfId="6" applyNumberFormat="1" applyFont="1" applyFill="1" applyBorder="1" applyAlignment="1">
      <alignment horizontal="center" vertical="center" wrapText="1"/>
    </xf>
    <xf numFmtId="185" fontId="27" fillId="0" borderId="45" xfId="6" applyNumberFormat="1" applyFont="1" applyFill="1" applyBorder="1" applyAlignment="1">
      <alignment horizontal="right" shrinkToFit="1"/>
    </xf>
    <xf numFmtId="182" fontId="27" fillId="0" borderId="45" xfId="6" applyNumberFormat="1" applyFont="1" applyFill="1" applyBorder="1" applyAlignment="1">
      <alignment horizontal="right" shrinkToFit="1"/>
    </xf>
    <xf numFmtId="182" fontId="27" fillId="0" borderId="48" xfId="6" applyNumberFormat="1" applyFont="1" applyFill="1" applyBorder="1" applyAlignment="1">
      <alignment horizontal="right" shrinkToFit="1"/>
    </xf>
    <xf numFmtId="181" fontId="27" fillId="0" borderId="75" xfId="6" applyNumberFormat="1" applyFont="1" applyFill="1" applyBorder="1" applyAlignment="1">
      <alignment horizontal="right"/>
    </xf>
    <xf numFmtId="185" fontId="27" fillId="0" borderId="67" xfId="6" applyNumberFormat="1" applyFont="1" applyFill="1" applyBorder="1" applyAlignment="1">
      <alignment horizontal="right" shrinkToFit="1"/>
    </xf>
    <xf numFmtId="187" fontId="27" fillId="0" borderId="67" xfId="6" applyNumberFormat="1" applyFont="1" applyFill="1" applyBorder="1" applyAlignment="1">
      <alignment horizontal="right" shrinkToFit="1"/>
    </xf>
    <xf numFmtId="182" fontId="27" fillId="0" borderId="67" xfId="6" applyNumberFormat="1" applyFont="1" applyFill="1" applyBorder="1" applyAlignment="1">
      <alignment horizontal="right" shrinkToFit="1"/>
    </xf>
    <xf numFmtId="182" fontId="27" fillId="0" borderId="75" xfId="6" applyNumberFormat="1" applyFont="1" applyFill="1" applyBorder="1" applyAlignment="1">
      <alignment horizontal="right" shrinkToFit="1"/>
    </xf>
    <xf numFmtId="181" fontId="27" fillId="6" borderId="74" xfId="6" applyNumberFormat="1" applyFont="1" applyFill="1" applyBorder="1" applyAlignment="1">
      <alignment horizontal="right" shrinkToFit="1"/>
    </xf>
    <xf numFmtId="181" fontId="27" fillId="6" borderId="67" xfId="6" applyNumberFormat="1" applyFont="1" applyFill="1" applyBorder="1" applyAlignment="1">
      <alignment horizontal="right" shrinkToFit="1"/>
    </xf>
    <xf numFmtId="187" fontId="19" fillId="6" borderId="67" xfId="6" applyNumberFormat="1" applyFont="1" applyFill="1" applyBorder="1" applyAlignment="1">
      <alignment horizontal="right" vertical="center"/>
    </xf>
    <xf numFmtId="0" fontId="21" fillId="6" borderId="6" xfId="0" applyFont="1" applyFill="1" applyBorder="1" applyAlignment="1">
      <alignment vertical="center" wrapText="1"/>
    </xf>
    <xf numFmtId="181" fontId="27" fillId="6" borderId="45" xfId="6" applyNumberFormat="1" applyFont="1" applyFill="1" applyBorder="1" applyAlignment="1">
      <alignment horizontal="right" shrinkToFit="1"/>
    </xf>
    <xf numFmtId="183" fontId="27" fillId="6" borderId="45" xfId="6" applyNumberFormat="1" applyFont="1" applyFill="1" applyBorder="1" applyAlignment="1">
      <alignment horizontal="right" shrinkToFit="1"/>
    </xf>
    <xf numFmtId="183" fontId="27" fillId="6" borderId="48" xfId="6" applyNumberFormat="1" applyFont="1" applyFill="1" applyBorder="1" applyAlignment="1">
      <alignment horizontal="right" shrinkToFit="1"/>
    </xf>
    <xf numFmtId="181" fontId="27" fillId="6" borderId="60" xfId="6" applyNumberFormat="1" applyFont="1" applyFill="1" applyBorder="1" applyAlignment="1">
      <alignment horizontal="right" shrinkToFit="1"/>
    </xf>
    <xf numFmtId="182" fontId="27" fillId="6" borderId="45" xfId="6" applyNumberFormat="1" applyFont="1" applyFill="1" applyBorder="1" applyAlignment="1">
      <alignment horizontal="right" shrinkToFit="1"/>
    </xf>
    <xf numFmtId="187" fontId="19" fillId="6" borderId="18" xfId="6" applyNumberFormat="1" applyFont="1" applyFill="1" applyBorder="1" applyAlignment="1">
      <alignment horizontal="right" vertical="center"/>
    </xf>
    <xf numFmtId="179" fontId="23" fillId="0" borderId="76" xfId="0" applyNumberFormat="1" applyFont="1" applyBorder="1" applyAlignment="1">
      <alignment horizontal="center"/>
    </xf>
    <xf numFmtId="179" fontId="23" fillId="0" borderId="81" xfId="0" applyNumberFormat="1" applyFont="1" applyBorder="1"/>
    <xf numFmtId="179" fontId="23" fillId="0" borderId="71" xfId="0" applyNumberFormat="1" applyFont="1" applyBorder="1"/>
    <xf numFmtId="179" fontId="23" fillId="0" borderId="72" xfId="0" applyNumberFormat="1" applyFont="1" applyBorder="1"/>
    <xf numFmtId="179" fontId="23" fillId="0" borderId="10" xfId="0" applyNumberFormat="1" applyFont="1" applyBorder="1" applyAlignment="1">
      <alignment horizontal="center"/>
    </xf>
    <xf numFmtId="179" fontId="23" fillId="0" borderId="0" xfId="0" applyNumberFormat="1" applyFont="1" applyAlignment="1">
      <alignment horizontal="center"/>
    </xf>
    <xf numFmtId="179" fontId="23" fillId="0" borderId="10" xfId="0" applyNumberFormat="1" applyFont="1" applyBorder="1"/>
    <xf numFmtId="178" fontId="23" fillId="0" borderId="10" xfId="0" applyNumberFormat="1" applyFont="1" applyBorder="1"/>
    <xf numFmtId="0" fontId="0" fillId="0" borderId="0" xfId="0" applyAlignment="1">
      <alignment vertical="center"/>
    </xf>
    <xf numFmtId="0" fontId="23" fillId="0" borderId="0" xfId="0" applyFont="1" applyAlignment="1">
      <alignment horizontal="center" vertical="center"/>
    </xf>
    <xf numFmtId="9" fontId="16" fillId="0" borderId="0" xfId="0" quotePrefix="1" applyNumberFormat="1" applyFont="1" applyAlignment="1">
      <alignment horizontal="center" vertical="center"/>
    </xf>
    <xf numFmtId="180" fontId="23" fillId="0" borderId="28" xfId="0" applyNumberFormat="1" applyFont="1" applyBorder="1"/>
    <xf numFmtId="180" fontId="23" fillId="0" borderId="100" xfId="0" applyNumberFormat="1" applyFont="1" applyBorder="1"/>
    <xf numFmtId="180" fontId="23" fillId="0" borderId="24" xfId="0" quotePrefix="1" applyNumberFormat="1" applyFont="1" applyBorder="1" applyAlignment="1">
      <alignment horizontal="right"/>
    </xf>
    <xf numFmtId="180" fontId="23" fillId="0" borderId="25" xfId="0" applyNumberFormat="1" applyFont="1" applyBorder="1"/>
    <xf numFmtId="180" fontId="23" fillId="0" borderId="14" xfId="0" quotePrefix="1" applyNumberFormat="1" applyFont="1" applyBorder="1" applyAlignment="1">
      <alignment horizontal="right"/>
    </xf>
    <xf numFmtId="180" fontId="23" fillId="0" borderId="26" xfId="0" applyNumberFormat="1" applyFont="1" applyBorder="1"/>
    <xf numFmtId="180" fontId="23" fillId="0" borderId="27" xfId="0" applyNumberFormat="1" applyFont="1" applyBorder="1"/>
    <xf numFmtId="180" fontId="23" fillId="0" borderId="69" xfId="0" quotePrefix="1" applyNumberFormat="1" applyFont="1" applyBorder="1" applyAlignment="1">
      <alignment horizontal="right"/>
    </xf>
    <xf numFmtId="180" fontId="23" fillId="0" borderId="87" xfId="0" applyNumberFormat="1" applyFont="1" applyBorder="1"/>
    <xf numFmtId="180" fontId="23" fillId="0" borderId="11" xfId="0" quotePrefix="1" applyNumberFormat="1" applyFont="1" applyBorder="1"/>
    <xf numFmtId="180" fontId="23" fillId="0" borderId="85" xfId="0" quotePrefix="1" applyNumberFormat="1" applyFont="1" applyBorder="1"/>
    <xf numFmtId="180" fontId="23" fillId="0" borderId="84" xfId="0" applyNumberFormat="1" applyFont="1" applyBorder="1"/>
    <xf numFmtId="0" fontId="23" fillId="0" borderId="0" xfId="13" applyFont="1" applyAlignment="1">
      <alignment vertical="center"/>
    </xf>
    <xf numFmtId="181" fontId="27" fillId="0" borderId="74" xfId="6" applyNumberFormat="1" applyFont="1" applyFill="1" applyBorder="1" applyAlignment="1">
      <alignment horizontal="right"/>
    </xf>
    <xf numFmtId="181" fontId="27" fillId="0" borderId="67" xfId="6" applyNumberFormat="1" applyFont="1" applyFill="1" applyBorder="1" applyAlignment="1">
      <alignment horizontal="right"/>
    </xf>
    <xf numFmtId="181" fontId="24" fillId="0" borderId="76" xfId="6" applyNumberFormat="1" applyFont="1" applyFill="1" applyBorder="1" applyAlignment="1">
      <alignment horizontal="right"/>
    </xf>
    <xf numFmtId="181" fontId="24" fillId="0" borderId="71" xfId="6" applyNumberFormat="1" applyFont="1" applyFill="1" applyBorder="1" applyAlignment="1">
      <alignment horizontal="right"/>
    </xf>
    <xf numFmtId="181" fontId="24" fillId="0" borderId="77" xfId="6" applyNumberFormat="1" applyFont="1" applyFill="1" applyBorder="1" applyAlignment="1">
      <alignment horizontal="right"/>
    </xf>
    <xf numFmtId="181" fontId="18" fillId="0" borderId="71" xfId="6" applyNumberFormat="1" applyFont="1" applyFill="1" applyBorder="1" applyAlignment="1">
      <alignment horizontal="right"/>
    </xf>
    <xf numFmtId="181" fontId="24" fillId="0" borderId="66" xfId="6" applyNumberFormat="1" applyFont="1" applyFill="1" applyBorder="1" applyAlignment="1">
      <alignment horizontal="right"/>
    </xf>
    <xf numFmtId="181" fontId="27" fillId="0" borderId="79" xfId="6" applyNumberFormat="1" applyFont="1" applyFill="1" applyBorder="1" applyAlignment="1">
      <alignment horizontal="right"/>
    </xf>
    <xf numFmtId="181" fontId="27" fillId="0" borderId="76" xfId="6" applyNumberFormat="1" applyFont="1" applyFill="1" applyBorder="1" applyAlignment="1">
      <alignment horizontal="right"/>
    </xf>
    <xf numFmtId="181" fontId="27" fillId="0" borderId="71" xfId="6" applyNumberFormat="1" applyFont="1" applyFill="1" applyBorder="1" applyAlignment="1">
      <alignment horizontal="right"/>
    </xf>
    <xf numFmtId="9" fontId="16" fillId="0" borderId="0" xfId="14" applyFont="1" applyFill="1" applyAlignment="1"/>
    <xf numFmtId="9" fontId="16" fillId="0" borderId="0" xfId="14" applyFont="1" applyFill="1" applyAlignment="1">
      <alignment horizontal="right"/>
    </xf>
    <xf numFmtId="9" fontId="23" fillId="0" borderId="35" xfId="14" applyFont="1" applyFill="1" applyBorder="1" applyAlignment="1">
      <alignment horizontal="center"/>
    </xf>
    <xf numFmtId="9" fontId="23" fillId="0" borderId="30" xfId="14" applyFont="1" applyFill="1" applyBorder="1" applyAlignment="1">
      <alignment horizontal="center"/>
    </xf>
    <xf numFmtId="9" fontId="23" fillId="0" borderId="36" xfId="14" applyFont="1" applyFill="1" applyBorder="1" applyAlignment="1">
      <alignment horizontal="center"/>
    </xf>
    <xf numFmtId="9" fontId="23" fillId="0" borderId="0" xfId="14" applyFont="1" applyFill="1" applyBorder="1" applyAlignment="1"/>
    <xf numFmtId="9" fontId="5" fillId="0" borderId="0" xfId="14" applyFont="1" applyFill="1" applyBorder="1" applyAlignment="1">
      <alignment horizontal="center"/>
    </xf>
    <xf numFmtId="9" fontId="23" fillId="0" borderId="0" xfId="14" applyFont="1" applyFill="1" applyBorder="1" applyAlignment="1">
      <alignment horizontal="center"/>
    </xf>
    <xf numFmtId="9" fontId="23" fillId="0" borderId="0" xfId="14" applyFont="1" applyAlignment="1">
      <alignment vertical="center"/>
    </xf>
    <xf numFmtId="9" fontId="23" fillId="0" borderId="0" xfId="14" applyFont="1" applyAlignment="1">
      <alignment horizontal="right" vertical="center"/>
    </xf>
    <xf numFmtId="192" fontId="23" fillId="0" borderId="39" xfId="14" applyNumberFormat="1" applyFont="1" applyFill="1" applyBorder="1" applyAlignment="1"/>
    <xf numFmtId="192" fontId="23" fillId="0" borderId="37" xfId="14" applyNumberFormat="1" applyFont="1" applyFill="1" applyBorder="1" applyAlignment="1"/>
    <xf numFmtId="192" fontId="23" fillId="0" borderId="38" xfId="14" applyNumberFormat="1" applyFont="1" applyFill="1" applyBorder="1" applyAlignment="1"/>
    <xf numFmtId="192" fontId="23" fillId="0" borderId="39" xfId="0" applyNumberFormat="1" applyFont="1" applyBorder="1"/>
    <xf numFmtId="192" fontId="23" fillId="0" borderId="37" xfId="0" applyNumberFormat="1" applyFont="1" applyBorder="1"/>
    <xf numFmtId="192" fontId="23" fillId="0" borderId="38" xfId="0" applyNumberFormat="1" applyFont="1" applyBorder="1"/>
    <xf numFmtId="192" fontId="23" fillId="0" borderId="52" xfId="14" applyNumberFormat="1" applyFont="1" applyFill="1" applyBorder="1" applyAlignment="1"/>
    <xf numFmtId="192" fontId="23" fillId="0" borderId="26" xfId="14" applyNumberFormat="1" applyFont="1" applyFill="1" applyBorder="1" applyAlignment="1"/>
    <xf numFmtId="192" fontId="23" fillId="0" borderId="45" xfId="14" applyNumberFormat="1" applyFont="1" applyFill="1" applyBorder="1" applyAlignment="1"/>
    <xf numFmtId="192" fontId="23" fillId="0" borderId="52" xfId="0" applyNumberFormat="1" applyFont="1" applyBorder="1"/>
    <xf numFmtId="192" fontId="23" fillId="0" borderId="26" xfId="0" applyNumberFormat="1" applyFont="1" applyBorder="1"/>
    <xf numFmtId="192" fontId="23" fillId="0" borderId="45" xfId="0" applyNumberFormat="1" applyFont="1" applyBorder="1"/>
    <xf numFmtId="192" fontId="23" fillId="0" borderId="41" xfId="14" applyNumberFormat="1" applyFont="1" applyFill="1" applyBorder="1" applyAlignment="1"/>
    <xf numFmtId="192" fontId="23" fillId="0" borderId="31" xfId="14" applyNumberFormat="1" applyFont="1" applyFill="1" applyBorder="1" applyAlignment="1"/>
    <xf numFmtId="192" fontId="23" fillId="0" borderId="40" xfId="14" applyNumberFormat="1" applyFont="1" applyFill="1" applyBorder="1" applyAlignment="1"/>
    <xf numFmtId="192" fontId="23" fillId="0" borderId="41" xfId="0" applyNumberFormat="1" applyFont="1" applyBorder="1"/>
    <xf numFmtId="192" fontId="23" fillId="0" borderId="31" xfId="0" applyNumberFormat="1" applyFont="1" applyBorder="1"/>
    <xf numFmtId="192" fontId="23" fillId="0" borderId="40" xfId="0" applyNumberFormat="1" applyFont="1" applyBorder="1"/>
    <xf numFmtId="192" fontId="23" fillId="0" borderId="43" xfId="14" applyNumberFormat="1" applyFont="1" applyFill="1" applyBorder="1" applyAlignment="1"/>
    <xf numFmtId="192" fontId="23" fillId="0" borderId="34" xfId="14" applyNumberFormat="1" applyFont="1" applyFill="1" applyBorder="1" applyAlignment="1"/>
    <xf numFmtId="192" fontId="23" fillId="0" borderId="42" xfId="14" applyNumberFormat="1" applyFont="1" applyFill="1" applyBorder="1" applyAlignment="1"/>
    <xf numFmtId="192" fontId="23" fillId="0" borderId="43" xfId="0" applyNumberFormat="1" applyFont="1" applyBorder="1"/>
    <xf numFmtId="192" fontId="23" fillId="0" borderId="34" xfId="0" applyNumberFormat="1" applyFont="1" applyBorder="1"/>
    <xf numFmtId="192" fontId="23" fillId="0" borderId="42" xfId="0" applyNumberFormat="1" applyFont="1" applyBorder="1"/>
    <xf numFmtId="186" fontId="27" fillId="0" borderId="45" xfId="6" applyNumberFormat="1" applyFont="1" applyFill="1" applyBorder="1" applyAlignment="1">
      <alignment horizontal="right" shrinkToFit="1"/>
    </xf>
    <xf numFmtId="187" fontId="27" fillId="0" borderId="45" xfId="6" applyNumberFormat="1" applyFont="1" applyFill="1" applyBorder="1" applyAlignment="1">
      <alignment horizontal="right" shrinkToFit="1"/>
    </xf>
    <xf numFmtId="188" fontId="27" fillId="0" borderId="45" xfId="6" applyNumberFormat="1" applyFont="1" applyFill="1" applyBorder="1" applyAlignment="1">
      <alignment horizontal="right" shrinkToFit="1"/>
    </xf>
    <xf numFmtId="191" fontId="27" fillId="0" borderId="27" xfId="6" applyNumberFormat="1" applyFont="1" applyFill="1" applyBorder="1" applyAlignment="1">
      <alignment horizontal="right" shrinkToFit="1"/>
    </xf>
    <xf numFmtId="0" fontId="23" fillId="0" borderId="24" xfId="0" applyFont="1" applyBorder="1" applyAlignment="1">
      <alignment vertical="top" wrapText="1"/>
    </xf>
    <xf numFmtId="179" fontId="51" fillId="0" borderId="83" xfId="8" applyNumberFormat="1" applyFont="1" applyBorder="1" applyAlignment="1">
      <alignment horizontal="right"/>
    </xf>
    <xf numFmtId="189" fontId="51" fillId="0" borderId="26" xfId="8" applyNumberFormat="1" applyFont="1" applyBorder="1" applyAlignment="1">
      <alignment horizontal="right"/>
    </xf>
    <xf numFmtId="189" fontId="51" fillId="0" borderId="83" xfId="8" applyNumberFormat="1" applyFont="1" applyBorder="1" applyAlignment="1">
      <alignment horizontal="right"/>
    </xf>
    <xf numFmtId="179" fontId="52" fillId="0" borderId="30" xfId="8" applyNumberFormat="1" applyFont="1" applyBorder="1" applyAlignment="1">
      <alignment horizontal="right"/>
    </xf>
    <xf numFmtId="179" fontId="52" fillId="0" borderId="25" xfId="8" applyNumberFormat="1" applyFont="1" applyBorder="1" applyAlignment="1">
      <alignment horizontal="right"/>
    </xf>
    <xf numFmtId="179" fontId="51" fillId="0" borderId="26" xfId="8" applyNumberFormat="1" applyFont="1" applyBorder="1" applyAlignment="1">
      <alignment horizontal="right"/>
    </xf>
    <xf numFmtId="179" fontId="51" fillId="0" borderId="25" xfId="8" applyNumberFormat="1" applyFont="1" applyBorder="1" applyAlignment="1">
      <alignment horizontal="right"/>
    </xf>
    <xf numFmtId="177" fontId="52" fillId="0" borderId="25" xfId="12" applyNumberFormat="1" applyFont="1" applyBorder="1" applyAlignment="1">
      <alignment horizontal="right"/>
    </xf>
    <xf numFmtId="177" fontId="52" fillId="0" borderId="34" xfId="12" applyNumberFormat="1" applyFont="1" applyBorder="1" applyAlignment="1">
      <alignment horizontal="right"/>
    </xf>
    <xf numFmtId="0" fontId="55" fillId="0" borderId="18" xfId="0" applyFont="1" applyBorder="1" applyAlignment="1">
      <alignment wrapText="1"/>
    </xf>
    <xf numFmtId="193" fontId="16" fillId="0" borderId="0" xfId="14" applyNumberFormat="1" applyFont="1" applyFill="1" applyAlignment="1"/>
    <xf numFmtId="192" fontId="23" fillId="0" borderId="24" xfId="14" quotePrefix="1" applyNumberFormat="1" applyFont="1" applyFill="1" applyBorder="1" applyAlignment="1">
      <alignment horizontal="right"/>
    </xf>
    <xf numFmtId="192" fontId="23" fillId="0" borderId="25" xfId="14" applyNumberFormat="1" applyFont="1" applyFill="1" applyBorder="1" applyAlignment="1">
      <alignment horizontal="right"/>
    </xf>
    <xf numFmtId="192" fontId="23" fillId="0" borderId="14" xfId="14" quotePrefix="1" applyNumberFormat="1" applyFont="1" applyFill="1" applyBorder="1" applyAlignment="1">
      <alignment horizontal="right"/>
    </xf>
    <xf numFmtId="192" fontId="23" fillId="0" borderId="26" xfId="14" applyNumberFormat="1" applyFont="1" applyFill="1" applyBorder="1" applyAlignment="1">
      <alignment horizontal="right"/>
    </xf>
    <xf numFmtId="192" fontId="23" fillId="0" borderId="69" xfId="14" quotePrefix="1" applyNumberFormat="1" applyFont="1" applyFill="1" applyBorder="1" applyAlignment="1">
      <alignment horizontal="right"/>
    </xf>
    <xf numFmtId="192" fontId="23" fillId="0" borderId="87" xfId="14" applyNumberFormat="1" applyFont="1" applyFill="1" applyBorder="1" applyAlignment="1">
      <alignment horizontal="right"/>
    </xf>
    <xf numFmtId="192" fontId="23" fillId="0" borderId="17" xfId="14" quotePrefix="1" applyNumberFormat="1" applyFont="1" applyFill="1" applyBorder="1" applyAlignment="1">
      <alignment horizontal="right"/>
    </xf>
    <xf numFmtId="192" fontId="23" fillId="0" borderId="18" xfId="14" quotePrefix="1" applyNumberFormat="1" applyFont="1" applyFill="1" applyBorder="1" applyAlignment="1">
      <alignment horizontal="right"/>
    </xf>
    <xf numFmtId="192" fontId="23" fillId="0" borderId="88" xfId="14" quotePrefix="1" applyNumberFormat="1" applyFont="1" applyFill="1" applyBorder="1" applyAlignment="1">
      <alignment horizontal="right"/>
    </xf>
    <xf numFmtId="192" fontId="23" fillId="0" borderId="28" xfId="14" applyNumberFormat="1" applyFont="1" applyFill="1" applyBorder="1" applyAlignment="1"/>
    <xf numFmtId="192" fontId="23" fillId="0" borderId="100" xfId="14" applyNumberFormat="1" applyFont="1" applyFill="1" applyBorder="1" applyAlignment="1"/>
    <xf numFmtId="192" fontId="23" fillId="0" borderId="101" xfId="14" applyNumberFormat="1" applyFont="1" applyFill="1" applyBorder="1" applyAlignment="1"/>
    <xf numFmtId="192" fontId="23" fillId="0" borderId="85" xfId="14" applyNumberFormat="1" applyFont="1" applyFill="1" applyBorder="1" applyAlignment="1"/>
    <xf numFmtId="192" fontId="23" fillId="0" borderId="68" xfId="14" applyNumberFormat="1" applyFont="1" applyFill="1" applyBorder="1" applyAlignment="1"/>
    <xf numFmtId="193" fontId="23" fillId="0" borderId="0" xfId="14" applyNumberFormat="1" applyFont="1" applyFill="1" applyBorder="1" applyAlignment="1"/>
    <xf numFmtId="0" fontId="55" fillId="0" borderId="14" xfId="0" applyFont="1" applyBorder="1" applyAlignment="1">
      <alignment wrapText="1"/>
    </xf>
    <xf numFmtId="0" fontId="55" fillId="0" borderId="24" xfId="0" applyFont="1" applyBorder="1" applyAlignment="1">
      <alignment wrapText="1"/>
    </xf>
    <xf numFmtId="0" fontId="61" fillId="0" borderId="0" xfId="0" applyFont="1"/>
    <xf numFmtId="0" fontId="55" fillId="0" borderId="24" xfId="0" applyFont="1" applyBorder="1"/>
    <xf numFmtId="0" fontId="62" fillId="0" borderId="24" xfId="0" applyFont="1" applyBorder="1"/>
    <xf numFmtId="179" fontId="24" fillId="0" borderId="25" xfId="6" applyNumberFormat="1" applyFont="1" applyFill="1" applyBorder="1" applyAlignment="1">
      <alignment horizontal="right"/>
    </xf>
    <xf numFmtId="181" fontId="27" fillId="0" borderId="32" xfId="6" applyNumberFormat="1" applyFont="1" applyFill="1" applyBorder="1" applyAlignment="1">
      <alignment horizontal="right"/>
    </xf>
    <xf numFmtId="181" fontId="27" fillId="0" borderId="83" xfId="6" applyNumberFormat="1" applyFont="1" applyFill="1" applyBorder="1" applyAlignment="1">
      <alignment horizontal="right"/>
    </xf>
    <xf numFmtId="181" fontId="27" fillId="0" borderId="30" xfId="6" applyNumberFormat="1" applyFont="1" applyFill="1" applyBorder="1" applyAlignment="1">
      <alignment horizontal="right"/>
    </xf>
    <xf numFmtId="181" fontId="27" fillId="0" borderId="31" xfId="6" applyNumberFormat="1" applyFont="1" applyFill="1" applyBorder="1" applyAlignment="1">
      <alignment horizontal="right"/>
    </xf>
    <xf numFmtId="189" fontId="27" fillId="0" borderId="26" xfId="7" applyNumberFormat="1" applyFont="1" applyFill="1" applyBorder="1" applyAlignment="1">
      <alignment horizontal="right" shrinkToFit="1"/>
    </xf>
    <xf numFmtId="189" fontId="27" fillId="0" borderId="83" xfId="7" applyNumberFormat="1" applyFont="1" applyFill="1" applyBorder="1" applyAlignment="1">
      <alignment horizontal="right" shrinkToFit="1"/>
    </xf>
    <xf numFmtId="189" fontId="25" fillId="0" borderId="30" xfId="7" applyNumberFormat="1" applyFont="1" applyFill="1" applyBorder="1" applyAlignment="1">
      <alignment horizontal="right" shrinkToFit="1"/>
    </xf>
    <xf numFmtId="179" fontId="25" fillId="0" borderId="30" xfId="7" applyNumberFormat="1" applyFont="1" applyFill="1" applyBorder="1" applyAlignment="1">
      <alignment horizontal="right" shrinkToFit="1"/>
    </xf>
    <xf numFmtId="179" fontId="27" fillId="0" borderId="26" xfId="7" applyNumberFormat="1" applyFont="1" applyFill="1" applyBorder="1" applyAlignment="1">
      <alignment horizontal="right"/>
    </xf>
    <xf numFmtId="179" fontId="27" fillId="0" borderId="26" xfId="7" applyNumberFormat="1" applyFont="1" applyFill="1" applyBorder="1" applyAlignment="1">
      <alignment horizontal="right" shrinkToFit="1"/>
    </xf>
    <xf numFmtId="179" fontId="27" fillId="0" borderId="83" xfId="7" applyNumberFormat="1" applyFont="1" applyFill="1" applyBorder="1" applyAlignment="1">
      <alignment horizontal="right" shrinkToFit="1"/>
    </xf>
    <xf numFmtId="189" fontId="25" fillId="0" borderId="26" xfId="7" applyNumberFormat="1" applyFont="1" applyFill="1" applyBorder="1" applyAlignment="1">
      <alignment horizontal="right" shrinkToFit="1"/>
    </xf>
    <xf numFmtId="0" fontId="61" fillId="0" borderId="0" xfId="0" applyFont="1" applyAlignment="1">
      <alignment horizontal="right" vertical="center"/>
    </xf>
    <xf numFmtId="185" fontId="27" fillId="0" borderId="70" xfId="6" applyNumberFormat="1" applyFont="1" applyFill="1" applyBorder="1" applyAlignment="1">
      <alignment horizontal="right" shrinkToFit="1"/>
    </xf>
    <xf numFmtId="178" fontId="19" fillId="6" borderId="56" xfId="6" applyNumberFormat="1" applyFont="1" applyFill="1" applyBorder="1" applyAlignment="1">
      <alignment horizontal="right" vertical="center"/>
    </xf>
    <xf numFmtId="178" fontId="19" fillId="6" borderId="45" xfId="6" applyNumberFormat="1" applyFont="1" applyFill="1" applyBorder="1" applyAlignment="1">
      <alignment horizontal="right" vertical="center"/>
    </xf>
    <xf numFmtId="49" fontId="27" fillId="0" borderId="104" xfId="0" applyNumberFormat="1" applyFont="1" applyBorder="1" applyAlignment="1">
      <alignment horizontal="center" vertical="center" wrapText="1" shrinkToFit="1"/>
    </xf>
    <xf numFmtId="185" fontId="27" fillId="0" borderId="52" xfId="6" applyNumberFormat="1" applyFont="1" applyFill="1" applyBorder="1" applyAlignment="1">
      <alignment horizontal="right" shrinkToFit="1"/>
    </xf>
    <xf numFmtId="186" fontId="27" fillId="0" borderId="52" xfId="6" applyNumberFormat="1" applyFont="1" applyFill="1" applyBorder="1" applyAlignment="1">
      <alignment horizontal="right" shrinkToFit="1"/>
    </xf>
    <xf numFmtId="182" fontId="27" fillId="0" borderId="52" xfId="6" applyNumberFormat="1" applyFont="1" applyFill="1" applyBorder="1" applyAlignment="1">
      <alignment horizontal="right" shrinkToFit="1"/>
    </xf>
    <xf numFmtId="187" fontId="27" fillId="0" borderId="52" xfId="6" applyNumberFormat="1" applyFont="1" applyFill="1" applyBorder="1" applyAlignment="1">
      <alignment horizontal="right" shrinkToFit="1"/>
    </xf>
    <xf numFmtId="188" fontId="27" fillId="0" borderId="52" xfId="6" applyNumberFormat="1" applyFont="1" applyFill="1" applyBorder="1" applyAlignment="1">
      <alignment horizontal="right" shrinkToFit="1"/>
    </xf>
    <xf numFmtId="182" fontId="27" fillId="0" borderId="105" xfId="6" applyNumberFormat="1" applyFont="1" applyFill="1" applyBorder="1" applyAlignment="1">
      <alignment horizontal="right" shrinkToFit="1"/>
    </xf>
    <xf numFmtId="0" fontId="27" fillId="0" borderId="56" xfId="6" applyNumberFormat="1" applyFont="1" applyFill="1" applyBorder="1" applyAlignment="1">
      <alignment horizontal="right" shrinkToFit="1"/>
    </xf>
    <xf numFmtId="179" fontId="25" fillId="0" borderId="37" xfId="7" applyNumberFormat="1" applyFont="1" applyFill="1" applyBorder="1" applyAlignment="1">
      <alignment horizontal="right" shrinkToFit="1"/>
    </xf>
    <xf numFmtId="181" fontId="24" fillId="0" borderId="106" xfId="6" applyNumberFormat="1" applyFont="1" applyFill="1" applyBorder="1" applyAlignment="1">
      <alignment horizontal="right"/>
    </xf>
    <xf numFmtId="181" fontId="18" fillId="0" borderId="106" xfId="6" applyNumberFormat="1" applyFont="1" applyFill="1" applyBorder="1" applyAlignment="1">
      <alignment horizontal="right"/>
    </xf>
    <xf numFmtId="49" fontId="27" fillId="0" borderId="44" xfId="0" applyNumberFormat="1" applyFont="1" applyBorder="1" applyAlignment="1">
      <alignment horizontal="center" vertical="center" wrapText="1" shrinkToFit="1"/>
    </xf>
    <xf numFmtId="185" fontId="27" fillId="0" borderId="26" xfId="6" applyNumberFormat="1" applyFont="1" applyFill="1" applyBorder="1" applyAlignment="1">
      <alignment horizontal="right" shrinkToFit="1"/>
    </xf>
    <xf numFmtId="186" fontId="27" fillId="0" borderId="26" xfId="6" applyNumberFormat="1" applyFont="1" applyFill="1" applyBorder="1" applyAlignment="1">
      <alignment horizontal="right" shrinkToFit="1"/>
    </xf>
    <xf numFmtId="178" fontId="55" fillId="0" borderId="14" xfId="0" applyNumberFormat="1" applyFont="1" applyBorder="1"/>
    <xf numFmtId="0" fontId="23" fillId="0" borderId="0" xfId="0" applyFont="1" applyAlignment="1">
      <alignment horizontal="left" vertical="center"/>
    </xf>
    <xf numFmtId="186" fontId="27" fillId="0" borderId="14" xfId="6" applyNumberFormat="1" applyFont="1" applyFill="1" applyBorder="1" applyAlignment="1">
      <alignment horizontal="right" shrinkToFit="1"/>
    </xf>
    <xf numFmtId="0" fontId="23" fillId="0" borderId="0" xfId="0" applyFont="1" applyAlignment="1">
      <alignment horizontal="left" vertical="top" wrapText="1"/>
    </xf>
    <xf numFmtId="179" fontId="25" fillId="0" borderId="30" xfId="7" applyNumberFormat="1" applyFont="1" applyBorder="1" applyAlignment="1">
      <alignment horizontal="right" shrinkToFit="1"/>
    </xf>
    <xf numFmtId="189" fontId="25" fillId="0" borderId="30" xfId="7" applyNumberFormat="1" applyFont="1" applyBorder="1" applyAlignment="1">
      <alignment horizontal="right" shrinkToFit="1"/>
    </xf>
    <xf numFmtId="179" fontId="25" fillId="0" borderId="30" xfId="11" applyNumberFormat="1" applyFont="1" applyBorder="1" applyAlignment="1">
      <alignment horizontal="right" shrinkToFit="1"/>
    </xf>
    <xf numFmtId="179" fontId="18" fillId="0" borderId="66" xfId="6" applyNumberFormat="1" applyFont="1" applyFill="1" applyBorder="1" applyAlignment="1"/>
    <xf numFmtId="179" fontId="18" fillId="0" borderId="29" xfId="6" applyNumberFormat="1" applyFont="1" applyBorder="1"/>
    <xf numFmtId="179" fontId="18" fillId="0" borderId="25" xfId="6" applyNumberFormat="1" applyFont="1" applyBorder="1" applyAlignment="1">
      <alignment horizontal="right"/>
    </xf>
    <xf numFmtId="179" fontId="18" fillId="0" borderId="26" xfId="6" applyNumberFormat="1" applyFont="1" applyBorder="1" applyAlignment="1">
      <alignment horizontal="right"/>
    </xf>
    <xf numFmtId="179" fontId="18" fillId="0" borderId="32" xfId="6" applyNumberFormat="1" applyFont="1" applyBorder="1" applyAlignment="1">
      <alignment horizontal="right"/>
    </xf>
    <xf numFmtId="179" fontId="18" fillId="0" borderId="85" xfId="6" applyNumberFormat="1" applyFont="1" applyBorder="1" applyAlignment="1">
      <alignment horizontal="right"/>
    </xf>
    <xf numFmtId="179" fontId="18" fillId="0" borderId="31" xfId="6" applyNumberFormat="1" applyFont="1" applyBorder="1" applyAlignment="1">
      <alignment horizontal="right"/>
    </xf>
    <xf numFmtId="179" fontId="24" fillId="0" borderId="29" xfId="6" applyNumberFormat="1" applyFont="1" applyBorder="1" applyAlignment="1">
      <alignment horizontal="right"/>
    </xf>
    <xf numFmtId="179" fontId="61" fillId="0" borderId="25" xfId="6" applyNumberFormat="1" applyFont="1" applyBorder="1" applyAlignment="1">
      <alignment horizontal="right"/>
    </xf>
    <xf numFmtId="179" fontId="18" fillId="0" borderId="83" xfId="6" applyNumberFormat="1" applyFont="1" applyBorder="1" applyAlignment="1">
      <alignment horizontal="right"/>
    </xf>
    <xf numFmtId="179" fontId="24" fillId="0" borderId="85" xfId="6" applyNumberFormat="1" applyFont="1" applyBorder="1" applyAlignment="1">
      <alignment horizontal="right"/>
    </xf>
    <xf numFmtId="179" fontId="18" fillId="0" borderId="26" xfId="6" quotePrefix="1" applyNumberFormat="1" applyFont="1" applyBorder="1" applyAlignment="1">
      <alignment horizontal="right"/>
    </xf>
    <xf numFmtId="179" fontId="24" fillId="0" borderId="30" xfId="6" applyNumberFormat="1" applyFont="1" applyBorder="1" applyAlignment="1">
      <alignment horizontal="right"/>
    </xf>
    <xf numFmtId="179" fontId="18" fillId="0" borderId="30" xfId="6" applyNumberFormat="1" applyFont="1" applyBorder="1" applyAlignment="1">
      <alignment horizontal="right"/>
    </xf>
    <xf numFmtId="179" fontId="24" fillId="0" borderId="95" xfId="6" applyNumberFormat="1" applyFont="1" applyBorder="1" applyAlignment="1">
      <alignment horizontal="right"/>
    </xf>
    <xf numFmtId="179" fontId="18" fillId="0" borderId="29" xfId="6" applyNumberFormat="1" applyFont="1" applyBorder="1" applyAlignment="1">
      <alignment horizontal="right"/>
    </xf>
    <xf numFmtId="178" fontId="19" fillId="6" borderId="26" xfId="6" applyNumberFormat="1" applyFont="1" applyFill="1" applyBorder="1" applyAlignment="1">
      <alignment horizontal="right" vertical="center"/>
    </xf>
    <xf numFmtId="176" fontId="16" fillId="0" borderId="0" xfId="6" applyNumberFormat="1" applyFont="1" applyAlignment="1">
      <alignment horizontal="right"/>
    </xf>
    <xf numFmtId="176" fontId="16" fillId="0" borderId="0" xfId="6" applyNumberFormat="1" applyFont="1"/>
    <xf numFmtId="179" fontId="19" fillId="0" borderId="0" xfId="6" applyNumberFormat="1" applyFont="1" applyAlignment="1">
      <alignment horizontal="right"/>
    </xf>
    <xf numFmtId="179" fontId="19" fillId="0" borderId="0" xfId="6" applyNumberFormat="1" applyFont="1"/>
    <xf numFmtId="179" fontId="19" fillId="0" borderId="3" xfId="6" applyNumberFormat="1" applyFont="1" applyBorder="1" applyAlignment="1">
      <alignment horizontal="right"/>
    </xf>
    <xf numFmtId="176" fontId="20" fillId="0" borderId="4" xfId="6" applyNumberFormat="1" applyFont="1" applyBorder="1" applyAlignment="1">
      <alignment vertical="center"/>
    </xf>
    <xf numFmtId="0" fontId="0" fillId="0" borderId="0" xfId="0" applyAlignment="1">
      <alignment vertical="center" wrapText="1"/>
    </xf>
    <xf numFmtId="0" fontId="21" fillId="0" borderId="22" xfId="0" applyFont="1" applyBorder="1" applyAlignment="1">
      <alignment vertical="center" wrapText="1"/>
    </xf>
    <xf numFmtId="178" fontId="19" fillId="0" borderId="70" xfId="6" applyNumberFormat="1" applyFont="1" applyBorder="1" applyAlignment="1">
      <alignment horizontal="right" vertical="center"/>
    </xf>
    <xf numFmtId="178" fontId="19" fillId="0" borderId="37" xfId="6" applyNumberFormat="1" applyFont="1" applyBorder="1" applyAlignment="1">
      <alignment horizontal="right" vertical="center"/>
    </xf>
    <xf numFmtId="178" fontId="19" fillId="0" borderId="39" xfId="6" applyNumberFormat="1" applyFont="1" applyBorder="1" applyAlignment="1">
      <alignment horizontal="right" vertical="center"/>
    </xf>
    <xf numFmtId="178" fontId="19" fillId="0" borderId="81" xfId="6" applyNumberFormat="1" applyFont="1" applyBorder="1" applyAlignment="1">
      <alignment horizontal="right" vertical="center"/>
    </xf>
    <xf numFmtId="178" fontId="19" fillId="0" borderId="38" xfId="6" applyNumberFormat="1" applyFont="1" applyBorder="1" applyAlignment="1">
      <alignment horizontal="right" vertical="center"/>
    </xf>
    <xf numFmtId="181" fontId="19" fillId="0" borderId="0" xfId="6" applyNumberFormat="1" applyFont="1" applyAlignment="1">
      <alignment horizontal="right" vertical="center"/>
    </xf>
    <xf numFmtId="178" fontId="19" fillId="0" borderId="56" xfId="6" applyNumberFormat="1" applyFont="1" applyBorder="1" applyAlignment="1">
      <alignment horizontal="right" vertical="center"/>
    </xf>
    <xf numFmtId="178" fontId="19" fillId="0" borderId="26" xfId="6" applyNumberFormat="1" applyFont="1" applyBorder="1" applyAlignment="1">
      <alignment horizontal="right" vertical="center"/>
    </xf>
    <xf numFmtId="178" fontId="19" fillId="0" borderId="52" xfId="6" applyNumberFormat="1" applyFont="1" applyBorder="1" applyAlignment="1">
      <alignment horizontal="right" vertical="center"/>
    </xf>
    <xf numFmtId="178" fontId="19" fillId="0" borderId="67" xfId="6" applyNumberFormat="1" applyFont="1" applyBorder="1" applyAlignment="1">
      <alignment horizontal="right" vertical="center"/>
    </xf>
    <xf numFmtId="178" fontId="19" fillId="0" borderId="45" xfId="6" applyNumberFormat="1" applyFont="1" applyBorder="1" applyAlignment="1">
      <alignment horizontal="right" vertical="center"/>
    </xf>
    <xf numFmtId="178" fontId="19" fillId="6" borderId="52" xfId="6" applyNumberFormat="1" applyFont="1" applyFill="1" applyBorder="1" applyAlignment="1">
      <alignment horizontal="right" vertical="center"/>
    </xf>
    <xf numFmtId="178" fontId="19" fillId="6" borderId="67" xfId="6" applyNumberFormat="1" applyFont="1" applyFill="1" applyBorder="1" applyAlignment="1">
      <alignment horizontal="right" vertical="center"/>
    </xf>
    <xf numFmtId="178" fontId="19" fillId="0" borderId="58" xfId="6" applyNumberFormat="1" applyFont="1" applyBorder="1" applyAlignment="1">
      <alignment horizontal="right" vertical="center"/>
    </xf>
    <xf numFmtId="178" fontId="19" fillId="0" borderId="31" xfId="6" applyNumberFormat="1" applyFont="1" applyBorder="1" applyAlignment="1">
      <alignment horizontal="right" vertical="center"/>
    </xf>
    <xf numFmtId="178" fontId="19" fillId="0" borderId="41" xfId="6" applyNumberFormat="1" applyFont="1" applyBorder="1" applyAlignment="1">
      <alignment horizontal="right" vertical="center"/>
    </xf>
    <xf numFmtId="178" fontId="19" fillId="0" borderId="71" xfId="6" applyNumberFormat="1" applyFont="1" applyBorder="1" applyAlignment="1">
      <alignment horizontal="right" vertical="center"/>
    </xf>
    <xf numFmtId="178" fontId="19" fillId="0" borderId="40" xfId="6" applyNumberFormat="1" applyFont="1" applyBorder="1" applyAlignment="1">
      <alignment horizontal="right" vertical="center"/>
    </xf>
    <xf numFmtId="178" fontId="19" fillId="0" borderId="57" xfId="6" applyNumberFormat="1" applyFont="1" applyBorder="1" applyAlignment="1">
      <alignment horizontal="right" vertical="center"/>
    </xf>
    <xf numFmtId="178" fontId="19" fillId="0" borderId="34" xfId="6" applyNumberFormat="1" applyFont="1" applyBorder="1" applyAlignment="1">
      <alignment horizontal="right" vertical="center"/>
    </xf>
    <xf numFmtId="178" fontId="19" fillId="0" borderId="43" xfId="6" applyNumberFormat="1" applyFont="1" applyBorder="1" applyAlignment="1">
      <alignment horizontal="right" vertical="center"/>
    </xf>
    <xf numFmtId="178" fontId="19" fillId="0" borderId="72" xfId="6" applyNumberFormat="1" applyFont="1" applyBorder="1" applyAlignment="1">
      <alignment horizontal="right" vertical="center"/>
    </xf>
    <xf numFmtId="178" fontId="19" fillId="0" borderId="42" xfId="6" applyNumberFormat="1" applyFont="1" applyBorder="1" applyAlignment="1">
      <alignment horizontal="right" vertical="center"/>
    </xf>
    <xf numFmtId="0" fontId="9" fillId="0" borderId="0" xfId="0" applyFont="1" applyAlignment="1">
      <alignment horizontal="left" vertical="top" wrapText="1"/>
    </xf>
    <xf numFmtId="179" fontId="16" fillId="0" borderId="0" xfId="6" applyNumberFormat="1" applyFont="1" applyAlignment="1">
      <alignment horizontal="right"/>
    </xf>
    <xf numFmtId="179" fontId="16" fillId="0" borderId="0" xfId="6" applyNumberFormat="1" applyFont="1"/>
    <xf numFmtId="178" fontId="19" fillId="0" borderId="38" xfId="0" applyNumberFormat="1" applyFont="1" applyBorder="1" applyAlignment="1">
      <alignment vertical="center"/>
    </xf>
    <xf numFmtId="178" fontId="19" fillId="0" borderId="91" xfId="6" applyNumberFormat="1" applyFont="1" applyBorder="1" applyAlignment="1">
      <alignment horizontal="right" vertical="center"/>
    </xf>
    <xf numFmtId="178" fontId="19" fillId="0" borderId="0" xfId="6" applyNumberFormat="1" applyFont="1" applyAlignment="1">
      <alignment horizontal="right" vertical="center"/>
    </xf>
    <xf numFmtId="178" fontId="19" fillId="0" borderId="45" xfId="0" applyNumberFormat="1" applyFont="1" applyBorder="1" applyAlignment="1">
      <alignment vertical="center"/>
    </xf>
    <xf numFmtId="178" fontId="19" fillId="0" borderId="18" xfId="6" applyNumberFormat="1" applyFont="1" applyBorder="1" applyAlignment="1">
      <alignment horizontal="right" vertical="center"/>
    </xf>
    <xf numFmtId="178" fontId="19" fillId="0" borderId="62" xfId="0" applyNumberFormat="1" applyFont="1" applyBorder="1" applyAlignment="1">
      <alignment vertical="center"/>
    </xf>
    <xf numFmtId="178" fontId="19" fillId="0" borderId="42" xfId="0" applyNumberFormat="1" applyFont="1" applyBorder="1" applyAlignment="1">
      <alignment vertical="center"/>
    </xf>
    <xf numFmtId="178" fontId="19" fillId="0" borderId="13" xfId="6" applyNumberFormat="1" applyFont="1" applyBorder="1" applyAlignment="1">
      <alignment horizontal="right" vertical="center"/>
    </xf>
    <xf numFmtId="0" fontId="21" fillId="0" borderId="0" xfId="0" applyFont="1" applyAlignment="1">
      <alignment vertical="top" wrapText="1"/>
    </xf>
    <xf numFmtId="0" fontId="19" fillId="0" borderId="0" xfId="0" applyFont="1" applyAlignment="1">
      <alignment vertical="top"/>
    </xf>
    <xf numFmtId="0" fontId="53" fillId="0" borderId="0" xfId="0" applyFont="1" applyAlignment="1">
      <alignment horizontal="left" vertical="top" wrapText="1"/>
    </xf>
    <xf numFmtId="178" fontId="19" fillId="0" borderId="16" xfId="6" applyNumberFormat="1" applyFont="1" applyBorder="1" applyAlignment="1">
      <alignment horizontal="right" vertical="center"/>
    </xf>
    <xf numFmtId="178" fontId="19" fillId="0" borderId="66" xfId="6" applyNumberFormat="1" applyFont="1" applyBorder="1" applyAlignment="1">
      <alignment horizontal="right" vertical="center"/>
    </xf>
    <xf numFmtId="178" fontId="19" fillId="0" borderId="53" xfId="6" applyNumberFormat="1" applyFont="1" applyBorder="1" applyAlignment="1">
      <alignment horizontal="right" vertical="center"/>
    </xf>
    <xf numFmtId="178" fontId="19" fillId="0" borderId="14" xfId="6" applyNumberFormat="1" applyFont="1" applyBorder="1" applyAlignment="1">
      <alignment horizontal="right" vertical="center"/>
    </xf>
    <xf numFmtId="178" fontId="19" fillId="0" borderId="10" xfId="6" applyNumberFormat="1" applyFont="1" applyBorder="1" applyAlignment="1">
      <alignment horizontal="right" vertical="center"/>
    </xf>
    <xf numFmtId="178" fontId="19" fillId="0" borderId="69" xfId="6" applyNumberFormat="1" applyFont="1" applyBorder="1" applyAlignment="1">
      <alignment horizontal="right" vertical="center"/>
    </xf>
    <xf numFmtId="178" fontId="19" fillId="0" borderId="73" xfId="6" applyNumberFormat="1" applyFont="1" applyBorder="1" applyAlignment="1">
      <alignment horizontal="right" vertical="center"/>
    </xf>
    <xf numFmtId="178" fontId="19" fillId="0" borderId="20" xfId="6" applyNumberFormat="1" applyFont="1" applyBorder="1" applyAlignment="1">
      <alignment horizontal="right" vertical="center"/>
    </xf>
    <xf numFmtId="9" fontId="16" fillId="0" borderId="0" xfId="14" applyFont="1" applyAlignment="1"/>
    <xf numFmtId="9" fontId="16" fillId="0" borderId="0" xfId="14" applyFont="1" applyAlignment="1">
      <alignment horizontal="right"/>
    </xf>
    <xf numFmtId="9" fontId="23" fillId="0" borderId="35" xfId="14" applyFont="1" applyBorder="1" applyAlignment="1">
      <alignment horizontal="center"/>
    </xf>
    <xf numFmtId="9" fontId="23" fillId="0" borderId="30" xfId="14" applyFont="1" applyBorder="1" applyAlignment="1">
      <alignment horizontal="center"/>
    </xf>
    <xf numFmtId="9" fontId="23" fillId="0" borderId="36" xfId="14" applyFont="1" applyBorder="1" applyAlignment="1">
      <alignment horizontal="center"/>
    </xf>
    <xf numFmtId="192" fontId="23" fillId="0" borderId="17" xfId="14" quotePrefix="1" applyNumberFormat="1" applyFont="1" applyBorder="1" applyAlignment="1">
      <alignment horizontal="right"/>
    </xf>
    <xf numFmtId="192" fontId="23" fillId="0" borderId="25" xfId="14" applyNumberFormat="1" applyFont="1" applyBorder="1" applyAlignment="1">
      <alignment horizontal="right"/>
    </xf>
    <xf numFmtId="192" fontId="23" fillId="0" borderId="28" xfId="14" applyNumberFormat="1" applyFont="1" applyBorder="1" applyAlignment="1"/>
    <xf numFmtId="192" fontId="23" fillId="0" borderId="18" xfId="14" quotePrefix="1" applyNumberFormat="1" applyFont="1" applyBorder="1" applyAlignment="1">
      <alignment horizontal="right"/>
    </xf>
    <xf numFmtId="192" fontId="23" fillId="0" borderId="26" xfId="14" applyNumberFormat="1" applyFont="1" applyBorder="1" applyAlignment="1">
      <alignment horizontal="right"/>
    </xf>
    <xf numFmtId="191" fontId="23" fillId="0" borderId="26" xfId="14" applyNumberFormat="1" applyFont="1" applyBorder="1" applyAlignment="1">
      <alignment horizontal="right"/>
    </xf>
    <xf numFmtId="192" fontId="23" fillId="0" borderId="88" xfId="14" quotePrefix="1" applyNumberFormat="1" applyFont="1" applyBorder="1" applyAlignment="1">
      <alignment horizontal="right"/>
    </xf>
    <xf numFmtId="192" fontId="23" fillId="0" borderId="87" xfId="14" applyNumberFormat="1" applyFont="1" applyBorder="1" applyAlignment="1">
      <alignment horizontal="right"/>
    </xf>
    <xf numFmtId="192" fontId="23" fillId="0" borderId="100" xfId="14" applyNumberFormat="1" applyFont="1" applyBorder="1" applyAlignment="1"/>
    <xf numFmtId="192" fontId="23" fillId="0" borderId="101" xfId="14" applyNumberFormat="1" applyFont="1" applyBorder="1" applyAlignment="1"/>
    <xf numFmtId="192" fontId="23" fillId="0" borderId="85" xfId="14" applyNumberFormat="1" applyFont="1" applyBorder="1" applyAlignment="1"/>
    <xf numFmtId="192" fontId="23" fillId="0" borderId="68" xfId="14" applyNumberFormat="1" applyFont="1" applyBorder="1" applyAlignment="1"/>
    <xf numFmtId="185" fontId="27" fillId="0" borderId="38" xfId="6" applyNumberFormat="1" applyFont="1" applyBorder="1" applyAlignment="1">
      <alignment horizontal="right" shrinkToFit="1"/>
    </xf>
    <xf numFmtId="176" fontId="27" fillId="0" borderId="45" xfId="6" applyNumberFormat="1" applyFont="1" applyBorder="1" applyAlignment="1">
      <alignment horizontal="right" shrinkToFit="1"/>
    </xf>
    <xf numFmtId="40" fontId="27" fillId="0" borderId="48" xfId="6" applyNumberFormat="1" applyFont="1" applyBorder="1" applyAlignment="1">
      <alignment horizontal="right" shrinkToFit="1"/>
    </xf>
    <xf numFmtId="181" fontId="27" fillId="0" borderId="60" xfId="6" applyNumberFormat="1" applyFont="1" applyBorder="1" applyAlignment="1">
      <alignment horizontal="right" shrinkToFit="1"/>
    </xf>
    <xf numFmtId="181" fontId="27" fillId="0" borderId="45" xfId="6" applyNumberFormat="1" applyFont="1" applyBorder="1" applyAlignment="1">
      <alignment horizontal="right" shrinkToFit="1"/>
    </xf>
    <xf numFmtId="183" fontId="27" fillId="0" borderId="45" xfId="6" applyNumberFormat="1" applyFont="1" applyBorder="1" applyAlignment="1">
      <alignment horizontal="right" shrinkToFit="1"/>
    </xf>
    <xf numFmtId="183" fontId="27" fillId="0" borderId="48" xfId="6" applyNumberFormat="1" applyFont="1" applyBorder="1" applyAlignment="1">
      <alignment horizontal="right" shrinkToFit="1"/>
    </xf>
    <xf numFmtId="179" fontId="27" fillId="0" borderId="26" xfId="7" applyNumberFormat="1" applyFont="1" applyBorder="1" applyAlignment="1">
      <alignment horizontal="right" shrinkToFit="1"/>
    </xf>
    <xf numFmtId="179" fontId="25" fillId="0" borderId="37" xfId="7" applyNumberFormat="1" applyFont="1" applyBorder="1" applyAlignment="1">
      <alignment horizontal="right" shrinkToFit="1"/>
    </xf>
    <xf numFmtId="191" fontId="18" fillId="0" borderId="0" xfId="0" applyNumberFormat="1" applyFont="1" applyAlignment="1">
      <alignment vertical="center"/>
    </xf>
    <xf numFmtId="189" fontId="27" fillId="0" borderId="26" xfId="7" applyNumberFormat="1" applyFont="1" applyBorder="1" applyAlignment="1">
      <alignment horizontal="right" shrinkToFit="1"/>
    </xf>
    <xf numFmtId="179" fontId="18" fillId="0" borderId="29" xfId="9" applyNumberFormat="1" applyFont="1" applyFill="1" applyBorder="1" applyAlignment="1">
      <alignment horizontal="center" vertical="center" wrapText="1" shrinkToFit="1"/>
    </xf>
    <xf numFmtId="179" fontId="27" fillId="0" borderId="26" xfId="7" quotePrefix="1" applyNumberFormat="1" applyFont="1" applyFill="1" applyBorder="1" applyAlignment="1">
      <alignment horizontal="right"/>
    </xf>
    <xf numFmtId="179" fontId="25" fillId="0" borderId="30" xfId="7" quotePrefix="1" applyNumberFormat="1" applyFont="1" applyFill="1" applyBorder="1" applyAlignment="1">
      <alignment horizontal="right" shrinkToFit="1"/>
    </xf>
    <xf numFmtId="179" fontId="27" fillId="0" borderId="3" xfId="0" applyNumberFormat="1" applyFont="1" applyBorder="1" applyAlignment="1">
      <alignment horizontal="right"/>
    </xf>
    <xf numFmtId="184" fontId="27" fillId="0" borderId="74" xfId="6" applyNumberFormat="1" applyFont="1" applyFill="1" applyBorder="1" applyAlignment="1">
      <alignment horizontal="right" shrinkToFit="1"/>
    </xf>
    <xf numFmtId="184" fontId="27" fillId="0" borderId="25" xfId="6" applyNumberFormat="1" applyFont="1" applyFill="1" applyBorder="1" applyAlignment="1">
      <alignment horizontal="right" shrinkToFit="1"/>
    </xf>
    <xf numFmtId="184" fontId="27" fillId="0" borderId="28" xfId="6" applyNumberFormat="1" applyFont="1" applyFill="1" applyBorder="1" applyAlignment="1">
      <alignment horizontal="right" shrinkToFit="1"/>
    </xf>
    <xf numFmtId="184" fontId="27" fillId="0" borderId="24" xfId="6" applyNumberFormat="1" applyFont="1" applyFill="1" applyBorder="1" applyAlignment="1">
      <alignment horizontal="right" shrinkToFit="1"/>
    </xf>
    <xf numFmtId="183" fontId="27" fillId="0" borderId="24" xfId="6" applyNumberFormat="1" applyFont="1" applyFill="1" applyBorder="1" applyAlignment="1">
      <alignment horizontal="right" shrinkToFit="1"/>
    </xf>
    <xf numFmtId="183" fontId="27" fillId="0" borderId="25" xfId="6" applyNumberFormat="1" applyFont="1" applyFill="1" applyBorder="1" applyAlignment="1">
      <alignment horizontal="right" shrinkToFit="1"/>
    </xf>
    <xf numFmtId="183" fontId="27" fillId="0" borderId="97" xfId="6" applyNumberFormat="1" applyFont="1" applyFill="1" applyBorder="1" applyAlignment="1">
      <alignment horizontal="right" shrinkToFit="1"/>
    </xf>
    <xf numFmtId="183" fontId="27" fillId="0" borderId="74" xfId="6" applyNumberFormat="1" applyFont="1" applyFill="1" applyBorder="1" applyAlignment="1">
      <alignment horizontal="right" shrinkToFit="1"/>
    </xf>
    <xf numFmtId="183" fontId="27" fillId="0" borderId="60" xfId="6" applyNumberFormat="1" applyFont="1" applyFill="1" applyBorder="1" applyAlignment="1">
      <alignment horizontal="right" shrinkToFit="1"/>
    </xf>
    <xf numFmtId="183" fontId="27" fillId="6" borderId="60" xfId="6" applyNumberFormat="1" applyFont="1" applyFill="1" applyBorder="1" applyAlignment="1">
      <alignment horizontal="right" shrinkToFit="1"/>
    </xf>
    <xf numFmtId="183" fontId="27" fillId="0" borderId="60" xfId="6" applyNumberFormat="1" applyFont="1" applyBorder="1" applyAlignment="1">
      <alignment horizontal="right" shrinkToFit="1"/>
    </xf>
    <xf numFmtId="0" fontId="27" fillId="0" borderId="23" xfId="0" applyFont="1" applyBorder="1" applyAlignment="1">
      <alignment horizontal="left" wrapText="1" shrinkToFit="1"/>
    </xf>
    <xf numFmtId="0" fontId="27" fillId="0" borderId="7" xfId="0" applyFont="1" applyBorder="1" applyAlignment="1">
      <alignment horizontal="left" wrapText="1" shrinkToFit="1"/>
    </xf>
    <xf numFmtId="194" fontId="27" fillId="0" borderId="28" xfId="6" applyNumberFormat="1" applyFont="1" applyFill="1" applyBorder="1" applyAlignment="1">
      <alignment horizontal="right" shrinkToFit="1"/>
    </xf>
    <xf numFmtId="183" fontId="27" fillId="0" borderId="54" xfId="6" applyNumberFormat="1" applyFont="1" applyFill="1" applyBorder="1" applyAlignment="1">
      <alignment horizontal="right" shrinkToFit="1"/>
    </xf>
    <xf numFmtId="0" fontId="73" fillId="0" borderId="0" xfId="0" applyFont="1" applyAlignment="1">
      <alignment vertical="center"/>
    </xf>
    <xf numFmtId="0" fontId="74" fillId="0" borderId="0" xfId="0" applyFont="1" applyAlignment="1">
      <alignment vertical="center"/>
    </xf>
    <xf numFmtId="179" fontId="18" fillId="0" borderId="53" xfId="9" applyNumberFormat="1" applyFont="1" applyFill="1" applyBorder="1" applyAlignment="1">
      <alignment horizontal="center" vertical="center" wrapText="1" shrinkToFit="1"/>
    </xf>
    <xf numFmtId="179" fontId="18" fillId="0" borderId="0" xfId="6" applyNumberFormat="1" applyFont="1" applyAlignment="1">
      <alignment horizontal="right"/>
    </xf>
    <xf numFmtId="178" fontId="25" fillId="0" borderId="16" xfId="0" applyNumberFormat="1" applyFont="1" applyBorder="1" applyAlignment="1">
      <alignment wrapText="1"/>
    </xf>
    <xf numFmtId="179" fontId="24" fillId="0" borderId="66" xfId="6" applyNumberFormat="1" applyFont="1" applyBorder="1" applyAlignment="1">
      <alignment horizontal="right" shrinkToFit="1"/>
    </xf>
    <xf numFmtId="179" fontId="24" fillId="0" borderId="29" xfId="6" applyNumberFormat="1" applyFont="1" applyBorder="1" applyAlignment="1">
      <alignment horizontal="right" shrinkToFit="1"/>
    </xf>
    <xf numFmtId="178" fontId="23" fillId="0" borderId="56" xfId="0" applyNumberFormat="1" applyFont="1" applyBorder="1" applyAlignment="1">
      <alignment horizontal="left" wrapText="1"/>
    </xf>
    <xf numFmtId="179" fontId="27" fillId="0" borderId="67" xfId="6" applyNumberFormat="1" applyFont="1" applyBorder="1" applyAlignment="1">
      <alignment horizontal="right" shrinkToFit="1"/>
    </xf>
    <xf numFmtId="179" fontId="27" fillId="0" borderId="26" xfId="6" applyNumberFormat="1" applyFont="1" applyBorder="1" applyAlignment="1">
      <alignment horizontal="right" shrinkToFit="1"/>
    </xf>
    <xf numFmtId="179" fontId="27" fillId="0" borderId="79" xfId="6" applyNumberFormat="1" applyFont="1" applyBorder="1" applyAlignment="1">
      <alignment horizontal="right" shrinkToFit="1"/>
    </xf>
    <xf numFmtId="179" fontId="27" fillId="0" borderId="83" xfId="6" applyNumberFormat="1" applyFont="1" applyBorder="1" applyAlignment="1">
      <alignment horizontal="right" shrinkToFit="1"/>
    </xf>
    <xf numFmtId="179" fontId="24" fillId="0" borderId="76" xfId="6" applyNumberFormat="1" applyFont="1" applyBorder="1" applyAlignment="1">
      <alignment horizontal="right" shrinkToFit="1"/>
    </xf>
    <xf numFmtId="179" fontId="24" fillId="0" borderId="30" xfId="6" applyNumberFormat="1" applyFont="1" applyBorder="1" applyAlignment="1">
      <alignment horizontal="right" shrinkToFit="1"/>
    </xf>
    <xf numFmtId="179" fontId="27" fillId="0" borderId="66" xfId="6" applyNumberFormat="1" applyFont="1" applyBorder="1" applyAlignment="1">
      <alignment horizontal="right" shrinkToFit="1"/>
    </xf>
    <xf numFmtId="179" fontId="27" fillId="0" borderId="29" xfId="6" applyNumberFormat="1" applyFont="1" applyBorder="1" applyAlignment="1">
      <alignment horizontal="right" shrinkToFit="1"/>
    </xf>
    <xf numFmtId="178" fontId="25" fillId="0" borderId="80" xfId="0" applyNumberFormat="1" applyFont="1" applyBorder="1" applyAlignment="1">
      <alignment wrapText="1"/>
    </xf>
    <xf numFmtId="179" fontId="24" fillId="0" borderId="81" xfId="6" applyNumberFormat="1" applyFont="1" applyBorder="1" applyAlignment="1">
      <alignment horizontal="right" shrinkToFit="1"/>
    </xf>
    <xf numFmtId="179" fontId="24" fillId="0" borderId="37" xfId="6" applyNumberFormat="1" applyFont="1" applyBorder="1" applyAlignment="1">
      <alignment horizontal="right" shrinkToFit="1"/>
    </xf>
    <xf numFmtId="179" fontId="27" fillId="0" borderId="74" xfId="6" applyNumberFormat="1" applyFont="1" applyBorder="1" applyAlignment="1">
      <alignment horizontal="right"/>
    </xf>
    <xf numFmtId="179" fontId="27" fillId="0" borderId="25" xfId="6" applyNumberFormat="1" applyFont="1" applyBorder="1" applyAlignment="1">
      <alignment horizontal="right"/>
    </xf>
    <xf numFmtId="178" fontId="55" fillId="0" borderId="14" xfId="0" applyNumberFormat="1" applyFont="1" applyBorder="1" applyAlignment="1">
      <alignment wrapText="1"/>
    </xf>
    <xf numFmtId="179" fontId="27" fillId="0" borderId="67" xfId="6" applyNumberFormat="1" applyFont="1" applyBorder="1" applyAlignment="1">
      <alignment horizontal="right"/>
    </xf>
    <xf numFmtId="179" fontId="27" fillId="0" borderId="26" xfId="6" applyNumberFormat="1" applyFont="1" applyBorder="1" applyAlignment="1">
      <alignment horizontal="right"/>
    </xf>
    <xf numFmtId="181" fontId="27" fillId="0" borderId="67" xfId="6" applyNumberFormat="1" applyFont="1" applyBorder="1" applyAlignment="1">
      <alignment horizontal="right" shrinkToFit="1"/>
    </xf>
    <xf numFmtId="178" fontId="25" fillId="0" borderId="24" xfId="0" applyNumberFormat="1" applyFont="1" applyBorder="1" applyAlignment="1">
      <alignment wrapText="1"/>
    </xf>
    <xf numFmtId="179" fontId="24" fillId="0" borderId="74" xfId="6" applyNumberFormat="1" applyFont="1" applyBorder="1" applyAlignment="1">
      <alignment horizontal="right" shrinkToFit="1"/>
    </xf>
    <xf numFmtId="179" fontId="24" fillId="0" borderId="25" xfId="6" applyNumberFormat="1" applyFont="1" applyBorder="1" applyAlignment="1">
      <alignment horizontal="right" shrinkToFit="1"/>
    </xf>
    <xf numFmtId="179" fontId="27" fillId="0" borderId="75" xfId="6" applyNumberFormat="1" applyFont="1" applyBorder="1" applyAlignment="1">
      <alignment horizontal="right" shrinkToFit="1"/>
    </xf>
    <xf numFmtId="179" fontId="27" fillId="0" borderId="32" xfId="6" applyNumberFormat="1" applyFont="1" applyBorder="1" applyAlignment="1">
      <alignment horizontal="right" shrinkToFit="1"/>
    </xf>
    <xf numFmtId="179" fontId="24" fillId="0" borderId="71" xfId="6" applyNumberFormat="1" applyFont="1" applyBorder="1" applyAlignment="1">
      <alignment horizontal="right" shrinkToFit="1"/>
    </xf>
    <xf numFmtId="179" fontId="24" fillId="0" borderId="31" xfId="6" applyNumberFormat="1" applyFont="1" applyBorder="1" applyAlignment="1">
      <alignment horizontal="right" shrinkToFit="1"/>
    </xf>
    <xf numFmtId="178" fontId="25" fillId="0" borderId="10" xfId="0" applyNumberFormat="1" applyFont="1" applyBorder="1" applyAlignment="1">
      <alignment horizontal="left" wrapText="1"/>
    </xf>
    <xf numFmtId="178" fontId="24" fillId="0" borderId="16" xfId="0" applyNumberFormat="1" applyFont="1" applyBorder="1" applyAlignment="1">
      <alignment horizontal="left" wrapText="1"/>
    </xf>
    <xf numFmtId="181" fontId="27" fillId="0" borderId="66" xfId="6" applyNumberFormat="1" applyFont="1" applyBorder="1" applyAlignment="1">
      <alignment horizontal="right" shrinkToFit="1"/>
    </xf>
    <xf numFmtId="181" fontId="27" fillId="0" borderId="29" xfId="6" applyNumberFormat="1" applyFont="1" applyBorder="1" applyAlignment="1">
      <alignment horizontal="right" shrinkToFit="1"/>
    </xf>
    <xf numFmtId="178" fontId="25" fillId="0" borderId="63" xfId="0" applyNumberFormat="1" applyFont="1" applyBorder="1" applyAlignment="1">
      <alignment wrapText="1"/>
    </xf>
    <xf numFmtId="179" fontId="24" fillId="0" borderId="67" xfId="6" applyNumberFormat="1" applyFont="1" applyBorder="1" applyAlignment="1">
      <alignment horizontal="right" shrinkToFit="1"/>
    </xf>
    <xf numFmtId="179" fontId="24" fillId="0" borderId="26" xfId="6" applyNumberFormat="1" applyFont="1" applyBorder="1" applyAlignment="1">
      <alignment horizontal="right" shrinkToFit="1"/>
    </xf>
    <xf numFmtId="178" fontId="23" fillId="0" borderId="64" xfId="0" applyNumberFormat="1" applyFont="1" applyBorder="1" applyAlignment="1">
      <alignment wrapText="1"/>
    </xf>
    <xf numFmtId="179" fontId="27" fillId="0" borderId="82" xfId="6" applyNumberFormat="1" applyFont="1" applyBorder="1" applyAlignment="1">
      <alignment horizontal="right" shrinkToFit="1"/>
    </xf>
    <xf numFmtId="179" fontId="27" fillId="0" borderId="98" xfId="6" applyNumberFormat="1" applyFont="1" applyBorder="1" applyAlignment="1">
      <alignment horizontal="right" shrinkToFit="1"/>
    </xf>
    <xf numFmtId="179" fontId="27" fillId="0" borderId="71" xfId="6" applyNumberFormat="1" applyFont="1" applyBorder="1"/>
    <xf numFmtId="179" fontId="27" fillId="0" borderId="31" xfId="6" applyNumberFormat="1" applyFont="1" applyBorder="1"/>
    <xf numFmtId="179" fontId="27" fillId="0" borderId="71" xfId="6" applyNumberFormat="1" applyFont="1" applyBorder="1" applyAlignment="1">
      <alignment horizontal="right"/>
    </xf>
    <xf numFmtId="179" fontId="27" fillId="0" borderId="31" xfId="6" applyNumberFormat="1" applyFont="1" applyBorder="1" applyAlignment="1">
      <alignment horizontal="right"/>
    </xf>
    <xf numFmtId="178" fontId="24" fillId="0" borderId="76" xfId="6" applyNumberFormat="1" applyFont="1" applyBorder="1" applyAlignment="1">
      <alignment horizontal="right" shrinkToFit="1"/>
    </xf>
    <xf numFmtId="178" fontId="24" fillId="0" borderId="30" xfId="6" applyNumberFormat="1" applyFont="1" applyBorder="1" applyAlignment="1">
      <alignment horizontal="right" shrinkToFit="1"/>
    </xf>
    <xf numFmtId="0" fontId="23" fillId="0" borderId="0" xfId="0" applyFont="1" applyAlignment="1">
      <alignment vertical="top"/>
    </xf>
    <xf numFmtId="0" fontId="26" fillId="0" borderId="0" xfId="0" applyFont="1" applyAlignment="1">
      <alignment vertical="top"/>
    </xf>
    <xf numFmtId="0" fontId="38" fillId="0" borderId="0" xfId="10" applyFont="1" applyAlignment="1">
      <alignment horizontal="left" vertical="top" wrapText="1"/>
    </xf>
    <xf numFmtId="0" fontId="23" fillId="0" borderId="0" xfId="0" applyFont="1" applyAlignment="1">
      <alignment horizontal="left"/>
    </xf>
    <xf numFmtId="0" fontId="25" fillId="0" borderId="24" xfId="0" applyFont="1" applyBorder="1" applyAlignment="1">
      <alignment wrapText="1"/>
    </xf>
    <xf numFmtId="0" fontId="23" fillId="0" borderId="10" xfId="0" applyFont="1" applyBorder="1"/>
    <xf numFmtId="179" fontId="27" fillId="0" borderId="71" xfId="6" applyNumberFormat="1" applyFont="1" applyBorder="1" applyAlignment="1">
      <alignment horizontal="right" shrinkToFit="1"/>
    </xf>
    <xf numFmtId="179" fontId="24" fillId="0" borderId="66" xfId="6" applyNumberFormat="1" applyFont="1" applyBorder="1" applyAlignment="1">
      <alignment horizontal="right"/>
    </xf>
    <xf numFmtId="179" fontId="27" fillId="0" borderId="73" xfId="6" applyNumberFormat="1" applyFont="1" applyBorder="1" applyAlignment="1">
      <alignment horizontal="right" shrinkToFit="1"/>
    </xf>
    <xf numFmtId="179" fontId="27" fillId="0" borderId="87" xfId="6" applyNumberFormat="1" applyFont="1" applyBorder="1" applyAlignment="1">
      <alignment horizontal="right" shrinkToFit="1"/>
    </xf>
    <xf numFmtId="0" fontId="23" fillId="0" borderId="0" xfId="0" applyFont="1" applyAlignment="1">
      <alignment horizontal="left" vertical="center" wrapText="1"/>
    </xf>
    <xf numFmtId="176" fontId="9" fillId="0" borderId="0" xfId="6" applyNumberFormat="1" applyFont="1" applyFill="1" applyBorder="1" applyAlignment="1">
      <alignment horizontal="right"/>
    </xf>
    <xf numFmtId="0" fontId="73" fillId="0" borderId="0" xfId="0" applyFont="1" applyAlignment="1">
      <alignment vertical="center" wrapText="1"/>
    </xf>
    <xf numFmtId="182" fontId="19" fillId="0" borderId="46" xfId="6" applyNumberFormat="1" applyFont="1" applyFill="1" applyBorder="1" applyAlignment="1">
      <alignment horizontal="right" vertical="center"/>
    </xf>
    <xf numFmtId="182" fontId="19" fillId="0" borderId="27" xfId="6" applyNumberFormat="1" applyFont="1" applyFill="1" applyBorder="1" applyAlignment="1">
      <alignment horizontal="right" vertical="center"/>
    </xf>
    <xf numFmtId="182" fontId="19" fillId="0" borderId="94" xfId="6" applyNumberFormat="1" applyFont="1" applyFill="1" applyBorder="1" applyAlignment="1">
      <alignment horizontal="right" vertical="center"/>
    </xf>
    <xf numFmtId="192" fontId="23" fillId="0" borderId="24" xfId="0" quotePrefix="1" applyNumberFormat="1" applyFont="1" applyBorder="1" applyAlignment="1">
      <alignment horizontal="right"/>
    </xf>
    <xf numFmtId="192" fontId="23" fillId="0" borderId="25" xfId="0" applyNumberFormat="1" applyFont="1" applyBorder="1"/>
    <xf numFmtId="192" fontId="23" fillId="0" borderId="28" xfId="0" applyNumberFormat="1" applyFont="1" applyBorder="1"/>
    <xf numFmtId="192" fontId="23" fillId="0" borderId="14" xfId="0" quotePrefix="1" applyNumberFormat="1" applyFont="1" applyBorder="1" applyAlignment="1">
      <alignment horizontal="right"/>
    </xf>
    <xf numFmtId="192" fontId="23" fillId="0" borderId="69" xfId="0" quotePrefix="1" applyNumberFormat="1" applyFont="1" applyBorder="1" applyAlignment="1">
      <alignment horizontal="right"/>
    </xf>
    <xf numFmtId="192" fontId="23" fillId="0" borderId="87" xfId="0" applyNumberFormat="1" applyFont="1" applyBorder="1"/>
    <xf numFmtId="192" fontId="23" fillId="0" borderId="100" xfId="0" applyNumberFormat="1" applyFont="1" applyBorder="1"/>
    <xf numFmtId="192" fontId="23" fillId="0" borderId="101" xfId="0" applyNumberFormat="1" applyFont="1" applyBorder="1"/>
    <xf numFmtId="192" fontId="23" fillId="0" borderId="85" xfId="0" applyNumberFormat="1" applyFont="1" applyBorder="1"/>
    <xf numFmtId="192" fontId="23" fillId="0" borderId="68" xfId="0" applyNumberFormat="1" applyFont="1" applyBorder="1"/>
    <xf numFmtId="192" fontId="23" fillId="0" borderId="90" xfId="0" applyNumberFormat="1" applyFont="1" applyBorder="1"/>
    <xf numFmtId="181" fontId="18" fillId="0" borderId="0" xfId="6" applyNumberFormat="1" applyFont="1" applyFill="1" applyBorder="1" applyAlignment="1">
      <alignment horizontal="right"/>
    </xf>
    <xf numFmtId="181" fontId="24" fillId="0" borderId="0" xfId="6" applyNumberFormat="1" applyFont="1" applyFill="1" applyBorder="1" applyAlignment="1">
      <alignment horizontal="right"/>
    </xf>
    <xf numFmtId="0" fontId="75" fillId="0" borderId="6" xfId="0" applyFont="1" applyBorder="1" applyAlignment="1">
      <alignment vertical="center" wrapText="1"/>
    </xf>
    <xf numFmtId="195" fontId="23" fillId="0" borderId="0" xfId="0" applyNumberFormat="1" applyFont="1"/>
    <xf numFmtId="38" fontId="23" fillId="0" borderId="0" xfId="6" applyFont="1" applyFill="1" applyBorder="1"/>
    <xf numFmtId="0" fontId="18" fillId="0" borderId="0" xfId="0" applyFont="1" applyAlignment="1">
      <alignment horizontal="left" vertical="top" shrinkToFit="1"/>
    </xf>
    <xf numFmtId="179" fontId="25" fillId="0" borderId="25" xfId="7" applyNumberFormat="1" applyFont="1" applyFill="1" applyBorder="1" applyAlignment="1">
      <alignment horizontal="right" shrinkToFit="1"/>
    </xf>
    <xf numFmtId="179" fontId="25" fillId="0" borderId="26" xfId="7" applyNumberFormat="1" applyFont="1" applyFill="1" applyBorder="1" applyAlignment="1">
      <alignment horizontal="right" shrinkToFit="1"/>
    </xf>
    <xf numFmtId="179" fontId="25" fillId="0" borderId="34" xfId="7" applyNumberFormat="1" applyFont="1" applyFill="1" applyBorder="1" applyAlignment="1">
      <alignment horizontal="right" shrinkToFit="1"/>
    </xf>
    <xf numFmtId="179" fontId="25" fillId="0" borderId="25" xfId="0" applyNumberFormat="1" applyFont="1" applyBorder="1" applyAlignment="1">
      <alignment horizontal="right"/>
    </xf>
    <xf numFmtId="179" fontId="25" fillId="0" borderId="25" xfId="7" applyNumberFormat="1" applyFont="1" applyBorder="1" applyAlignment="1">
      <alignment horizontal="right" shrinkToFit="1"/>
    </xf>
    <xf numFmtId="179" fontId="27" fillId="0" borderId="26" xfId="7" applyNumberFormat="1" applyFont="1" applyBorder="1" applyAlignment="1">
      <alignment horizontal="right"/>
    </xf>
    <xf numFmtId="189" fontId="27" fillId="0" borderId="83" xfId="7" applyNumberFormat="1" applyFont="1" applyBorder="1" applyAlignment="1">
      <alignment horizontal="right" shrinkToFit="1"/>
    </xf>
    <xf numFmtId="189" fontId="25" fillId="0" borderId="26" xfId="7" applyNumberFormat="1" applyFont="1" applyBorder="1" applyAlignment="1">
      <alignment horizontal="right" shrinkToFit="1"/>
    </xf>
    <xf numFmtId="179" fontId="27" fillId="0" borderId="26" xfId="7" quotePrefix="1" applyNumberFormat="1" applyFont="1" applyFill="1" applyBorder="1" applyAlignment="1">
      <alignment horizontal="right" shrinkToFit="1"/>
    </xf>
    <xf numFmtId="189" fontId="25" fillId="0" borderId="25" xfId="7" applyNumberFormat="1" applyFont="1" applyBorder="1" applyAlignment="1">
      <alignment horizontal="right" shrinkToFit="1"/>
    </xf>
    <xf numFmtId="189" fontId="25" fillId="0" borderId="34" xfId="7" applyNumberFormat="1" applyFont="1" applyBorder="1" applyAlignment="1">
      <alignment horizontal="right" shrinkToFit="1"/>
    </xf>
    <xf numFmtId="179" fontId="27" fillId="0" borderId="83" xfId="7" applyNumberFormat="1" applyFont="1" applyBorder="1" applyAlignment="1">
      <alignment horizontal="right" shrinkToFit="1"/>
    </xf>
    <xf numFmtId="179" fontId="25" fillId="0" borderId="26" xfId="0" applyNumberFormat="1" applyFont="1" applyBorder="1" applyAlignment="1">
      <alignment horizontal="right"/>
    </xf>
    <xf numFmtId="179" fontId="25" fillId="0" borderId="26" xfId="7" applyNumberFormat="1" applyFont="1" applyBorder="1" applyAlignment="1">
      <alignment horizontal="right" shrinkToFit="1"/>
    </xf>
    <xf numFmtId="179" fontId="42" fillId="0" borderId="56" xfId="0" applyNumberFormat="1" applyFont="1" applyBorder="1" applyAlignment="1">
      <alignment wrapText="1"/>
    </xf>
    <xf numFmtId="189" fontId="27" fillId="0" borderId="26" xfId="6" applyNumberFormat="1" applyFont="1" applyFill="1" applyBorder="1" applyAlignment="1">
      <alignment horizontal="right" shrinkToFit="1"/>
    </xf>
    <xf numFmtId="177" fontId="52" fillId="0" borderId="26" xfId="12" applyNumberFormat="1" applyFont="1" applyBorder="1" applyAlignment="1">
      <alignment horizontal="right"/>
    </xf>
    <xf numFmtId="179" fontId="18" fillId="0" borderId="25" xfId="0" applyNumberFormat="1" applyFont="1" applyBorder="1" applyAlignment="1">
      <alignment horizontal="center" vertical="center"/>
    </xf>
    <xf numFmtId="179" fontId="52" fillId="0" borderId="37" xfId="8" applyNumberFormat="1" applyFont="1" applyBorder="1" applyAlignment="1">
      <alignment horizontal="right"/>
    </xf>
    <xf numFmtId="177" fontId="51" fillId="0" borderId="83" xfId="12" applyNumberFormat="1" applyFont="1" applyBorder="1" applyAlignment="1">
      <alignment horizontal="right"/>
    </xf>
    <xf numFmtId="189" fontId="25" fillId="0" borderId="34" xfId="7" applyNumberFormat="1" applyFont="1" applyFill="1" applyBorder="1" applyAlignment="1">
      <alignment horizontal="right" shrinkToFit="1"/>
    </xf>
    <xf numFmtId="179" fontId="27" fillId="0" borderId="83" xfId="7" quotePrefix="1" applyNumberFormat="1" applyFont="1" applyFill="1" applyBorder="1" applyAlignment="1">
      <alignment horizontal="right" shrinkToFit="1"/>
    </xf>
    <xf numFmtId="179" fontId="25" fillId="0" borderId="25" xfId="11" applyNumberFormat="1" applyFont="1" applyBorder="1" applyAlignment="1">
      <alignment horizontal="right" wrapText="1"/>
    </xf>
    <xf numFmtId="179" fontId="42" fillId="0" borderId="97" xfId="0" applyNumberFormat="1" applyFont="1" applyBorder="1" applyAlignment="1">
      <alignment wrapText="1"/>
    </xf>
    <xf numFmtId="179" fontId="27" fillId="0" borderId="83" xfId="7" applyNumberFormat="1" applyFont="1" applyFill="1" applyBorder="1" applyAlignment="1">
      <alignment horizontal="right"/>
    </xf>
    <xf numFmtId="179" fontId="27" fillId="0" borderId="25" xfId="7" applyNumberFormat="1" applyFont="1" applyFill="1" applyBorder="1" applyAlignment="1">
      <alignment horizontal="right"/>
    </xf>
    <xf numFmtId="179" fontId="27" fillId="0" borderId="25" xfId="7" applyNumberFormat="1" applyFont="1" applyBorder="1" applyAlignment="1">
      <alignment horizontal="right"/>
    </xf>
    <xf numFmtId="189" fontId="27" fillId="0" borderId="25" xfId="7" applyNumberFormat="1" applyFont="1" applyBorder="1" applyAlignment="1">
      <alignment horizontal="right" shrinkToFit="1"/>
    </xf>
    <xf numFmtId="179" fontId="27" fillId="0" borderId="25" xfId="7" quotePrefix="1" applyNumberFormat="1" applyFont="1" applyBorder="1" applyAlignment="1">
      <alignment horizontal="right" shrinkToFit="1"/>
    </xf>
    <xf numFmtId="189" fontId="25" fillId="0" borderId="37" xfId="7" applyNumberFormat="1" applyFont="1" applyBorder="1" applyAlignment="1">
      <alignment horizontal="right" shrinkToFit="1"/>
    </xf>
    <xf numFmtId="181" fontId="25" fillId="0" borderId="25" xfId="6" applyNumberFormat="1" applyFont="1" applyFill="1" applyBorder="1" applyAlignment="1">
      <alignment horizontal="right" shrinkToFit="1"/>
    </xf>
    <xf numFmtId="179" fontId="18" fillId="0" borderId="0" xfId="6" applyNumberFormat="1" applyFont="1" applyFill="1" applyAlignment="1">
      <alignment horizontal="right"/>
    </xf>
    <xf numFmtId="189" fontId="27" fillId="0" borderId="45" xfId="7" applyNumberFormat="1" applyFont="1" applyFill="1" applyBorder="1" applyAlignment="1">
      <alignment horizontal="right" shrinkToFit="1"/>
    </xf>
    <xf numFmtId="189" fontId="27" fillId="0" borderId="62" xfId="7" applyNumberFormat="1" applyFont="1" applyFill="1" applyBorder="1" applyAlignment="1">
      <alignment horizontal="right" shrinkToFit="1"/>
    </xf>
    <xf numFmtId="189" fontId="25" fillId="0" borderId="36" xfId="7" applyNumberFormat="1" applyFont="1" applyFill="1" applyBorder="1" applyAlignment="1">
      <alignment horizontal="right" shrinkToFit="1"/>
    </xf>
    <xf numFmtId="179" fontId="25" fillId="0" borderId="36" xfId="7" applyNumberFormat="1" applyFont="1" applyFill="1" applyBorder="1" applyAlignment="1">
      <alignment horizontal="right" shrinkToFit="1"/>
    </xf>
    <xf numFmtId="179" fontId="25" fillId="0" borderId="60" xfId="7" applyNumberFormat="1" applyFont="1" applyFill="1" applyBorder="1" applyAlignment="1">
      <alignment horizontal="right" shrinkToFit="1"/>
    </xf>
    <xf numFmtId="179" fontId="27" fillId="0" borderId="62" xfId="7" applyNumberFormat="1" applyFont="1" applyFill="1" applyBorder="1" applyAlignment="1">
      <alignment horizontal="right" shrinkToFit="1"/>
    </xf>
    <xf numFmtId="179" fontId="25" fillId="0" borderId="38" xfId="7" applyNumberFormat="1" applyFont="1" applyFill="1" applyBorder="1" applyAlignment="1">
      <alignment horizontal="right" shrinkToFit="1"/>
    </xf>
    <xf numFmtId="179" fontId="27" fillId="0" borderId="60" xfId="7" applyNumberFormat="1" applyFont="1" applyFill="1" applyBorder="1" applyAlignment="1">
      <alignment horizontal="right"/>
    </xf>
    <xf numFmtId="179" fontId="27" fillId="0" borderId="45" xfId="7" quotePrefix="1" applyNumberFormat="1" applyFont="1" applyFill="1" applyBorder="1" applyAlignment="1">
      <alignment horizontal="right"/>
    </xf>
    <xf numFmtId="179" fontId="27" fillId="0" borderId="45" xfId="7" applyNumberFormat="1" applyFont="1" applyFill="1" applyBorder="1" applyAlignment="1">
      <alignment horizontal="right" shrinkToFit="1"/>
    </xf>
    <xf numFmtId="179" fontId="25" fillId="0" borderId="36" xfId="7" quotePrefix="1" applyNumberFormat="1" applyFont="1" applyFill="1" applyBorder="1" applyAlignment="1">
      <alignment horizontal="right" shrinkToFit="1"/>
    </xf>
    <xf numFmtId="179" fontId="27" fillId="0" borderId="62" xfId="7" quotePrefix="1" applyNumberFormat="1" applyFont="1" applyFill="1" applyBorder="1" applyAlignment="1">
      <alignment horizontal="right" shrinkToFit="1"/>
    </xf>
    <xf numFmtId="189" fontId="25" fillId="0" borderId="45" xfId="7" applyNumberFormat="1" applyFont="1" applyFill="1" applyBorder="1" applyAlignment="1">
      <alignment horizontal="right" shrinkToFit="1"/>
    </xf>
    <xf numFmtId="179" fontId="18" fillId="0" borderId="29" xfId="6" applyNumberFormat="1" applyFont="1" applyFill="1" applyBorder="1"/>
    <xf numFmtId="179" fontId="18" fillId="0" borderId="26" xfId="6" quotePrefix="1" applyNumberFormat="1" applyFont="1" applyFill="1" applyBorder="1" applyAlignment="1">
      <alignment horizontal="right"/>
    </xf>
    <xf numFmtId="179" fontId="61" fillId="0" borderId="25" xfId="6" applyNumberFormat="1" applyFont="1" applyFill="1" applyBorder="1" applyAlignment="1">
      <alignment horizontal="right"/>
    </xf>
    <xf numFmtId="195" fontId="23" fillId="0" borderId="25" xfId="0" applyNumberFormat="1" applyFont="1" applyBorder="1"/>
    <xf numFmtId="195" fontId="23" fillId="0" borderId="28" xfId="0" applyNumberFormat="1" applyFont="1" applyBorder="1"/>
    <xf numFmtId="195" fontId="23" fillId="0" borderId="26" xfId="0" applyNumberFormat="1" applyFont="1" applyBorder="1"/>
    <xf numFmtId="195" fontId="23" fillId="0" borderId="87" xfId="0" applyNumberFormat="1" applyFont="1" applyBorder="1"/>
    <xf numFmtId="195" fontId="23" fillId="0" borderId="100" xfId="0" applyNumberFormat="1" applyFont="1" applyBorder="1"/>
    <xf numFmtId="181" fontId="23" fillId="0" borderId="90" xfId="0" applyNumberFormat="1" applyFont="1" applyBorder="1"/>
    <xf numFmtId="181" fontId="23" fillId="0" borderId="85" xfId="0" applyNumberFormat="1" applyFont="1" applyBorder="1"/>
    <xf numFmtId="180" fontId="23" fillId="0" borderId="68" xfId="0" applyNumberFormat="1" applyFont="1" applyBorder="1"/>
    <xf numFmtId="178" fontId="19" fillId="0" borderId="100" xfId="6" applyNumberFormat="1" applyFont="1" applyFill="1" applyBorder="1" applyAlignment="1">
      <alignment horizontal="right" vertical="center"/>
    </xf>
    <xf numFmtId="0" fontId="23" fillId="0" borderId="0" xfId="0" applyFont="1" applyAlignment="1">
      <alignment vertical="top" wrapText="1" shrinkToFit="1"/>
    </xf>
    <xf numFmtId="0" fontId="19" fillId="0" borderId="0" xfId="0" applyFont="1" applyAlignment="1">
      <alignment vertical="top" wrapText="1"/>
    </xf>
    <xf numFmtId="179" fontId="24" fillId="0" borderId="54" xfId="6" applyNumberFormat="1" applyFont="1" applyBorder="1" applyAlignment="1">
      <alignment horizontal="right" shrinkToFit="1"/>
    </xf>
    <xf numFmtId="179" fontId="27" fillId="0" borderId="18" xfId="6" applyNumberFormat="1" applyFont="1" applyBorder="1" applyAlignment="1">
      <alignment horizontal="right" shrinkToFit="1"/>
    </xf>
    <xf numFmtId="179" fontId="27" fillId="0" borderId="65" xfId="6" applyNumberFormat="1" applyFont="1" applyBorder="1" applyAlignment="1">
      <alignment horizontal="right" shrinkToFit="1"/>
    </xf>
    <xf numFmtId="179" fontId="24" fillId="0" borderId="2" xfId="6" applyNumberFormat="1" applyFont="1" applyBorder="1" applyAlignment="1">
      <alignment horizontal="right" shrinkToFit="1"/>
    </xf>
    <xf numFmtId="179" fontId="27" fillId="0" borderId="54" xfId="6" applyNumberFormat="1" applyFont="1" applyBorder="1" applyAlignment="1">
      <alignment horizontal="right" shrinkToFit="1"/>
    </xf>
    <xf numFmtId="179" fontId="24" fillId="0" borderId="91" xfId="6" applyNumberFormat="1" applyFont="1" applyBorder="1" applyAlignment="1">
      <alignment horizontal="right" shrinkToFit="1"/>
    </xf>
    <xf numFmtId="179" fontId="27" fillId="0" borderId="17" xfId="6" applyNumberFormat="1" applyFont="1" applyBorder="1" applyAlignment="1">
      <alignment horizontal="right"/>
    </xf>
    <xf numFmtId="179" fontId="27" fillId="0" borderId="18" xfId="6" applyNumberFormat="1" applyFont="1" applyBorder="1" applyAlignment="1">
      <alignment horizontal="right"/>
    </xf>
    <xf numFmtId="179" fontId="24" fillId="0" borderId="17" xfId="6" applyNumberFormat="1" applyFont="1" applyBorder="1" applyAlignment="1">
      <alignment horizontal="right" shrinkToFit="1"/>
    </xf>
    <xf numFmtId="179" fontId="27" fillId="0" borderId="19" xfId="6" applyNumberFormat="1" applyFont="1" applyBorder="1" applyAlignment="1">
      <alignment horizontal="right" shrinkToFit="1"/>
    </xf>
    <xf numFmtId="179" fontId="24" fillId="0" borderId="0" xfId="6" applyNumberFormat="1" applyFont="1" applyBorder="1" applyAlignment="1">
      <alignment horizontal="right" shrinkToFit="1"/>
    </xf>
    <xf numFmtId="181" fontId="27" fillId="0" borderId="54" xfId="6" applyNumberFormat="1" applyFont="1" applyBorder="1" applyAlignment="1">
      <alignment horizontal="right" shrinkToFit="1"/>
    </xf>
    <xf numFmtId="179" fontId="24" fillId="0" borderId="18" xfId="6" applyNumberFormat="1" applyFont="1" applyBorder="1" applyAlignment="1">
      <alignment horizontal="right" shrinkToFit="1"/>
    </xf>
    <xf numFmtId="179" fontId="27" fillId="0" borderId="107" xfId="6" applyNumberFormat="1" applyFont="1" applyBorder="1" applyAlignment="1">
      <alignment horizontal="right" shrinkToFit="1"/>
    </xf>
    <xf numFmtId="179" fontId="27" fillId="0" borderId="0" xfId="6" applyNumberFormat="1" applyFont="1" applyBorder="1"/>
    <xf numFmtId="179" fontId="27" fillId="0" borderId="0" xfId="6" applyNumberFormat="1" applyFont="1" applyBorder="1" applyAlignment="1">
      <alignment horizontal="right"/>
    </xf>
    <xf numFmtId="178" fontId="24" fillId="0" borderId="2" xfId="6" applyNumberFormat="1" applyFont="1" applyBorder="1" applyAlignment="1">
      <alignment horizontal="right" shrinkToFit="1"/>
    </xf>
    <xf numFmtId="179" fontId="24" fillId="0" borderId="54" xfId="6" applyNumberFormat="1" applyFont="1" applyBorder="1" applyAlignment="1">
      <alignment horizontal="right"/>
    </xf>
    <xf numFmtId="179" fontId="27" fillId="0" borderId="88" xfId="6" applyNumberFormat="1" applyFont="1" applyBorder="1" applyAlignment="1">
      <alignment horizontal="right" shrinkToFit="1"/>
    </xf>
    <xf numFmtId="181" fontId="24" fillId="0" borderId="85" xfId="6" applyNumberFormat="1" applyFont="1" applyBorder="1" applyAlignment="1">
      <alignment horizontal="right" shrinkToFit="1"/>
    </xf>
    <xf numFmtId="181" fontId="24" fillId="0" borderId="85" xfId="6" applyNumberFormat="1" applyFont="1" applyFill="1" applyBorder="1" applyAlignment="1">
      <alignment horizontal="right" shrinkToFit="1"/>
    </xf>
    <xf numFmtId="181" fontId="27" fillId="0" borderId="29" xfId="6" applyNumberFormat="1" applyFont="1" applyFill="1" applyBorder="1" applyAlignment="1">
      <alignment horizontal="right" shrinkToFit="1"/>
    </xf>
    <xf numFmtId="179" fontId="27" fillId="0" borderId="98" xfId="6" applyNumberFormat="1" applyFont="1" applyFill="1" applyBorder="1" applyAlignment="1">
      <alignment horizontal="right" shrinkToFit="1"/>
    </xf>
    <xf numFmtId="179" fontId="27" fillId="0" borderId="31" xfId="6" applyNumberFormat="1" applyFont="1" applyFill="1" applyBorder="1" applyAlignment="1">
      <alignment horizontal="right"/>
    </xf>
    <xf numFmtId="179" fontId="27" fillId="0" borderId="87" xfId="6" applyNumberFormat="1" applyFont="1" applyFill="1" applyBorder="1" applyAlignment="1">
      <alignment horizontal="right" shrinkToFit="1"/>
    </xf>
    <xf numFmtId="0" fontId="42" fillId="0" borderId="0" xfId="0" applyFont="1" applyAlignment="1">
      <alignment vertical="center"/>
    </xf>
    <xf numFmtId="0" fontId="60" fillId="0" borderId="0" xfId="0" applyFont="1" applyAlignment="1">
      <alignment horizontal="right"/>
    </xf>
    <xf numFmtId="179" fontId="18" fillId="0" borderId="66" xfId="9" applyNumberFormat="1" applyFont="1" applyFill="1" applyBorder="1" applyAlignment="1">
      <alignment horizontal="center" vertical="center" wrapText="1" shrinkToFit="1"/>
    </xf>
    <xf numFmtId="179" fontId="18" fillId="0" borderId="60" xfId="0" applyNumberFormat="1" applyFont="1" applyBorder="1" applyAlignment="1">
      <alignment horizontal="center" vertical="center"/>
    </xf>
    <xf numFmtId="178" fontId="42" fillId="0" borderId="56" xfId="0" applyNumberFormat="1" applyFont="1" applyBorder="1" applyAlignment="1">
      <alignment wrapText="1"/>
    </xf>
    <xf numFmtId="178" fontId="41" fillId="0" borderId="56" xfId="0" applyNumberFormat="1" applyFont="1" applyBorder="1" applyAlignment="1">
      <alignment horizontal="left" wrapText="1"/>
    </xf>
    <xf numFmtId="190" fontId="27" fillId="0" borderId="26" xfId="0" applyNumberFormat="1" applyFont="1" applyBorder="1" applyAlignment="1">
      <alignment horizontal="right" shrinkToFit="1"/>
    </xf>
    <xf numFmtId="189" fontId="27" fillId="0" borderId="67" xfId="7" applyNumberFormat="1" applyFont="1" applyFill="1" applyBorder="1" applyAlignment="1">
      <alignment horizontal="right" shrinkToFit="1"/>
    </xf>
    <xf numFmtId="178" fontId="41" fillId="0" borderId="89" xfId="0" applyNumberFormat="1" applyFont="1" applyBorder="1" applyAlignment="1">
      <alignment horizontal="left" wrapText="1"/>
    </xf>
    <xf numFmtId="179" fontId="27" fillId="0" borderId="83" xfId="0" applyNumberFormat="1" applyFont="1" applyBorder="1" applyAlignment="1">
      <alignment horizontal="right" shrinkToFit="1"/>
    </xf>
    <xf numFmtId="189" fontId="27" fillId="0" borderId="79" xfId="7" applyNumberFormat="1" applyFont="1" applyFill="1" applyBorder="1" applyAlignment="1">
      <alignment horizontal="right" shrinkToFit="1"/>
    </xf>
    <xf numFmtId="178" fontId="42" fillId="0" borderId="35" xfId="0" applyNumberFormat="1" applyFont="1" applyBorder="1" applyAlignment="1">
      <alignment wrapText="1"/>
    </xf>
    <xf numFmtId="179" fontId="25" fillId="0" borderId="30" xfId="0" applyNumberFormat="1" applyFont="1" applyBorder="1" applyAlignment="1">
      <alignment horizontal="right" shrinkToFit="1"/>
    </xf>
    <xf numFmtId="189" fontId="25" fillId="0" borderId="76" xfId="7" applyNumberFormat="1" applyFont="1" applyFill="1" applyBorder="1" applyAlignment="1">
      <alignment horizontal="right" shrinkToFit="1"/>
    </xf>
    <xf numFmtId="179" fontId="25" fillId="0" borderId="30" xfId="0" applyNumberFormat="1" applyFont="1" applyBorder="1" applyAlignment="1">
      <alignment horizontal="right" wrapText="1"/>
    </xf>
    <xf numFmtId="179" fontId="25" fillId="0" borderId="76" xfId="7" applyNumberFormat="1" applyFont="1" applyFill="1" applyBorder="1" applyAlignment="1">
      <alignment horizontal="right" shrinkToFit="1"/>
    </xf>
    <xf numFmtId="178" fontId="42" fillId="0" borderId="97" xfId="0" applyNumberFormat="1" applyFont="1" applyBorder="1" applyAlignment="1">
      <alignment wrapText="1"/>
    </xf>
    <xf numFmtId="190" fontId="25" fillId="0" borderId="25" xfId="0" applyNumberFormat="1" applyFont="1" applyBorder="1" applyAlignment="1">
      <alignment horizontal="right" shrinkToFit="1"/>
    </xf>
    <xf numFmtId="178" fontId="41" fillId="0" borderId="89" xfId="0" applyNumberFormat="1" applyFont="1" applyBorder="1" applyAlignment="1">
      <alignment shrinkToFit="1"/>
    </xf>
    <xf numFmtId="179" fontId="27" fillId="0" borderId="83" xfId="0" applyNumberFormat="1" applyFont="1" applyBorder="1" applyAlignment="1">
      <alignment horizontal="right" wrapText="1"/>
    </xf>
    <xf numFmtId="179" fontId="27" fillId="0" borderId="79" xfId="7" applyNumberFormat="1" applyFont="1" applyFill="1" applyBorder="1" applyAlignment="1">
      <alignment horizontal="right" shrinkToFit="1"/>
    </xf>
    <xf numFmtId="178" fontId="42" fillId="0" borderId="70" xfId="0" applyNumberFormat="1" applyFont="1" applyBorder="1" applyAlignment="1">
      <alignment wrapText="1"/>
    </xf>
    <xf numFmtId="190" fontId="25" fillId="0" borderId="37" xfId="0" applyNumberFormat="1" applyFont="1" applyBorder="1" applyAlignment="1">
      <alignment horizontal="right" shrinkToFit="1"/>
    </xf>
    <xf numFmtId="179" fontId="25" fillId="0" borderId="81" xfId="7" applyNumberFormat="1" applyFont="1" applyFill="1" applyBorder="1" applyAlignment="1">
      <alignment horizontal="right" shrinkToFit="1"/>
    </xf>
    <xf numFmtId="178" fontId="58" fillId="0" borderId="97" xfId="0" applyNumberFormat="1" applyFont="1" applyBorder="1" applyAlignment="1">
      <alignment horizontal="left" wrapText="1"/>
    </xf>
    <xf numFmtId="190" fontId="27" fillId="0" borderId="25" xfId="0" applyNumberFormat="1" applyFont="1" applyBorder="1" applyAlignment="1">
      <alignment horizontal="right" shrinkToFit="1"/>
    </xf>
    <xf numFmtId="179" fontId="27" fillId="0" borderId="74" xfId="7" applyNumberFormat="1" applyFont="1" applyFill="1" applyBorder="1" applyAlignment="1">
      <alignment horizontal="right"/>
    </xf>
    <xf numFmtId="178" fontId="41" fillId="0" borderId="56" xfId="0" applyNumberFormat="1" applyFont="1" applyBorder="1" applyAlignment="1">
      <alignment wrapText="1"/>
    </xf>
    <xf numFmtId="179" fontId="27" fillId="0" borderId="26" xfId="0" applyNumberFormat="1" applyFont="1" applyBorder="1" applyAlignment="1">
      <alignment horizontal="right" wrapText="1"/>
    </xf>
    <xf numFmtId="179" fontId="27" fillId="0" borderId="67" xfId="7" quotePrefix="1" applyNumberFormat="1" applyFont="1" applyFill="1" applyBorder="1" applyAlignment="1">
      <alignment horizontal="right"/>
    </xf>
    <xf numFmtId="178" fontId="58" fillId="0" borderId="56" xfId="0" applyNumberFormat="1" applyFont="1" applyBorder="1" applyAlignment="1">
      <alignment wrapText="1"/>
    </xf>
    <xf numFmtId="179" fontId="27" fillId="0" borderId="67" xfId="7" applyNumberFormat="1" applyFont="1" applyFill="1" applyBorder="1" applyAlignment="1">
      <alignment horizontal="right" shrinkToFit="1"/>
    </xf>
    <xf numFmtId="178" fontId="41" fillId="0" borderId="89" xfId="0" applyNumberFormat="1" applyFont="1" applyBorder="1" applyAlignment="1">
      <alignment wrapText="1"/>
    </xf>
    <xf numFmtId="190" fontId="25" fillId="0" borderId="30" xfId="0" applyNumberFormat="1" applyFont="1" applyBorder="1" applyAlignment="1">
      <alignment horizontal="right" shrinkToFit="1"/>
    </xf>
    <xf numFmtId="179" fontId="25" fillId="0" borderId="30" xfId="7" quotePrefix="1" applyNumberFormat="1" applyFont="1" applyFill="1" applyBorder="1" applyAlignment="1">
      <alignment horizontal="right"/>
    </xf>
    <xf numFmtId="179" fontId="25" fillId="0" borderId="76" xfId="7" quotePrefix="1" applyNumberFormat="1" applyFont="1" applyFill="1" applyBorder="1" applyAlignment="1">
      <alignment horizontal="right" shrinkToFit="1"/>
    </xf>
    <xf numFmtId="179" fontId="26" fillId="0" borderId="74" xfId="0" applyNumberFormat="1" applyFont="1" applyBorder="1"/>
    <xf numFmtId="179" fontId="26" fillId="0" borderId="25" xfId="0" applyNumberFormat="1" applyFont="1" applyBorder="1"/>
    <xf numFmtId="179" fontId="27" fillId="0" borderId="26" xfId="11" applyNumberFormat="1" applyFont="1" applyBorder="1" applyAlignment="1">
      <alignment horizontal="right" wrapText="1"/>
    </xf>
    <xf numFmtId="179" fontId="27" fillId="0" borderId="67" xfId="7" quotePrefix="1" applyNumberFormat="1" applyFont="1" applyFill="1" applyBorder="1" applyAlignment="1">
      <alignment horizontal="right" shrinkToFit="1"/>
    </xf>
    <xf numFmtId="179" fontId="25" fillId="0" borderId="45" xfId="7" applyNumberFormat="1" applyFont="1" applyFill="1" applyBorder="1" applyAlignment="1">
      <alignment horizontal="right" shrinkToFit="1"/>
    </xf>
    <xf numFmtId="179" fontId="26" fillId="0" borderId="67" xfId="0" applyNumberFormat="1" applyFont="1" applyBorder="1"/>
    <xf numFmtId="179" fontId="26" fillId="0" borderId="26" xfId="0" applyNumberFormat="1" applyFont="1" applyBorder="1"/>
    <xf numFmtId="190" fontId="27" fillId="0" borderId="83" xfId="0" applyNumberFormat="1" applyFont="1" applyBorder="1" applyAlignment="1">
      <alignment horizontal="right" shrinkToFit="1"/>
    </xf>
    <xf numFmtId="179" fontId="27" fillId="0" borderId="79" xfId="7" quotePrefix="1" applyNumberFormat="1" applyFont="1" applyFill="1" applyBorder="1" applyAlignment="1">
      <alignment horizontal="right" shrinkToFit="1"/>
    </xf>
    <xf numFmtId="179" fontId="25" fillId="0" borderId="36" xfId="11" applyNumberFormat="1" applyFont="1" applyBorder="1" applyAlignment="1">
      <alignment horizontal="right" shrinkToFit="1"/>
    </xf>
    <xf numFmtId="179" fontId="25" fillId="0" borderId="76" xfId="11" applyNumberFormat="1" applyFont="1" applyBorder="1" applyAlignment="1">
      <alignment horizontal="right" shrinkToFit="1"/>
    </xf>
    <xf numFmtId="178" fontId="42" fillId="0" borderId="35" xfId="0" applyNumberFormat="1" applyFont="1" applyBorder="1" applyAlignment="1">
      <alignment horizontal="left" wrapText="1"/>
    </xf>
    <xf numFmtId="178" fontId="42" fillId="0" borderId="97" xfId="0" applyNumberFormat="1" applyFont="1" applyBorder="1" applyAlignment="1">
      <alignment horizontal="left" wrapText="1"/>
    </xf>
    <xf numFmtId="179" fontId="25" fillId="0" borderId="60" xfId="11" applyNumberFormat="1" applyFont="1" applyBorder="1" applyAlignment="1">
      <alignment horizontal="right" wrapText="1"/>
    </xf>
    <xf numFmtId="179" fontId="25" fillId="0" borderId="74" xfId="11" applyNumberFormat="1" applyFont="1" applyBorder="1" applyAlignment="1">
      <alignment horizontal="right" wrapText="1"/>
    </xf>
    <xf numFmtId="190" fontId="25" fillId="0" borderId="26" xfId="0" applyNumberFormat="1" applyFont="1" applyBorder="1" applyAlignment="1">
      <alignment horizontal="right" shrinkToFit="1"/>
    </xf>
    <xf numFmtId="189" fontId="25" fillId="0" borderId="67" xfId="7" applyNumberFormat="1" applyFont="1" applyFill="1" applyBorder="1" applyAlignment="1">
      <alignment horizontal="right" shrinkToFit="1"/>
    </xf>
    <xf numFmtId="178" fontId="42" fillId="0" borderId="57" xfId="0" applyNumberFormat="1" applyFont="1" applyBorder="1" applyAlignment="1">
      <alignment horizontal="left" shrinkToFit="1"/>
    </xf>
    <xf numFmtId="190" fontId="25" fillId="0" borderId="34" xfId="0" applyNumberFormat="1" applyFont="1" applyBorder="1" applyAlignment="1">
      <alignment horizontal="right" shrinkToFit="1"/>
    </xf>
    <xf numFmtId="189" fontId="25" fillId="0" borderId="42" xfId="7" applyNumberFormat="1" applyFont="1" applyFill="1" applyBorder="1" applyAlignment="1">
      <alignment horizontal="right" shrinkToFit="1"/>
    </xf>
    <xf numFmtId="189" fontId="25" fillId="0" borderId="72" xfId="7" quotePrefix="1" applyNumberFormat="1" applyFont="1" applyFill="1" applyBorder="1" applyAlignment="1">
      <alignment horizontal="right" shrinkToFit="1"/>
    </xf>
    <xf numFmtId="189" fontId="25" fillId="0" borderId="34" xfId="7" quotePrefix="1" applyNumberFormat="1" applyFont="1" applyFill="1" applyBorder="1" applyAlignment="1">
      <alignment horizontal="right" shrinkToFit="1"/>
    </xf>
    <xf numFmtId="179" fontId="18" fillId="0" borderId="31" xfId="0" applyNumberFormat="1" applyFont="1" applyBorder="1" applyAlignment="1">
      <alignment horizontal="center" vertical="center"/>
    </xf>
    <xf numFmtId="179" fontId="18" fillId="0" borderId="71" xfId="0" applyNumberFormat="1" applyFont="1" applyBorder="1" applyAlignment="1">
      <alignment horizontal="center" vertical="center"/>
    </xf>
    <xf numFmtId="179" fontId="27" fillId="0" borderId="37" xfId="6" applyNumberFormat="1" applyFont="1" applyFill="1" applyBorder="1" applyAlignment="1">
      <alignment horizontal="right" shrinkToFit="1"/>
    </xf>
    <xf numFmtId="179" fontId="27" fillId="0" borderId="81" xfId="6" applyNumberFormat="1" applyFont="1" applyFill="1" applyBorder="1" applyAlignment="1">
      <alignment horizontal="right" shrinkToFit="1"/>
    </xf>
    <xf numFmtId="178" fontId="42" fillId="0" borderId="58" xfId="0" applyNumberFormat="1" applyFont="1" applyBorder="1" applyAlignment="1">
      <alignment wrapText="1"/>
    </xf>
    <xf numFmtId="179" fontId="25" fillId="0" borderId="31" xfId="7" applyNumberFormat="1" applyFont="1" applyFill="1" applyBorder="1" applyAlignment="1">
      <alignment horizontal="right" shrinkToFit="1"/>
    </xf>
    <xf numFmtId="179" fontId="25" fillId="0" borderId="71" xfId="7" applyNumberFormat="1" applyFont="1" applyFill="1" applyBorder="1" applyAlignment="1">
      <alignment horizontal="right" shrinkToFit="1"/>
    </xf>
    <xf numFmtId="178" fontId="41" fillId="0" borderId="96" xfId="0" applyNumberFormat="1" applyFont="1" applyBorder="1" applyAlignment="1">
      <alignment shrinkToFit="1"/>
    </xf>
    <xf numFmtId="179" fontId="27" fillId="0" borderId="32" xfId="7" applyNumberFormat="1" applyFont="1" applyFill="1" applyBorder="1" applyAlignment="1">
      <alignment horizontal="right" shrinkToFit="1"/>
    </xf>
    <xf numFmtId="179" fontId="27" fillId="0" borderId="75" xfId="7" applyNumberFormat="1" applyFont="1" applyFill="1" applyBorder="1" applyAlignment="1">
      <alignment horizontal="right" shrinkToFit="1"/>
    </xf>
    <xf numFmtId="178" fontId="25" fillId="0" borderId="0" xfId="0" applyNumberFormat="1" applyFont="1" applyAlignment="1">
      <alignment horizontal="left" shrinkToFit="1"/>
    </xf>
    <xf numFmtId="0" fontId="41" fillId="0" borderId="0" xfId="0" applyFont="1" applyAlignment="1">
      <alignment horizontal="left" vertical="center" wrapText="1"/>
    </xf>
    <xf numFmtId="0" fontId="16" fillId="0" borderId="0" xfId="0" applyFont="1" applyAlignment="1">
      <alignment horizontal="left" vertical="center" wrapText="1"/>
    </xf>
    <xf numFmtId="0" fontId="16" fillId="0" borderId="0" xfId="0" applyFont="1" applyAlignment="1">
      <alignment horizontal="left" vertical="top" wrapText="1"/>
    </xf>
    <xf numFmtId="179" fontId="18" fillId="0" borderId="54" xfId="9" applyNumberFormat="1" applyFont="1" applyFill="1" applyBorder="1" applyAlignment="1">
      <alignment horizontal="center" vertical="center" wrapText="1" shrinkToFit="1"/>
    </xf>
    <xf numFmtId="189" fontId="25" fillId="0" borderId="81" xfId="0" applyNumberFormat="1" applyFont="1" applyBorder="1" applyAlignment="1">
      <alignment horizontal="right" wrapText="1"/>
    </xf>
    <xf numFmtId="196" fontId="27" fillId="0" borderId="67" xfId="7" applyNumberFormat="1" applyFont="1" applyFill="1" applyBorder="1" applyAlignment="1">
      <alignment horizontal="right" shrinkToFit="1"/>
    </xf>
    <xf numFmtId="196" fontId="27" fillId="0" borderId="79" xfId="7" applyNumberFormat="1" applyFont="1" applyFill="1" applyBorder="1" applyAlignment="1">
      <alignment horizontal="right" shrinkToFit="1"/>
    </xf>
    <xf numFmtId="196" fontId="25" fillId="0" borderId="76" xfId="7" applyNumberFormat="1" applyFont="1" applyFill="1" applyBorder="1" applyAlignment="1">
      <alignment horizontal="right" shrinkToFit="1"/>
    </xf>
    <xf numFmtId="179" fontId="25" fillId="0" borderId="66" xfId="7" applyNumberFormat="1" applyFont="1" applyFill="1" applyBorder="1" applyAlignment="1">
      <alignment horizontal="right" shrinkToFit="1"/>
    </xf>
    <xf numFmtId="179" fontId="27" fillId="0" borderId="67" xfId="7" applyNumberFormat="1" applyFont="1" applyFill="1" applyBorder="1" applyAlignment="1">
      <alignment horizontal="right"/>
    </xf>
    <xf numFmtId="179" fontId="25" fillId="0" borderId="67" xfId="7" applyNumberFormat="1" applyFont="1" applyFill="1" applyBorder="1" applyAlignment="1">
      <alignment horizontal="right" shrinkToFit="1"/>
    </xf>
    <xf numFmtId="179" fontId="27" fillId="0" borderId="75" xfId="7" quotePrefix="1" applyNumberFormat="1" applyFont="1" applyFill="1" applyBorder="1" applyAlignment="1">
      <alignment horizontal="right" shrinkToFit="1"/>
    </xf>
    <xf numFmtId="179" fontId="25" fillId="0" borderId="66" xfId="11" applyNumberFormat="1" applyFont="1" applyBorder="1" applyAlignment="1">
      <alignment horizontal="right" wrapText="1"/>
    </xf>
    <xf numFmtId="179" fontId="18" fillId="0" borderId="108" xfId="9" applyNumberFormat="1" applyFont="1" applyFill="1" applyBorder="1" applyAlignment="1">
      <alignment horizontal="center" vertical="center" wrapText="1" shrinkToFit="1"/>
    </xf>
    <xf numFmtId="179" fontId="18" fillId="0" borderId="109" xfId="0" applyNumberFormat="1" applyFont="1" applyBorder="1" applyAlignment="1">
      <alignment horizontal="center" vertical="center"/>
    </xf>
    <xf numFmtId="179" fontId="27" fillId="0" borderId="52" xfId="6" applyNumberFormat="1" applyFont="1" applyFill="1" applyBorder="1" applyAlignment="1">
      <alignment horizontal="right" shrinkToFit="1"/>
    </xf>
    <xf numFmtId="189" fontId="27" fillId="0" borderId="52" xfId="7" applyNumberFormat="1" applyFont="1" applyFill="1" applyBorder="1" applyAlignment="1">
      <alignment horizontal="right" shrinkToFit="1"/>
    </xf>
    <xf numFmtId="189" fontId="27" fillId="0" borderId="110" xfId="7" applyNumberFormat="1" applyFont="1" applyFill="1" applyBorder="1" applyAlignment="1">
      <alignment horizontal="right" shrinkToFit="1"/>
    </xf>
    <xf numFmtId="189" fontId="25" fillId="0" borderId="104" xfId="7" applyNumberFormat="1" applyFont="1" applyFill="1" applyBorder="1" applyAlignment="1">
      <alignment horizontal="right" shrinkToFit="1"/>
    </xf>
    <xf numFmtId="179" fontId="25" fillId="0" borderId="104" xfId="7" applyNumberFormat="1" applyFont="1" applyFill="1" applyBorder="1" applyAlignment="1">
      <alignment horizontal="right" shrinkToFit="1"/>
    </xf>
    <xf numFmtId="179" fontId="25" fillId="0" borderId="109" xfId="7" applyNumberFormat="1" applyFont="1" applyFill="1" applyBorder="1" applyAlignment="1">
      <alignment horizontal="right" shrinkToFit="1"/>
    </xf>
    <xf numFmtId="179" fontId="27" fillId="0" borderId="110" xfId="7" applyNumberFormat="1" applyFont="1" applyFill="1" applyBorder="1" applyAlignment="1">
      <alignment horizontal="right" shrinkToFit="1"/>
    </xf>
    <xf numFmtId="179" fontId="25" fillId="0" borderId="39" xfId="7" applyNumberFormat="1" applyFont="1" applyFill="1" applyBorder="1" applyAlignment="1">
      <alignment horizontal="right" shrinkToFit="1"/>
    </xf>
    <xf numFmtId="179" fontId="27" fillId="0" borderId="109" xfId="7" applyNumberFormat="1" applyFont="1" applyFill="1" applyBorder="1" applyAlignment="1">
      <alignment horizontal="right"/>
    </xf>
    <xf numFmtId="179" fontId="27" fillId="0" borderId="52" xfId="7" applyNumberFormat="1" applyFont="1" applyFill="1" applyBorder="1" applyAlignment="1">
      <alignment horizontal="right"/>
    </xf>
    <xf numFmtId="179" fontId="27" fillId="0" borderId="52" xfId="7" applyNumberFormat="1" applyFont="1" applyFill="1" applyBorder="1" applyAlignment="1">
      <alignment horizontal="right" shrinkToFit="1"/>
    </xf>
    <xf numFmtId="179" fontId="25" fillId="0" borderId="109" xfId="7" applyNumberFormat="1" applyFont="1" applyBorder="1" applyAlignment="1">
      <alignment horizontal="right" shrinkToFit="1"/>
    </xf>
    <xf numFmtId="179" fontId="27" fillId="0" borderId="52" xfId="11" applyNumberFormat="1" applyFont="1" applyBorder="1" applyAlignment="1">
      <alignment horizontal="right" wrapText="1"/>
    </xf>
    <xf numFmtId="179" fontId="25" fillId="0" borderId="52" xfId="7" applyNumberFormat="1" applyFont="1" applyBorder="1" applyAlignment="1">
      <alignment horizontal="right" shrinkToFit="1"/>
    </xf>
    <xf numFmtId="179" fontId="25" fillId="0" borderId="104" xfId="11" applyNumberFormat="1" applyFont="1" applyBorder="1" applyAlignment="1">
      <alignment horizontal="right" shrinkToFit="1"/>
    </xf>
    <xf numFmtId="179" fontId="25" fillId="0" borderId="109" xfId="11" applyNumberFormat="1" applyFont="1" applyBorder="1" applyAlignment="1">
      <alignment horizontal="right" wrapText="1"/>
    </xf>
    <xf numFmtId="189" fontId="25" fillId="0" borderId="52" xfId="7" applyNumberFormat="1" applyFont="1" applyFill="1" applyBorder="1" applyAlignment="1">
      <alignment horizontal="right" shrinkToFit="1"/>
    </xf>
    <xf numFmtId="189" fontId="25" fillId="0" borderId="43" xfId="7" applyNumberFormat="1" applyFont="1" applyFill="1" applyBorder="1" applyAlignment="1">
      <alignment horizontal="right" shrinkToFit="1"/>
    </xf>
    <xf numFmtId="179" fontId="25" fillId="0" borderId="37" xfId="0" applyNumberFormat="1" applyFont="1" applyBorder="1" applyAlignment="1">
      <alignment horizontal="right" shrinkToFit="1"/>
    </xf>
    <xf numFmtId="179" fontId="27" fillId="0" borderId="25" xfId="0" applyNumberFormat="1" applyFont="1" applyBorder="1" applyAlignment="1">
      <alignment horizontal="right" shrinkToFit="1"/>
    </xf>
    <xf numFmtId="179" fontId="27" fillId="0" borderId="26" xfId="0" applyNumberFormat="1" applyFont="1" applyBorder="1" applyAlignment="1">
      <alignment horizontal="right" shrinkToFit="1"/>
    </xf>
    <xf numFmtId="0" fontId="23" fillId="0" borderId="0" xfId="0" applyFont="1" applyAlignment="1">
      <alignment horizontal="left" vertical="top" shrinkToFit="1"/>
    </xf>
    <xf numFmtId="179" fontId="24" fillId="0" borderId="54" xfId="6" applyNumberFormat="1" applyFont="1" applyBorder="1"/>
    <xf numFmtId="181" fontId="27" fillId="0" borderId="17" xfId="6" applyNumberFormat="1" applyFont="1" applyBorder="1" applyAlignment="1">
      <alignment horizontal="right"/>
    </xf>
    <xf numFmtId="181" fontId="27" fillId="0" borderId="18" xfId="6" applyNumberFormat="1" applyFont="1" applyBorder="1" applyAlignment="1">
      <alignment horizontal="right"/>
    </xf>
    <xf numFmtId="181" fontId="24" fillId="0" borderId="2" xfId="6" applyNumberFormat="1" applyFont="1" applyBorder="1" applyAlignment="1">
      <alignment horizontal="right"/>
    </xf>
    <xf numFmtId="181" fontId="24" fillId="0" borderId="0" xfId="6" applyNumberFormat="1" applyFont="1" applyBorder="1" applyAlignment="1">
      <alignment horizontal="right"/>
    </xf>
    <xf numFmtId="181" fontId="24" fillId="0" borderId="86" xfId="6" applyNumberFormat="1" applyFont="1" applyBorder="1" applyAlignment="1">
      <alignment horizontal="right"/>
    </xf>
    <xf numFmtId="181" fontId="18" fillId="0" borderId="0" xfId="6" applyNumberFormat="1" applyFont="1" applyBorder="1" applyAlignment="1">
      <alignment horizontal="right"/>
    </xf>
    <xf numFmtId="181" fontId="24" fillId="0" borderId="54" xfId="6" applyNumberFormat="1" applyFont="1" applyBorder="1" applyAlignment="1">
      <alignment horizontal="right"/>
    </xf>
    <xf numFmtId="181" fontId="18" fillId="0" borderId="17" xfId="6" applyNumberFormat="1" applyFont="1" applyBorder="1" applyAlignment="1">
      <alignment horizontal="right"/>
    </xf>
    <xf numFmtId="181" fontId="27" fillId="0" borderId="19" xfId="6" applyNumberFormat="1" applyFont="1" applyBorder="1" applyAlignment="1">
      <alignment horizontal="right"/>
    </xf>
    <xf numFmtId="181" fontId="27" fillId="0" borderId="65" xfId="6" applyNumberFormat="1" applyFont="1" applyBorder="1" applyAlignment="1">
      <alignment horizontal="right"/>
    </xf>
    <xf numFmtId="181" fontId="27" fillId="0" borderId="2" xfId="6" applyNumberFormat="1" applyFont="1" applyBorder="1" applyAlignment="1">
      <alignment horizontal="right"/>
    </xf>
    <xf numFmtId="181" fontId="27" fillId="0" borderId="0" xfId="6" applyNumberFormat="1" applyFont="1" applyBorder="1" applyAlignment="1">
      <alignment horizontal="right"/>
    </xf>
    <xf numFmtId="181" fontId="27" fillId="0" borderId="26" xfId="6" quotePrefix="1" applyNumberFormat="1" applyFont="1" applyFill="1" applyBorder="1" applyAlignment="1">
      <alignment horizontal="right"/>
    </xf>
    <xf numFmtId="179" fontId="62" fillId="0" borderId="26" xfId="6" applyNumberFormat="1" applyFont="1" applyFill="1" applyBorder="1" applyAlignment="1">
      <alignment horizontal="right"/>
    </xf>
    <xf numFmtId="185" fontId="27" fillId="0" borderId="80" xfId="6" applyNumberFormat="1" applyFont="1" applyFill="1" applyBorder="1" applyAlignment="1">
      <alignment horizontal="right" shrinkToFit="1"/>
    </xf>
    <xf numFmtId="176" fontId="27" fillId="0" borderId="14" xfId="6" applyNumberFormat="1" applyFont="1" applyFill="1" applyBorder="1" applyAlignment="1">
      <alignment horizontal="right" shrinkToFit="1"/>
    </xf>
    <xf numFmtId="40" fontId="27" fillId="0" borderId="14" xfId="6" applyNumberFormat="1" applyFont="1" applyFill="1" applyBorder="1" applyAlignment="1">
      <alignment horizontal="right" shrinkToFit="1"/>
    </xf>
    <xf numFmtId="40" fontId="27" fillId="0" borderId="47" xfId="6" applyNumberFormat="1" applyFont="1" applyFill="1" applyBorder="1" applyAlignment="1">
      <alignment horizontal="right" shrinkToFit="1"/>
    </xf>
    <xf numFmtId="181" fontId="27" fillId="0" borderId="14" xfId="6" quotePrefix="1" applyNumberFormat="1" applyFont="1" applyFill="1" applyBorder="1" applyAlignment="1">
      <alignment horizontal="right" shrinkToFit="1"/>
    </xf>
    <xf numFmtId="184" fontId="27" fillId="0" borderId="63" xfId="6" applyNumberFormat="1" applyFont="1" applyFill="1" applyBorder="1" applyAlignment="1">
      <alignment horizontal="right" shrinkToFit="1"/>
    </xf>
    <xf numFmtId="185" fontId="27" fillId="0" borderId="37" xfId="6" applyNumberFormat="1" applyFont="1" applyFill="1" applyBorder="1" applyAlignment="1">
      <alignment horizontal="right" shrinkToFit="1"/>
    </xf>
    <xf numFmtId="176" fontId="27" fillId="0" borderId="26" xfId="6" applyNumberFormat="1" applyFont="1" applyFill="1" applyBorder="1" applyAlignment="1">
      <alignment horizontal="right" shrinkToFit="1"/>
    </xf>
    <xf numFmtId="40" fontId="27" fillId="0" borderId="26" xfId="6" applyNumberFormat="1" applyFont="1" applyFill="1" applyBorder="1" applyAlignment="1">
      <alignment horizontal="right" shrinkToFit="1"/>
    </xf>
    <xf numFmtId="40" fontId="27" fillId="0" borderId="32" xfId="6" applyNumberFormat="1" applyFont="1" applyFill="1" applyBorder="1" applyAlignment="1">
      <alignment horizontal="right" shrinkToFit="1"/>
    </xf>
    <xf numFmtId="181" fontId="27" fillId="0" borderId="26" xfId="6" quotePrefix="1" applyNumberFormat="1" applyFont="1" applyFill="1" applyBorder="1" applyAlignment="1">
      <alignment horizontal="right" shrinkToFit="1"/>
    </xf>
    <xf numFmtId="182" fontId="19" fillId="0" borderId="16" xfId="6" applyNumberFormat="1" applyFont="1" applyFill="1" applyBorder="1" applyAlignment="1">
      <alignment horizontal="right" vertical="center"/>
    </xf>
    <xf numFmtId="182" fontId="19" fillId="0" borderId="14" xfId="6" applyNumberFormat="1" applyFont="1" applyFill="1" applyBorder="1" applyAlignment="1">
      <alignment horizontal="right" vertical="center"/>
    </xf>
    <xf numFmtId="182" fontId="19" fillId="0" borderId="63" xfId="6" applyNumberFormat="1" applyFont="1" applyFill="1" applyBorder="1" applyAlignment="1">
      <alignment horizontal="right" vertical="center"/>
    </xf>
    <xf numFmtId="178" fontId="19" fillId="6" borderId="69" xfId="6" applyNumberFormat="1" applyFont="1" applyFill="1" applyBorder="1" applyAlignment="1">
      <alignment horizontal="right" vertical="center"/>
    </xf>
    <xf numFmtId="178" fontId="19" fillId="6" borderId="20" xfId="6" applyNumberFormat="1" applyFont="1" applyFill="1" applyBorder="1" applyAlignment="1">
      <alignment horizontal="right" vertical="center"/>
    </xf>
    <xf numFmtId="178" fontId="19" fillId="0" borderId="69" xfId="6" applyNumberFormat="1" applyFont="1" applyFill="1" applyBorder="1" applyAlignment="1">
      <alignment horizontal="right" vertical="center"/>
    </xf>
    <xf numFmtId="178" fontId="19" fillId="0" borderId="20" xfId="6" applyNumberFormat="1" applyFont="1" applyFill="1" applyBorder="1" applyAlignment="1">
      <alignment horizontal="right" vertical="center"/>
    </xf>
    <xf numFmtId="182" fontId="19" fillId="0" borderId="54" xfId="6" applyNumberFormat="1" applyFont="1" applyFill="1" applyBorder="1" applyAlignment="1">
      <alignment horizontal="right" vertical="center"/>
    </xf>
    <xf numFmtId="182" fontId="19" fillId="0" borderId="18" xfId="6" applyNumberFormat="1" applyFont="1" applyFill="1" applyBorder="1" applyAlignment="1">
      <alignment horizontal="right" vertical="center"/>
    </xf>
    <xf numFmtId="182" fontId="19" fillId="0" borderId="65" xfId="6" applyNumberFormat="1" applyFont="1" applyFill="1" applyBorder="1" applyAlignment="1">
      <alignment horizontal="right" vertical="center"/>
    </xf>
    <xf numFmtId="178" fontId="19" fillId="0" borderId="88" xfId="6" applyNumberFormat="1" applyFont="1" applyFill="1" applyBorder="1" applyAlignment="1">
      <alignment horizontal="right" vertical="center"/>
    </xf>
    <xf numFmtId="182" fontId="19" fillId="0" borderId="29" xfId="6" applyNumberFormat="1" applyFont="1" applyFill="1" applyBorder="1" applyAlignment="1">
      <alignment horizontal="right" vertical="center"/>
    </xf>
    <xf numFmtId="182" fontId="19" fillId="0" borderId="26" xfId="6" applyNumberFormat="1" applyFont="1" applyFill="1" applyBorder="1" applyAlignment="1">
      <alignment horizontal="right" vertical="center"/>
    </xf>
    <xf numFmtId="182" fontId="19" fillId="0" borderId="83" xfId="6" applyNumberFormat="1" applyFont="1" applyFill="1" applyBorder="1" applyAlignment="1">
      <alignment horizontal="right" vertical="center"/>
    </xf>
    <xf numFmtId="178" fontId="19" fillId="0" borderId="87" xfId="6" applyNumberFormat="1" applyFont="1" applyFill="1" applyBorder="1" applyAlignment="1">
      <alignment horizontal="right" vertical="center"/>
    </xf>
    <xf numFmtId="180" fontId="23" fillId="0" borderId="63" xfId="0" quotePrefix="1" applyNumberFormat="1" applyFont="1" applyBorder="1" applyAlignment="1">
      <alignment horizontal="right"/>
    </xf>
    <xf numFmtId="195" fontId="23" fillId="0" borderId="83" xfId="0" applyNumberFormat="1" applyFont="1" applyBorder="1"/>
    <xf numFmtId="195" fontId="23" fillId="0" borderId="50" xfId="0" applyNumberFormat="1" applyFont="1" applyBorder="1"/>
    <xf numFmtId="181" fontId="23" fillId="0" borderId="57" xfId="0" applyNumberFormat="1" applyFont="1" applyBorder="1"/>
    <xf numFmtId="195" fontId="23" fillId="0" borderId="51" xfId="0" applyNumberFormat="1" applyFont="1" applyBorder="1"/>
    <xf numFmtId="185" fontId="27" fillId="0" borderId="92" xfId="6" quotePrefix="1" applyNumberFormat="1" applyFont="1" applyFill="1" applyBorder="1" applyAlignment="1">
      <alignment horizontal="right" shrinkToFit="1"/>
    </xf>
    <xf numFmtId="176" fontId="27" fillId="0" borderId="27" xfId="6" applyNumberFormat="1" applyFont="1" applyFill="1" applyBorder="1" applyAlignment="1">
      <alignment horizontal="right" shrinkToFit="1"/>
    </xf>
    <xf numFmtId="40" fontId="27" fillId="0" borderId="27" xfId="6" applyNumberFormat="1" applyFont="1" applyFill="1" applyBorder="1" applyAlignment="1">
      <alignment horizontal="right" shrinkToFit="1"/>
    </xf>
    <xf numFmtId="40" fontId="27" fillId="0" borderId="49" xfId="6" applyNumberFormat="1" applyFont="1" applyFill="1" applyBorder="1" applyAlignment="1">
      <alignment horizontal="right" shrinkToFit="1"/>
    </xf>
    <xf numFmtId="181" fontId="27" fillId="0" borderId="27" xfId="6" quotePrefix="1" applyNumberFormat="1" applyFont="1" applyFill="1" applyBorder="1" applyAlignment="1">
      <alignment horizontal="right" shrinkToFit="1"/>
    </xf>
    <xf numFmtId="183" fontId="27" fillId="0" borderId="27" xfId="6" applyNumberFormat="1" applyFont="1" applyFill="1" applyBorder="1" applyAlignment="1">
      <alignment horizontal="right" shrinkToFit="1"/>
    </xf>
    <xf numFmtId="184" fontId="27" fillId="0" borderId="94" xfId="6" applyNumberFormat="1" applyFont="1" applyFill="1" applyBorder="1" applyAlignment="1">
      <alignment horizontal="right" shrinkToFit="1"/>
    </xf>
    <xf numFmtId="179" fontId="24" fillId="0" borderId="91" xfId="6" applyNumberFormat="1" applyFont="1" applyFill="1" applyBorder="1" applyAlignment="1">
      <alignment horizontal="right" shrinkToFit="1"/>
    </xf>
    <xf numFmtId="179" fontId="24" fillId="0" borderId="54" xfId="6" quotePrefix="1" applyNumberFormat="1" applyFont="1" applyFill="1" applyBorder="1" applyAlignment="1">
      <alignment horizontal="right" shrinkToFit="1"/>
    </xf>
    <xf numFmtId="181" fontId="24" fillId="0" borderId="3" xfId="6" applyNumberFormat="1" applyFont="1" applyFill="1" applyBorder="1" applyAlignment="1">
      <alignment horizontal="right" shrinkToFit="1"/>
    </xf>
    <xf numFmtId="179" fontId="24" fillId="0" borderId="17" xfId="6" applyNumberFormat="1" applyFont="1" applyFill="1" applyBorder="1" applyAlignment="1">
      <alignment horizontal="right" shrinkToFit="1"/>
    </xf>
    <xf numFmtId="179" fontId="27" fillId="0" borderId="19" xfId="6" quotePrefix="1" applyNumberFormat="1" applyFont="1" applyFill="1" applyBorder="1" applyAlignment="1">
      <alignment horizontal="right" shrinkToFit="1"/>
    </xf>
    <xf numFmtId="181" fontId="27" fillId="0" borderId="54" xfId="6" applyNumberFormat="1" applyFont="1" applyFill="1" applyBorder="1" applyAlignment="1">
      <alignment horizontal="right" shrinkToFit="1"/>
    </xf>
    <xf numFmtId="179" fontId="24" fillId="0" borderId="18" xfId="6" applyNumberFormat="1" applyFont="1" applyFill="1" applyBorder="1" applyAlignment="1">
      <alignment horizontal="right" shrinkToFit="1"/>
    </xf>
    <xf numFmtId="179" fontId="27" fillId="0" borderId="107" xfId="6" applyNumberFormat="1" applyFont="1" applyFill="1" applyBorder="1" applyAlignment="1">
      <alignment horizontal="right" shrinkToFit="1"/>
    </xf>
    <xf numFmtId="179" fontId="27" fillId="0" borderId="76" xfId="7" applyNumberFormat="1" applyFont="1" applyFill="1" applyBorder="1" applyAlignment="1">
      <alignment horizontal="right" shrinkToFit="1"/>
    </xf>
    <xf numFmtId="179" fontId="27" fillId="0" borderId="74" xfId="7" applyNumberFormat="1" applyFont="1" applyFill="1" applyBorder="1" applyAlignment="1">
      <alignment horizontal="right" shrinkToFit="1"/>
    </xf>
    <xf numFmtId="179" fontId="27" fillId="0" borderId="76" xfId="7" quotePrefix="1" applyNumberFormat="1" applyFont="1" applyFill="1" applyBorder="1" applyAlignment="1">
      <alignment horizontal="right" shrinkToFit="1"/>
    </xf>
    <xf numFmtId="179" fontId="24" fillId="0" borderId="54" xfId="6" applyNumberFormat="1" applyFont="1" applyFill="1" applyBorder="1" applyAlignment="1">
      <alignment horizontal="right" shrinkToFit="1"/>
    </xf>
    <xf numFmtId="181" fontId="27" fillId="0" borderId="17" xfId="6" applyNumberFormat="1" applyFont="1" applyFill="1" applyBorder="1" applyAlignment="1">
      <alignment horizontal="right"/>
    </xf>
    <xf numFmtId="181" fontId="27" fillId="0" borderId="18" xfId="6" quotePrefix="1" applyNumberFormat="1" applyFont="1" applyFill="1" applyBorder="1" applyAlignment="1">
      <alignment horizontal="right"/>
    </xf>
    <xf numFmtId="181" fontId="24" fillId="0" borderId="2" xfId="6" applyNumberFormat="1" applyFont="1" applyFill="1" applyBorder="1" applyAlignment="1">
      <alignment horizontal="right"/>
    </xf>
    <xf numFmtId="181" fontId="24" fillId="0" borderId="86" xfId="6" applyNumberFormat="1" applyFont="1" applyFill="1" applyBorder="1" applyAlignment="1">
      <alignment horizontal="right"/>
    </xf>
    <xf numFmtId="181" fontId="24" fillId="0" borderId="54" xfId="6" applyNumberFormat="1" applyFont="1" applyFill="1" applyBorder="1" applyAlignment="1">
      <alignment horizontal="right"/>
    </xf>
    <xf numFmtId="181" fontId="27" fillId="0" borderId="19" xfId="6" applyNumberFormat="1" applyFont="1" applyFill="1" applyBorder="1" applyAlignment="1">
      <alignment horizontal="right"/>
    </xf>
    <xf numFmtId="179" fontId="62" fillId="0" borderId="18" xfId="6" applyNumberFormat="1" applyFont="1" applyFill="1" applyBorder="1" applyAlignment="1">
      <alignment horizontal="right"/>
    </xf>
    <xf numFmtId="181" fontId="27" fillId="0" borderId="65" xfId="6" applyNumberFormat="1" applyFont="1" applyFill="1" applyBorder="1" applyAlignment="1">
      <alignment horizontal="right"/>
    </xf>
    <xf numFmtId="181" fontId="27" fillId="0" borderId="2" xfId="6" applyNumberFormat="1" applyFont="1" applyFill="1" applyBorder="1" applyAlignment="1">
      <alignment horizontal="right"/>
    </xf>
    <xf numFmtId="181" fontId="27" fillId="0" borderId="0" xfId="6" applyNumberFormat="1" applyFont="1" applyFill="1" applyBorder="1" applyAlignment="1">
      <alignment horizontal="right"/>
    </xf>
    <xf numFmtId="179" fontId="18" fillId="0" borderId="54" xfId="6" applyNumberFormat="1" applyFont="1" applyFill="1" applyBorder="1"/>
    <xf numFmtId="179" fontId="18" fillId="0" borderId="18" xfId="6" quotePrefix="1" applyNumberFormat="1" applyFont="1" applyFill="1" applyBorder="1" applyAlignment="1">
      <alignment horizontal="right"/>
    </xf>
    <xf numFmtId="179" fontId="61" fillId="0" borderId="17" xfId="6" applyNumberFormat="1" applyFont="1" applyFill="1" applyBorder="1" applyAlignment="1">
      <alignment horizontal="right"/>
    </xf>
    <xf numFmtId="179" fontId="24" fillId="0" borderId="112" xfId="6" applyNumberFormat="1" applyFont="1" applyFill="1" applyBorder="1" applyAlignment="1">
      <alignment horizontal="right"/>
    </xf>
    <xf numFmtId="0" fontId="23" fillId="0" borderId="14" xfId="0" applyFont="1" applyBorder="1" applyAlignment="1">
      <alignment horizontal="center"/>
    </xf>
    <xf numFmtId="0" fontId="23" fillId="0" borderId="80" xfId="0" applyFont="1" applyBorder="1" applyAlignment="1">
      <alignment horizontal="center"/>
    </xf>
    <xf numFmtId="0" fontId="23" fillId="0" borderId="20" xfId="0" applyFont="1" applyBorder="1" applyAlignment="1">
      <alignment horizontal="center"/>
    </xf>
    <xf numFmtId="0" fontId="23" fillId="0" borderId="0" xfId="0" applyFont="1" applyAlignment="1">
      <alignment horizontal="center" vertical="center" wrapText="1"/>
    </xf>
    <xf numFmtId="0" fontId="23" fillId="0" borderId="14" xfId="0" applyFont="1" applyBorder="1" applyAlignment="1">
      <alignment horizontal="center" wrapText="1"/>
    </xf>
    <xf numFmtId="9" fontId="23" fillId="0" borderId="14" xfId="14" applyFont="1" applyFill="1" applyBorder="1" applyAlignment="1">
      <alignment horizontal="center"/>
    </xf>
    <xf numFmtId="9" fontId="23" fillId="0" borderId="69" xfId="14" applyFont="1" applyFill="1" applyBorder="1" applyAlignment="1">
      <alignment horizontal="center"/>
    </xf>
    <xf numFmtId="9" fontId="23" fillId="0" borderId="20" xfId="14" applyFont="1" applyFill="1" applyBorder="1" applyAlignment="1">
      <alignment horizontal="center"/>
    </xf>
    <xf numFmtId="0" fontId="23" fillId="0" borderId="0" xfId="13" applyFont="1" applyAlignment="1">
      <alignment horizontal="left" vertical="top" wrapText="1"/>
    </xf>
    <xf numFmtId="9" fontId="23" fillId="0" borderId="80" xfId="14" applyFont="1" applyFill="1" applyBorder="1" applyAlignment="1">
      <alignment horizontal="center"/>
    </xf>
    <xf numFmtId="179" fontId="76" fillId="0" borderId="26" xfId="6" quotePrefix="1" applyNumberFormat="1" applyFont="1" applyFill="1" applyBorder="1" applyAlignment="1">
      <alignment horizontal="right"/>
    </xf>
    <xf numFmtId="179" fontId="19" fillId="0" borderId="0" xfId="6" applyNumberFormat="1" applyFont="1" applyBorder="1"/>
    <xf numFmtId="179" fontId="19" fillId="0" borderId="0" xfId="6" applyNumberFormat="1" applyFont="1" applyBorder="1" applyAlignment="1">
      <alignment horizontal="right"/>
    </xf>
    <xf numFmtId="192" fontId="23" fillId="0" borderId="59" xfId="0" applyNumberFormat="1" applyFont="1" applyBorder="1"/>
    <xf numFmtId="0" fontId="23" fillId="0" borderId="50" xfId="0" applyFont="1" applyBorder="1" applyAlignment="1">
      <alignment horizontal="center" vertical="center"/>
    </xf>
    <xf numFmtId="179" fontId="23" fillId="0" borderId="50" xfId="0" applyNumberFormat="1" applyFont="1" applyBorder="1" applyAlignment="1">
      <alignment horizontal="center"/>
    </xf>
    <xf numFmtId="192" fontId="23" fillId="0" borderId="50" xfId="0" applyNumberFormat="1" applyFont="1" applyBorder="1"/>
    <xf numFmtId="181" fontId="23" fillId="0" borderId="0" xfId="0" applyNumberFormat="1" applyFont="1"/>
    <xf numFmtId="9" fontId="16" fillId="0" borderId="0" xfId="14" applyFont="1" applyBorder="1" applyAlignment="1">
      <alignment horizontal="right"/>
    </xf>
    <xf numFmtId="192" fontId="23" fillId="0" borderId="0" xfId="0" quotePrefix="1" applyNumberFormat="1" applyFont="1" applyAlignment="1">
      <alignment horizontal="right"/>
    </xf>
    <xf numFmtId="192" fontId="23" fillId="0" borderId="0" xfId="0" applyNumberFormat="1" applyFont="1"/>
    <xf numFmtId="192" fontId="23" fillId="0" borderId="0" xfId="14" applyNumberFormat="1" applyFont="1" applyFill="1" applyBorder="1" applyAlignment="1"/>
    <xf numFmtId="192" fontId="23" fillId="0" borderId="0" xfId="14" applyNumberFormat="1" applyFont="1" applyBorder="1" applyAlignment="1"/>
    <xf numFmtId="9" fontId="16" fillId="0" borderId="0" xfId="14" applyFont="1" applyFill="1" applyBorder="1" applyAlignment="1"/>
    <xf numFmtId="0" fontId="23" fillId="0" borderId="69" xfId="0" applyFont="1" applyBorder="1" applyAlignment="1">
      <alignment horizontal="center" wrapText="1"/>
    </xf>
    <xf numFmtId="0" fontId="23" fillId="0" borderId="0" xfId="13" applyFont="1" applyAlignment="1">
      <alignment vertical="top" wrapText="1"/>
    </xf>
    <xf numFmtId="179" fontId="16" fillId="0" borderId="0" xfId="0" applyNumberFormat="1" applyFont="1" applyAlignment="1">
      <alignment horizontal="center" vertical="center" wrapText="1" shrinkToFit="1"/>
    </xf>
    <xf numFmtId="179" fontId="29" fillId="0" borderId="0" xfId="0" applyNumberFormat="1" applyFont="1" applyAlignment="1">
      <alignment horizontal="center" vertical="center" wrapText="1" shrinkToFit="1"/>
    </xf>
    <xf numFmtId="179" fontId="16" fillId="0" borderId="0" xfId="0" applyNumberFormat="1" applyFont="1" applyAlignment="1">
      <alignment horizontal="center" vertical="center"/>
    </xf>
    <xf numFmtId="181" fontId="23" fillId="0" borderId="70" xfId="0" applyNumberFormat="1" applyFont="1" applyBorder="1"/>
    <xf numFmtId="181" fontId="23" fillId="0" borderId="58" xfId="0" applyNumberFormat="1" applyFont="1" applyBorder="1"/>
    <xf numFmtId="0" fontId="23" fillId="0" borderId="2" xfId="0" applyFont="1" applyBorder="1" applyAlignment="1">
      <alignment horizontal="center"/>
    </xf>
    <xf numFmtId="179" fontId="23" fillId="0" borderId="2" xfId="0" applyNumberFormat="1" applyFont="1" applyBorder="1"/>
    <xf numFmtId="180" fontId="23" fillId="0" borderId="0" xfId="0" quotePrefix="1" applyNumberFormat="1" applyFont="1" applyAlignment="1">
      <alignment horizontal="right"/>
    </xf>
    <xf numFmtId="180" fontId="23" fillId="0" borderId="0" xfId="0" applyNumberFormat="1" applyFont="1"/>
    <xf numFmtId="0" fontId="16" fillId="0" borderId="0" xfId="0" applyFont="1" applyAlignment="1">
      <alignment horizontal="right" wrapText="1"/>
    </xf>
    <xf numFmtId="49" fontId="27" fillId="0" borderId="0" xfId="0" applyNumberFormat="1" applyFont="1" applyAlignment="1">
      <alignment horizontal="center" vertical="center" wrapText="1" shrinkToFit="1"/>
    </xf>
    <xf numFmtId="185" fontId="27" fillId="0" borderId="0" xfId="6" quotePrefix="1" applyNumberFormat="1" applyFont="1" applyFill="1" applyBorder="1" applyAlignment="1">
      <alignment horizontal="right" shrinkToFit="1"/>
    </xf>
    <xf numFmtId="176" fontId="27" fillId="0" borderId="0" xfId="6" applyNumberFormat="1" applyFont="1" applyFill="1" applyBorder="1" applyAlignment="1">
      <alignment horizontal="right" shrinkToFit="1"/>
    </xf>
    <xf numFmtId="40" fontId="27" fillId="0" borderId="0" xfId="6" applyNumberFormat="1" applyFont="1" applyFill="1" applyBorder="1" applyAlignment="1">
      <alignment horizontal="right" shrinkToFit="1"/>
    </xf>
    <xf numFmtId="49" fontId="27" fillId="0" borderId="0" xfId="0" quotePrefix="1" applyNumberFormat="1" applyFont="1" applyAlignment="1">
      <alignment horizontal="center" vertical="center" shrinkToFit="1"/>
    </xf>
    <xf numFmtId="181" fontId="27" fillId="0" borderId="0" xfId="6" quotePrefix="1" applyNumberFormat="1" applyFont="1" applyFill="1" applyBorder="1" applyAlignment="1">
      <alignment horizontal="right" shrinkToFit="1"/>
    </xf>
    <xf numFmtId="184" fontId="27" fillId="0" borderId="0" xfId="6" applyNumberFormat="1" applyFont="1" applyFill="1" applyBorder="1" applyAlignment="1">
      <alignment horizontal="right" shrinkToFit="1"/>
    </xf>
    <xf numFmtId="179" fontId="25" fillId="0" borderId="74" xfId="7" applyNumberFormat="1" applyFont="1" applyFill="1" applyBorder="1" applyAlignment="1">
      <alignment horizontal="right" shrinkToFit="1"/>
    </xf>
    <xf numFmtId="179" fontId="25" fillId="0" borderId="71" xfId="11" applyNumberFormat="1" applyFont="1" applyBorder="1" applyAlignment="1">
      <alignment horizontal="right" wrapText="1"/>
    </xf>
    <xf numFmtId="0" fontId="16" fillId="0" borderId="0" xfId="0" applyFont="1" applyAlignment="1">
      <alignment vertical="top" wrapText="1"/>
    </xf>
    <xf numFmtId="181" fontId="23" fillId="0" borderId="101" xfId="0" applyNumberFormat="1" applyFont="1" applyBorder="1"/>
    <xf numFmtId="192" fontId="23" fillId="0" borderId="70" xfId="0" quotePrefix="1" applyNumberFormat="1" applyFont="1" applyBorder="1" applyAlignment="1">
      <alignment horizontal="right"/>
    </xf>
    <xf numFmtId="192" fontId="23" fillId="0" borderId="109" xfId="0" applyNumberFormat="1" applyFont="1" applyBorder="1"/>
    <xf numFmtId="192" fontId="23" fillId="0" borderId="56" xfId="0" quotePrefix="1" applyNumberFormat="1" applyFont="1" applyBorder="1" applyAlignment="1">
      <alignment horizontal="right"/>
    </xf>
    <xf numFmtId="192" fontId="23" fillId="0" borderId="64" xfId="0" quotePrefix="1" applyNumberFormat="1" applyFont="1" applyBorder="1" applyAlignment="1">
      <alignment horizontal="right"/>
    </xf>
    <xf numFmtId="192" fontId="23" fillId="0" borderId="114" xfId="0" applyNumberFormat="1" applyFont="1" applyBorder="1"/>
    <xf numFmtId="192" fontId="23" fillId="0" borderId="57" xfId="0" applyNumberFormat="1" applyFont="1" applyBorder="1"/>
    <xf numFmtId="179" fontId="24" fillId="0" borderId="38" xfId="6" applyNumberFormat="1" applyFont="1" applyFill="1" applyBorder="1" applyAlignment="1">
      <alignment horizontal="right" shrinkToFit="1"/>
    </xf>
    <xf numFmtId="179" fontId="24" fillId="0" borderId="76" xfId="6" quotePrefix="1" applyNumberFormat="1" applyFont="1" applyFill="1" applyBorder="1" applyAlignment="1">
      <alignment horizontal="right" shrinkToFit="1"/>
    </xf>
    <xf numFmtId="181" fontId="24" fillId="0" borderId="68" xfId="6" applyNumberFormat="1" applyFont="1" applyFill="1" applyBorder="1" applyAlignment="1">
      <alignment horizontal="right" shrinkToFit="1"/>
    </xf>
    <xf numFmtId="179" fontId="24" fillId="0" borderId="60" xfId="6" applyNumberFormat="1" applyFont="1" applyFill="1" applyBorder="1" applyAlignment="1">
      <alignment horizontal="right" shrinkToFit="1"/>
    </xf>
    <xf numFmtId="179" fontId="27" fillId="0" borderId="48" xfId="6" quotePrefix="1" applyNumberFormat="1" applyFont="1" applyFill="1" applyBorder="1" applyAlignment="1">
      <alignment horizontal="right" shrinkToFit="1"/>
    </xf>
    <xf numFmtId="181" fontId="27" fillId="0" borderId="53" xfId="6" applyNumberFormat="1" applyFont="1" applyFill="1" applyBorder="1" applyAlignment="1">
      <alignment horizontal="right" shrinkToFit="1"/>
    </xf>
    <xf numFmtId="179" fontId="24" fillId="0" borderId="45" xfId="6" applyNumberFormat="1" applyFont="1" applyFill="1" applyBorder="1" applyAlignment="1">
      <alignment horizontal="right" shrinkToFit="1"/>
    </xf>
    <xf numFmtId="179" fontId="27" fillId="0" borderId="111" xfId="6" applyNumberFormat="1" applyFont="1" applyFill="1" applyBorder="1" applyAlignment="1">
      <alignment horizontal="right" shrinkToFit="1"/>
    </xf>
    <xf numFmtId="179" fontId="27" fillId="0" borderId="78" xfId="6" applyNumberFormat="1" applyFont="1" applyFill="1" applyBorder="1" applyAlignment="1">
      <alignment horizontal="right"/>
    </xf>
    <xf numFmtId="0" fontId="24" fillId="0" borderId="0" xfId="0" applyFont="1" applyAlignment="1">
      <alignment horizontal="left" vertical="center" indent="1"/>
    </xf>
    <xf numFmtId="179" fontId="27" fillId="0" borderId="72" xfId="7" quotePrefix="1" applyNumberFormat="1" applyFont="1" applyFill="1" applyBorder="1" applyAlignment="1">
      <alignment horizontal="right" shrinkToFit="1"/>
    </xf>
    <xf numFmtId="181" fontId="27" fillId="0" borderId="67" xfId="6" quotePrefix="1" applyNumberFormat="1" applyFont="1" applyFill="1" applyBorder="1" applyAlignment="1">
      <alignment horizontal="right"/>
    </xf>
    <xf numFmtId="179" fontId="62" fillId="0" borderId="67" xfId="6" applyNumberFormat="1" applyFont="1" applyFill="1" applyBorder="1" applyAlignment="1">
      <alignment horizontal="right"/>
    </xf>
    <xf numFmtId="179" fontId="18" fillId="0" borderId="66" xfId="6" applyNumberFormat="1" applyFont="1" applyFill="1" applyBorder="1"/>
    <xf numFmtId="179" fontId="61" fillId="0" borderId="74" xfId="6" applyNumberFormat="1" applyFont="1" applyFill="1" applyBorder="1" applyAlignment="1">
      <alignment horizontal="right"/>
    </xf>
    <xf numFmtId="179" fontId="18" fillId="0" borderId="75" xfId="6" quotePrefix="1" applyNumberFormat="1" applyFont="1" applyFill="1" applyBorder="1" applyAlignment="1">
      <alignment horizontal="right"/>
    </xf>
    <xf numFmtId="179" fontId="18" fillId="0" borderId="67" xfId="0" quotePrefix="1" applyNumberFormat="1" applyFont="1" applyBorder="1" applyAlignment="1">
      <alignment horizontal="right"/>
    </xf>
    <xf numFmtId="179" fontId="27" fillId="0" borderId="75" xfId="6" quotePrefix="1" applyNumberFormat="1" applyFont="1" applyFill="1" applyBorder="1" applyAlignment="1">
      <alignment horizontal="right" shrinkToFit="1"/>
    </xf>
    <xf numFmtId="179" fontId="24" fillId="0" borderId="67" xfId="6" applyNumberFormat="1" applyFont="1" applyFill="1" applyBorder="1" applyAlignment="1">
      <alignment horizontal="right" shrinkToFit="1"/>
    </xf>
    <xf numFmtId="179" fontId="25" fillId="0" borderId="76" xfId="7" applyNumberFormat="1" applyFont="1" applyFill="1" applyBorder="1" applyAlignment="1">
      <alignment horizontal="right"/>
    </xf>
    <xf numFmtId="179" fontId="18" fillId="0" borderId="116" xfId="0" applyNumberFormat="1" applyFont="1" applyBorder="1" applyAlignment="1">
      <alignment horizontal="center" vertical="center"/>
    </xf>
    <xf numFmtId="179" fontId="18" fillId="0" borderId="0" xfId="0" applyNumberFormat="1" applyFont="1" applyAlignment="1">
      <alignment horizontal="center" vertical="center"/>
    </xf>
    <xf numFmtId="179" fontId="18" fillId="0" borderId="117" xfId="0" applyNumberFormat="1" applyFont="1" applyBorder="1" applyAlignment="1">
      <alignment horizontal="center" vertical="center"/>
    </xf>
    <xf numFmtId="179" fontId="27" fillId="0" borderId="118" xfId="6" applyNumberFormat="1" applyFont="1" applyFill="1" applyBorder="1" applyAlignment="1">
      <alignment horizontal="right" shrinkToFit="1"/>
    </xf>
    <xf numFmtId="189" fontId="25" fillId="0" borderId="119" xfId="0" applyNumberFormat="1" applyFont="1" applyBorder="1" applyAlignment="1">
      <alignment horizontal="right" wrapText="1"/>
    </xf>
    <xf numFmtId="179" fontId="27" fillId="0" borderId="120" xfId="7" applyNumberFormat="1" applyFont="1" applyFill="1" applyBorder="1" applyAlignment="1">
      <alignment horizontal="right" shrinkToFit="1"/>
    </xf>
    <xf numFmtId="179" fontId="27" fillId="0" borderId="121" xfId="7" applyNumberFormat="1" applyFont="1" applyFill="1" applyBorder="1" applyAlignment="1">
      <alignment horizontal="right" shrinkToFit="1"/>
    </xf>
    <xf numFmtId="179" fontId="27" fillId="0" borderId="122" xfId="7" applyNumberFormat="1" applyFont="1" applyFill="1" applyBorder="1" applyAlignment="1">
      <alignment horizontal="right" shrinkToFit="1"/>
    </xf>
    <xf numFmtId="179" fontId="27" fillId="0" borderId="123" xfId="7" applyNumberFormat="1" applyFont="1" applyFill="1" applyBorder="1" applyAlignment="1">
      <alignment horizontal="right" shrinkToFit="1"/>
    </xf>
    <xf numFmtId="179" fontId="25" fillId="0" borderId="124" xfId="7" applyNumberFormat="1" applyFont="1" applyFill="1" applyBorder="1" applyAlignment="1">
      <alignment horizontal="right" shrinkToFit="1"/>
    </xf>
    <xf numFmtId="179" fontId="25" fillId="0" borderId="125" xfId="7" applyNumberFormat="1" applyFont="1" applyFill="1" applyBorder="1" applyAlignment="1">
      <alignment horizontal="right" shrinkToFit="1"/>
    </xf>
    <xf numFmtId="179" fontId="25" fillId="0" borderId="116" xfId="7" applyNumberFormat="1" applyFont="1" applyFill="1" applyBorder="1" applyAlignment="1">
      <alignment horizontal="right" shrinkToFit="1"/>
    </xf>
    <xf numFmtId="179" fontId="25" fillId="0" borderId="126" xfId="7" applyNumberFormat="1" applyFont="1" applyFill="1" applyBorder="1" applyAlignment="1">
      <alignment horizontal="right" shrinkToFit="1"/>
    </xf>
    <xf numFmtId="179" fontId="27" fillId="0" borderId="127" xfId="7" applyNumberFormat="1" applyFont="1" applyFill="1" applyBorder="1" applyAlignment="1">
      <alignment horizontal="right" shrinkToFit="1"/>
    </xf>
    <xf numFmtId="179" fontId="27" fillId="0" borderId="128" xfId="7" applyNumberFormat="1" applyFont="1" applyFill="1" applyBorder="1" applyAlignment="1">
      <alignment horizontal="right" shrinkToFit="1"/>
    </xf>
    <xf numFmtId="179" fontId="25" fillId="0" borderId="118" xfId="7" applyNumberFormat="1" applyFont="1" applyFill="1" applyBorder="1" applyAlignment="1">
      <alignment horizontal="right" shrinkToFit="1"/>
    </xf>
    <xf numFmtId="179" fontId="25" fillId="0" borderId="129" xfId="7" applyNumberFormat="1" applyFont="1" applyFill="1" applyBorder="1" applyAlignment="1">
      <alignment horizontal="right" shrinkToFit="1"/>
    </xf>
    <xf numFmtId="179" fontId="27" fillId="0" borderId="120" xfId="7" applyNumberFormat="1" applyFont="1" applyFill="1" applyBorder="1" applyAlignment="1">
      <alignment horizontal="right"/>
    </xf>
    <xf numFmtId="179" fontId="27" fillId="0" borderId="122" xfId="7" applyNumberFormat="1" applyFont="1" applyFill="1" applyBorder="1" applyAlignment="1">
      <alignment horizontal="right"/>
    </xf>
    <xf numFmtId="179" fontId="25" fillId="0" borderId="124" xfId="7" applyNumberFormat="1" applyFont="1" applyFill="1" applyBorder="1" applyAlignment="1">
      <alignment horizontal="right"/>
    </xf>
    <xf numFmtId="179" fontId="25" fillId="0" borderId="120" xfId="7" applyNumberFormat="1" applyFont="1" applyFill="1" applyBorder="1" applyAlignment="1">
      <alignment horizontal="right" shrinkToFit="1"/>
    </xf>
    <xf numFmtId="179" fontId="25" fillId="0" borderId="121" xfId="7" applyNumberFormat="1" applyFont="1" applyFill="1" applyBorder="1" applyAlignment="1">
      <alignment horizontal="right" shrinkToFit="1"/>
    </xf>
    <xf numFmtId="179" fontId="27" fillId="0" borderId="122" xfId="7" quotePrefix="1" applyNumberFormat="1" applyFont="1" applyFill="1" applyBorder="1" applyAlignment="1">
      <alignment horizontal="right" shrinkToFit="1"/>
    </xf>
    <xf numFmtId="179" fontId="27" fillId="0" borderId="123" xfId="7" quotePrefix="1" applyNumberFormat="1" applyFont="1" applyFill="1" applyBorder="1" applyAlignment="1">
      <alignment horizontal="right" shrinkToFit="1"/>
    </xf>
    <xf numFmtId="179" fontId="25" fillId="0" borderId="124" xfId="11" applyNumberFormat="1" applyFont="1" applyBorder="1" applyAlignment="1">
      <alignment horizontal="right" shrinkToFit="1"/>
    </xf>
    <xf numFmtId="179" fontId="25" fillId="0" borderId="129" xfId="11" applyNumberFormat="1" applyFont="1" applyBorder="1" applyAlignment="1">
      <alignment horizontal="right" wrapText="1"/>
    </xf>
    <xf numFmtId="179" fontId="27" fillId="0" borderId="126" xfId="7" applyNumberFormat="1" applyFont="1" applyFill="1" applyBorder="1" applyAlignment="1">
      <alignment horizontal="right" shrinkToFit="1"/>
    </xf>
    <xf numFmtId="179" fontId="27" fillId="0" borderId="130" xfId="7" applyNumberFormat="1" applyFont="1" applyFill="1" applyBorder="1" applyAlignment="1">
      <alignment horizontal="right" shrinkToFit="1"/>
    </xf>
    <xf numFmtId="179" fontId="27" fillId="0" borderId="87" xfId="7" applyNumberFormat="1" applyFont="1" applyFill="1" applyBorder="1" applyAlignment="1">
      <alignment horizontal="right" shrinkToFit="1"/>
    </xf>
    <xf numFmtId="189" fontId="27" fillId="0" borderId="73" xfId="7" applyNumberFormat="1" applyFont="1" applyFill="1" applyBorder="1" applyAlignment="1">
      <alignment horizontal="right" shrinkToFit="1"/>
    </xf>
    <xf numFmtId="189" fontId="27" fillId="0" borderId="87" xfId="7" applyNumberFormat="1" applyFont="1" applyFill="1" applyBorder="1" applyAlignment="1">
      <alignment horizontal="right" shrinkToFit="1"/>
    </xf>
    <xf numFmtId="179" fontId="27" fillId="0" borderId="82" xfId="7" applyNumberFormat="1" applyFont="1" applyFill="1" applyBorder="1" applyAlignment="1">
      <alignment horizontal="right" shrinkToFit="1"/>
    </xf>
    <xf numFmtId="179" fontId="27" fillId="0" borderId="73" xfId="7" applyNumberFormat="1" applyFont="1" applyFill="1" applyBorder="1" applyAlignment="1">
      <alignment horizontal="right" shrinkToFit="1"/>
    </xf>
    <xf numFmtId="179" fontId="27" fillId="0" borderId="131" xfId="7" applyNumberFormat="1" applyFont="1" applyFill="1" applyBorder="1" applyAlignment="1">
      <alignment horizontal="right" shrinkToFit="1"/>
    </xf>
    <xf numFmtId="179" fontId="27" fillId="0" borderId="125" xfId="7" applyNumberFormat="1" applyFont="1" applyFill="1" applyBorder="1" applyAlignment="1">
      <alignment horizontal="right" shrinkToFit="1"/>
    </xf>
    <xf numFmtId="179" fontId="24" fillId="0" borderId="81" xfId="6" applyNumberFormat="1" applyFont="1" applyFill="1" applyBorder="1" applyAlignment="1">
      <alignment horizontal="right" shrinkToFit="1"/>
    </xf>
    <xf numFmtId="181" fontId="24" fillId="0" borderId="78" xfId="6" applyNumberFormat="1" applyFont="1" applyFill="1" applyBorder="1" applyAlignment="1">
      <alignment horizontal="right" shrinkToFit="1"/>
    </xf>
    <xf numFmtId="179" fontId="24" fillId="0" borderId="74" xfId="6" applyNumberFormat="1" applyFont="1" applyFill="1" applyBorder="1" applyAlignment="1">
      <alignment horizontal="right" shrinkToFit="1"/>
    </xf>
    <xf numFmtId="181" fontId="27" fillId="0" borderId="66" xfId="6" applyNumberFormat="1" applyFont="1" applyFill="1" applyBorder="1" applyAlignment="1">
      <alignment horizontal="right" shrinkToFit="1"/>
    </xf>
    <xf numFmtId="179" fontId="27" fillId="0" borderId="82" xfId="6" applyNumberFormat="1" applyFont="1" applyFill="1" applyBorder="1" applyAlignment="1">
      <alignment horizontal="right" shrinkToFit="1"/>
    </xf>
    <xf numFmtId="179" fontId="18" fillId="0" borderId="132" xfId="9" applyNumberFormat="1" applyFont="1" applyFill="1" applyBorder="1" applyAlignment="1">
      <alignment horizontal="center" vertical="center" wrapText="1" shrinkToFit="1"/>
    </xf>
    <xf numFmtId="179" fontId="18" fillId="0" borderId="133" xfId="0" applyNumberFormat="1" applyFont="1" applyBorder="1" applyAlignment="1">
      <alignment horizontal="center" vertical="center"/>
    </xf>
    <xf numFmtId="176" fontId="71" fillId="0" borderId="0" xfId="6" applyNumberFormat="1" applyFont="1" applyFill="1" applyBorder="1" applyAlignment="1">
      <alignment vertical="center" wrapText="1"/>
    </xf>
    <xf numFmtId="182" fontId="19" fillId="0" borderId="53" xfId="6" applyNumberFormat="1" applyFont="1" applyFill="1" applyBorder="1" applyAlignment="1">
      <alignment horizontal="right" vertical="center"/>
    </xf>
    <xf numFmtId="182" fontId="19" fillId="0" borderId="45" xfId="6" applyNumberFormat="1" applyFont="1" applyFill="1" applyBorder="1" applyAlignment="1">
      <alignment horizontal="right" vertical="center"/>
    </xf>
    <xf numFmtId="182" fontId="19" fillId="0" borderId="62" xfId="6" applyNumberFormat="1" applyFont="1" applyFill="1" applyBorder="1" applyAlignment="1">
      <alignment horizontal="right" vertical="center"/>
    </xf>
    <xf numFmtId="0" fontId="22" fillId="0" borderId="0" xfId="0" applyFont="1" applyAlignment="1">
      <alignment vertical="center"/>
    </xf>
    <xf numFmtId="0" fontId="16" fillId="0" borderId="0" xfId="0" applyFont="1" applyAlignment="1">
      <alignment vertical="center"/>
    </xf>
    <xf numFmtId="0" fontId="79" fillId="0" borderId="0" xfId="0" applyFont="1" applyAlignment="1">
      <alignment horizontal="left" vertical="center"/>
    </xf>
    <xf numFmtId="0" fontId="80" fillId="0" borderId="0" xfId="0" applyFont="1" applyAlignment="1">
      <alignment vertical="center"/>
    </xf>
    <xf numFmtId="0" fontId="29" fillId="0" borderId="0" xfId="0" applyFont="1" applyAlignment="1">
      <alignment horizontal="left" vertical="center"/>
    </xf>
    <xf numFmtId="0" fontId="29" fillId="0" borderId="0" xfId="0" applyFont="1" applyAlignment="1">
      <alignment horizontal="right" vertical="center"/>
    </xf>
    <xf numFmtId="0" fontId="81" fillId="0" borderId="0" xfId="0" applyFont="1" applyAlignment="1">
      <alignment vertical="center"/>
    </xf>
    <xf numFmtId="0" fontId="82" fillId="0" borderId="0" xfId="0" applyFont="1"/>
    <xf numFmtId="0" fontId="29" fillId="0" borderId="0" xfId="0" applyFont="1" applyAlignment="1">
      <alignment vertical="center"/>
    </xf>
    <xf numFmtId="0" fontId="16" fillId="0" borderId="0" xfId="0" applyFont="1" applyAlignment="1">
      <alignment horizontal="right" vertical="center"/>
    </xf>
    <xf numFmtId="0" fontId="16" fillId="0" borderId="16" xfId="0" applyFont="1" applyBorder="1" applyAlignment="1">
      <alignment vertical="center"/>
    </xf>
    <xf numFmtId="0" fontId="16" fillId="0" borderId="54" xfId="0" applyFont="1" applyBorder="1" applyAlignment="1">
      <alignment vertical="center"/>
    </xf>
    <xf numFmtId="0" fontId="29" fillId="0" borderId="0" xfId="0" applyFont="1" applyAlignment="1">
      <alignment horizontal="centerContinuous" vertical="center"/>
    </xf>
    <xf numFmtId="0" fontId="16" fillId="0" borderId="11" xfId="0" applyFont="1" applyBorder="1" applyAlignment="1">
      <alignment horizontal="center" vertical="center"/>
    </xf>
    <xf numFmtId="0" fontId="16" fillId="0" borderId="3" xfId="0" applyFont="1" applyBorder="1" applyAlignment="1">
      <alignment horizontal="center" vertical="center"/>
    </xf>
    <xf numFmtId="0" fontId="29" fillId="0" borderId="0" xfId="0" applyFont="1" applyAlignment="1">
      <alignment horizontal="center" vertical="center"/>
    </xf>
    <xf numFmtId="0" fontId="83" fillId="7" borderId="0" xfId="0" applyFont="1" applyFill="1" applyAlignment="1">
      <alignment vertical="center"/>
    </xf>
    <xf numFmtId="0" fontId="16" fillId="0" borderId="10" xfId="0" applyFont="1" applyBorder="1" applyAlignment="1">
      <alignment vertical="center"/>
    </xf>
    <xf numFmtId="197" fontId="16" fillId="0" borderId="0" xfId="0" applyNumberFormat="1" applyFont="1" applyAlignment="1">
      <alignment horizontal="right" vertical="center"/>
    </xf>
    <xf numFmtId="197" fontId="16" fillId="0" borderId="4" xfId="0" applyNumberFormat="1" applyFont="1" applyBorder="1" applyAlignment="1">
      <alignment horizontal="right" vertical="center"/>
    </xf>
    <xf numFmtId="189" fontId="23" fillId="0" borderId="0" xfId="0" applyNumberFormat="1" applyFont="1" applyAlignment="1">
      <alignment horizontal="right" vertical="center"/>
    </xf>
    <xf numFmtId="0" fontId="16" fillId="7" borderId="0" xfId="0" applyFont="1" applyFill="1" applyAlignment="1">
      <alignment vertical="center"/>
    </xf>
    <xf numFmtId="197" fontId="16" fillId="0" borderId="12" xfId="0" applyNumberFormat="1" applyFont="1" applyBorder="1" applyAlignment="1">
      <alignment horizontal="right" vertical="center"/>
    </xf>
    <xf numFmtId="197" fontId="28" fillId="0" borderId="0" xfId="0" applyNumberFormat="1" applyFont="1" applyAlignment="1">
      <alignment horizontal="right" vertical="center"/>
    </xf>
    <xf numFmtId="197" fontId="28" fillId="0" borderId="12" xfId="0" applyNumberFormat="1" applyFont="1" applyBorder="1" applyAlignment="1">
      <alignment horizontal="right" vertical="center"/>
    </xf>
    <xf numFmtId="0" fontId="28" fillId="0" borderId="0" xfId="0" applyFont="1" applyAlignment="1">
      <alignment horizontal="left" vertical="center"/>
    </xf>
    <xf numFmtId="0" fontId="16" fillId="0" borderId="11" xfId="0" applyFont="1" applyBorder="1" applyAlignment="1">
      <alignment vertical="center"/>
    </xf>
    <xf numFmtId="0" fontId="16" fillId="0" borderId="3" xfId="0" applyFont="1" applyBorder="1" applyAlignment="1">
      <alignment vertical="center"/>
    </xf>
    <xf numFmtId="0" fontId="16" fillId="0" borderId="9" xfId="0" applyFont="1" applyBorder="1" applyAlignment="1">
      <alignment horizontal="center" vertical="center"/>
    </xf>
    <xf numFmtId="0" fontId="16" fillId="0" borderId="2" xfId="0" applyFont="1" applyBorder="1" applyAlignment="1">
      <alignment horizontal="center" vertical="center"/>
    </xf>
    <xf numFmtId="197" fontId="16" fillId="0" borderId="2" xfId="0" applyNumberFormat="1" applyFont="1" applyBorder="1" applyAlignment="1">
      <alignment horizontal="right" vertical="center"/>
    </xf>
    <xf numFmtId="197" fontId="16" fillId="0" borderId="8" xfId="0" applyNumberFormat="1" applyFont="1" applyBorder="1" applyAlignment="1">
      <alignment horizontal="right" vertical="center"/>
    </xf>
    <xf numFmtId="189" fontId="84" fillId="0" borderId="0" xfId="0" applyNumberFormat="1" applyFont="1" applyAlignment="1">
      <alignment horizontal="right" vertical="center"/>
    </xf>
    <xf numFmtId="0" fontId="16" fillId="0" borderId="0" xfId="0" applyFont="1" applyAlignment="1">
      <alignment horizontal="center" vertical="center"/>
    </xf>
    <xf numFmtId="189" fontId="16" fillId="0" borderId="0" xfId="0" applyNumberFormat="1" applyFont="1" applyAlignment="1">
      <alignment horizontal="right" vertical="center"/>
    </xf>
    <xf numFmtId="189" fontId="29" fillId="0" borderId="0" xfId="0" applyNumberFormat="1" applyFont="1" applyAlignment="1">
      <alignment horizontal="right" vertical="center"/>
    </xf>
    <xf numFmtId="0" fontId="85" fillId="0" borderId="0" xfId="0" applyFont="1" applyAlignment="1">
      <alignment vertical="center"/>
    </xf>
    <xf numFmtId="178" fontId="16" fillId="0" borderId="54" xfId="0" applyNumberFormat="1" applyFont="1" applyBorder="1" applyAlignment="1">
      <alignment horizontal="right" vertical="center"/>
    </xf>
    <xf numFmtId="189" fontId="86" fillId="0" borderId="0" xfId="0" applyNumberFormat="1" applyFont="1" applyAlignment="1">
      <alignment horizontal="right" vertical="center"/>
    </xf>
    <xf numFmtId="0" fontId="29" fillId="8" borderId="0" xfId="0" applyFont="1" applyFill="1" applyAlignment="1">
      <alignment vertical="center"/>
    </xf>
    <xf numFmtId="0" fontId="87" fillId="0" borderId="0" xfId="0" applyFont="1" applyAlignment="1">
      <alignment vertical="center"/>
    </xf>
    <xf numFmtId="189" fontId="87" fillId="0" borderId="0" xfId="0" applyNumberFormat="1" applyFont="1" applyAlignment="1">
      <alignment horizontal="right" vertical="center"/>
    </xf>
    <xf numFmtId="198" fontId="16" fillId="0" borderId="0" xfId="0" quotePrefix="1" applyNumberFormat="1" applyFont="1"/>
    <xf numFmtId="38" fontId="88" fillId="0" borderId="0" xfId="6" applyFont="1" applyAlignment="1">
      <alignment vertical="center"/>
    </xf>
    <xf numFmtId="198" fontId="28" fillId="0" borderId="134" xfId="0" quotePrefix="1" applyNumberFormat="1" applyFont="1" applyBorder="1"/>
    <xf numFmtId="198" fontId="28" fillId="0" borderId="135" xfId="0" quotePrefix="1" applyNumberFormat="1" applyFont="1" applyBorder="1"/>
    <xf numFmtId="198" fontId="28" fillId="0" borderId="136" xfId="0" quotePrefix="1" applyNumberFormat="1" applyFont="1" applyBorder="1"/>
    <xf numFmtId="198" fontId="28" fillId="0" borderId="137" xfId="0" quotePrefix="1" applyNumberFormat="1" applyFont="1" applyBorder="1"/>
    <xf numFmtId="192" fontId="89" fillId="0" borderId="59" xfId="6" applyNumberFormat="1" applyFont="1" applyFill="1" applyBorder="1" applyAlignment="1">
      <alignment horizontal="right" vertical="center"/>
    </xf>
    <xf numFmtId="182" fontId="19" fillId="0" borderId="42" xfId="6" applyNumberFormat="1" applyFont="1" applyFill="1" applyBorder="1" applyAlignment="1">
      <alignment horizontal="right" vertical="center"/>
    </xf>
    <xf numFmtId="182" fontId="19" fillId="0" borderId="59" xfId="6" applyNumberFormat="1" applyFont="1" applyFill="1" applyBorder="1" applyAlignment="1">
      <alignment horizontal="right" vertical="center"/>
    </xf>
    <xf numFmtId="179" fontId="18" fillId="0" borderId="0" xfId="9" applyNumberFormat="1" applyFont="1" applyFill="1" applyBorder="1" applyAlignment="1">
      <alignment horizontal="center" vertical="center" shrinkToFit="1"/>
    </xf>
    <xf numFmtId="179" fontId="27" fillId="0" borderId="0" xfId="0" applyNumberFormat="1" applyFont="1"/>
    <xf numFmtId="179" fontId="18" fillId="0" borderId="12" xfId="9" applyNumberFormat="1" applyFont="1" applyFill="1" applyBorder="1" applyAlignment="1">
      <alignment horizontal="center" vertical="center" shrinkToFit="1"/>
    </xf>
    <xf numFmtId="178" fontId="25" fillId="0" borderId="4" xfId="0" applyNumberFormat="1" applyFont="1" applyBorder="1" applyAlignment="1">
      <alignment wrapText="1"/>
    </xf>
    <xf numFmtId="179" fontId="25" fillId="0" borderId="66" xfId="0" applyNumberFormat="1" applyFont="1" applyBorder="1" applyAlignment="1">
      <alignment horizontal="right" wrapText="1"/>
    </xf>
    <xf numFmtId="179" fontId="25" fillId="0" borderId="53" xfId="0" applyNumberFormat="1" applyFont="1" applyBorder="1" applyAlignment="1">
      <alignment horizontal="right" wrapText="1"/>
    </xf>
    <xf numFmtId="178" fontId="23" fillId="0" borderId="6" xfId="0" applyNumberFormat="1" applyFont="1" applyBorder="1" applyAlignment="1">
      <alignment horizontal="left" wrapText="1"/>
    </xf>
    <xf numFmtId="179" fontId="27" fillId="0" borderId="67" xfId="0" applyNumberFormat="1" applyFont="1" applyBorder="1" applyAlignment="1">
      <alignment horizontal="right"/>
    </xf>
    <xf numFmtId="178" fontId="23" fillId="0" borderId="12" xfId="0" applyNumberFormat="1" applyFont="1" applyBorder="1" applyAlignment="1">
      <alignment horizontal="left" wrapText="1"/>
    </xf>
    <xf numFmtId="179" fontId="27" fillId="0" borderId="75" xfId="0" applyNumberFormat="1" applyFont="1" applyBorder="1" applyAlignment="1">
      <alignment horizontal="right"/>
    </xf>
    <xf numFmtId="178" fontId="25" fillId="0" borderId="8" xfId="0" applyNumberFormat="1" applyFont="1" applyBorder="1" applyAlignment="1">
      <alignment wrapText="1"/>
    </xf>
    <xf numFmtId="179" fontId="25" fillId="0" borderId="76" xfId="0" applyNumberFormat="1" applyFont="1" applyBorder="1" applyAlignment="1">
      <alignment horizontal="right"/>
    </xf>
    <xf numFmtId="178" fontId="23" fillId="0" borderId="12" xfId="0" applyNumberFormat="1" applyFont="1" applyBorder="1" applyAlignment="1">
      <alignment shrinkToFit="1"/>
    </xf>
    <xf numFmtId="179" fontId="27" fillId="0" borderId="71" xfId="0" applyNumberFormat="1" applyFont="1" applyBorder="1" applyAlignment="1">
      <alignment horizontal="right"/>
    </xf>
    <xf numFmtId="179" fontId="25" fillId="0" borderId="66" xfId="0" applyNumberFormat="1" applyFont="1" applyBorder="1" applyAlignment="1">
      <alignment horizontal="right"/>
    </xf>
    <xf numFmtId="179" fontId="25" fillId="0" borderId="53" xfId="0" applyNumberFormat="1" applyFont="1" applyBorder="1" applyAlignment="1">
      <alignment horizontal="right"/>
    </xf>
    <xf numFmtId="178" fontId="23" fillId="0" borderId="6" xfId="0" applyNumberFormat="1" applyFont="1" applyBorder="1" applyAlignment="1">
      <alignment wrapText="1"/>
    </xf>
    <xf numFmtId="179" fontId="27" fillId="0" borderId="67" xfId="0" quotePrefix="1" applyNumberFormat="1" applyFont="1" applyBorder="1" applyAlignment="1">
      <alignment horizontal="right"/>
    </xf>
    <xf numFmtId="178" fontId="23" fillId="0" borderId="12" xfId="0" applyNumberFormat="1" applyFont="1" applyBorder="1" applyAlignment="1">
      <alignment wrapText="1"/>
    </xf>
    <xf numFmtId="179" fontId="25" fillId="0" borderId="76" xfId="6" quotePrefix="1" applyNumberFormat="1" applyFont="1" applyFill="1" applyBorder="1" applyAlignment="1">
      <alignment horizontal="right" shrinkToFit="1"/>
    </xf>
    <xf numFmtId="179" fontId="25" fillId="0" borderId="36" xfId="6" quotePrefix="1" applyNumberFormat="1" applyFont="1" applyFill="1" applyBorder="1" applyAlignment="1">
      <alignment horizontal="right" shrinkToFit="1"/>
    </xf>
    <xf numFmtId="178" fontId="25" fillId="0" borderId="22" xfId="0" applyNumberFormat="1" applyFont="1" applyBorder="1" applyAlignment="1">
      <alignment wrapText="1"/>
    </xf>
    <xf numFmtId="178" fontId="23" fillId="0" borderId="7" xfId="0" applyNumberFormat="1" applyFont="1" applyBorder="1" applyAlignment="1">
      <alignment wrapText="1"/>
    </xf>
    <xf numFmtId="179" fontId="27" fillId="0" borderId="79" xfId="0" applyNumberFormat="1" applyFont="1" applyBorder="1" applyAlignment="1">
      <alignment horizontal="right"/>
    </xf>
    <xf numFmtId="178" fontId="25" fillId="0" borderId="23" xfId="0" applyNumberFormat="1" applyFont="1" applyBorder="1" applyAlignment="1">
      <alignment wrapText="1"/>
    </xf>
    <xf numFmtId="179" fontId="27" fillId="0" borderId="74" xfId="0" quotePrefix="1" applyNumberFormat="1" applyFont="1" applyBorder="1" applyAlignment="1">
      <alignment horizontal="right"/>
    </xf>
    <xf numFmtId="179" fontId="27" fillId="0" borderId="60" xfId="0" quotePrefix="1" applyNumberFormat="1" applyFont="1" applyBorder="1" applyAlignment="1">
      <alignment horizontal="right"/>
    </xf>
    <xf numFmtId="178" fontId="23" fillId="0" borderId="93" xfId="0" applyNumberFormat="1" applyFont="1" applyBorder="1" applyAlignment="1">
      <alignment wrapText="1"/>
    </xf>
    <xf numFmtId="179" fontId="25" fillId="0" borderId="71" xfId="0" applyNumberFormat="1" applyFont="1" applyBorder="1" applyAlignment="1">
      <alignment horizontal="right"/>
    </xf>
    <xf numFmtId="178" fontId="25" fillId="0" borderId="12" xfId="0" applyNumberFormat="1" applyFont="1" applyBorder="1" applyAlignment="1">
      <alignment horizontal="left" wrapText="1"/>
    </xf>
    <xf numFmtId="178" fontId="24" fillId="0" borderId="4" xfId="0" applyNumberFormat="1" applyFont="1" applyBorder="1" applyAlignment="1">
      <alignment horizontal="left" wrapText="1"/>
    </xf>
    <xf numFmtId="179" fontId="27" fillId="0" borderId="74" xfId="0" applyNumberFormat="1" applyFont="1" applyBorder="1" applyAlignment="1">
      <alignment horizontal="right"/>
    </xf>
    <xf numFmtId="179" fontId="27" fillId="0" borderId="60" xfId="0" applyNumberFormat="1" applyFont="1" applyBorder="1" applyAlignment="1">
      <alignment horizontal="right"/>
    </xf>
    <xf numFmtId="178" fontId="25" fillId="0" borderId="93" xfId="0" applyNumberFormat="1" applyFont="1" applyBorder="1" applyAlignment="1">
      <alignment wrapText="1"/>
    </xf>
    <xf numFmtId="178" fontId="23" fillId="0" borderId="138" xfId="0" applyNumberFormat="1" applyFont="1" applyBorder="1" applyAlignment="1">
      <alignment wrapText="1"/>
    </xf>
    <xf numFmtId="179" fontId="27" fillId="0" borderId="73" xfId="6" applyNumberFormat="1" applyFont="1" applyFill="1" applyBorder="1" applyAlignment="1"/>
    <xf numFmtId="179" fontId="27" fillId="0" borderId="59" xfId="6" applyNumberFormat="1" applyFont="1" applyFill="1" applyBorder="1" applyAlignment="1"/>
    <xf numFmtId="179" fontId="24" fillId="0" borderId="12" xfId="6" applyNumberFormat="1" applyFont="1" applyFill="1" applyBorder="1" applyAlignment="1">
      <alignment horizontal="right" shrinkToFit="1"/>
    </xf>
    <xf numFmtId="178" fontId="25" fillId="0" borderId="8" xfId="0" applyNumberFormat="1" applyFont="1" applyBorder="1" applyAlignment="1">
      <alignment horizontal="left" shrinkToFit="1"/>
    </xf>
    <xf numFmtId="179" fontId="25" fillId="0" borderId="72" xfId="6" quotePrefix="1" applyNumberFormat="1" applyFont="1" applyFill="1" applyBorder="1" applyAlignment="1">
      <alignment horizontal="right" shrinkToFit="1"/>
    </xf>
    <xf numFmtId="179" fontId="25" fillId="0" borderId="42" xfId="6" quotePrefix="1" applyNumberFormat="1" applyFont="1" applyFill="1" applyBorder="1" applyAlignment="1">
      <alignment horizontal="right" shrinkToFit="1"/>
    </xf>
    <xf numFmtId="179" fontId="27" fillId="0" borderId="12" xfId="6" applyNumberFormat="1" applyFont="1" applyFill="1" applyBorder="1"/>
    <xf numFmtId="0" fontId="18" fillId="0" borderId="12" xfId="0" applyFont="1" applyBorder="1" applyAlignment="1">
      <alignment horizontal="left" vertical="center" shrinkToFit="1"/>
    </xf>
    <xf numFmtId="179" fontId="27" fillId="0" borderId="12" xfId="6" applyNumberFormat="1" applyFont="1" applyFill="1" applyBorder="1" applyAlignment="1">
      <alignment horizontal="right"/>
    </xf>
    <xf numFmtId="178" fontId="24" fillId="0" borderId="12" xfId="6" applyNumberFormat="1" applyFont="1" applyFill="1" applyBorder="1" applyAlignment="1">
      <alignment horizontal="right" shrinkToFit="1"/>
    </xf>
    <xf numFmtId="178" fontId="25" fillId="0" borderId="76" xfId="0" applyNumberFormat="1" applyFont="1" applyBorder="1" applyAlignment="1">
      <alignment horizontal="right" shrinkToFit="1"/>
    </xf>
    <xf numFmtId="179" fontId="25" fillId="0" borderId="76" xfId="6" applyNumberFormat="1" applyFont="1" applyFill="1" applyBorder="1" applyAlignment="1">
      <alignment horizontal="right" shrinkToFit="1"/>
    </xf>
    <xf numFmtId="179" fontId="25" fillId="0" borderId="36" xfId="6" applyNumberFormat="1" applyFont="1" applyFill="1" applyBorder="1" applyAlignment="1">
      <alignment horizontal="right" shrinkToFit="1"/>
    </xf>
    <xf numFmtId="179" fontId="25" fillId="0" borderId="71" xfId="6" applyNumberFormat="1" applyFont="1" applyFill="1" applyBorder="1" applyAlignment="1">
      <alignment horizontal="right" shrinkToFit="1"/>
    </xf>
    <xf numFmtId="179" fontId="25" fillId="0" borderId="40" xfId="6" applyNumberFormat="1" applyFont="1" applyFill="1" applyBorder="1" applyAlignment="1">
      <alignment horizontal="right" shrinkToFit="1"/>
    </xf>
    <xf numFmtId="0" fontId="23" fillId="0" borderId="60" xfId="0" applyFont="1" applyBorder="1"/>
    <xf numFmtId="0" fontId="91" fillId="0" borderId="9" xfId="0" applyFont="1" applyBorder="1" applyAlignment="1">
      <alignment wrapText="1"/>
    </xf>
    <xf numFmtId="0" fontId="16" fillId="0" borderId="10" xfId="0" applyFont="1" applyBorder="1"/>
    <xf numFmtId="179" fontId="25" fillId="0" borderId="66" xfId="6" applyNumberFormat="1" applyFont="1" applyFill="1" applyBorder="1" applyAlignment="1">
      <alignment horizontal="right" shrinkToFit="1"/>
    </xf>
    <xf numFmtId="179" fontId="25" fillId="0" borderId="53" xfId="6" applyNumberFormat="1" applyFont="1" applyFill="1" applyBorder="1" applyAlignment="1">
      <alignment horizontal="right" shrinkToFit="1"/>
    </xf>
    <xf numFmtId="179" fontId="25" fillId="0" borderId="67" xfId="6" applyNumberFormat="1" applyFont="1" applyFill="1" applyBorder="1" applyAlignment="1">
      <alignment horizontal="right" shrinkToFit="1"/>
    </xf>
    <xf numFmtId="179" fontId="25" fillId="0" borderId="45" xfId="6" applyNumberFormat="1" applyFont="1" applyFill="1" applyBorder="1" applyAlignment="1">
      <alignment horizontal="right" shrinkToFit="1"/>
    </xf>
    <xf numFmtId="0" fontId="23" fillId="0" borderId="69" xfId="0" applyFont="1" applyBorder="1" applyAlignment="1">
      <alignment wrapText="1"/>
    </xf>
    <xf numFmtId="179" fontId="27" fillId="0" borderId="99" xfId="6" applyNumberFormat="1" applyFont="1" applyFill="1" applyBorder="1" applyAlignment="1">
      <alignment horizontal="right" shrinkToFit="1"/>
    </xf>
    <xf numFmtId="179" fontId="27" fillId="0" borderId="113" xfId="6" applyNumberFormat="1" applyFont="1" applyFill="1" applyBorder="1" applyAlignment="1">
      <alignment horizontal="right" shrinkToFit="1"/>
    </xf>
    <xf numFmtId="189" fontId="25" fillId="0" borderId="142" xfId="0" applyNumberFormat="1" applyFont="1" applyBorder="1" applyAlignment="1">
      <alignment horizontal="right" wrapText="1"/>
    </xf>
    <xf numFmtId="179" fontId="27" fillId="0" borderId="143" xfId="7" applyNumberFormat="1" applyFont="1" applyFill="1" applyBorder="1" applyAlignment="1">
      <alignment horizontal="right" shrinkToFit="1"/>
    </xf>
    <xf numFmtId="179" fontId="27" fillId="0" borderId="144" xfId="7" applyNumberFormat="1" applyFont="1" applyFill="1" applyBorder="1" applyAlignment="1">
      <alignment horizontal="right" shrinkToFit="1"/>
    </xf>
    <xf numFmtId="179" fontId="25" fillId="0" borderId="139" xfId="7" applyNumberFormat="1" applyFont="1" applyFill="1" applyBorder="1" applyAlignment="1">
      <alignment horizontal="right" shrinkToFit="1"/>
    </xf>
    <xf numFmtId="179" fontId="27" fillId="0" borderId="139" xfId="7" applyNumberFormat="1" applyFont="1" applyFill="1" applyBorder="1" applyAlignment="1">
      <alignment horizontal="right" shrinkToFit="1"/>
    </xf>
    <xf numFmtId="179" fontId="25" fillId="0" borderId="145" xfId="7" applyNumberFormat="1" applyFont="1" applyFill="1" applyBorder="1" applyAlignment="1">
      <alignment horizontal="right" shrinkToFit="1"/>
    </xf>
    <xf numFmtId="179" fontId="25" fillId="0" borderId="143" xfId="7" applyNumberFormat="1" applyFont="1" applyFill="1" applyBorder="1" applyAlignment="1">
      <alignment horizontal="right" shrinkToFit="1"/>
    </xf>
    <xf numFmtId="179" fontId="27" fillId="0" borderId="145" xfId="7" applyNumberFormat="1" applyFont="1" applyFill="1" applyBorder="1" applyAlignment="1">
      <alignment horizontal="right" shrinkToFit="1"/>
    </xf>
    <xf numFmtId="179" fontId="27" fillId="0" borderId="146" xfId="7" quotePrefix="1" applyNumberFormat="1" applyFont="1" applyFill="1" applyBorder="1" applyAlignment="1">
      <alignment horizontal="right" shrinkToFit="1"/>
    </xf>
    <xf numFmtId="179" fontId="18" fillId="0" borderId="140" xfId="6" applyNumberFormat="1" applyFont="1" applyFill="1" applyBorder="1"/>
    <xf numFmtId="179" fontId="18" fillId="0" borderId="140" xfId="6" applyNumberFormat="1" applyFont="1" applyFill="1" applyBorder="1" applyAlignment="1">
      <alignment horizontal="right"/>
    </xf>
    <xf numFmtId="179" fontId="24" fillId="0" borderId="149" xfId="6" applyNumberFormat="1" applyFont="1" applyFill="1" applyBorder="1" applyAlignment="1">
      <alignment horizontal="right"/>
    </xf>
    <xf numFmtId="179" fontId="18" fillId="0" borderId="141" xfId="6" applyNumberFormat="1" applyFont="1" applyFill="1" applyBorder="1" applyAlignment="1">
      <alignment horizontal="right"/>
    </xf>
    <xf numFmtId="179" fontId="18" fillId="0" borderId="143" xfId="6" applyNumberFormat="1" applyFont="1" applyFill="1" applyBorder="1" applyAlignment="1">
      <alignment horizontal="right"/>
    </xf>
    <xf numFmtId="179" fontId="18" fillId="0" borderId="147" xfId="6" applyNumberFormat="1" applyFont="1" applyFill="1" applyBorder="1" applyAlignment="1">
      <alignment horizontal="right"/>
    </xf>
    <xf numFmtId="179" fontId="18" fillId="0" borderId="145" xfId="6" applyNumberFormat="1" applyFont="1" applyFill="1" applyBorder="1" applyAlignment="1">
      <alignment horizontal="right"/>
    </xf>
    <xf numFmtId="179" fontId="18" fillId="0" borderId="143" xfId="6" quotePrefix="1" applyNumberFormat="1" applyFont="1" applyFill="1" applyBorder="1" applyAlignment="1">
      <alignment horizontal="right"/>
    </xf>
    <xf numFmtId="179" fontId="18" fillId="0" borderId="148" xfId="6" applyNumberFormat="1" applyFont="1" applyFill="1" applyBorder="1" applyAlignment="1">
      <alignment horizontal="right"/>
    </xf>
    <xf numFmtId="179" fontId="18" fillId="0" borderId="149" xfId="6" applyNumberFormat="1" applyFont="1" applyFill="1" applyBorder="1" applyAlignment="1">
      <alignment horizontal="right"/>
    </xf>
    <xf numFmtId="179" fontId="24" fillId="0" borderId="139" xfId="6" applyNumberFormat="1" applyFont="1" applyFill="1" applyBorder="1" applyAlignment="1">
      <alignment horizontal="right"/>
    </xf>
    <xf numFmtId="179" fontId="61" fillId="0" borderId="145" xfId="6" applyNumberFormat="1" applyFont="1" applyFill="1" applyBorder="1" applyAlignment="1">
      <alignment horizontal="right"/>
    </xf>
    <xf numFmtId="179" fontId="18" fillId="0" borderId="144" xfId="6" applyNumberFormat="1" applyFont="1" applyFill="1" applyBorder="1" applyAlignment="1">
      <alignment horizontal="right"/>
    </xf>
    <xf numFmtId="179" fontId="18" fillId="0" borderId="148" xfId="6" quotePrefix="1" applyNumberFormat="1" applyFont="1" applyFill="1" applyBorder="1" applyAlignment="1">
      <alignment horizontal="right"/>
    </xf>
    <xf numFmtId="179" fontId="18" fillId="0" borderId="139" xfId="6" applyNumberFormat="1" applyFont="1" applyFill="1" applyBorder="1" applyAlignment="1">
      <alignment horizontal="right"/>
    </xf>
    <xf numFmtId="179" fontId="24" fillId="0" borderId="150" xfId="6" applyNumberFormat="1" applyFont="1" applyFill="1" applyBorder="1" applyAlignment="1">
      <alignment horizontal="right"/>
    </xf>
    <xf numFmtId="185" fontId="27" fillId="0" borderId="81" xfId="6" applyNumberFormat="1" applyFont="1" applyFill="1" applyBorder="1" applyAlignment="1">
      <alignment horizontal="right" shrinkToFit="1"/>
    </xf>
    <xf numFmtId="176" fontId="27" fillId="0" borderId="67" xfId="6" applyNumberFormat="1" applyFont="1" applyFill="1" applyBorder="1" applyAlignment="1">
      <alignment horizontal="right" shrinkToFit="1"/>
    </xf>
    <xf numFmtId="0" fontId="27" fillId="0" borderId="67" xfId="14" applyNumberFormat="1" applyFont="1" applyFill="1" applyBorder="1" applyAlignment="1">
      <alignment horizontal="right" shrinkToFit="1"/>
    </xf>
    <xf numFmtId="40" fontId="27" fillId="0" borderId="67" xfId="6" applyNumberFormat="1" applyFont="1" applyFill="1" applyBorder="1" applyAlignment="1">
      <alignment horizontal="right" shrinkToFit="1"/>
    </xf>
    <xf numFmtId="40" fontId="27" fillId="0" borderId="75" xfId="6" applyNumberFormat="1" applyFont="1" applyFill="1" applyBorder="1" applyAlignment="1">
      <alignment horizontal="right" shrinkToFit="1"/>
    </xf>
    <xf numFmtId="49" fontId="27" fillId="0" borderId="139" xfId="0" applyNumberFormat="1" applyFont="1" applyBorder="1" applyAlignment="1">
      <alignment horizontal="center" vertical="center" wrapText="1" shrinkToFit="1"/>
    </xf>
    <xf numFmtId="185" fontId="27" fillId="0" borderId="142" xfId="6" applyNumberFormat="1" applyFont="1" applyFill="1" applyBorder="1" applyAlignment="1">
      <alignment horizontal="right" shrinkToFit="1"/>
    </xf>
    <xf numFmtId="176" fontId="27" fillId="0" borderId="143" xfId="6" applyNumberFormat="1" applyFont="1" applyFill="1" applyBorder="1" applyAlignment="1">
      <alignment horizontal="right" shrinkToFit="1"/>
    </xf>
    <xf numFmtId="0" fontId="27" fillId="0" borderId="143" xfId="14" applyNumberFormat="1" applyFont="1" applyFill="1" applyBorder="1" applyAlignment="1">
      <alignment horizontal="right" shrinkToFit="1"/>
    </xf>
    <xf numFmtId="40" fontId="27" fillId="0" borderId="143" xfId="6" applyNumberFormat="1" applyFont="1" applyFill="1" applyBorder="1" applyAlignment="1">
      <alignment horizontal="right" shrinkToFit="1"/>
    </xf>
    <xf numFmtId="40" fontId="27" fillId="0" borderId="148" xfId="6" applyNumberFormat="1" applyFont="1" applyFill="1" applyBorder="1" applyAlignment="1">
      <alignment horizontal="right" shrinkToFit="1"/>
    </xf>
    <xf numFmtId="181" fontId="27" fillId="0" borderId="67" xfId="6" quotePrefix="1" applyNumberFormat="1" applyFont="1" applyFill="1" applyBorder="1" applyAlignment="1">
      <alignment horizontal="right" shrinkToFit="1"/>
    </xf>
    <xf numFmtId="181" fontId="27" fillId="0" borderId="143" xfId="6" applyNumberFormat="1" applyFont="1" applyFill="1" applyBorder="1" applyAlignment="1">
      <alignment horizontal="right" shrinkToFit="1"/>
    </xf>
    <xf numFmtId="181" fontId="27" fillId="9" borderId="143" xfId="6" applyNumberFormat="1" applyFont="1" applyFill="1" applyBorder="1" applyAlignment="1">
      <alignment horizontal="right" shrinkToFit="1"/>
    </xf>
    <xf numFmtId="181" fontId="27" fillId="0" borderId="143" xfId="6" quotePrefix="1" applyNumberFormat="1" applyFont="1" applyFill="1" applyBorder="1" applyAlignment="1">
      <alignment horizontal="right" shrinkToFit="1"/>
    </xf>
    <xf numFmtId="183" fontId="27" fillId="9" borderId="143" xfId="6" applyNumberFormat="1" applyFont="1" applyFill="1" applyBorder="1" applyAlignment="1">
      <alignment horizontal="right" shrinkToFit="1"/>
    </xf>
    <xf numFmtId="184" fontId="27" fillId="9" borderId="148" xfId="6" applyNumberFormat="1" applyFont="1" applyFill="1" applyBorder="1" applyAlignment="1">
      <alignment horizontal="right" shrinkToFit="1"/>
    </xf>
    <xf numFmtId="49" fontId="27" fillId="0" borderId="140" xfId="0" quotePrefix="1" applyNumberFormat="1" applyFont="1" applyBorder="1" applyAlignment="1">
      <alignment horizontal="center" vertical="center" shrinkToFit="1"/>
    </xf>
    <xf numFmtId="181" fontId="27" fillId="6" borderId="145" xfId="6" applyNumberFormat="1" applyFont="1" applyFill="1" applyBorder="1" applyAlignment="1">
      <alignment horizontal="right" shrinkToFit="1"/>
    </xf>
    <xf numFmtId="181" fontId="27" fillId="6" borderId="143" xfId="6" applyNumberFormat="1" applyFont="1" applyFill="1" applyBorder="1" applyAlignment="1">
      <alignment horizontal="right" shrinkToFit="1"/>
    </xf>
    <xf numFmtId="179" fontId="18" fillId="0" borderId="140" xfId="9" applyNumberFormat="1" applyFont="1" applyFill="1" applyBorder="1" applyAlignment="1">
      <alignment horizontal="center" vertical="center" wrapText="1" shrinkToFit="1"/>
    </xf>
    <xf numFmtId="179" fontId="18" fillId="0" borderId="141" xfId="0" applyNumberFormat="1" applyFont="1" applyBorder="1" applyAlignment="1">
      <alignment horizontal="center" vertical="center"/>
    </xf>
    <xf numFmtId="178" fontId="25" fillId="0" borderId="36" xfId="0" applyNumberFormat="1" applyFont="1" applyBorder="1" applyAlignment="1">
      <alignment horizontal="right" shrinkToFit="1"/>
    </xf>
    <xf numFmtId="49" fontId="18" fillId="0" borderId="152" xfId="0" applyNumberFormat="1" applyFont="1" applyBorder="1" applyAlignment="1">
      <alignment horizontal="center" vertical="center" wrapText="1" shrinkToFit="1"/>
    </xf>
    <xf numFmtId="179" fontId="24" fillId="0" borderId="153" xfId="6" applyNumberFormat="1" applyFont="1" applyFill="1" applyBorder="1"/>
    <xf numFmtId="181" fontId="27" fillId="9" borderId="154" xfId="6" applyNumberFormat="1" applyFont="1" applyFill="1" applyBorder="1" applyAlignment="1">
      <alignment horizontal="right"/>
    </xf>
    <xf numFmtId="181" fontId="27" fillId="9" borderId="155" xfId="6" applyNumberFormat="1" applyFont="1" applyFill="1" applyBorder="1" applyAlignment="1">
      <alignment horizontal="right"/>
    </xf>
    <xf numFmtId="181" fontId="27" fillId="9" borderId="155" xfId="6" quotePrefix="1" applyNumberFormat="1" applyFont="1" applyFill="1" applyBorder="1" applyAlignment="1">
      <alignment horizontal="right"/>
    </xf>
    <xf numFmtId="181" fontId="24" fillId="9" borderId="152" xfId="6" applyNumberFormat="1" applyFont="1" applyFill="1" applyBorder="1" applyAlignment="1">
      <alignment horizontal="right"/>
    </xf>
    <xf numFmtId="181" fontId="24" fillId="0" borderId="156" xfId="6" applyNumberFormat="1" applyFont="1" applyFill="1" applyBorder="1" applyAlignment="1">
      <alignment horizontal="right"/>
    </xf>
    <xf numFmtId="181" fontId="24" fillId="9" borderId="151" xfId="6" applyNumberFormat="1" applyFont="1" applyFill="1" applyBorder="1" applyAlignment="1">
      <alignment horizontal="right"/>
    </xf>
    <xf numFmtId="181" fontId="18" fillId="0" borderId="156" xfId="6" applyNumberFormat="1" applyFont="1" applyFill="1" applyBorder="1" applyAlignment="1">
      <alignment horizontal="right"/>
    </xf>
    <xf numFmtId="181" fontId="24" fillId="0" borderId="153" xfId="6" applyNumberFormat="1" applyFont="1" applyFill="1" applyBorder="1" applyAlignment="1">
      <alignment horizontal="right"/>
    </xf>
    <xf numFmtId="181" fontId="27" fillId="9" borderId="157" xfId="6" applyNumberFormat="1" applyFont="1" applyFill="1" applyBorder="1" applyAlignment="1">
      <alignment horizontal="right"/>
    </xf>
    <xf numFmtId="179" fontId="62" fillId="9" borderId="155" xfId="6" applyNumberFormat="1" applyFont="1" applyFill="1" applyBorder="1" applyAlignment="1">
      <alignment horizontal="right"/>
    </xf>
    <xf numFmtId="181" fontId="27" fillId="9" borderId="158" xfId="6" applyNumberFormat="1" applyFont="1" applyFill="1" applyBorder="1" applyAlignment="1">
      <alignment horizontal="right"/>
    </xf>
    <xf numFmtId="181" fontId="27" fillId="9" borderId="152" xfId="6" applyNumberFormat="1" applyFont="1" applyFill="1" applyBorder="1" applyAlignment="1">
      <alignment horizontal="right"/>
    </xf>
    <xf numFmtId="181" fontId="27" fillId="9" borderId="156" xfId="6" applyNumberFormat="1" applyFont="1" applyFill="1" applyBorder="1" applyAlignment="1">
      <alignment horizontal="right"/>
    </xf>
    <xf numFmtId="179" fontId="25" fillId="0" borderId="67" xfId="6" applyNumberFormat="1" applyFont="1" applyFill="1" applyBorder="1" applyAlignment="1"/>
    <xf numFmtId="179" fontId="25" fillId="0" borderId="45" xfId="6" applyNumberFormat="1" applyFont="1" applyFill="1" applyBorder="1" applyAlignment="1"/>
    <xf numFmtId="179" fontId="27" fillId="0" borderId="45" xfId="0" applyNumberFormat="1" applyFont="1" applyBorder="1" applyAlignment="1">
      <alignment horizontal="right"/>
    </xf>
    <xf numFmtId="179" fontId="27" fillId="0" borderId="48" xfId="0" applyNumberFormat="1" applyFont="1" applyBorder="1" applyAlignment="1">
      <alignment horizontal="right"/>
    </xf>
    <xf numFmtId="179" fontId="25" fillId="0" borderId="36" xfId="0" applyNumberFormat="1" applyFont="1" applyBorder="1" applyAlignment="1">
      <alignment horizontal="right"/>
    </xf>
    <xf numFmtId="179" fontId="27" fillId="0" borderId="40" xfId="0" applyNumberFormat="1" applyFont="1" applyBorder="1" applyAlignment="1">
      <alignment horizontal="right"/>
    </xf>
    <xf numFmtId="179" fontId="27" fillId="0" borderId="45" xfId="0" quotePrefix="1" applyNumberFormat="1" applyFont="1" applyBorder="1" applyAlignment="1">
      <alignment horizontal="right"/>
    </xf>
    <xf numFmtId="199" fontId="90" fillId="0" borderId="45" xfId="0" applyNumberFormat="1" applyFont="1" applyBorder="1" applyAlignment="1">
      <alignment horizontal="right"/>
    </xf>
    <xf numFmtId="179" fontId="27" fillId="0" borderId="62" xfId="0" applyNumberFormat="1" applyFont="1" applyBorder="1" applyAlignment="1">
      <alignment horizontal="right"/>
    </xf>
    <xf numFmtId="179" fontId="25" fillId="0" borderId="40" xfId="0" applyNumberFormat="1" applyFont="1" applyBorder="1" applyAlignment="1">
      <alignment horizontal="right"/>
    </xf>
    <xf numFmtId="179" fontId="18" fillId="0" borderId="143" xfId="0" quotePrefix="1" applyNumberFormat="1" applyFont="1" applyBorder="1" applyAlignment="1">
      <alignment horizontal="right"/>
    </xf>
    <xf numFmtId="179" fontId="6" fillId="0" borderId="26" xfId="6" applyNumberFormat="1" applyFont="1" applyFill="1" applyBorder="1" applyAlignment="1">
      <alignment horizontal="right"/>
    </xf>
    <xf numFmtId="179" fontId="18" fillId="0" borderId="66" xfId="9" applyNumberFormat="1" applyFont="1" applyFill="1" applyBorder="1" applyAlignment="1">
      <alignment horizontal="center" vertical="center" shrinkToFit="1"/>
    </xf>
    <xf numFmtId="179" fontId="18" fillId="0" borderId="78" xfId="9" applyNumberFormat="1" applyFont="1" applyFill="1" applyBorder="1" applyAlignment="1">
      <alignment horizontal="center" vertical="center" shrinkToFit="1"/>
    </xf>
    <xf numFmtId="179" fontId="18" fillId="0" borderId="53" xfId="9" applyNumberFormat="1" applyFont="1" applyFill="1" applyBorder="1" applyAlignment="1">
      <alignment horizontal="center" vertical="center" shrinkToFit="1"/>
    </xf>
    <xf numFmtId="179" fontId="18" fillId="0" borderId="68" xfId="9" applyNumberFormat="1" applyFont="1" applyFill="1" applyBorder="1" applyAlignment="1">
      <alignment horizontal="center" vertical="center" shrinkToFit="1"/>
    </xf>
    <xf numFmtId="49" fontId="18" fillId="0" borderId="55" xfId="0" applyNumberFormat="1" applyFont="1" applyBorder="1" applyAlignment="1">
      <alignment horizontal="right" shrinkToFit="1"/>
    </xf>
    <xf numFmtId="49" fontId="18" fillId="0" borderId="90" xfId="0" applyNumberFormat="1" applyFont="1" applyBorder="1" applyAlignment="1">
      <alignment horizontal="right" shrinkToFit="1"/>
    </xf>
    <xf numFmtId="179" fontId="18" fillId="0" borderId="29" xfId="9" applyNumberFormat="1" applyFont="1" applyFill="1" applyBorder="1" applyAlignment="1">
      <alignment horizontal="center" vertical="center" shrinkToFit="1"/>
    </xf>
    <xf numFmtId="179" fontId="18" fillId="0" borderId="85" xfId="9" applyNumberFormat="1" applyFont="1" applyFill="1" applyBorder="1" applyAlignment="1">
      <alignment horizontal="center" vertical="center" shrinkToFit="1"/>
    </xf>
    <xf numFmtId="49" fontId="18" fillId="0" borderId="16" xfId="0" applyNumberFormat="1" applyFont="1" applyBorder="1" applyAlignment="1">
      <alignment horizontal="right" shrinkToFit="1"/>
    </xf>
    <xf numFmtId="49" fontId="18" fillId="0" borderId="11" xfId="0" applyNumberFormat="1" applyFont="1" applyBorder="1" applyAlignment="1">
      <alignment horizontal="right" shrinkToFit="1"/>
    </xf>
    <xf numFmtId="179" fontId="16" fillId="0" borderId="85" xfId="0" applyNumberFormat="1" applyFont="1" applyBorder="1" applyAlignment="1">
      <alignment horizontal="center"/>
    </xf>
    <xf numFmtId="179" fontId="18" fillId="0" borderId="54" xfId="9" applyNumberFormat="1" applyFont="1" applyFill="1" applyBorder="1" applyAlignment="1">
      <alignment horizontal="center" vertical="center" shrinkToFit="1"/>
    </xf>
    <xf numFmtId="179" fontId="16" fillId="0" borderId="3" xfId="0" applyNumberFormat="1" applyFont="1" applyBorder="1" applyAlignment="1">
      <alignment horizontal="center"/>
    </xf>
    <xf numFmtId="179" fontId="16" fillId="0" borderId="78" xfId="0" applyNumberFormat="1" applyFont="1" applyBorder="1" applyAlignment="1">
      <alignment horizontal="center"/>
    </xf>
    <xf numFmtId="179" fontId="16" fillId="0" borderId="68" xfId="0" applyNumberFormat="1" applyFont="1" applyBorder="1" applyAlignment="1">
      <alignment horizontal="center"/>
    </xf>
    <xf numFmtId="0" fontId="64" fillId="0" borderId="0" xfId="0" applyFont="1" applyAlignment="1">
      <alignment vertical="center" wrapText="1"/>
    </xf>
    <xf numFmtId="0" fontId="23" fillId="0" borderId="0" xfId="0" applyFont="1" applyAlignment="1">
      <alignment vertical="center" wrapText="1"/>
    </xf>
    <xf numFmtId="0" fontId="57" fillId="0" borderId="0" xfId="10" applyFont="1" applyAlignment="1">
      <alignment horizontal="left" vertical="top" wrapText="1"/>
    </xf>
    <xf numFmtId="179" fontId="18" fillId="0" borderId="66" xfId="9" applyNumberFormat="1" applyFont="1" applyBorder="1" applyAlignment="1">
      <alignment horizontal="center" vertical="center" shrinkToFit="1"/>
    </xf>
    <xf numFmtId="179" fontId="18" fillId="0" borderId="29" xfId="9" applyNumberFormat="1" applyFont="1" applyBorder="1" applyAlignment="1">
      <alignment horizontal="center" vertical="center" shrinkToFit="1"/>
    </xf>
    <xf numFmtId="179" fontId="18" fillId="0" borderId="85" xfId="9" applyNumberFormat="1" applyFont="1" applyBorder="1" applyAlignment="1">
      <alignment horizontal="center" vertical="center" shrinkToFit="1"/>
    </xf>
    <xf numFmtId="179" fontId="18" fillId="0" borderId="54" xfId="9" applyNumberFormat="1" applyFont="1" applyBorder="1" applyAlignment="1">
      <alignment horizontal="center" vertical="center" shrinkToFit="1"/>
    </xf>
    <xf numFmtId="179" fontId="18" fillId="0" borderId="3" xfId="9" applyNumberFormat="1" applyFont="1" applyBorder="1" applyAlignment="1">
      <alignment horizontal="center" vertical="center" shrinkToFit="1"/>
    </xf>
    <xf numFmtId="179" fontId="18" fillId="0" borderId="3" xfId="9" applyNumberFormat="1" applyFont="1" applyFill="1" applyBorder="1" applyAlignment="1">
      <alignment horizontal="center" vertical="center" shrinkToFit="1"/>
    </xf>
    <xf numFmtId="0" fontId="23" fillId="0" borderId="0" xfId="0" applyFont="1" applyAlignment="1">
      <alignment horizontal="left" vertical="top" wrapText="1"/>
    </xf>
    <xf numFmtId="49" fontId="18" fillId="0" borderId="4" xfId="0" applyNumberFormat="1" applyFont="1" applyBorder="1" applyAlignment="1">
      <alignment horizontal="right" shrinkToFit="1"/>
    </xf>
    <xf numFmtId="49" fontId="18" fillId="0" borderId="5" xfId="0" applyNumberFormat="1" applyFont="1" applyBorder="1" applyAlignment="1">
      <alignment horizontal="right" shrinkToFit="1"/>
    </xf>
    <xf numFmtId="179" fontId="27" fillId="0" borderId="66" xfId="9" applyNumberFormat="1" applyFont="1" applyFill="1" applyBorder="1" applyAlignment="1">
      <alignment horizontal="center" vertical="center" wrapText="1" shrinkToFit="1"/>
    </xf>
    <xf numFmtId="179" fontId="27" fillId="0" borderId="78" xfId="0" applyNumberFormat="1" applyFont="1" applyBorder="1" applyAlignment="1">
      <alignment horizontal="center"/>
    </xf>
    <xf numFmtId="179" fontId="27" fillId="0" borderId="53" xfId="9" applyNumberFormat="1" applyFont="1" applyFill="1" applyBorder="1" applyAlignment="1">
      <alignment horizontal="center" vertical="center" wrapText="1" shrinkToFit="1"/>
    </xf>
    <xf numFmtId="179" fontId="27" fillId="0" borderId="68" xfId="0" applyNumberFormat="1" applyFont="1" applyBorder="1" applyAlignment="1">
      <alignment horizontal="center"/>
    </xf>
    <xf numFmtId="179" fontId="27" fillId="0" borderId="53" xfId="6" applyNumberFormat="1" applyFont="1" applyFill="1" applyBorder="1" applyAlignment="1">
      <alignment horizontal="center"/>
    </xf>
    <xf numFmtId="179" fontId="27" fillId="0" borderId="68" xfId="6" applyNumberFormat="1" applyFont="1" applyFill="1" applyBorder="1" applyAlignment="1">
      <alignment horizontal="center"/>
    </xf>
    <xf numFmtId="179" fontId="27" fillId="0" borderId="78" xfId="9" applyNumberFormat="1" applyFont="1" applyFill="1" applyBorder="1" applyAlignment="1">
      <alignment horizontal="center" vertical="center" wrapText="1" shrinkToFit="1"/>
    </xf>
    <xf numFmtId="179" fontId="27" fillId="0" borderId="68" xfId="9" applyNumberFormat="1" applyFont="1" applyFill="1" applyBorder="1" applyAlignment="1">
      <alignment horizontal="center" vertical="center" wrapText="1" shrinkToFit="1"/>
    </xf>
    <xf numFmtId="49" fontId="41" fillId="0" borderId="9" xfId="0" applyNumberFormat="1" applyFont="1" applyBorder="1" applyAlignment="1">
      <alignment horizontal="center" vertical="center"/>
    </xf>
    <xf numFmtId="49" fontId="41" fillId="0" borderId="2" xfId="0" applyNumberFormat="1" applyFont="1" applyBorder="1" applyAlignment="1">
      <alignment horizontal="center" vertical="center"/>
    </xf>
    <xf numFmtId="49" fontId="41" fillId="0" borderId="44" xfId="0" applyNumberFormat="1" applyFont="1" applyBorder="1" applyAlignment="1">
      <alignment horizontal="center" vertical="center"/>
    </xf>
    <xf numFmtId="49" fontId="41" fillId="0" borderId="8" xfId="0" applyNumberFormat="1" applyFont="1" applyBorder="1" applyAlignment="1">
      <alignment horizontal="center" vertical="center"/>
    </xf>
    <xf numFmtId="0" fontId="16" fillId="0" borderId="8" xfId="0" applyFont="1" applyBorder="1" applyAlignment="1">
      <alignment horizontal="center" vertical="center"/>
    </xf>
    <xf numFmtId="0" fontId="0" fillId="0" borderId="44" xfId="0" applyBorder="1" applyAlignment="1">
      <alignment horizontal="center" vertical="center"/>
    </xf>
    <xf numFmtId="179" fontId="41" fillId="0" borderId="2" xfId="0" applyNumberFormat="1" applyFont="1" applyBorder="1" applyAlignment="1">
      <alignment horizontal="center" vertical="center"/>
    </xf>
    <xf numFmtId="179" fontId="41" fillId="0" borderId="9" xfId="0" applyNumberFormat="1" applyFont="1" applyBorder="1" applyAlignment="1">
      <alignment horizontal="center" vertical="center"/>
    </xf>
    <xf numFmtId="179" fontId="41" fillId="0" borderId="44" xfId="0" applyNumberFormat="1" applyFont="1" applyBorder="1" applyAlignment="1">
      <alignment horizontal="center" vertical="center"/>
    </xf>
    <xf numFmtId="49" fontId="18" fillId="0" borderId="70" xfId="0" applyNumberFormat="1" applyFont="1" applyBorder="1" applyAlignment="1">
      <alignment horizontal="right" shrinkToFit="1"/>
    </xf>
    <xf numFmtId="49" fontId="18" fillId="0" borderId="56" xfId="0" applyNumberFormat="1" applyFont="1" applyBorder="1" applyAlignment="1">
      <alignment horizontal="right" shrinkToFit="1"/>
    </xf>
    <xf numFmtId="49" fontId="18" fillId="0" borderId="58" xfId="0" applyNumberFormat="1" applyFont="1" applyBorder="1" applyAlignment="1">
      <alignment horizontal="right" shrinkToFit="1"/>
    </xf>
    <xf numFmtId="0" fontId="41" fillId="0" borderId="0" xfId="0" applyFont="1" applyAlignment="1">
      <alignment horizontal="left" vertical="center" wrapText="1"/>
    </xf>
    <xf numFmtId="0" fontId="41" fillId="0" borderId="0" xfId="0" applyFont="1" applyAlignment="1">
      <alignment horizontal="left" vertical="top" wrapText="1"/>
    </xf>
    <xf numFmtId="0" fontId="23" fillId="0" borderId="102" xfId="0" applyFont="1" applyBorder="1" applyAlignment="1">
      <alignment wrapText="1"/>
    </xf>
    <xf numFmtId="0" fontId="23" fillId="0" borderId="102" xfId="0" applyFont="1" applyBorder="1" applyAlignment="1">
      <alignment horizontal="left" vertical="top" shrinkToFit="1"/>
    </xf>
    <xf numFmtId="179" fontId="18" fillId="0" borderId="29" xfId="6" applyNumberFormat="1" applyFont="1" applyFill="1" applyBorder="1" applyAlignment="1">
      <alignment horizontal="center" vertical="center"/>
    </xf>
    <xf numFmtId="179" fontId="18" fillId="0" borderId="85" xfId="6" applyNumberFormat="1" applyFont="1" applyFill="1" applyBorder="1" applyAlignment="1">
      <alignment horizontal="center" vertical="center"/>
    </xf>
    <xf numFmtId="0" fontId="23" fillId="0" borderId="54" xfId="0" applyFont="1" applyBorder="1" applyAlignment="1">
      <alignment horizontal="left" vertical="center" wrapText="1"/>
    </xf>
    <xf numFmtId="179" fontId="18" fillId="0" borderId="54" xfId="6" applyNumberFormat="1" applyFont="1" applyFill="1" applyBorder="1" applyAlignment="1">
      <alignment horizontal="center" vertical="center"/>
    </xf>
    <xf numFmtId="179" fontId="18" fillId="0" borderId="3" xfId="6" applyNumberFormat="1" applyFont="1" applyFill="1" applyBorder="1" applyAlignment="1">
      <alignment horizontal="center" vertical="center"/>
    </xf>
    <xf numFmtId="179" fontId="18" fillId="0" borderId="66" xfId="6" applyNumberFormat="1" applyFont="1" applyFill="1" applyBorder="1" applyAlignment="1">
      <alignment horizontal="center" vertical="center"/>
    </xf>
    <xf numFmtId="179" fontId="18" fillId="0" borderId="78" xfId="6" applyNumberFormat="1" applyFont="1" applyFill="1" applyBorder="1" applyAlignment="1">
      <alignment horizontal="center" vertical="center"/>
    </xf>
    <xf numFmtId="179" fontId="18" fillId="0" borderId="53" xfId="6" applyNumberFormat="1" applyFont="1" applyFill="1" applyBorder="1" applyAlignment="1">
      <alignment horizontal="center" vertical="center" wrapText="1"/>
    </xf>
    <xf numFmtId="179" fontId="18" fillId="0" borderId="68" xfId="6" applyNumberFormat="1" applyFont="1" applyFill="1" applyBorder="1" applyAlignment="1">
      <alignment horizontal="center" vertical="center"/>
    </xf>
    <xf numFmtId="0" fontId="18" fillId="0" borderId="15" xfId="0" applyFont="1" applyBorder="1" applyAlignment="1">
      <alignment wrapText="1"/>
    </xf>
    <xf numFmtId="0" fontId="18" fillId="0" borderId="103" xfId="0" applyFont="1" applyBorder="1" applyAlignment="1">
      <alignment wrapText="1"/>
    </xf>
    <xf numFmtId="0" fontId="32" fillId="0" borderId="16" xfId="0" applyFont="1" applyBorder="1" applyAlignment="1">
      <alignment horizontal="right" vertical="center"/>
    </xf>
    <xf numFmtId="0" fontId="32" fillId="0" borderId="54" xfId="0" applyFont="1" applyBorder="1" applyAlignment="1">
      <alignment horizontal="right" vertical="center"/>
    </xf>
    <xf numFmtId="0" fontId="18" fillId="0" borderId="11" xfId="0" applyFont="1" applyBorder="1" applyAlignment="1">
      <alignment horizontal="right" vertical="center"/>
    </xf>
    <xf numFmtId="0" fontId="18" fillId="0" borderId="3" xfId="0" applyFont="1" applyBorder="1" applyAlignment="1">
      <alignment horizontal="right" vertical="center"/>
    </xf>
    <xf numFmtId="179" fontId="18" fillId="0" borderId="140" xfId="6" applyNumberFormat="1" applyFont="1" applyFill="1" applyBorder="1" applyAlignment="1">
      <alignment horizontal="center" vertical="center" wrapText="1"/>
    </xf>
    <xf numFmtId="179" fontId="18" fillId="0" borderId="149" xfId="6" applyNumberFormat="1" applyFont="1" applyFill="1" applyBorder="1" applyAlignment="1">
      <alignment horizontal="center" vertical="center"/>
    </xf>
    <xf numFmtId="179" fontId="18" fillId="0" borderId="29" xfId="6" applyNumberFormat="1" applyFont="1" applyFill="1" applyBorder="1" applyAlignment="1">
      <alignment horizontal="center" vertical="center" wrapText="1"/>
    </xf>
    <xf numFmtId="179" fontId="18" fillId="0" borderId="66" xfId="6" applyNumberFormat="1" applyFont="1" applyFill="1" applyBorder="1" applyAlignment="1">
      <alignment horizontal="center" vertical="center" wrapText="1"/>
    </xf>
    <xf numFmtId="179" fontId="18" fillId="0" borderId="54" xfId="6" applyNumberFormat="1" applyFont="1" applyFill="1" applyBorder="1" applyAlignment="1">
      <alignment horizontal="center" vertical="center" wrapText="1"/>
    </xf>
    <xf numFmtId="0" fontId="23" fillId="0" borderId="0" xfId="0" applyFont="1" applyAlignment="1">
      <alignment horizontal="left" vertical="center" wrapText="1" shrinkToFit="1"/>
    </xf>
    <xf numFmtId="0" fontId="23" fillId="0" borderId="102" xfId="0" applyFont="1" applyBorder="1" applyAlignment="1">
      <alignment horizontal="left" vertical="top" wrapText="1" shrinkToFit="1"/>
    </xf>
    <xf numFmtId="0" fontId="23" fillId="0" borderId="0" xfId="0" applyFont="1" applyAlignment="1">
      <alignment horizontal="left" vertical="top" wrapText="1" shrinkToFit="1"/>
    </xf>
    <xf numFmtId="0" fontId="18" fillId="0" borderId="16" xfId="0" applyFont="1" applyBorder="1" applyAlignment="1">
      <alignment wrapText="1"/>
    </xf>
    <xf numFmtId="0" fontId="18" fillId="0" borderId="54" xfId="0" applyFont="1" applyBorder="1" applyAlignment="1">
      <alignment wrapText="1"/>
    </xf>
    <xf numFmtId="0" fontId="27" fillId="0" borderId="15" xfId="0" applyFont="1" applyBorder="1" applyAlignment="1">
      <alignment horizontal="left"/>
    </xf>
    <xf numFmtId="0" fontId="18" fillId="0" borderId="115" xfId="0" applyFont="1" applyBorder="1" applyAlignment="1">
      <alignment horizontal="left"/>
    </xf>
    <xf numFmtId="176" fontId="19" fillId="0" borderId="54" xfId="6" applyNumberFormat="1" applyFont="1" applyFill="1" applyBorder="1" applyAlignment="1">
      <alignment horizontal="center" vertical="center" wrapText="1"/>
    </xf>
    <xf numFmtId="176" fontId="19" fillId="0" borderId="3" xfId="6" applyNumberFormat="1" applyFont="1" applyFill="1" applyBorder="1" applyAlignment="1">
      <alignment horizontal="center" vertical="center"/>
    </xf>
    <xf numFmtId="176" fontId="19" fillId="0" borderId="55" xfId="6" applyNumberFormat="1" applyFont="1" applyFill="1" applyBorder="1" applyAlignment="1">
      <alignment horizontal="center" vertical="center" wrapText="1"/>
    </xf>
    <xf numFmtId="176" fontId="19" fillId="0" borderId="90" xfId="6" applyNumberFormat="1" applyFont="1" applyFill="1" applyBorder="1" applyAlignment="1">
      <alignment horizontal="center" vertical="center"/>
    </xf>
    <xf numFmtId="179" fontId="20" fillId="0" borderId="9" xfId="6" applyNumberFormat="1" applyFont="1" applyFill="1" applyBorder="1" applyAlignment="1">
      <alignment horizontal="center" vertical="center"/>
    </xf>
    <xf numFmtId="179" fontId="20" fillId="0" borderId="2" xfId="6" applyNumberFormat="1" applyFont="1" applyFill="1" applyBorder="1" applyAlignment="1">
      <alignment horizontal="center" vertical="center"/>
    </xf>
    <xf numFmtId="179" fontId="20" fillId="0" borderId="44" xfId="6" applyNumberFormat="1" applyFont="1" applyFill="1" applyBorder="1" applyAlignment="1">
      <alignment horizontal="center" vertical="center"/>
    </xf>
    <xf numFmtId="176" fontId="19" fillId="0" borderId="66" xfId="6" applyNumberFormat="1" applyFont="1" applyFill="1" applyBorder="1" applyAlignment="1">
      <alignment horizontal="center" vertical="center" wrapText="1"/>
    </xf>
    <xf numFmtId="176" fontId="19" fillId="0" borderId="78" xfId="6" applyNumberFormat="1" applyFont="1" applyFill="1" applyBorder="1" applyAlignment="1">
      <alignment horizontal="center" vertical="center"/>
    </xf>
    <xf numFmtId="176" fontId="20" fillId="0" borderId="9" xfId="6" applyNumberFormat="1" applyFont="1" applyFill="1" applyBorder="1" applyAlignment="1">
      <alignment horizontal="center" vertical="center"/>
    </xf>
    <xf numFmtId="176" fontId="20" fillId="0" borderId="2" xfId="6" applyNumberFormat="1" applyFont="1" applyFill="1" applyBorder="1" applyAlignment="1">
      <alignment horizontal="center" vertical="center"/>
    </xf>
    <xf numFmtId="176" fontId="20" fillId="0" borderId="44" xfId="6" applyNumberFormat="1" applyFont="1" applyFill="1" applyBorder="1" applyAlignment="1">
      <alignment horizontal="center" vertical="center"/>
    </xf>
    <xf numFmtId="176" fontId="19" fillId="0" borderId="53" xfId="6" applyNumberFormat="1" applyFont="1" applyFill="1" applyBorder="1" applyAlignment="1">
      <alignment horizontal="center" vertical="center" wrapText="1"/>
    </xf>
    <xf numFmtId="176" fontId="19" fillId="0" borderId="68" xfId="6" applyNumberFormat="1" applyFont="1" applyFill="1" applyBorder="1" applyAlignment="1">
      <alignment horizontal="center" vertical="center"/>
    </xf>
    <xf numFmtId="179" fontId="19" fillId="0" borderId="55" xfId="6" applyNumberFormat="1" applyFont="1" applyFill="1" applyBorder="1" applyAlignment="1">
      <alignment horizontal="center" vertical="center"/>
    </xf>
    <xf numFmtId="179" fontId="19" fillId="0" borderId="90" xfId="6" applyNumberFormat="1" applyFont="1" applyFill="1" applyBorder="1" applyAlignment="1">
      <alignment horizontal="center" vertical="center"/>
    </xf>
    <xf numFmtId="179" fontId="19" fillId="0" borderId="29" xfId="6" applyNumberFormat="1" applyFont="1" applyFill="1" applyBorder="1" applyAlignment="1">
      <alignment horizontal="center" vertical="center"/>
    </xf>
    <xf numFmtId="179" fontId="19" fillId="0" borderId="85" xfId="6" applyNumberFormat="1" applyFont="1" applyFill="1" applyBorder="1" applyAlignment="1">
      <alignment horizontal="center" vertical="center"/>
    </xf>
    <xf numFmtId="179" fontId="19" fillId="0" borderId="31" xfId="6" applyNumberFormat="1" applyFont="1" applyFill="1" applyBorder="1" applyAlignment="1">
      <alignment horizontal="center" vertical="center"/>
    </xf>
    <xf numFmtId="179" fontId="19" fillId="0" borderId="46" xfId="6" applyNumberFormat="1" applyFont="1" applyFill="1" applyBorder="1" applyAlignment="1">
      <alignment horizontal="center" vertical="center"/>
    </xf>
    <xf numFmtId="179" fontId="19" fillId="0" borderId="84" xfId="6" applyNumberFormat="1" applyFont="1" applyFill="1" applyBorder="1" applyAlignment="1">
      <alignment horizontal="center" vertical="center"/>
    </xf>
    <xf numFmtId="179" fontId="19" fillId="0" borderId="50" xfId="6" applyNumberFormat="1" applyFont="1" applyFill="1" applyBorder="1" applyAlignment="1">
      <alignment horizontal="center" vertical="center"/>
    </xf>
    <xf numFmtId="0" fontId="66" fillId="0" borderId="54" xfId="0" applyFont="1" applyBorder="1" applyAlignment="1">
      <alignment vertical="top" wrapText="1"/>
    </xf>
    <xf numFmtId="0" fontId="66" fillId="0" borderId="54" xfId="0" applyFont="1" applyBorder="1" applyAlignment="1">
      <alignment vertical="top"/>
    </xf>
    <xf numFmtId="0" fontId="66" fillId="0" borderId="0" xfId="0" applyFont="1" applyAlignment="1">
      <alignment vertical="top"/>
    </xf>
    <xf numFmtId="0" fontId="19" fillId="0" borderId="0" xfId="0" applyFont="1" applyAlignment="1">
      <alignment vertical="top" wrapText="1"/>
    </xf>
    <xf numFmtId="176" fontId="19" fillId="0" borderId="4" xfId="6" applyNumberFormat="1" applyFont="1" applyFill="1" applyBorder="1" applyAlignment="1">
      <alignment horizontal="center" vertical="center" wrapText="1"/>
    </xf>
    <xf numFmtId="176" fontId="19" fillId="0" borderId="5" xfId="6" applyNumberFormat="1" applyFont="1" applyFill="1" applyBorder="1" applyAlignment="1">
      <alignment horizontal="center" vertical="center"/>
    </xf>
    <xf numFmtId="176" fontId="71" fillId="0" borderId="9" xfId="6" applyNumberFormat="1" applyFont="1" applyFill="1" applyBorder="1" applyAlignment="1">
      <alignment horizontal="center" vertical="center" wrapText="1"/>
    </xf>
    <xf numFmtId="176" fontId="71" fillId="0" borderId="44" xfId="6" applyNumberFormat="1" applyFont="1" applyFill="1" applyBorder="1" applyAlignment="1">
      <alignment horizontal="center" vertical="center" wrapText="1"/>
    </xf>
    <xf numFmtId="176" fontId="19" fillId="0" borderId="68" xfId="6" applyNumberFormat="1" applyFont="1" applyFill="1" applyBorder="1" applyAlignment="1">
      <alignment horizontal="center" vertical="center" wrapText="1"/>
    </xf>
    <xf numFmtId="0" fontId="19" fillId="0" borderId="9" xfId="0" applyFont="1" applyBorder="1" applyAlignment="1">
      <alignment horizontal="center" vertical="center"/>
    </xf>
    <xf numFmtId="0" fontId="19" fillId="0" borderId="44" xfId="0" applyFont="1" applyBorder="1" applyAlignment="1">
      <alignment horizontal="center" vertical="center"/>
    </xf>
    <xf numFmtId="0" fontId="19" fillId="0" borderId="2" xfId="0" applyFont="1" applyBorder="1" applyAlignment="1">
      <alignment horizontal="center" vertical="center"/>
    </xf>
    <xf numFmtId="0" fontId="21" fillId="0" borderId="54" xfId="0" applyFont="1" applyBorder="1" applyAlignment="1">
      <alignment vertical="top" wrapText="1"/>
    </xf>
    <xf numFmtId="176" fontId="71" fillId="0" borderId="2" xfId="6" applyNumberFormat="1" applyFont="1" applyFill="1" applyBorder="1" applyAlignment="1">
      <alignment horizontal="center" vertical="center" wrapText="1"/>
    </xf>
    <xf numFmtId="0" fontId="19" fillId="0" borderId="54" xfId="0" applyFont="1" applyBorder="1" applyAlignment="1">
      <alignment horizontal="left" vertical="top" wrapText="1"/>
    </xf>
    <xf numFmtId="0" fontId="19" fillId="0" borderId="0" xfId="0" applyFont="1" applyAlignment="1">
      <alignment horizontal="left" vertical="top" wrapText="1"/>
    </xf>
    <xf numFmtId="176" fontId="20" fillId="0" borderId="9" xfId="6" applyNumberFormat="1" applyFont="1" applyBorder="1" applyAlignment="1">
      <alignment horizontal="center" vertical="center" wrapText="1"/>
    </xf>
    <xf numFmtId="176" fontId="20" fillId="0" borderId="2" xfId="6" applyNumberFormat="1" applyFont="1" applyBorder="1" applyAlignment="1">
      <alignment horizontal="center" vertical="center" wrapText="1"/>
    </xf>
    <xf numFmtId="176" fontId="20" fillId="0" borderId="44" xfId="6" applyNumberFormat="1" applyFont="1" applyBorder="1" applyAlignment="1">
      <alignment horizontal="center" vertical="center" wrapText="1"/>
    </xf>
    <xf numFmtId="179" fontId="20" fillId="0" borderId="9" xfId="6" applyNumberFormat="1" applyFont="1" applyBorder="1" applyAlignment="1">
      <alignment horizontal="center" vertical="center"/>
    </xf>
    <xf numFmtId="179" fontId="20" fillId="0" borderId="2" xfId="6" applyNumberFormat="1" applyFont="1" applyBorder="1" applyAlignment="1">
      <alignment horizontal="center" vertical="center"/>
    </xf>
    <xf numFmtId="179" fontId="20" fillId="0" borderId="44" xfId="6" applyNumberFormat="1" applyFont="1" applyBorder="1" applyAlignment="1">
      <alignment horizontal="center" vertical="center"/>
    </xf>
    <xf numFmtId="176" fontId="19" fillId="0" borderId="55" xfId="6" applyNumberFormat="1" applyFont="1" applyBorder="1" applyAlignment="1">
      <alignment horizontal="center" vertical="center" wrapText="1"/>
    </xf>
    <xf numFmtId="176" fontId="19" fillId="0" borderId="90" xfId="6" applyNumberFormat="1" applyFont="1" applyBorder="1" applyAlignment="1">
      <alignment horizontal="center" vertical="center" wrapText="1"/>
    </xf>
    <xf numFmtId="176" fontId="19" fillId="0" borderId="29" xfId="6" applyNumberFormat="1" applyFont="1" applyBorder="1" applyAlignment="1">
      <alignment horizontal="center" vertical="center" wrapText="1"/>
    </xf>
    <xf numFmtId="176" fontId="19" fillId="0" borderId="85" xfId="6" applyNumberFormat="1" applyFont="1" applyBorder="1" applyAlignment="1">
      <alignment horizontal="center" vertical="center" wrapText="1"/>
    </xf>
    <xf numFmtId="176" fontId="19" fillId="0" borderId="46" xfId="6" applyNumberFormat="1" applyFont="1" applyBorder="1" applyAlignment="1">
      <alignment horizontal="center" vertical="center" wrapText="1"/>
    </xf>
    <xf numFmtId="176" fontId="19" fillId="0" borderId="84" xfId="6" applyNumberFormat="1" applyFont="1" applyBorder="1" applyAlignment="1">
      <alignment horizontal="center" vertical="center" wrapText="1"/>
    </xf>
    <xf numFmtId="176" fontId="19" fillId="0" borderId="66" xfId="6" applyNumberFormat="1" applyFont="1" applyBorder="1" applyAlignment="1">
      <alignment horizontal="center" vertical="center" wrapText="1"/>
    </xf>
    <xf numFmtId="176" fontId="19" fillId="0" borderId="78" xfId="6" applyNumberFormat="1" applyFont="1" applyBorder="1" applyAlignment="1">
      <alignment horizontal="center" vertical="center" wrapText="1"/>
    </xf>
    <xf numFmtId="176" fontId="19" fillId="0" borderId="53" xfId="6" applyNumberFormat="1" applyFont="1" applyBorder="1" applyAlignment="1">
      <alignment horizontal="center" vertical="center" wrapText="1"/>
    </xf>
    <xf numFmtId="176" fontId="19" fillId="0" borderId="68" xfId="6" applyNumberFormat="1" applyFont="1" applyBorder="1" applyAlignment="1">
      <alignment horizontal="center" vertical="center" wrapText="1"/>
    </xf>
    <xf numFmtId="176" fontId="19" fillId="0" borderId="46" xfId="6" applyNumberFormat="1" applyFont="1" applyFill="1" applyBorder="1" applyAlignment="1">
      <alignment horizontal="center" vertical="center" wrapText="1"/>
    </xf>
    <xf numFmtId="176" fontId="19" fillId="0" borderId="84" xfId="6" applyNumberFormat="1" applyFont="1" applyFill="1" applyBorder="1" applyAlignment="1">
      <alignment horizontal="center" vertical="center" wrapText="1"/>
    </xf>
    <xf numFmtId="176" fontId="19" fillId="0" borderId="16" xfId="6" applyNumberFormat="1" applyFont="1" applyFill="1" applyBorder="1" applyAlignment="1">
      <alignment horizontal="center" vertical="center" wrapText="1"/>
    </xf>
    <xf numFmtId="176" fontId="19" fillId="0" borderId="11" xfId="6" applyNumberFormat="1" applyFont="1" applyFill="1" applyBorder="1" applyAlignment="1">
      <alignment horizontal="center" vertical="center" wrapText="1"/>
    </xf>
    <xf numFmtId="176" fontId="19" fillId="0" borderId="29" xfId="6" applyNumberFormat="1" applyFont="1" applyFill="1" applyBorder="1" applyAlignment="1">
      <alignment horizontal="center" vertical="center" wrapText="1"/>
    </xf>
    <xf numFmtId="176" fontId="19" fillId="0" borderId="85" xfId="6" applyNumberFormat="1" applyFont="1" applyFill="1" applyBorder="1" applyAlignment="1">
      <alignment horizontal="center" vertical="center" wrapText="1"/>
    </xf>
    <xf numFmtId="179" fontId="20" fillId="0" borderId="2" xfId="6" applyNumberFormat="1" applyFont="1" applyBorder="1" applyAlignment="1">
      <alignment horizontal="center" vertical="center" wrapText="1"/>
    </xf>
    <xf numFmtId="0" fontId="0" fillId="0" borderId="2" xfId="0" applyBorder="1" applyAlignment="1">
      <alignment vertical="center" wrapText="1"/>
    </xf>
    <xf numFmtId="0" fontId="0" fillId="0" borderId="44" xfId="0" applyBorder="1" applyAlignment="1">
      <alignment vertical="center" wrapText="1"/>
    </xf>
    <xf numFmtId="176" fontId="19" fillId="0" borderId="0" xfId="6" applyNumberFormat="1" applyFont="1" applyAlignment="1">
      <alignment horizontal="center" vertical="center" wrapText="1"/>
    </xf>
    <xf numFmtId="0" fontId="21" fillId="0" borderId="0" xfId="0" applyFont="1" applyAlignment="1">
      <alignment vertical="top" wrapText="1"/>
    </xf>
    <xf numFmtId="0" fontId="21" fillId="0" borderId="0" xfId="0" applyFont="1" applyAlignment="1">
      <alignment horizontal="left" vertical="top" wrapText="1"/>
    </xf>
    <xf numFmtId="176" fontId="19" fillId="0" borderId="16" xfId="6" applyNumberFormat="1" applyFont="1" applyBorder="1" applyAlignment="1">
      <alignment horizontal="center" vertical="center" wrapText="1"/>
    </xf>
    <xf numFmtId="176" fontId="19" fillId="0" borderId="11" xfId="6" applyNumberFormat="1" applyFont="1" applyBorder="1" applyAlignment="1">
      <alignment horizontal="center" vertical="center" wrapText="1"/>
    </xf>
    <xf numFmtId="176" fontId="19" fillId="0" borderId="3" xfId="6" applyNumberFormat="1" applyFont="1" applyBorder="1" applyAlignment="1">
      <alignment horizontal="center" vertical="center" wrapText="1"/>
    </xf>
    <xf numFmtId="176" fontId="19" fillId="0" borderId="71" xfId="6" applyNumberFormat="1" applyFont="1" applyBorder="1" applyAlignment="1">
      <alignment horizontal="center" vertical="center" wrapText="1"/>
    </xf>
    <xf numFmtId="176" fontId="19" fillId="0" borderId="38" xfId="6" applyNumberFormat="1" applyFont="1" applyBorder="1" applyAlignment="1">
      <alignment horizontal="center" vertical="center" wrapText="1"/>
    </xf>
    <xf numFmtId="176" fontId="19" fillId="0" borderId="48" xfId="6" applyNumberFormat="1" applyFont="1" applyBorder="1" applyAlignment="1">
      <alignment horizontal="center" vertical="center" wrapText="1"/>
    </xf>
    <xf numFmtId="0" fontId="21" fillId="0" borderId="0" xfId="0" applyFont="1" applyAlignment="1">
      <alignment vertical="center" wrapText="1"/>
    </xf>
    <xf numFmtId="179" fontId="20" fillId="0" borderId="9" xfId="6" applyNumberFormat="1" applyFont="1" applyBorder="1" applyAlignment="1">
      <alignment horizontal="center" vertical="center" wrapText="1"/>
    </xf>
    <xf numFmtId="0" fontId="23" fillId="0" borderId="16" xfId="0" applyFont="1" applyBorder="1" applyAlignment="1">
      <alignment horizontal="center" vertical="center"/>
    </xf>
    <xf numFmtId="0" fontId="23" fillId="0" borderId="54" xfId="0" applyFont="1" applyBorder="1" applyAlignment="1">
      <alignment horizontal="center" vertical="center"/>
    </xf>
    <xf numFmtId="0" fontId="23" fillId="0" borderId="46" xfId="0" applyFont="1" applyBorder="1" applyAlignment="1">
      <alignment horizontal="center" vertical="center"/>
    </xf>
    <xf numFmtId="0" fontId="23" fillId="0" borderId="11" xfId="0" applyFont="1" applyBorder="1" applyAlignment="1">
      <alignment horizontal="center" vertical="center"/>
    </xf>
    <xf numFmtId="0" fontId="23" fillId="0" borderId="3" xfId="0" applyFont="1" applyBorder="1" applyAlignment="1">
      <alignment horizontal="center" vertical="center"/>
    </xf>
    <xf numFmtId="0" fontId="23" fillId="0" borderId="84" xfId="0" applyFont="1" applyBorder="1" applyAlignment="1">
      <alignment horizontal="center" vertical="center"/>
    </xf>
    <xf numFmtId="179" fontId="23" fillId="0" borderId="0" xfId="0" applyNumberFormat="1" applyFont="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xf>
    <xf numFmtId="0" fontId="23" fillId="0" borderId="10" xfId="0" applyFont="1" applyBorder="1" applyAlignment="1">
      <alignment horizontal="center"/>
    </xf>
    <xf numFmtId="0" fontId="23" fillId="0" borderId="50" xfId="0" applyFont="1" applyBorder="1" applyAlignment="1">
      <alignment horizontal="center"/>
    </xf>
    <xf numFmtId="0" fontId="23" fillId="0" borderId="20" xfId="0" applyFont="1" applyBorder="1" applyAlignment="1">
      <alignment horizontal="center"/>
    </xf>
    <xf numFmtId="0" fontId="23" fillId="0" borderId="51" xfId="0" applyFont="1" applyBorder="1" applyAlignment="1">
      <alignment horizontal="center"/>
    </xf>
    <xf numFmtId="0" fontId="23" fillId="0" borderId="80" xfId="0" applyFont="1" applyBorder="1" applyAlignment="1">
      <alignment horizontal="center"/>
    </xf>
    <xf numFmtId="0" fontId="23" fillId="0" borderId="92" xfId="0" applyFont="1" applyBorder="1" applyAlignment="1">
      <alignment horizontal="center"/>
    </xf>
    <xf numFmtId="179" fontId="23" fillId="0" borderId="16" xfId="0" applyNumberFormat="1" applyFont="1" applyBorder="1" applyAlignment="1">
      <alignment horizontal="center" vertical="center"/>
    </xf>
    <xf numFmtId="179" fontId="23" fillId="0" borderId="54" xfId="0" applyNumberFormat="1" applyFont="1" applyBorder="1" applyAlignment="1">
      <alignment horizontal="center" vertical="center"/>
    </xf>
    <xf numFmtId="179" fontId="23" fillId="0" borderId="46" xfId="0" applyNumberFormat="1" applyFont="1" applyBorder="1" applyAlignment="1">
      <alignment horizontal="center" vertical="center"/>
    </xf>
    <xf numFmtId="179" fontId="23" fillId="0" borderId="11" xfId="0" applyNumberFormat="1" applyFont="1" applyBorder="1" applyAlignment="1">
      <alignment horizontal="center" vertical="center"/>
    </xf>
    <xf numFmtId="179" fontId="23" fillId="0" borderId="3" xfId="0" applyNumberFormat="1" applyFont="1" applyBorder="1" applyAlignment="1">
      <alignment horizontal="center" vertical="center"/>
    </xf>
    <xf numFmtId="179" fontId="23" fillId="0" borderId="84" xfId="0" applyNumberFormat="1" applyFont="1" applyBorder="1" applyAlignment="1">
      <alignment horizontal="center" vertical="center"/>
    </xf>
    <xf numFmtId="0" fontId="23" fillId="0" borderId="16" xfId="0" applyFont="1" applyBorder="1" applyAlignment="1">
      <alignment horizontal="center"/>
    </xf>
    <xf numFmtId="0" fontId="23" fillId="0" borderId="46" xfId="0" applyFont="1" applyBorder="1" applyAlignment="1">
      <alignment horizontal="center"/>
    </xf>
    <xf numFmtId="0" fontId="23" fillId="0" borderId="11" xfId="0" applyFont="1" applyBorder="1" applyAlignment="1">
      <alignment horizontal="center"/>
    </xf>
    <xf numFmtId="0" fontId="23" fillId="0" borderId="84" xfId="0" applyFont="1" applyBorder="1" applyAlignment="1">
      <alignment horizontal="center"/>
    </xf>
    <xf numFmtId="0" fontId="23" fillId="0" borderId="14" xfId="0" applyFont="1" applyBorder="1" applyAlignment="1">
      <alignment horizontal="center" wrapText="1"/>
    </xf>
    <xf numFmtId="0" fontId="23" fillId="0" borderId="18" xfId="0" applyFont="1" applyBorder="1" applyAlignment="1">
      <alignment horizontal="center"/>
    </xf>
    <xf numFmtId="0" fontId="23" fillId="0" borderId="27" xfId="0" applyFont="1" applyBorder="1" applyAlignment="1">
      <alignment horizontal="center"/>
    </xf>
    <xf numFmtId="0" fontId="16" fillId="0" borderId="0" xfId="0" applyFont="1" applyAlignment="1">
      <alignment vertical="top" wrapText="1"/>
    </xf>
    <xf numFmtId="0" fontId="23" fillId="0" borderId="0" xfId="0" applyFont="1" applyAlignment="1">
      <alignment horizontal="center" wrapText="1"/>
    </xf>
    <xf numFmtId="0" fontId="23" fillId="0" borderId="14" xfId="0" applyFont="1" applyBorder="1" applyAlignment="1">
      <alignment horizontal="center"/>
    </xf>
    <xf numFmtId="0" fontId="23" fillId="0" borderId="91" xfId="0" applyFont="1" applyBorder="1" applyAlignment="1">
      <alignment horizontal="center"/>
    </xf>
    <xf numFmtId="0" fontId="23" fillId="0" borderId="13" xfId="0" applyFont="1" applyBorder="1" applyAlignment="1">
      <alignment horizontal="center"/>
    </xf>
    <xf numFmtId="0" fontId="23" fillId="0" borderId="63" xfId="0" applyFont="1" applyBorder="1" applyAlignment="1">
      <alignment horizontal="center"/>
    </xf>
    <xf numFmtId="0" fontId="23" fillId="0" borderId="65" xfId="0" applyFont="1" applyBorder="1" applyAlignment="1">
      <alignment horizontal="center"/>
    </xf>
    <xf numFmtId="0" fontId="23" fillId="0" borderId="94" xfId="0" applyFont="1" applyBorder="1" applyAlignment="1">
      <alignment horizontal="center"/>
    </xf>
    <xf numFmtId="0" fontId="16" fillId="0" borderId="54" xfId="0" applyFont="1" applyBorder="1" applyAlignment="1">
      <alignment horizontal="center"/>
    </xf>
    <xf numFmtId="0" fontId="23" fillId="0" borderId="69" xfId="0" applyFont="1" applyBorder="1" applyAlignment="1">
      <alignment horizontal="center"/>
    </xf>
    <xf numFmtId="0" fontId="23" fillId="0" borderId="88" xfId="0" applyFont="1" applyBorder="1" applyAlignment="1">
      <alignment horizontal="center"/>
    </xf>
    <xf numFmtId="0" fontId="23" fillId="0" borderId="16" xfId="0" applyFont="1" applyBorder="1" applyAlignment="1">
      <alignment horizontal="center" vertical="center" wrapText="1"/>
    </xf>
    <xf numFmtId="0" fontId="23" fillId="0" borderId="54"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50" xfId="0" applyFont="1" applyBorder="1" applyAlignment="1">
      <alignment horizontal="center" vertical="center" wrapText="1"/>
    </xf>
    <xf numFmtId="0" fontId="23" fillId="0" borderId="84" xfId="0" applyFont="1" applyBorder="1" applyAlignment="1">
      <alignment horizontal="center" vertical="center" wrapText="1"/>
    </xf>
    <xf numFmtId="179" fontId="23" fillId="0" borderId="10" xfId="0" applyNumberFormat="1" applyFont="1" applyBorder="1" applyAlignment="1">
      <alignment horizontal="center" vertical="center"/>
    </xf>
    <xf numFmtId="0" fontId="23" fillId="0" borderId="0" xfId="0" applyFont="1"/>
    <xf numFmtId="0" fontId="23" fillId="0" borderId="54" xfId="0" applyFont="1" applyBorder="1"/>
    <xf numFmtId="0" fontId="23" fillId="0" borderId="0" xfId="13" applyFont="1" applyAlignment="1">
      <alignment horizontal="left" vertical="top" wrapText="1"/>
    </xf>
    <xf numFmtId="9" fontId="23" fillId="0" borderId="16" xfId="14" applyFont="1" applyFill="1" applyBorder="1" applyAlignment="1">
      <alignment horizontal="center" vertical="center" wrapText="1"/>
    </xf>
    <xf numFmtId="9" fontId="23" fillId="0" borderId="10" xfId="14" applyFont="1" applyFill="1" applyBorder="1" applyAlignment="1">
      <alignment horizontal="center" vertical="center" wrapText="1"/>
    </xf>
    <xf numFmtId="9" fontId="23" fillId="0" borderId="11" xfId="14" applyFont="1" applyFill="1" applyBorder="1" applyAlignment="1">
      <alignment horizontal="center" vertical="center" wrapText="1"/>
    </xf>
    <xf numFmtId="9" fontId="23" fillId="0" borderId="16" xfId="14" applyFont="1" applyFill="1" applyBorder="1" applyAlignment="1">
      <alignment horizontal="center" vertical="center"/>
    </xf>
    <xf numFmtId="9" fontId="23" fillId="0" borderId="54" xfId="14" applyFont="1" applyFill="1" applyBorder="1" applyAlignment="1">
      <alignment horizontal="center" vertical="center"/>
    </xf>
    <xf numFmtId="9" fontId="23" fillId="0" borderId="46" xfId="14" applyFont="1" applyFill="1" applyBorder="1" applyAlignment="1">
      <alignment horizontal="center" vertical="center"/>
    </xf>
    <xf numFmtId="9" fontId="23" fillId="0" borderId="11" xfId="14" applyFont="1" applyFill="1" applyBorder="1" applyAlignment="1">
      <alignment horizontal="center" vertical="center"/>
    </xf>
    <xf numFmtId="9" fontId="23" fillId="0" borderId="3" xfId="14" applyFont="1" applyFill="1" applyBorder="1" applyAlignment="1">
      <alignment horizontal="center" vertical="center"/>
    </xf>
    <xf numFmtId="9" fontId="23" fillId="0" borderId="84" xfId="14" applyFont="1" applyFill="1" applyBorder="1" applyAlignment="1">
      <alignment horizontal="center" vertical="center"/>
    </xf>
    <xf numFmtId="9" fontId="23" fillId="0" borderId="54" xfId="14" applyFont="1" applyBorder="1" applyAlignment="1">
      <alignment horizontal="center" vertical="center"/>
    </xf>
    <xf numFmtId="9" fontId="23" fillId="0" borderId="46" xfId="14" applyFont="1" applyBorder="1" applyAlignment="1">
      <alignment horizontal="center" vertical="center"/>
    </xf>
    <xf numFmtId="9" fontId="23" fillId="0" borderId="3" xfId="14" applyFont="1" applyBorder="1" applyAlignment="1">
      <alignment horizontal="center" vertical="center"/>
    </xf>
    <xf numFmtId="9" fontId="23" fillId="0" borderId="84" xfId="14" applyFont="1" applyBorder="1" applyAlignment="1">
      <alignment horizontal="center" vertical="center"/>
    </xf>
    <xf numFmtId="0" fontId="23" fillId="0" borderId="9"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44" xfId="0" applyFont="1" applyBorder="1" applyAlignment="1">
      <alignment horizontal="center" vertical="center" wrapText="1"/>
    </xf>
    <xf numFmtId="179" fontId="27" fillId="0" borderId="0" xfId="6" applyNumberFormat="1" applyFont="1" applyFill="1" applyBorder="1" applyAlignment="1">
      <alignment horizontal="right"/>
    </xf>
    <xf numFmtId="179" fontId="27" fillId="0" borderId="3" xfId="0" applyNumberFormat="1" applyFont="1" applyBorder="1" applyAlignment="1">
      <alignment horizontal="right"/>
    </xf>
    <xf numFmtId="0" fontId="18" fillId="0" borderId="0" xfId="0" applyFont="1" applyAlignment="1">
      <alignment horizontal="left" vertical="top" shrinkToFit="1"/>
    </xf>
    <xf numFmtId="0" fontId="18" fillId="0" borderId="0" xfId="0" applyFont="1" applyAlignment="1">
      <alignment vertical="top" shrinkToFit="1"/>
    </xf>
    <xf numFmtId="0" fontId="61" fillId="0" borderId="0" xfId="0" applyFont="1" applyAlignment="1">
      <alignment vertical="top" shrinkToFit="1"/>
    </xf>
    <xf numFmtId="38" fontId="6" fillId="0" borderId="0" xfId="6" applyFont="1" applyFill="1" applyBorder="1" applyAlignment="1">
      <alignment horizontal="right"/>
    </xf>
    <xf numFmtId="0" fontId="27" fillId="0" borderId="3" xfId="0" applyFont="1" applyBorder="1" applyAlignment="1">
      <alignment horizontal="right"/>
    </xf>
    <xf numFmtId="179" fontId="23" fillId="0" borderId="9" xfId="6" applyNumberFormat="1" applyFont="1" applyFill="1" applyBorder="1" applyAlignment="1">
      <alignment horizontal="center" vertical="center" wrapText="1" shrinkToFit="1"/>
    </xf>
    <xf numFmtId="179" fontId="23" fillId="0" borderId="2" xfId="6" applyNumberFormat="1" applyFont="1" applyFill="1" applyBorder="1" applyAlignment="1">
      <alignment horizontal="center" vertical="center" wrapText="1" shrinkToFit="1"/>
    </xf>
    <xf numFmtId="179" fontId="23" fillId="0" borderId="44" xfId="6" applyNumberFormat="1" applyFont="1" applyFill="1" applyBorder="1" applyAlignment="1">
      <alignment horizontal="center" vertical="center" wrapText="1" shrinkToFit="1"/>
    </xf>
    <xf numFmtId="179" fontId="27" fillId="0" borderId="9" xfId="0" applyNumberFormat="1" applyFont="1" applyBorder="1" applyAlignment="1">
      <alignment horizontal="center" vertical="center" wrapText="1"/>
    </xf>
    <xf numFmtId="179" fontId="27" fillId="0" borderId="2" xfId="0" applyNumberFormat="1" applyFont="1" applyBorder="1" applyAlignment="1">
      <alignment horizontal="center" vertical="center" wrapText="1"/>
    </xf>
    <xf numFmtId="179" fontId="27" fillId="0" borderId="44" xfId="0" applyNumberFormat="1" applyFont="1" applyBorder="1" applyAlignment="1">
      <alignment horizontal="center" vertical="center" wrapText="1"/>
    </xf>
    <xf numFmtId="0" fontId="27" fillId="0" borderId="9" xfId="0" applyFont="1" applyBorder="1" applyAlignment="1">
      <alignment horizontal="center" vertical="center"/>
    </xf>
    <xf numFmtId="0" fontId="27" fillId="0" borderId="2" xfId="0" applyFont="1" applyBorder="1" applyAlignment="1">
      <alignment horizontal="center" vertical="center"/>
    </xf>
    <xf numFmtId="0" fontId="27" fillId="0" borderId="44" xfId="0" applyFont="1" applyBorder="1" applyAlignment="1">
      <alignment horizontal="center" vertical="center"/>
    </xf>
    <xf numFmtId="0" fontId="0" fillId="0" borderId="2" xfId="0" applyBorder="1" applyAlignment="1">
      <alignment horizontal="center" vertical="center" wrapText="1"/>
    </xf>
    <xf numFmtId="0" fontId="82" fillId="0" borderId="0" xfId="0" applyFont="1" applyAlignment="1">
      <alignment horizontal="left" vertical="top" wrapText="1"/>
    </xf>
    <xf numFmtId="0" fontId="29" fillId="0" borderId="0" xfId="0" applyFont="1" applyAlignment="1">
      <alignment horizontal="left" vertical="top" wrapText="1"/>
    </xf>
    <xf numFmtId="0" fontId="29" fillId="0" borderId="54" xfId="0" applyFont="1" applyBorder="1" applyAlignment="1">
      <alignment horizontal="center" vertical="center"/>
    </xf>
    <xf numFmtId="0" fontId="29" fillId="0" borderId="3" xfId="0" applyFont="1" applyBorder="1" applyAlignment="1">
      <alignment horizontal="center" vertical="center"/>
    </xf>
    <xf numFmtId="0" fontId="29" fillId="0" borderId="54"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xf>
    <xf numFmtId="0" fontId="85" fillId="0" borderId="0" xfId="0" applyFont="1" applyAlignment="1">
      <alignment horizontal="left" vertical="center"/>
    </xf>
    <xf numFmtId="0" fontId="29" fillId="0" borderId="0" xfId="0" applyFont="1" applyAlignment="1">
      <alignment horizontal="center" vertical="center" wrapText="1"/>
    </xf>
    <xf numFmtId="0" fontId="16" fillId="0" borderId="0" xfId="0" applyFont="1" applyAlignment="1">
      <alignment horizontal="center" vertical="center"/>
    </xf>
    <xf numFmtId="0" fontId="29" fillId="0" borderId="0" xfId="0" applyFont="1" applyAlignment="1">
      <alignment horizontal="center" vertical="center"/>
    </xf>
    <xf numFmtId="181" fontId="0" fillId="0" borderId="0" xfId="0" applyNumberFormat="1"/>
  </cellXfs>
  <cellStyles count="15">
    <cellStyle name="SAPBEXaggData" xfId="1" xr:uid="{00000000-0005-0000-0000-000000000000}"/>
    <cellStyle name="SAPBEXaggItem" xfId="2" xr:uid="{00000000-0005-0000-0000-000001000000}"/>
    <cellStyle name="SAPBEXchaText" xfId="3" xr:uid="{00000000-0005-0000-0000-000002000000}"/>
    <cellStyle name="SAPBEXstdData" xfId="4" xr:uid="{00000000-0005-0000-0000-000003000000}"/>
    <cellStyle name="SAPBEXstdItem" xfId="5" xr:uid="{00000000-0005-0000-0000-000004000000}"/>
    <cellStyle name="パーセント" xfId="14" builtinId="5"/>
    <cellStyle name="桁区切り" xfId="6" builtinId="6"/>
    <cellStyle name="桁区切り 2" xfId="7" xr:uid="{00000000-0005-0000-0000-000007000000}"/>
    <cellStyle name="桁区切り 4" xfId="8" xr:uid="{00000000-0005-0000-0000-000008000000}"/>
    <cellStyle name="通貨" xfId="9" builtinId="7"/>
    <cellStyle name="標準" xfId="0" builtinId="0"/>
    <cellStyle name="標準 2 4" xfId="10" xr:uid="{00000000-0005-0000-0000-00000B000000}"/>
    <cellStyle name="標準 3" xfId="11" xr:uid="{00000000-0005-0000-0000-00000C000000}"/>
    <cellStyle name="標準 6" xfId="12" xr:uid="{00000000-0005-0000-0000-00000D000000}"/>
    <cellStyle name="標準_貿易final" xfId="13" xr:uid="{00000000-0005-0000-0000-00000E000000}"/>
  </cellStyles>
  <dxfs count="2">
    <dxf>
      <numFmt numFmtId="200" formatCode="\(0\)"/>
    </dxf>
    <dxf>
      <numFmt numFmtId="200" formatCode="\(0\)"/>
    </dxf>
  </dxfs>
  <tableStyles count="0" defaultTableStyle="TableStyleMedium2" defaultPivotStyle="PivotStyleLight16"/>
  <colors>
    <mruColors>
      <color rgb="FFC6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25400</xdr:colOff>
      <xdr:row>47</xdr:row>
      <xdr:rowOff>584200</xdr:rowOff>
    </xdr:from>
    <xdr:to>
      <xdr:col>6</xdr:col>
      <xdr:colOff>0</xdr:colOff>
      <xdr:row>59</xdr:row>
      <xdr:rowOff>0</xdr:rowOff>
    </xdr:to>
    <xdr:cxnSp macro="">
      <xdr:nvCxnSpPr>
        <xdr:cNvPr id="1585" name="直線コネクタ 2">
          <a:extLst>
            <a:ext uri="{FF2B5EF4-FFF2-40B4-BE49-F238E27FC236}">
              <a16:creationId xmlns:a16="http://schemas.microsoft.com/office/drawing/2014/main" id="{CE26DA5B-40BD-4E85-8FEB-402FDF18F317}"/>
            </a:ext>
          </a:extLst>
        </xdr:cNvPr>
        <xdr:cNvCxnSpPr>
          <a:cxnSpLocks noChangeShapeType="1"/>
        </xdr:cNvCxnSpPr>
      </xdr:nvCxnSpPr>
      <xdr:spPr bwMode="auto">
        <a:xfrm flipH="1">
          <a:off x="7778750" y="28263850"/>
          <a:ext cx="1206500" cy="6959600"/>
        </a:xfrm>
        <a:prstGeom prst="line">
          <a:avLst/>
        </a:prstGeom>
        <a:noFill/>
        <a:ln w="9525" algn="ctr">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1"/>
  <sheetViews>
    <sheetView showGridLines="0" tabSelected="1" view="pageBreakPreview" zoomScale="70" zoomScaleNormal="70" zoomScaleSheetLayoutView="70" workbookViewId="0"/>
  </sheetViews>
  <sheetFormatPr defaultColWidth="9" defaultRowHeight="14"/>
  <cols>
    <col min="1" max="1" width="3.6328125" style="1" customWidth="1"/>
    <col min="2" max="2" width="45.453125" style="1" customWidth="1"/>
    <col min="3" max="7" width="20.6328125" style="79" customWidth="1"/>
    <col min="8" max="12" width="20.6328125" style="1" customWidth="1"/>
    <col min="13" max="13" width="8" style="1" customWidth="1"/>
    <col min="14" max="16384" width="9" style="1"/>
  </cols>
  <sheetData>
    <row r="1" spans="1:15" ht="22.5" customHeight="1">
      <c r="A1" s="27" t="s">
        <v>239</v>
      </c>
      <c r="B1" s="22"/>
      <c r="F1" s="88"/>
      <c r="G1" s="88"/>
    </row>
    <row r="2" spans="1:15" ht="22.5" customHeight="1">
      <c r="A2" s="27"/>
      <c r="B2" s="22"/>
      <c r="F2" s="88"/>
      <c r="G2" s="88"/>
      <c r="K2" s="88"/>
      <c r="L2" s="88" t="s">
        <v>240</v>
      </c>
    </row>
    <row r="3" spans="1:15" ht="5.25" customHeight="1">
      <c r="B3" s="15"/>
    </row>
    <row r="4" spans="1:15" s="16" customFormat="1" ht="28.5" customHeight="1">
      <c r="B4" s="1604"/>
      <c r="C4" s="1602" t="s">
        <v>241</v>
      </c>
      <c r="D4" s="1602" t="s">
        <v>242</v>
      </c>
      <c r="E4" s="1602" t="s">
        <v>243</v>
      </c>
      <c r="F4" s="1602" t="s">
        <v>244</v>
      </c>
      <c r="G4" s="1602" t="s">
        <v>245</v>
      </c>
      <c r="H4" s="1602" t="s">
        <v>246</v>
      </c>
      <c r="I4" s="1602" t="s">
        <v>247</v>
      </c>
      <c r="J4" s="1607" t="s">
        <v>248</v>
      </c>
      <c r="K4" s="1596" t="s">
        <v>249</v>
      </c>
      <c r="L4" s="1598" t="s">
        <v>250</v>
      </c>
    </row>
    <row r="5" spans="1:15" s="16" customFormat="1" ht="28.5" customHeight="1">
      <c r="B5" s="1605"/>
      <c r="C5" s="1603"/>
      <c r="D5" s="1603"/>
      <c r="E5" s="1603"/>
      <c r="F5" s="1603"/>
      <c r="G5" s="1603"/>
      <c r="H5" s="1603"/>
      <c r="I5" s="1606"/>
      <c r="J5" s="1608"/>
      <c r="K5" s="1609"/>
      <c r="L5" s="1610"/>
    </row>
    <row r="6" spans="1:15" s="17" customFormat="1" ht="21.75" customHeight="1">
      <c r="B6" s="56" t="s">
        <v>251</v>
      </c>
      <c r="C6" s="338">
        <v>5861737</v>
      </c>
      <c r="D6" s="338">
        <v>4675903</v>
      </c>
      <c r="E6" s="338">
        <v>4972059</v>
      </c>
      <c r="F6" s="339">
        <v>5218153</v>
      </c>
      <c r="G6" s="339">
        <v>5771028</v>
      </c>
      <c r="H6" s="339">
        <v>5166182</v>
      </c>
      <c r="I6" s="339">
        <v>3844418</v>
      </c>
      <c r="J6" s="340">
        <v>4014639</v>
      </c>
      <c r="K6" s="323">
        <v>4494237</v>
      </c>
      <c r="L6" s="241">
        <v>3955907</v>
      </c>
    </row>
    <row r="7" spans="1:15" s="17" customFormat="1" ht="21.75" customHeight="1">
      <c r="B7" s="56" t="s">
        <v>252</v>
      </c>
      <c r="C7" s="339">
        <v>-5612714</v>
      </c>
      <c r="D7" s="339">
        <v>-4431656</v>
      </c>
      <c r="E7" s="339">
        <v>-4729892</v>
      </c>
      <c r="F7" s="339">
        <v>-4963686</v>
      </c>
      <c r="G7" s="339">
        <v>-5493296</v>
      </c>
      <c r="H7" s="339">
        <v>-4930564</v>
      </c>
      <c r="I7" s="339">
        <v>-3666215</v>
      </c>
      <c r="J7" s="340">
        <v>-3821914</v>
      </c>
      <c r="K7" s="323">
        <v>-4262671</v>
      </c>
      <c r="L7" s="241">
        <v>-3763842</v>
      </c>
    </row>
    <row r="8" spans="1:15" s="17" customFormat="1" ht="21.75" customHeight="1">
      <c r="B8" s="56" t="s">
        <v>253</v>
      </c>
      <c r="C8" s="338">
        <v>249022</v>
      </c>
      <c r="D8" s="338">
        <v>244247</v>
      </c>
      <c r="E8" s="338">
        <v>242166</v>
      </c>
      <c r="F8" s="339">
        <v>254466</v>
      </c>
      <c r="G8" s="339">
        <v>277732</v>
      </c>
      <c r="H8" s="339">
        <v>235618</v>
      </c>
      <c r="I8" s="339">
        <v>178203</v>
      </c>
      <c r="J8" s="340">
        <v>192725</v>
      </c>
      <c r="K8" s="323">
        <v>231566</v>
      </c>
      <c r="L8" s="241">
        <v>192064</v>
      </c>
    </row>
    <row r="9" spans="1:15" s="14" customFormat="1" ht="21.75" customHeight="1">
      <c r="B9" s="131" t="s">
        <v>254</v>
      </c>
      <c r="C9" s="341">
        <v>-189074</v>
      </c>
      <c r="D9" s="341">
        <v>-178725</v>
      </c>
      <c r="E9" s="341">
        <v>-165964</v>
      </c>
      <c r="F9" s="341">
        <v>-176533</v>
      </c>
      <c r="G9" s="341">
        <v>-185368</v>
      </c>
      <c r="H9" s="341">
        <v>-183611</v>
      </c>
      <c r="I9" s="341">
        <v>-162074</v>
      </c>
      <c r="J9" s="342">
        <v>-155205</v>
      </c>
      <c r="K9" s="324">
        <v>-167044</v>
      </c>
      <c r="L9" s="242">
        <v>-158759</v>
      </c>
    </row>
    <row r="10" spans="1:15" s="17" customFormat="1" ht="21.75" customHeight="1">
      <c r="B10" s="56" t="s">
        <v>255</v>
      </c>
      <c r="C10" s="338">
        <v>59948</v>
      </c>
      <c r="D10" s="338">
        <v>65521</v>
      </c>
      <c r="E10" s="338">
        <v>76202</v>
      </c>
      <c r="F10" s="339">
        <v>77932</v>
      </c>
      <c r="G10" s="339">
        <v>92363</v>
      </c>
      <c r="H10" s="339">
        <v>52006</v>
      </c>
      <c r="I10" s="339">
        <v>16128</v>
      </c>
      <c r="J10" s="340">
        <v>37519</v>
      </c>
      <c r="K10" s="323">
        <v>64522</v>
      </c>
      <c r="L10" s="241">
        <v>33305</v>
      </c>
    </row>
    <row r="11" spans="1:15" s="14" customFormat="1" ht="21.75" customHeight="1">
      <c r="B11" s="223" t="s">
        <v>256</v>
      </c>
      <c r="C11" s="189">
        <v>24572</v>
      </c>
      <c r="D11" s="189">
        <v>18431</v>
      </c>
      <c r="E11" s="189">
        <v>13213</v>
      </c>
      <c r="F11" s="81">
        <v>14995</v>
      </c>
      <c r="G11" s="81">
        <v>13715</v>
      </c>
      <c r="H11" s="95">
        <v>9597</v>
      </c>
      <c r="I11" s="95">
        <v>4632</v>
      </c>
      <c r="J11" s="343">
        <v>4308</v>
      </c>
      <c r="K11" s="313">
        <v>5994</v>
      </c>
      <c r="L11" s="212">
        <v>4924</v>
      </c>
      <c r="N11" s="180"/>
      <c r="O11" s="180"/>
    </row>
    <row r="12" spans="1:15" s="14" customFormat="1" ht="21.75" customHeight="1">
      <c r="B12" s="60" t="s">
        <v>257</v>
      </c>
      <c r="C12" s="147">
        <v>4543</v>
      </c>
      <c r="D12" s="147">
        <v>3653</v>
      </c>
      <c r="E12" s="147">
        <v>6816</v>
      </c>
      <c r="F12" s="82">
        <v>6052</v>
      </c>
      <c r="G12" s="82">
        <v>5004</v>
      </c>
      <c r="H12" s="82">
        <v>8349</v>
      </c>
      <c r="I12" s="82">
        <v>5040</v>
      </c>
      <c r="J12" s="344">
        <v>4081</v>
      </c>
      <c r="K12" s="312">
        <v>4978</v>
      </c>
      <c r="L12" s="209">
        <v>2587</v>
      </c>
    </row>
    <row r="13" spans="1:15" s="14" customFormat="1" ht="21.75" customHeight="1">
      <c r="B13" s="60" t="s">
        <v>258</v>
      </c>
      <c r="C13" s="173">
        <v>5929</v>
      </c>
      <c r="D13" s="173">
        <v>10741</v>
      </c>
      <c r="E13" s="173">
        <v>19149</v>
      </c>
      <c r="F13" s="84">
        <v>23752</v>
      </c>
      <c r="G13" s="84">
        <v>28911</v>
      </c>
      <c r="H13" s="84">
        <v>2455</v>
      </c>
      <c r="I13" s="84">
        <v>9179</v>
      </c>
      <c r="J13" s="345">
        <v>19297</v>
      </c>
      <c r="K13" s="250">
        <v>12566</v>
      </c>
      <c r="L13" s="126">
        <v>15588</v>
      </c>
    </row>
    <row r="14" spans="1:15" s="14" customFormat="1" ht="21.75" customHeight="1">
      <c r="B14" s="60" t="s">
        <v>259</v>
      </c>
      <c r="C14" s="173">
        <v>6231</v>
      </c>
      <c r="D14" s="173">
        <v>2382</v>
      </c>
      <c r="E14" s="173">
        <v>2042</v>
      </c>
      <c r="F14" s="84">
        <v>1872</v>
      </c>
      <c r="G14" s="84">
        <v>61</v>
      </c>
      <c r="H14" s="84" t="s">
        <v>260</v>
      </c>
      <c r="I14" s="84" t="s">
        <v>25</v>
      </c>
      <c r="J14" s="345" t="s">
        <v>25</v>
      </c>
      <c r="K14" s="250" t="s">
        <v>260</v>
      </c>
      <c r="L14" s="126" t="s">
        <v>260</v>
      </c>
    </row>
    <row r="15" spans="1:15" s="14" customFormat="1" ht="21.75" customHeight="1">
      <c r="B15" s="60" t="s">
        <v>261</v>
      </c>
      <c r="C15" s="173" t="s">
        <v>260</v>
      </c>
      <c r="D15" s="173" t="s">
        <v>260</v>
      </c>
      <c r="E15" s="173" t="s">
        <v>260</v>
      </c>
      <c r="F15" s="346" t="s">
        <v>260</v>
      </c>
      <c r="G15" s="346" t="s">
        <v>260</v>
      </c>
      <c r="H15" s="84" t="s">
        <v>260</v>
      </c>
      <c r="I15" s="173">
        <v>3802</v>
      </c>
      <c r="J15" s="347" t="s">
        <v>260</v>
      </c>
      <c r="K15" s="288" t="s">
        <v>260</v>
      </c>
      <c r="L15" s="126" t="s">
        <v>260</v>
      </c>
    </row>
    <row r="16" spans="1:15" s="14" customFormat="1" ht="21.75" customHeight="1">
      <c r="B16" s="224" t="s">
        <v>262</v>
      </c>
      <c r="C16" s="173" t="s">
        <v>260</v>
      </c>
      <c r="D16" s="173" t="s">
        <v>260</v>
      </c>
      <c r="E16" s="173" t="s">
        <v>260</v>
      </c>
      <c r="F16" s="173" t="s">
        <v>260</v>
      </c>
      <c r="G16" s="173" t="s">
        <v>260</v>
      </c>
      <c r="H16" s="173" t="s">
        <v>260</v>
      </c>
      <c r="I16" s="173" t="s">
        <v>260</v>
      </c>
      <c r="J16" s="173" t="s">
        <v>260</v>
      </c>
      <c r="K16" s="173" t="s">
        <v>260</v>
      </c>
      <c r="L16" s="210">
        <v>5408</v>
      </c>
    </row>
    <row r="17" spans="2:15" s="14" customFormat="1" ht="21.75" customHeight="1">
      <c r="B17" s="224" t="s">
        <v>263</v>
      </c>
      <c r="C17" s="348">
        <v>16992</v>
      </c>
      <c r="D17" s="348">
        <v>16439</v>
      </c>
      <c r="E17" s="348">
        <v>18496</v>
      </c>
      <c r="F17" s="346">
        <v>15357</v>
      </c>
      <c r="G17" s="346">
        <v>13402</v>
      </c>
      <c r="H17" s="346">
        <v>9574</v>
      </c>
      <c r="I17" s="346">
        <v>14591</v>
      </c>
      <c r="J17" s="347">
        <v>16285</v>
      </c>
      <c r="K17" s="288">
        <v>13603</v>
      </c>
      <c r="L17" s="210">
        <v>11443</v>
      </c>
      <c r="N17" s="349"/>
      <c r="O17" s="349"/>
    </row>
    <row r="18" spans="2:15" s="14" customFormat="1" ht="21.75" customHeight="1">
      <c r="B18" s="56" t="s">
        <v>264</v>
      </c>
      <c r="C18" s="338">
        <v>58269</v>
      </c>
      <c r="D18" s="338">
        <v>51648</v>
      </c>
      <c r="E18" s="338">
        <v>59718</v>
      </c>
      <c r="F18" s="339">
        <v>62030</v>
      </c>
      <c r="G18" s="339">
        <v>61095</v>
      </c>
      <c r="H18" s="339">
        <v>29977</v>
      </c>
      <c r="I18" s="339">
        <v>37245</v>
      </c>
      <c r="J18" s="340">
        <v>43973</v>
      </c>
      <c r="K18" s="323">
        <v>37142</v>
      </c>
      <c r="L18" s="241">
        <v>39952</v>
      </c>
    </row>
    <row r="19" spans="2:15" s="14" customFormat="1" ht="21.75" customHeight="1">
      <c r="B19" s="350" t="s">
        <v>265</v>
      </c>
      <c r="C19" s="81">
        <v>-53590</v>
      </c>
      <c r="D19" s="81">
        <v>-45833</v>
      </c>
      <c r="E19" s="81">
        <v>-38571</v>
      </c>
      <c r="F19" s="81">
        <v>-38332</v>
      </c>
      <c r="G19" s="81">
        <v>-33101</v>
      </c>
      <c r="H19" s="81">
        <v>-29145</v>
      </c>
      <c r="I19" s="81">
        <v>-25808</v>
      </c>
      <c r="J19" s="351">
        <v>-23917</v>
      </c>
      <c r="K19" s="352">
        <v>-24212</v>
      </c>
      <c r="L19" s="353">
        <v>-21021</v>
      </c>
    </row>
    <row r="20" spans="2:15" s="14" customFormat="1" ht="21.75" customHeight="1">
      <c r="B20" s="60" t="s">
        <v>266</v>
      </c>
      <c r="C20" s="84">
        <v>-2085</v>
      </c>
      <c r="D20" s="84">
        <v>-2920</v>
      </c>
      <c r="E20" s="84">
        <v>-1572</v>
      </c>
      <c r="F20" s="84">
        <v>-89</v>
      </c>
      <c r="G20" s="84">
        <v>-183</v>
      </c>
      <c r="H20" s="84">
        <v>-306</v>
      </c>
      <c r="I20" s="84">
        <v>-178</v>
      </c>
      <c r="J20" s="345">
        <v>-18</v>
      </c>
      <c r="K20" s="250">
        <v>-5</v>
      </c>
      <c r="L20" s="126">
        <v>-4</v>
      </c>
    </row>
    <row r="21" spans="2:15" s="14" customFormat="1" ht="21.75" customHeight="1">
      <c r="B21" s="60" t="s">
        <v>267</v>
      </c>
      <c r="C21" s="173" t="s">
        <v>260</v>
      </c>
      <c r="D21" s="173" t="s">
        <v>260</v>
      </c>
      <c r="E21" s="173" t="s">
        <v>260</v>
      </c>
      <c r="F21" s="84" t="s">
        <v>260</v>
      </c>
      <c r="G21" s="84">
        <v>-5664</v>
      </c>
      <c r="H21" s="354">
        <v>-5243</v>
      </c>
      <c r="I21" s="84" t="s">
        <v>260</v>
      </c>
      <c r="J21" s="345">
        <v>-2848</v>
      </c>
      <c r="K21" s="250">
        <v>-145</v>
      </c>
      <c r="L21" s="126" t="s">
        <v>260</v>
      </c>
    </row>
    <row r="22" spans="2:15" s="14" customFormat="1" ht="21.75" customHeight="1">
      <c r="B22" s="224" t="s">
        <v>268</v>
      </c>
      <c r="C22" s="173" t="s">
        <v>260</v>
      </c>
      <c r="D22" s="173" t="s">
        <v>260</v>
      </c>
      <c r="E22" s="173" t="s">
        <v>260</v>
      </c>
      <c r="F22" s="173" t="s">
        <v>260</v>
      </c>
      <c r="G22" s="173" t="s">
        <v>260</v>
      </c>
      <c r="H22" s="173" t="s">
        <v>260</v>
      </c>
      <c r="I22" s="173" t="s">
        <v>260</v>
      </c>
      <c r="J22" s="173" t="s">
        <v>260</v>
      </c>
      <c r="K22" s="250">
        <v>-3307</v>
      </c>
      <c r="L22" s="126">
        <v>-10568</v>
      </c>
    </row>
    <row r="23" spans="2:15" s="14" customFormat="1" ht="21.75" customHeight="1">
      <c r="B23" s="355" t="s">
        <v>263</v>
      </c>
      <c r="C23" s="356">
        <v>-14081</v>
      </c>
      <c r="D23" s="356">
        <v>-10328</v>
      </c>
      <c r="E23" s="356">
        <v>-17003</v>
      </c>
      <c r="F23" s="356">
        <v>-12005</v>
      </c>
      <c r="G23" s="356">
        <v>-13030</v>
      </c>
      <c r="H23" s="356">
        <v>-13651</v>
      </c>
      <c r="I23" s="356">
        <v>-13685</v>
      </c>
      <c r="J23" s="357">
        <v>-9392</v>
      </c>
      <c r="K23" s="325">
        <v>-11765</v>
      </c>
      <c r="L23" s="243">
        <v>-7185</v>
      </c>
    </row>
    <row r="24" spans="2:15" s="14" customFormat="1" ht="21.75" customHeight="1">
      <c r="B24" s="59" t="s">
        <v>269</v>
      </c>
      <c r="C24" s="358">
        <v>-69757</v>
      </c>
      <c r="D24" s="358">
        <v>-59082</v>
      </c>
      <c r="E24" s="358">
        <v>-57147</v>
      </c>
      <c r="F24" s="358">
        <v>-50427</v>
      </c>
      <c r="G24" s="358">
        <v>-51979</v>
      </c>
      <c r="H24" s="358">
        <v>-48347</v>
      </c>
      <c r="I24" s="358">
        <v>-39672</v>
      </c>
      <c r="J24" s="359">
        <v>-36176</v>
      </c>
      <c r="K24" s="326">
        <v>-39436</v>
      </c>
      <c r="L24" s="244">
        <v>-38779</v>
      </c>
    </row>
    <row r="25" spans="2:15" s="17" customFormat="1" ht="21.75" customHeight="1">
      <c r="B25" s="56" t="s">
        <v>270</v>
      </c>
      <c r="C25" s="339">
        <v>48461</v>
      </c>
      <c r="D25" s="339">
        <v>58088</v>
      </c>
      <c r="E25" s="339">
        <v>78773</v>
      </c>
      <c r="F25" s="339">
        <v>89535</v>
      </c>
      <c r="G25" s="339">
        <v>101480</v>
      </c>
      <c r="H25" s="339">
        <v>33636</v>
      </c>
      <c r="I25" s="339">
        <v>13702</v>
      </c>
      <c r="J25" s="340">
        <v>45316</v>
      </c>
      <c r="K25" s="323">
        <v>62228</v>
      </c>
      <c r="L25" s="241">
        <v>34478</v>
      </c>
    </row>
    <row r="26" spans="2:15" s="17" customFormat="1" ht="21.75" customHeight="1">
      <c r="B26" s="360" t="s">
        <v>271</v>
      </c>
      <c r="C26" s="361">
        <v>-90563</v>
      </c>
      <c r="D26" s="361">
        <v>-438167</v>
      </c>
      <c r="E26" s="361">
        <v>-9358</v>
      </c>
      <c r="F26" s="361">
        <v>-1449</v>
      </c>
      <c r="G26" s="361">
        <v>-13135</v>
      </c>
      <c r="H26" s="361">
        <v>3434</v>
      </c>
      <c r="I26" s="361">
        <v>5192</v>
      </c>
      <c r="J26" s="362">
        <v>-6004</v>
      </c>
      <c r="K26" s="363">
        <v>-775</v>
      </c>
      <c r="L26" s="364">
        <v>-2759</v>
      </c>
    </row>
    <row r="27" spans="2:15" s="17" customFormat="1" ht="42.75" customHeight="1">
      <c r="B27" s="365" t="s">
        <v>272</v>
      </c>
      <c r="C27" s="339">
        <v>-42101</v>
      </c>
      <c r="D27" s="339">
        <v>-380079</v>
      </c>
      <c r="E27" s="339">
        <v>69414</v>
      </c>
      <c r="F27" s="339">
        <v>88085</v>
      </c>
      <c r="G27" s="339">
        <v>88344</v>
      </c>
      <c r="H27" s="339">
        <v>37070</v>
      </c>
      <c r="I27" s="339">
        <v>18894</v>
      </c>
      <c r="J27" s="340">
        <v>39312</v>
      </c>
      <c r="K27" s="323">
        <v>61454</v>
      </c>
      <c r="L27" s="241">
        <v>31719</v>
      </c>
    </row>
    <row r="28" spans="2:15" s="17" customFormat="1" ht="21.75" customHeight="1">
      <c r="B28" s="366" t="s">
        <v>273</v>
      </c>
      <c r="C28" s="367">
        <v>-12282</v>
      </c>
      <c r="D28" s="367">
        <v>-11331</v>
      </c>
      <c r="E28" s="367">
        <v>-16484</v>
      </c>
      <c r="F28" s="367">
        <v>-18841</v>
      </c>
      <c r="G28" s="367">
        <v>-20118</v>
      </c>
      <c r="H28" s="367">
        <v>-19229</v>
      </c>
      <c r="I28" s="367">
        <v>-8562</v>
      </c>
      <c r="J28" s="349">
        <v>-11400</v>
      </c>
      <c r="K28" s="368">
        <v>-18482</v>
      </c>
      <c r="L28" s="369">
        <v>-11441</v>
      </c>
    </row>
    <row r="29" spans="2:15" s="14" customFormat="1" ht="21.75" customHeight="1">
      <c r="B29" s="57" t="s">
        <v>274</v>
      </c>
      <c r="C29" s="367">
        <v>23058</v>
      </c>
      <c r="D29" s="367">
        <v>-18287</v>
      </c>
      <c r="E29" s="367">
        <v>-5840</v>
      </c>
      <c r="F29" s="367">
        <v>-4971</v>
      </c>
      <c r="G29" s="367">
        <v>-2062</v>
      </c>
      <c r="H29" s="367">
        <v>2490</v>
      </c>
      <c r="I29" s="367">
        <v>294</v>
      </c>
      <c r="J29" s="349">
        <v>-9103</v>
      </c>
      <c r="K29" s="368">
        <v>-43821</v>
      </c>
      <c r="L29" s="369">
        <v>-2012</v>
      </c>
    </row>
    <row r="30" spans="2:15" s="14" customFormat="1" ht="21.75" customHeight="1">
      <c r="B30" s="370" t="s">
        <v>275</v>
      </c>
      <c r="C30" s="371" t="s">
        <v>276</v>
      </c>
      <c r="D30" s="371" t="s">
        <v>276</v>
      </c>
      <c r="E30" s="371" t="s">
        <v>276</v>
      </c>
      <c r="F30" s="361" t="s">
        <v>260</v>
      </c>
      <c r="G30" s="361" t="s">
        <v>260</v>
      </c>
      <c r="H30" s="361" t="s">
        <v>260</v>
      </c>
      <c r="I30" s="361" t="s">
        <v>260</v>
      </c>
      <c r="J30" s="372">
        <v>18808</v>
      </c>
      <c r="K30" s="363">
        <v>-850</v>
      </c>
      <c r="L30" s="373">
        <v>18265</v>
      </c>
    </row>
    <row r="31" spans="2:15" s="14" customFormat="1" ht="21.75" customHeight="1">
      <c r="B31" s="57" t="s">
        <v>277</v>
      </c>
      <c r="C31" s="367">
        <v>-2282</v>
      </c>
      <c r="D31" s="367">
        <v>-2778</v>
      </c>
      <c r="E31" s="367">
        <v>-3383</v>
      </c>
      <c r="F31" s="367">
        <v>-5506</v>
      </c>
      <c r="G31" s="367">
        <v>-3469</v>
      </c>
      <c r="H31" s="367">
        <v>-1330</v>
      </c>
      <c r="I31" s="367">
        <v>-1832</v>
      </c>
      <c r="J31" s="349">
        <v>-2826</v>
      </c>
      <c r="K31" s="368">
        <v>-2799</v>
      </c>
      <c r="L31" s="369">
        <v>-4002</v>
      </c>
    </row>
    <row r="32" spans="2:15" s="17" customFormat="1" ht="21.75" customHeight="1" thickBot="1">
      <c r="B32" s="374" t="s">
        <v>278</v>
      </c>
      <c r="C32" s="375">
        <v>-33609</v>
      </c>
      <c r="D32" s="375">
        <v>-412475</v>
      </c>
      <c r="E32" s="375">
        <v>43706</v>
      </c>
      <c r="F32" s="375">
        <v>58766</v>
      </c>
      <c r="G32" s="375">
        <v>62693</v>
      </c>
      <c r="H32" s="375">
        <v>19001</v>
      </c>
      <c r="I32" s="375">
        <v>8794</v>
      </c>
      <c r="J32" s="376">
        <v>15981</v>
      </c>
      <c r="K32" s="377">
        <v>-3649</v>
      </c>
      <c r="L32" s="378">
        <v>14263</v>
      </c>
    </row>
    <row r="33" spans="1:16" s="14" customFormat="1" ht="11.25" customHeight="1" thickTop="1">
      <c r="B33" s="132"/>
      <c r="C33" s="379"/>
      <c r="D33" s="379"/>
      <c r="E33" s="379"/>
      <c r="F33" s="379"/>
      <c r="G33" s="379"/>
      <c r="H33" s="379"/>
      <c r="I33" s="379"/>
      <c r="J33" s="380"/>
      <c r="K33" s="327"/>
      <c r="L33" s="245"/>
    </row>
    <row r="34" spans="1:16" s="14" customFormat="1" ht="17.5">
      <c r="B34" s="132"/>
      <c r="C34" s="379"/>
      <c r="D34" s="379"/>
      <c r="E34" s="379"/>
      <c r="F34" s="379"/>
      <c r="G34" s="379"/>
      <c r="H34" s="379"/>
      <c r="I34" s="381"/>
      <c r="J34" s="180"/>
      <c r="K34" s="328"/>
      <c r="L34" s="246" t="s">
        <v>522</v>
      </c>
    </row>
    <row r="35" spans="1:16" s="17" customFormat="1" ht="21.75" customHeight="1">
      <c r="B35" s="58" t="s">
        <v>599</v>
      </c>
      <c r="C35" s="382">
        <v>41.9</v>
      </c>
      <c r="D35" s="382">
        <v>51.4</v>
      </c>
      <c r="E35" s="382">
        <v>78.5</v>
      </c>
      <c r="F35" s="382">
        <v>89.8</v>
      </c>
      <c r="G35" s="382">
        <v>110.7</v>
      </c>
      <c r="H35" s="382">
        <v>48.3</v>
      </c>
      <c r="I35" s="382">
        <v>14.4</v>
      </c>
      <c r="J35" s="383">
        <v>41.9</v>
      </c>
      <c r="K35" s="329">
        <v>65</v>
      </c>
      <c r="L35" s="247">
        <v>35.4</v>
      </c>
    </row>
    <row r="36" spans="1:16" ht="15" customHeight="1">
      <c r="B36" s="1611" t="s">
        <v>598</v>
      </c>
      <c r="C36" s="1612"/>
      <c r="D36" s="1612"/>
      <c r="E36" s="1612"/>
      <c r="F36" s="1612"/>
      <c r="G36" s="1612"/>
      <c r="H36" s="1612"/>
      <c r="I36" s="1612"/>
      <c r="J36" s="1612"/>
      <c r="K36" s="1612"/>
      <c r="L36" s="1612"/>
      <c r="M36" s="1612"/>
      <c r="N36" s="1612"/>
      <c r="O36" s="1612"/>
      <c r="P36" s="1612"/>
    </row>
    <row r="37" spans="1:16" ht="14.25" customHeight="1">
      <c r="B37" s="1612"/>
      <c r="C37" s="1612"/>
      <c r="D37" s="1612"/>
      <c r="E37" s="1612"/>
      <c r="F37" s="1612"/>
      <c r="G37" s="1612"/>
      <c r="H37" s="1612"/>
      <c r="I37" s="1612"/>
      <c r="J37" s="1612"/>
      <c r="K37" s="1612"/>
      <c r="L37" s="1612"/>
      <c r="M37" s="1612"/>
      <c r="N37" s="1612"/>
      <c r="O37" s="1612"/>
      <c r="P37" s="1612"/>
    </row>
    <row r="38" spans="1:16" s="14" customFormat="1" ht="21" customHeight="1">
      <c r="B38" s="818" t="s">
        <v>612</v>
      </c>
      <c r="C38" s="380"/>
      <c r="D38" s="380"/>
      <c r="E38" s="380"/>
      <c r="F38" s="380"/>
      <c r="G38" s="380"/>
    </row>
    <row r="39" spans="1:16">
      <c r="B39" s="19"/>
      <c r="C39" s="384"/>
      <c r="D39" s="384"/>
      <c r="F39" s="384"/>
      <c r="G39" s="384"/>
    </row>
    <row r="40" spans="1:16">
      <c r="B40" s="19"/>
      <c r="C40" s="384"/>
      <c r="D40" s="384"/>
      <c r="F40" s="384"/>
      <c r="G40" s="384"/>
    </row>
    <row r="41" spans="1:16" ht="18">
      <c r="A41" s="27" t="s">
        <v>279</v>
      </c>
      <c r="B41" s="19"/>
      <c r="C41" s="384"/>
      <c r="D41" s="384"/>
      <c r="F41" s="384"/>
      <c r="G41" s="384"/>
    </row>
    <row r="42" spans="1:16" ht="22.5" customHeight="1">
      <c r="B42" s="22"/>
      <c r="C42" s="1"/>
      <c r="D42" s="88"/>
      <c r="E42" s="88"/>
      <c r="F42" s="88" t="s">
        <v>240</v>
      </c>
      <c r="G42" s="1"/>
    </row>
    <row r="43" spans="1:16" ht="5.25" customHeight="1">
      <c r="B43" s="15"/>
      <c r="C43" s="1"/>
      <c r="D43" s="1"/>
      <c r="E43" s="1"/>
      <c r="F43" s="1"/>
      <c r="G43" s="1"/>
    </row>
    <row r="44" spans="1:16" s="16" customFormat="1" ht="20.25" customHeight="1">
      <c r="B44" s="1604"/>
      <c r="C44" s="1602" t="s">
        <v>247</v>
      </c>
      <c r="D44" s="1607" t="s">
        <v>248</v>
      </c>
      <c r="E44" s="1596" t="s">
        <v>249</v>
      </c>
      <c r="F44" s="1598" t="s">
        <v>250</v>
      </c>
    </row>
    <row r="45" spans="1:16" s="16" customFormat="1" ht="20.25" customHeight="1">
      <c r="B45" s="1605"/>
      <c r="C45" s="1606"/>
      <c r="D45" s="1608"/>
      <c r="E45" s="1609"/>
      <c r="F45" s="1610"/>
    </row>
    <row r="46" spans="1:16" s="17" customFormat="1" ht="21.75" customHeight="1">
      <c r="B46" s="56" t="s">
        <v>275</v>
      </c>
      <c r="C46" s="385">
        <v>10626</v>
      </c>
      <c r="D46" s="340">
        <v>18808</v>
      </c>
      <c r="E46" s="323">
        <v>-850</v>
      </c>
      <c r="F46" s="241">
        <v>18265</v>
      </c>
    </row>
    <row r="47" spans="1:16" s="14" customFormat="1" ht="21.75" customHeight="1">
      <c r="B47" s="59" t="s">
        <v>280</v>
      </c>
      <c r="C47" s="386">
        <v>29563</v>
      </c>
      <c r="D47" s="359">
        <v>-35462</v>
      </c>
      <c r="E47" s="326">
        <v>-16772</v>
      </c>
      <c r="F47" s="244">
        <v>38585</v>
      </c>
    </row>
    <row r="48" spans="1:16" s="14" customFormat="1" ht="31">
      <c r="B48" s="225" t="s">
        <v>281</v>
      </c>
      <c r="C48" s="189">
        <v>3786</v>
      </c>
      <c r="D48" s="343">
        <v>-1557</v>
      </c>
      <c r="E48" s="313">
        <v>-2802</v>
      </c>
      <c r="F48" s="212">
        <v>5216</v>
      </c>
    </row>
    <row r="49" spans="1:12" s="14" customFormat="1" ht="21.75" customHeight="1">
      <c r="B49" s="226" t="s">
        <v>282</v>
      </c>
      <c r="C49" s="173">
        <v>641</v>
      </c>
      <c r="D49" s="344">
        <v>1165</v>
      </c>
      <c r="E49" s="312">
        <v>-1899</v>
      </c>
      <c r="F49" s="209">
        <v>1277</v>
      </c>
    </row>
    <row r="50" spans="1:12" s="14" customFormat="1" ht="21.75" customHeight="1">
      <c r="B50" s="226" t="s">
        <v>283</v>
      </c>
      <c r="C50" s="173" t="s">
        <v>260</v>
      </c>
      <c r="D50" s="344" t="s">
        <v>260</v>
      </c>
      <c r="E50" s="82">
        <v>77</v>
      </c>
      <c r="F50" s="387" t="s">
        <v>260</v>
      </c>
    </row>
    <row r="51" spans="1:12" s="14" customFormat="1" ht="16.5">
      <c r="B51" s="226" t="s">
        <v>284</v>
      </c>
      <c r="C51" s="173">
        <v>14217</v>
      </c>
      <c r="D51" s="345">
        <v>-26545</v>
      </c>
      <c r="E51" s="250">
        <v>-1302</v>
      </c>
      <c r="F51" s="126">
        <v>20417</v>
      </c>
    </row>
    <row r="52" spans="1:12" s="14" customFormat="1" ht="31">
      <c r="B52" s="754" t="s">
        <v>573</v>
      </c>
      <c r="C52" s="173">
        <v>63</v>
      </c>
      <c r="D52" s="345">
        <v>129</v>
      </c>
      <c r="E52" s="250">
        <v>-184</v>
      </c>
      <c r="F52" s="126">
        <v>-201</v>
      </c>
    </row>
    <row r="53" spans="1:12" s="14" customFormat="1" ht="46.5">
      <c r="B53" s="225" t="s">
        <v>286</v>
      </c>
      <c r="C53" s="173">
        <v>10854</v>
      </c>
      <c r="D53" s="388">
        <v>-8654</v>
      </c>
      <c r="E53" s="389">
        <v>-10660</v>
      </c>
      <c r="F53" s="390">
        <v>11875</v>
      </c>
    </row>
    <row r="54" spans="1:12" s="14" customFormat="1" ht="21.75" customHeight="1">
      <c r="B54" s="227" t="s">
        <v>287</v>
      </c>
      <c r="C54" s="386">
        <v>40189</v>
      </c>
      <c r="D54" s="248">
        <v>-16653</v>
      </c>
      <c r="E54" s="248">
        <v>-17622</v>
      </c>
      <c r="F54" s="190">
        <v>56851</v>
      </c>
    </row>
    <row r="55" spans="1:12" s="14" customFormat="1" ht="16.5">
      <c r="B55" s="350" t="s">
        <v>288</v>
      </c>
      <c r="C55" s="189"/>
      <c r="D55" s="351"/>
      <c r="E55" s="352"/>
      <c r="F55" s="353"/>
    </row>
    <row r="56" spans="1:12" s="14" customFormat="1" ht="31">
      <c r="B56" s="225" t="s">
        <v>289</v>
      </c>
      <c r="C56" s="173">
        <v>37869</v>
      </c>
      <c r="D56" s="345">
        <v>-18317</v>
      </c>
      <c r="E56" s="250">
        <v>-20212</v>
      </c>
      <c r="F56" s="126">
        <v>49939</v>
      </c>
    </row>
    <row r="57" spans="1:12" s="14" customFormat="1" ht="31.5" thickBot="1">
      <c r="B57" s="228" t="s">
        <v>290</v>
      </c>
      <c r="C57" s="391">
        <v>2319</v>
      </c>
      <c r="D57" s="392">
        <v>1663</v>
      </c>
      <c r="E57" s="330">
        <v>2589</v>
      </c>
      <c r="F57" s="249">
        <v>6911</v>
      </c>
    </row>
    <row r="58" spans="1:12" s="14" customFormat="1" ht="21.75" customHeight="1" thickTop="1">
      <c r="B58" s="393"/>
      <c r="C58" s="191"/>
      <c r="D58" s="191"/>
    </row>
    <row r="59" spans="1:12" s="14" customFormat="1" ht="21.75" customHeight="1">
      <c r="B59" s="393"/>
      <c r="C59" s="191"/>
      <c r="D59" s="191"/>
    </row>
    <row r="60" spans="1:12" s="14" customFormat="1" ht="21.75" customHeight="1">
      <c r="B60" s="393"/>
      <c r="C60" s="191"/>
      <c r="D60" s="191"/>
    </row>
    <row r="61" spans="1:12" ht="18">
      <c r="A61" s="27" t="s">
        <v>291</v>
      </c>
      <c r="B61" s="19"/>
      <c r="C61" s="384"/>
      <c r="D61" s="384"/>
      <c r="F61" s="384"/>
      <c r="G61" s="384"/>
    </row>
    <row r="62" spans="1:12" s="398" customFormat="1" ht="22.5" customHeight="1">
      <c r="A62" s="27"/>
      <c r="B62" s="22"/>
      <c r="C62" s="394"/>
      <c r="D62" s="395"/>
      <c r="E62" s="396"/>
      <c r="F62" s="88"/>
      <c r="G62" s="88"/>
      <c r="H62" s="397"/>
      <c r="I62" s="1"/>
      <c r="K62" s="88"/>
      <c r="L62" s="88" t="s">
        <v>240</v>
      </c>
    </row>
    <row r="63" spans="1:12" s="16" customFormat="1" ht="28.5" customHeight="1">
      <c r="B63" s="1600"/>
      <c r="C63" s="1602" t="s">
        <v>241</v>
      </c>
      <c r="D63" s="1602" t="s">
        <v>242</v>
      </c>
      <c r="E63" s="1602" t="s">
        <v>243</v>
      </c>
      <c r="F63" s="1602" t="s">
        <v>244</v>
      </c>
      <c r="G63" s="1602" t="s">
        <v>245</v>
      </c>
      <c r="H63" s="1602" t="s">
        <v>246</v>
      </c>
      <c r="I63" s="1602" t="s">
        <v>247</v>
      </c>
      <c r="J63" s="1596" t="s">
        <v>248</v>
      </c>
      <c r="K63" s="1596" t="s">
        <v>249</v>
      </c>
      <c r="L63" s="1598" t="s">
        <v>250</v>
      </c>
    </row>
    <row r="64" spans="1:12" s="16" customFormat="1" ht="28.5" customHeight="1">
      <c r="B64" s="1601"/>
      <c r="C64" s="1603"/>
      <c r="D64" s="1603"/>
      <c r="E64" s="1603"/>
      <c r="F64" s="1603"/>
      <c r="G64" s="1603"/>
      <c r="H64" s="1603"/>
      <c r="I64" s="1603"/>
      <c r="J64" s="1597"/>
      <c r="K64" s="1597"/>
      <c r="L64" s="1599"/>
    </row>
    <row r="65" spans="2:12" s="17" customFormat="1" ht="21.75" customHeight="1">
      <c r="B65" s="59" t="s">
        <v>292</v>
      </c>
      <c r="C65" s="399">
        <v>22173</v>
      </c>
      <c r="D65" s="399">
        <v>15301</v>
      </c>
      <c r="E65" s="399">
        <v>20025</v>
      </c>
      <c r="F65" s="358">
        <v>30562</v>
      </c>
      <c r="G65" s="358">
        <v>15827</v>
      </c>
      <c r="H65" s="358">
        <v>41125</v>
      </c>
      <c r="I65" s="400">
        <v>41185</v>
      </c>
      <c r="J65" s="359">
        <v>19078</v>
      </c>
      <c r="K65" s="326">
        <v>14239</v>
      </c>
      <c r="L65" s="244">
        <v>13739</v>
      </c>
    </row>
    <row r="66" spans="2:12" s="17" customFormat="1" ht="21.75" customHeight="1">
      <c r="B66" s="350" t="s">
        <v>293</v>
      </c>
      <c r="C66" s="189">
        <v>681</v>
      </c>
      <c r="D66" s="189">
        <v>2617</v>
      </c>
      <c r="E66" s="189">
        <v>3962</v>
      </c>
      <c r="F66" s="81">
        <v>11596</v>
      </c>
      <c r="G66" s="81">
        <v>1187</v>
      </c>
      <c r="H66" s="81">
        <v>6806</v>
      </c>
      <c r="I66" s="81">
        <v>1439</v>
      </c>
      <c r="J66" s="351">
        <v>4870</v>
      </c>
      <c r="K66" s="352">
        <v>3217</v>
      </c>
      <c r="L66" s="353">
        <v>3402</v>
      </c>
    </row>
    <row r="67" spans="2:12" s="17" customFormat="1" ht="21.75" customHeight="1">
      <c r="B67" s="60" t="s">
        <v>294</v>
      </c>
      <c r="C67" s="173" t="s">
        <v>260</v>
      </c>
      <c r="D67" s="173" t="s">
        <v>260</v>
      </c>
      <c r="E67" s="173" t="s">
        <v>260</v>
      </c>
      <c r="F67" s="173" t="s">
        <v>260</v>
      </c>
      <c r="G67" s="173" t="s">
        <v>260</v>
      </c>
      <c r="H67" s="173" t="s">
        <v>260</v>
      </c>
      <c r="I67" s="173" t="s">
        <v>260</v>
      </c>
      <c r="J67" s="401">
        <v>449</v>
      </c>
      <c r="K67" s="287" t="s">
        <v>260</v>
      </c>
      <c r="L67" s="210" t="s">
        <v>260</v>
      </c>
    </row>
    <row r="68" spans="2:12" s="17" customFormat="1" ht="16.5">
      <c r="B68" s="60" t="s">
        <v>259</v>
      </c>
      <c r="C68" s="173">
        <v>21492</v>
      </c>
      <c r="D68" s="173">
        <v>8772</v>
      </c>
      <c r="E68" s="173">
        <v>9522</v>
      </c>
      <c r="F68" s="84">
        <v>12952</v>
      </c>
      <c r="G68" s="84">
        <v>9605</v>
      </c>
      <c r="H68" s="84">
        <v>30764</v>
      </c>
      <c r="I68" s="84">
        <v>33214</v>
      </c>
      <c r="J68" s="345">
        <v>1575</v>
      </c>
      <c r="K68" s="250">
        <v>9039</v>
      </c>
      <c r="L68" s="126">
        <v>6802</v>
      </c>
    </row>
    <row r="69" spans="2:12" s="17" customFormat="1" ht="31">
      <c r="B69" s="60" t="s">
        <v>295</v>
      </c>
      <c r="C69" s="173" t="s">
        <v>260</v>
      </c>
      <c r="D69" s="173" t="s">
        <v>260</v>
      </c>
      <c r="E69" s="173">
        <v>12</v>
      </c>
      <c r="F69" s="84">
        <v>188</v>
      </c>
      <c r="G69" s="84">
        <v>166</v>
      </c>
      <c r="H69" s="84">
        <v>0</v>
      </c>
      <c r="I69" s="84">
        <v>430</v>
      </c>
      <c r="J69" s="345">
        <v>6</v>
      </c>
      <c r="K69" s="250">
        <v>556</v>
      </c>
      <c r="L69" s="126">
        <v>3497</v>
      </c>
    </row>
    <row r="70" spans="2:12" s="17" customFormat="1" ht="21.75" customHeight="1">
      <c r="B70" s="60" t="s">
        <v>296</v>
      </c>
      <c r="C70" s="173" t="s">
        <v>260</v>
      </c>
      <c r="D70" s="173">
        <v>1043</v>
      </c>
      <c r="E70" s="173" t="s">
        <v>260</v>
      </c>
      <c r="F70" s="84">
        <v>227</v>
      </c>
      <c r="G70" s="84">
        <v>121</v>
      </c>
      <c r="H70" s="84">
        <v>28</v>
      </c>
      <c r="I70" s="84">
        <v>92</v>
      </c>
      <c r="J70" s="345">
        <v>135</v>
      </c>
      <c r="K70" s="250">
        <v>24</v>
      </c>
      <c r="L70" s="126">
        <v>5</v>
      </c>
    </row>
    <row r="71" spans="2:12" s="17" customFormat="1" ht="21.75" customHeight="1">
      <c r="B71" s="60" t="s">
        <v>297</v>
      </c>
      <c r="C71" s="173" t="s">
        <v>260</v>
      </c>
      <c r="D71" s="173" t="s">
        <v>260</v>
      </c>
      <c r="E71" s="173" t="s">
        <v>260</v>
      </c>
      <c r="F71" s="173" t="s">
        <v>260</v>
      </c>
      <c r="G71" s="173" t="s">
        <v>260</v>
      </c>
      <c r="H71" s="173" t="s">
        <v>260</v>
      </c>
      <c r="I71" s="173" t="s">
        <v>260</v>
      </c>
      <c r="J71" s="347">
        <v>404</v>
      </c>
      <c r="K71" s="288">
        <v>1207</v>
      </c>
      <c r="L71" s="210">
        <v>31</v>
      </c>
    </row>
    <row r="72" spans="2:12" s="17" customFormat="1" ht="16.5">
      <c r="B72" s="60" t="s">
        <v>298</v>
      </c>
      <c r="C72" s="173" t="s">
        <v>260</v>
      </c>
      <c r="D72" s="173" t="s">
        <v>260</v>
      </c>
      <c r="E72" s="173" t="s">
        <v>260</v>
      </c>
      <c r="F72" s="173" t="s">
        <v>260</v>
      </c>
      <c r="G72" s="173" t="s">
        <v>260</v>
      </c>
      <c r="H72" s="173" t="s">
        <v>260</v>
      </c>
      <c r="I72" s="173" t="s">
        <v>260</v>
      </c>
      <c r="J72" s="347">
        <v>10307</v>
      </c>
      <c r="K72" s="288">
        <v>194</v>
      </c>
      <c r="L72" s="210" t="s">
        <v>260</v>
      </c>
    </row>
    <row r="73" spans="2:12" s="17" customFormat="1" ht="31">
      <c r="B73" s="60" t="s">
        <v>299</v>
      </c>
      <c r="C73" s="173" t="s">
        <v>260</v>
      </c>
      <c r="D73" s="173" t="s">
        <v>260</v>
      </c>
      <c r="E73" s="173">
        <v>5797</v>
      </c>
      <c r="F73" s="84">
        <v>5259</v>
      </c>
      <c r="G73" s="84">
        <v>4540</v>
      </c>
      <c r="H73" s="84">
        <v>2245</v>
      </c>
      <c r="I73" s="84">
        <v>3248</v>
      </c>
      <c r="J73" s="345">
        <v>1272</v>
      </c>
      <c r="K73" s="250" t="s">
        <v>260</v>
      </c>
      <c r="L73" s="210" t="s">
        <v>260</v>
      </c>
    </row>
    <row r="74" spans="2:12" s="17" customFormat="1" ht="31">
      <c r="B74" s="60" t="s">
        <v>300</v>
      </c>
      <c r="C74" s="173" t="s">
        <v>260</v>
      </c>
      <c r="D74" s="173" t="s">
        <v>260</v>
      </c>
      <c r="E74" s="173">
        <v>617</v>
      </c>
      <c r="F74" s="84">
        <v>30</v>
      </c>
      <c r="G74" s="84">
        <v>29</v>
      </c>
      <c r="H74" s="84" t="s">
        <v>260</v>
      </c>
      <c r="I74" s="84" t="s">
        <v>25</v>
      </c>
      <c r="J74" s="345" t="s">
        <v>25</v>
      </c>
      <c r="K74" s="250" t="s">
        <v>260</v>
      </c>
      <c r="L74" s="210" t="s">
        <v>260</v>
      </c>
    </row>
    <row r="75" spans="2:12" s="17" customFormat="1" ht="16.5">
      <c r="B75" s="60" t="s">
        <v>301</v>
      </c>
      <c r="C75" s="173" t="s">
        <v>260</v>
      </c>
      <c r="D75" s="173" t="s">
        <v>260</v>
      </c>
      <c r="E75" s="173">
        <v>112</v>
      </c>
      <c r="F75" s="84">
        <v>308</v>
      </c>
      <c r="G75" s="84">
        <v>177</v>
      </c>
      <c r="H75" s="84">
        <v>110</v>
      </c>
      <c r="I75" s="84">
        <v>6</v>
      </c>
      <c r="J75" s="345">
        <v>56</v>
      </c>
      <c r="K75" s="250" t="s">
        <v>260</v>
      </c>
      <c r="L75" s="210" t="s">
        <v>260</v>
      </c>
    </row>
    <row r="76" spans="2:12" s="17" customFormat="1" ht="31">
      <c r="B76" s="60" t="s">
        <v>302</v>
      </c>
      <c r="C76" s="173" t="s">
        <v>260</v>
      </c>
      <c r="D76" s="173" t="s">
        <v>260</v>
      </c>
      <c r="E76" s="173" t="s">
        <v>260</v>
      </c>
      <c r="F76" s="84" t="s">
        <v>260</v>
      </c>
      <c r="G76" s="84" t="s">
        <v>260</v>
      </c>
      <c r="H76" s="84">
        <v>1169</v>
      </c>
      <c r="I76" s="84" t="s">
        <v>25</v>
      </c>
      <c r="J76" s="345" t="s">
        <v>25</v>
      </c>
      <c r="K76" s="250" t="s">
        <v>260</v>
      </c>
      <c r="L76" s="210" t="s">
        <v>260</v>
      </c>
    </row>
    <row r="77" spans="2:12" s="17" customFormat="1" ht="21.75" customHeight="1">
      <c r="B77" s="60" t="s">
        <v>303</v>
      </c>
      <c r="C77" s="173" t="s">
        <v>260</v>
      </c>
      <c r="D77" s="173" t="s">
        <v>260</v>
      </c>
      <c r="E77" s="173" t="s">
        <v>260</v>
      </c>
      <c r="F77" s="173" t="s">
        <v>260</v>
      </c>
      <c r="G77" s="173" t="s">
        <v>260</v>
      </c>
      <c r="H77" s="173" t="s">
        <v>260</v>
      </c>
      <c r="I77" s="173">
        <v>2753</v>
      </c>
      <c r="J77" s="345" t="s">
        <v>25</v>
      </c>
      <c r="K77" s="250" t="s">
        <v>260</v>
      </c>
      <c r="L77" s="210" t="s">
        <v>260</v>
      </c>
    </row>
    <row r="78" spans="2:12" s="17" customFormat="1" ht="16.5">
      <c r="B78" s="60" t="s">
        <v>304</v>
      </c>
      <c r="C78" s="173" t="s">
        <v>260</v>
      </c>
      <c r="D78" s="173">
        <v>2868</v>
      </c>
      <c r="E78" s="173" t="s">
        <v>260</v>
      </c>
      <c r="F78" s="173" t="s">
        <v>260</v>
      </c>
      <c r="G78" s="173" t="s">
        <v>260</v>
      </c>
      <c r="H78" s="173" t="s">
        <v>260</v>
      </c>
      <c r="I78" s="173" t="s">
        <v>260</v>
      </c>
      <c r="J78" s="173" t="s">
        <v>260</v>
      </c>
      <c r="K78" s="250" t="s">
        <v>260</v>
      </c>
      <c r="L78" s="210" t="s">
        <v>260</v>
      </c>
    </row>
    <row r="79" spans="2:12" s="17" customFormat="1" ht="30" customHeight="1">
      <c r="B79" s="59" t="s">
        <v>305</v>
      </c>
      <c r="C79" s="358">
        <v>-112737</v>
      </c>
      <c r="D79" s="358">
        <v>-453468</v>
      </c>
      <c r="E79" s="358">
        <v>-29384</v>
      </c>
      <c r="F79" s="358">
        <v>-32012</v>
      </c>
      <c r="G79" s="358">
        <v>-28962</v>
      </c>
      <c r="H79" s="358">
        <v>-37691</v>
      </c>
      <c r="I79" s="358">
        <v>-35993</v>
      </c>
      <c r="J79" s="359">
        <v>-25082</v>
      </c>
      <c r="K79" s="326">
        <v>-15014</v>
      </c>
      <c r="L79" s="244">
        <v>-16498</v>
      </c>
    </row>
    <row r="80" spans="2:12" s="17" customFormat="1" ht="31">
      <c r="B80" s="350" t="s">
        <v>306</v>
      </c>
      <c r="C80" s="81">
        <v>-4999</v>
      </c>
      <c r="D80" s="81">
        <v>-98113</v>
      </c>
      <c r="E80" s="81">
        <v>-1723</v>
      </c>
      <c r="F80" s="81">
        <v>-2144</v>
      </c>
      <c r="G80" s="81">
        <v>-1473</v>
      </c>
      <c r="H80" s="81">
        <v>-542</v>
      </c>
      <c r="I80" s="81">
        <v>-448</v>
      </c>
      <c r="J80" s="351">
        <v>-483</v>
      </c>
      <c r="K80" s="352">
        <v>-824</v>
      </c>
      <c r="L80" s="353">
        <v>-770</v>
      </c>
    </row>
    <row r="81" spans="1:13" s="17" customFormat="1" ht="21.75" customHeight="1">
      <c r="B81" s="60" t="s">
        <v>307</v>
      </c>
      <c r="C81" s="84" t="s">
        <v>260</v>
      </c>
      <c r="D81" s="84" t="s">
        <v>260</v>
      </c>
      <c r="E81" s="84" t="s">
        <v>260</v>
      </c>
      <c r="F81" s="173" t="s">
        <v>260</v>
      </c>
      <c r="G81" s="173" t="s">
        <v>260</v>
      </c>
      <c r="H81" s="173" t="s">
        <v>260</v>
      </c>
      <c r="I81" s="173" t="s">
        <v>260</v>
      </c>
      <c r="J81" s="250">
        <v>-835</v>
      </c>
      <c r="K81" s="250">
        <v>-18</v>
      </c>
      <c r="L81" s="210" t="s">
        <v>260</v>
      </c>
    </row>
    <row r="82" spans="1:13" s="17" customFormat="1" ht="16.5">
      <c r="B82" s="60" t="s">
        <v>308</v>
      </c>
      <c r="C82" s="84" t="s">
        <v>260</v>
      </c>
      <c r="D82" s="84" t="s">
        <v>260</v>
      </c>
      <c r="E82" s="84">
        <v>-2022</v>
      </c>
      <c r="F82" s="84">
        <v>-3393</v>
      </c>
      <c r="G82" s="84">
        <v>-6994</v>
      </c>
      <c r="H82" s="84">
        <v>-12151</v>
      </c>
      <c r="I82" s="84">
        <v>-9402</v>
      </c>
      <c r="J82" s="345">
        <v>-9687</v>
      </c>
      <c r="K82" s="250">
        <v>-6101</v>
      </c>
      <c r="L82" s="126">
        <v>-11893</v>
      </c>
    </row>
    <row r="83" spans="1:13" s="17" customFormat="1" ht="21.75" customHeight="1">
      <c r="B83" s="60" t="s">
        <v>309</v>
      </c>
      <c r="C83" s="84">
        <v>-6603</v>
      </c>
      <c r="D83" s="84">
        <v>-12916</v>
      </c>
      <c r="E83" s="84">
        <v>-3367</v>
      </c>
      <c r="F83" s="84">
        <v>-293</v>
      </c>
      <c r="G83" s="84">
        <v>-659</v>
      </c>
      <c r="H83" s="84">
        <v>-561</v>
      </c>
      <c r="I83" s="84">
        <v>-1167</v>
      </c>
      <c r="J83" s="345">
        <v>-127</v>
      </c>
      <c r="K83" s="250">
        <v>-122</v>
      </c>
      <c r="L83" s="126">
        <v>-31</v>
      </c>
    </row>
    <row r="84" spans="1:13" s="17" customFormat="1" ht="31">
      <c r="B84" s="60" t="s">
        <v>310</v>
      </c>
      <c r="C84" s="84" t="s">
        <v>260</v>
      </c>
      <c r="D84" s="84" t="s">
        <v>260</v>
      </c>
      <c r="E84" s="84">
        <v>-1238</v>
      </c>
      <c r="F84" s="84">
        <v>-9</v>
      </c>
      <c r="G84" s="84">
        <v>-2</v>
      </c>
      <c r="H84" s="345">
        <v>-9.9999999999999995E-7</v>
      </c>
      <c r="I84" s="84">
        <v>-1</v>
      </c>
      <c r="J84" s="345">
        <v>-9.9999999999999995E-7</v>
      </c>
      <c r="K84" s="250">
        <v>-5</v>
      </c>
      <c r="L84" s="210" t="s">
        <v>260</v>
      </c>
    </row>
    <row r="85" spans="1:13" s="17" customFormat="1" ht="16.5">
      <c r="B85" s="60" t="s">
        <v>311</v>
      </c>
      <c r="C85" s="84">
        <v>-8998</v>
      </c>
      <c r="D85" s="84">
        <v>-13415</v>
      </c>
      <c r="E85" s="84">
        <v>-950</v>
      </c>
      <c r="F85" s="84">
        <v>-3957</v>
      </c>
      <c r="G85" s="84">
        <v>-6085</v>
      </c>
      <c r="H85" s="84">
        <v>-15132</v>
      </c>
      <c r="I85" s="84">
        <v>-16543</v>
      </c>
      <c r="J85" s="345">
        <v>-801</v>
      </c>
      <c r="K85" s="250">
        <v>-2640</v>
      </c>
      <c r="L85" s="126">
        <v>-1530</v>
      </c>
    </row>
    <row r="86" spans="1:13" s="17" customFormat="1" ht="21.75" customHeight="1">
      <c r="B86" s="60" t="s">
        <v>312</v>
      </c>
      <c r="C86" s="84" t="s">
        <v>260</v>
      </c>
      <c r="D86" s="84">
        <v>-24650</v>
      </c>
      <c r="E86" s="84" t="s">
        <v>260</v>
      </c>
      <c r="F86" s="84" t="s">
        <v>260</v>
      </c>
      <c r="G86" s="84" t="s">
        <v>260</v>
      </c>
      <c r="H86" s="84" t="s">
        <v>260</v>
      </c>
      <c r="I86" s="84" t="s">
        <v>260</v>
      </c>
      <c r="J86" s="84" t="s">
        <v>260</v>
      </c>
      <c r="K86" s="250" t="s">
        <v>260</v>
      </c>
      <c r="L86" s="210" t="s">
        <v>260</v>
      </c>
    </row>
    <row r="87" spans="1:13" s="17" customFormat="1" ht="21.75" customHeight="1">
      <c r="B87" s="60" t="s">
        <v>313</v>
      </c>
      <c r="C87" s="84" t="s">
        <v>260</v>
      </c>
      <c r="D87" s="84" t="s">
        <v>260</v>
      </c>
      <c r="E87" s="84">
        <v>-2954</v>
      </c>
      <c r="F87" s="84">
        <v>-150</v>
      </c>
      <c r="G87" s="84">
        <v>-26</v>
      </c>
      <c r="H87" s="84">
        <v>-80</v>
      </c>
      <c r="I87" s="84">
        <v>-216</v>
      </c>
      <c r="J87" s="345">
        <v>-922</v>
      </c>
      <c r="K87" s="250">
        <v>-205</v>
      </c>
      <c r="L87" s="126">
        <v>-18</v>
      </c>
    </row>
    <row r="88" spans="1:13" s="17" customFormat="1" ht="31">
      <c r="B88" s="60" t="s">
        <v>314</v>
      </c>
      <c r="C88" s="84">
        <v>-34635</v>
      </c>
      <c r="D88" s="84">
        <v>-62265</v>
      </c>
      <c r="E88" s="84">
        <v>-11645</v>
      </c>
      <c r="F88" s="84">
        <v>-20059</v>
      </c>
      <c r="G88" s="84">
        <v>-9107</v>
      </c>
      <c r="H88" s="84">
        <v>-3752</v>
      </c>
      <c r="I88" s="84">
        <v>-7968</v>
      </c>
      <c r="J88" s="345">
        <v>-4855</v>
      </c>
      <c r="K88" s="250">
        <v>-2648</v>
      </c>
      <c r="L88" s="126">
        <v>-1672</v>
      </c>
    </row>
    <row r="89" spans="1:13" s="17" customFormat="1" ht="21.75" customHeight="1">
      <c r="B89" s="60" t="s">
        <v>315</v>
      </c>
      <c r="C89" s="84">
        <v>-6633</v>
      </c>
      <c r="D89" s="84">
        <v>-224119</v>
      </c>
      <c r="E89" s="84">
        <v>-5482</v>
      </c>
      <c r="F89" s="84">
        <v>-1380</v>
      </c>
      <c r="G89" s="84">
        <v>-4613</v>
      </c>
      <c r="H89" s="84">
        <v>-47</v>
      </c>
      <c r="I89" s="84">
        <v>-245</v>
      </c>
      <c r="J89" s="345">
        <v>-5097</v>
      </c>
      <c r="K89" s="250" t="s">
        <v>260</v>
      </c>
      <c r="L89" s="210" t="s">
        <v>260</v>
      </c>
    </row>
    <row r="90" spans="1:13" s="17" customFormat="1" ht="16.5">
      <c r="B90" s="60" t="s">
        <v>316</v>
      </c>
      <c r="C90" s="84" t="s">
        <v>260</v>
      </c>
      <c r="D90" s="84">
        <v>-17986</v>
      </c>
      <c r="E90" s="84" t="s">
        <v>260</v>
      </c>
      <c r="F90" s="84" t="s">
        <v>260</v>
      </c>
      <c r="G90" s="84" t="s">
        <v>260</v>
      </c>
      <c r="H90" s="84" t="s">
        <v>260</v>
      </c>
      <c r="I90" s="84" t="s">
        <v>260</v>
      </c>
      <c r="J90" s="84" t="s">
        <v>260</v>
      </c>
      <c r="K90" s="250" t="s">
        <v>260</v>
      </c>
      <c r="L90" s="210" t="s">
        <v>260</v>
      </c>
    </row>
    <row r="91" spans="1:13" s="17" customFormat="1" ht="21.75" customHeight="1">
      <c r="B91" s="60" t="s">
        <v>317</v>
      </c>
      <c r="C91" s="84" t="s">
        <v>260</v>
      </c>
      <c r="D91" s="84" t="s">
        <v>260</v>
      </c>
      <c r="E91" s="84" t="s">
        <v>260</v>
      </c>
      <c r="F91" s="84" t="s">
        <v>260</v>
      </c>
      <c r="G91" s="84" t="s">
        <v>260</v>
      </c>
      <c r="H91" s="84">
        <v>-5421</v>
      </c>
      <c r="I91" s="84" t="s">
        <v>25</v>
      </c>
      <c r="J91" s="345" t="s">
        <v>25</v>
      </c>
      <c r="K91" s="250" t="s">
        <v>260</v>
      </c>
      <c r="L91" s="210" t="s">
        <v>260</v>
      </c>
    </row>
    <row r="92" spans="1:13" s="17" customFormat="1" ht="21.75" customHeight="1">
      <c r="B92" s="60" t="s">
        <v>318</v>
      </c>
      <c r="C92" s="84">
        <v>-7050</v>
      </c>
      <c r="D92" s="84" t="s">
        <v>260</v>
      </c>
      <c r="E92" s="84" t="s">
        <v>260</v>
      </c>
      <c r="F92" s="84">
        <v>-160</v>
      </c>
      <c r="G92" s="84" t="s">
        <v>260</v>
      </c>
      <c r="H92" s="84" t="s">
        <v>260</v>
      </c>
      <c r="I92" s="84" t="s">
        <v>25</v>
      </c>
      <c r="J92" s="345" t="s">
        <v>25</v>
      </c>
      <c r="K92" s="250" t="s">
        <v>260</v>
      </c>
      <c r="L92" s="210" t="s">
        <v>260</v>
      </c>
    </row>
    <row r="93" spans="1:13" s="17" customFormat="1" ht="21.75" customHeight="1">
      <c r="B93" s="60" t="s">
        <v>319</v>
      </c>
      <c r="C93" s="84" t="s">
        <v>260</v>
      </c>
      <c r="D93" s="84" t="s">
        <v>260</v>
      </c>
      <c r="E93" s="84" t="s">
        <v>260</v>
      </c>
      <c r="F93" s="84">
        <v>-463</v>
      </c>
      <c r="G93" s="84" t="s">
        <v>260</v>
      </c>
      <c r="H93" s="84" t="s">
        <v>260</v>
      </c>
      <c r="I93" s="84" t="s">
        <v>25</v>
      </c>
      <c r="J93" s="345" t="s">
        <v>25</v>
      </c>
      <c r="K93" s="250" t="s">
        <v>260</v>
      </c>
      <c r="L93" s="210" t="s">
        <v>260</v>
      </c>
    </row>
    <row r="94" spans="1:13" s="17" customFormat="1" ht="46.5">
      <c r="B94" s="366" t="s">
        <v>320</v>
      </c>
      <c r="C94" s="84" t="s">
        <v>260</v>
      </c>
      <c r="D94" s="84" t="s">
        <v>260</v>
      </c>
      <c r="E94" s="84" t="s">
        <v>260</v>
      </c>
      <c r="F94" s="402" t="s">
        <v>321</v>
      </c>
      <c r="G94" s="402" t="s">
        <v>321</v>
      </c>
      <c r="H94" s="402" t="s">
        <v>321</v>
      </c>
      <c r="I94" s="402" t="s">
        <v>321</v>
      </c>
      <c r="J94" s="388">
        <v>-960</v>
      </c>
      <c r="K94" s="250" t="s">
        <v>260</v>
      </c>
      <c r="L94" s="210" t="s">
        <v>260</v>
      </c>
    </row>
    <row r="95" spans="1:13" ht="21.75" customHeight="1">
      <c r="A95" s="17"/>
      <c r="B95" s="403" t="s">
        <v>322</v>
      </c>
      <c r="C95" s="84" t="s">
        <v>260</v>
      </c>
      <c r="D95" s="84" t="s">
        <v>260</v>
      </c>
      <c r="E95" s="84" t="s">
        <v>260</v>
      </c>
      <c r="F95" s="173" t="s">
        <v>321</v>
      </c>
      <c r="G95" s="173" t="s">
        <v>321</v>
      </c>
      <c r="H95" s="173" t="s">
        <v>321</v>
      </c>
      <c r="I95" s="173" t="s">
        <v>321</v>
      </c>
      <c r="J95" s="345">
        <v>-1311</v>
      </c>
      <c r="K95" s="250" t="s">
        <v>260</v>
      </c>
      <c r="L95" s="210" t="s">
        <v>260</v>
      </c>
      <c r="M95" s="17"/>
    </row>
    <row r="96" spans="1:13" ht="21.75" customHeight="1">
      <c r="A96" s="17"/>
      <c r="B96" s="817" t="s">
        <v>595</v>
      </c>
      <c r="C96" s="84">
        <v>-28338</v>
      </c>
      <c r="D96" s="84" t="s">
        <v>260</v>
      </c>
      <c r="E96" s="84" t="s">
        <v>260</v>
      </c>
      <c r="F96" s="84" t="s">
        <v>260</v>
      </c>
      <c r="G96" s="84" t="s">
        <v>260</v>
      </c>
      <c r="H96" s="84" t="s">
        <v>260</v>
      </c>
      <c r="I96" s="84" t="s">
        <v>260</v>
      </c>
      <c r="J96" s="84" t="s">
        <v>260</v>
      </c>
      <c r="K96" s="250" t="s">
        <v>260</v>
      </c>
      <c r="L96" s="210" t="s">
        <v>260</v>
      </c>
      <c r="M96" s="17"/>
    </row>
    <row r="97" spans="1:13" ht="30.75" customHeight="1">
      <c r="A97" s="17"/>
      <c r="B97" s="366" t="s">
        <v>323</v>
      </c>
      <c r="C97" s="346">
        <v>-15271</v>
      </c>
      <c r="D97" s="84" t="s">
        <v>260</v>
      </c>
      <c r="E97" s="84" t="s">
        <v>260</v>
      </c>
      <c r="F97" s="84" t="s">
        <v>260</v>
      </c>
      <c r="G97" s="84" t="s">
        <v>260</v>
      </c>
      <c r="H97" s="84" t="s">
        <v>260</v>
      </c>
      <c r="I97" s="84" t="s">
        <v>260</v>
      </c>
      <c r="J97" s="84" t="s">
        <v>260</v>
      </c>
      <c r="K97" s="250" t="s">
        <v>260</v>
      </c>
      <c r="L97" s="210" t="s">
        <v>260</v>
      </c>
      <c r="M97" s="17"/>
    </row>
    <row r="98" spans="1:13" ht="30.75" customHeight="1">
      <c r="A98" s="17"/>
      <c r="B98" s="404" t="s">
        <v>324</v>
      </c>
      <c r="C98" s="346">
        <v>-206</v>
      </c>
      <c r="D98" s="84" t="s">
        <v>260</v>
      </c>
      <c r="E98" s="84" t="s">
        <v>260</v>
      </c>
      <c r="F98" s="84" t="s">
        <v>260</v>
      </c>
      <c r="G98" s="84" t="s">
        <v>260</v>
      </c>
      <c r="H98" s="84" t="s">
        <v>260</v>
      </c>
      <c r="I98" s="84" t="s">
        <v>260</v>
      </c>
      <c r="J98" s="84" t="s">
        <v>260</v>
      </c>
      <c r="K98" s="250" t="s">
        <v>260</v>
      </c>
      <c r="L98" s="210" t="s">
        <v>260</v>
      </c>
      <c r="M98" s="17"/>
    </row>
    <row r="99" spans="1:13" ht="21.75" customHeight="1">
      <c r="A99" s="17"/>
      <c r="B99" s="403" t="s">
        <v>325</v>
      </c>
      <c r="C99" s="84" t="s">
        <v>260</v>
      </c>
      <c r="D99" s="84" t="s">
        <v>260</v>
      </c>
      <c r="E99" s="84" t="s">
        <v>260</v>
      </c>
      <c r="F99" s="84" t="s">
        <v>260</v>
      </c>
      <c r="G99" s="84" t="s">
        <v>260</v>
      </c>
      <c r="H99" s="84" t="s">
        <v>260</v>
      </c>
      <c r="I99" s="84" t="s">
        <v>260</v>
      </c>
      <c r="J99" s="84" t="s">
        <v>260</v>
      </c>
      <c r="K99" s="250">
        <v>-2348</v>
      </c>
      <c r="L99" s="126">
        <v>-582</v>
      </c>
      <c r="M99" s="17"/>
    </row>
    <row r="100" spans="1:13" ht="21.75" customHeight="1" thickBot="1">
      <c r="A100" s="17"/>
      <c r="B100" s="403" t="s">
        <v>326</v>
      </c>
      <c r="C100" s="84" t="s">
        <v>260</v>
      </c>
      <c r="D100" s="84" t="s">
        <v>260</v>
      </c>
      <c r="E100" s="84" t="s">
        <v>260</v>
      </c>
      <c r="F100" s="84" t="s">
        <v>260</v>
      </c>
      <c r="G100" s="84" t="s">
        <v>260</v>
      </c>
      <c r="H100" s="84" t="s">
        <v>260</v>
      </c>
      <c r="I100" s="84" t="s">
        <v>260</v>
      </c>
      <c r="J100" s="84" t="s">
        <v>260</v>
      </c>
      <c r="K100" s="368">
        <v>-99</v>
      </c>
      <c r="L100" s="249" t="s">
        <v>260</v>
      </c>
      <c r="M100" s="17"/>
    </row>
    <row r="101" spans="1:13" ht="21.75" customHeight="1" thickTop="1">
      <c r="A101" s="17"/>
      <c r="B101" s="405" t="s">
        <v>271</v>
      </c>
      <c r="C101" s="406">
        <v>-90563</v>
      </c>
      <c r="D101" s="406">
        <v>-438167</v>
      </c>
      <c r="E101" s="406">
        <v>-9358</v>
      </c>
      <c r="F101" s="406">
        <v>-1449</v>
      </c>
      <c r="G101" s="406">
        <v>-13135</v>
      </c>
      <c r="H101" s="406">
        <v>3434</v>
      </c>
      <c r="I101" s="406">
        <v>5192</v>
      </c>
      <c r="J101" s="407">
        <v>-6004</v>
      </c>
      <c r="K101" s="408">
        <v>-775</v>
      </c>
      <c r="L101" s="409">
        <v>-2759</v>
      </c>
      <c r="M101" s="17"/>
    </row>
  </sheetData>
  <mergeCells count="28">
    <mergeCell ref="J4:J5"/>
    <mergeCell ref="K4:K5"/>
    <mergeCell ref="L4:L5"/>
    <mergeCell ref="B36:P37"/>
    <mergeCell ref="B4:B5"/>
    <mergeCell ref="C4:C5"/>
    <mergeCell ref="D4:D5"/>
    <mergeCell ref="E4:E5"/>
    <mergeCell ref="F4:F5"/>
    <mergeCell ref="H4:H5"/>
    <mergeCell ref="I4:I5"/>
    <mergeCell ref="G4:G5"/>
    <mergeCell ref="B44:B45"/>
    <mergeCell ref="C44:C45"/>
    <mergeCell ref="D44:D45"/>
    <mergeCell ref="E44:E45"/>
    <mergeCell ref="F44:F45"/>
    <mergeCell ref="J63:J64"/>
    <mergeCell ref="K63:K64"/>
    <mergeCell ref="L63:L64"/>
    <mergeCell ref="B63:B64"/>
    <mergeCell ref="C63:C64"/>
    <mergeCell ref="D63:D64"/>
    <mergeCell ref="E63:E64"/>
    <mergeCell ref="F63:F64"/>
    <mergeCell ref="G63:G64"/>
    <mergeCell ref="H63:H64"/>
    <mergeCell ref="I63:I64"/>
  </mergeCells>
  <phoneticPr fontId="2"/>
  <printOptions horizontalCentered="1"/>
  <pageMargins left="0.39370078740157483" right="0.43307086614173229" top="0.78740157480314965" bottom="0.39370078740157483" header="0.27559055118110237" footer="0.35433070866141736"/>
  <pageSetup paperSize="8" scale="33"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B1921-1258-4F13-A02D-225055CF4384}">
  <sheetPr>
    <pageSetUpPr fitToPage="1"/>
  </sheetPr>
  <dimension ref="A1:AA60"/>
  <sheetViews>
    <sheetView showGridLines="0" view="pageBreakPreview" zoomScale="55" zoomScaleNormal="40" zoomScaleSheetLayoutView="55" workbookViewId="0"/>
  </sheetViews>
  <sheetFormatPr defaultColWidth="9" defaultRowHeight="28.5" customHeight="1"/>
  <cols>
    <col min="1" max="1" width="3.6328125" style="1" customWidth="1"/>
    <col min="2" max="2" width="59.1796875" style="9" customWidth="1"/>
    <col min="3" max="7" width="20.6328125" style="873" customWidth="1"/>
    <col min="8" max="11" width="20.6328125" style="874" customWidth="1"/>
    <col min="12" max="12" width="17.6328125" style="874" customWidth="1"/>
    <col min="13" max="13" width="59.1796875" style="1" customWidth="1"/>
    <col min="14" max="22" width="20.6328125" style="1" customWidth="1"/>
    <col min="23" max="24" width="17.6328125" style="1" customWidth="1"/>
    <col min="25" max="16384" width="9" style="1"/>
  </cols>
  <sheetData>
    <row r="1" spans="1:26" ht="48.75" customHeight="1">
      <c r="A1" s="52" t="s">
        <v>518</v>
      </c>
      <c r="B1" s="52"/>
      <c r="C1" s="841"/>
      <c r="D1" s="841"/>
      <c r="E1" s="842"/>
      <c r="F1" s="842"/>
      <c r="G1" s="842"/>
      <c r="H1" s="842"/>
      <c r="I1" s="1"/>
      <c r="J1" s="1"/>
      <c r="K1" s="1"/>
      <c r="L1" s="1"/>
    </row>
    <row r="2" spans="1:26" ht="25">
      <c r="B2" s="1"/>
      <c r="C2" s="1"/>
      <c r="D2" s="1"/>
      <c r="E2" s="843"/>
      <c r="F2" s="843"/>
      <c r="G2" s="79"/>
      <c r="H2" s="1302"/>
      <c r="I2" s="844"/>
      <c r="J2" s="844"/>
      <c r="K2" s="845" t="s">
        <v>506</v>
      </c>
      <c r="L2" s="1"/>
      <c r="M2" s="1000"/>
      <c r="N2" s="1000"/>
      <c r="S2" s="1303" t="s">
        <v>506</v>
      </c>
      <c r="T2" s="1000"/>
      <c r="U2" s="1303"/>
      <c r="V2" s="1303"/>
    </row>
    <row r="3" spans="1:26" s="3" customFormat="1" ht="49.5" customHeight="1">
      <c r="B3" s="47"/>
      <c r="C3" s="1702" t="s">
        <v>19</v>
      </c>
      <c r="D3" s="1709"/>
      <c r="E3" s="1703"/>
      <c r="F3" s="1702" t="s">
        <v>645</v>
      </c>
      <c r="G3" s="1709"/>
      <c r="H3" s="1703"/>
      <c r="I3" s="1702" t="s">
        <v>32</v>
      </c>
      <c r="J3" s="1709"/>
      <c r="K3" s="1703"/>
      <c r="L3" s="847"/>
      <c r="M3" s="47"/>
      <c r="N3" s="1702" t="s">
        <v>19</v>
      </c>
      <c r="O3" s="1703"/>
      <c r="P3" s="1705" t="s">
        <v>722</v>
      </c>
      <c r="Q3" s="1706"/>
      <c r="R3" s="1707" t="s">
        <v>723</v>
      </c>
      <c r="S3" s="1706"/>
      <c r="T3" s="1406"/>
      <c r="U3" s="1406"/>
    </row>
    <row r="4" spans="1:26" s="4" customFormat="1" ht="42" customHeight="1">
      <c r="B4" s="48"/>
      <c r="C4" s="1730" t="s">
        <v>625</v>
      </c>
      <c r="D4" s="1732" t="s">
        <v>662</v>
      </c>
      <c r="E4" s="1728" t="s">
        <v>666</v>
      </c>
      <c r="F4" s="1730" t="s">
        <v>625</v>
      </c>
      <c r="G4" s="1732" t="s">
        <v>662</v>
      </c>
      <c r="H4" s="1728" t="s">
        <v>666</v>
      </c>
      <c r="I4" s="1730" t="s">
        <v>625</v>
      </c>
      <c r="J4" s="1732" t="s">
        <v>662</v>
      </c>
      <c r="K4" s="1728" t="s">
        <v>666</v>
      </c>
      <c r="L4" s="1737"/>
      <c r="M4" s="48"/>
      <c r="N4" s="1730" t="s">
        <v>670</v>
      </c>
      <c r="O4" s="1686" t="s">
        <v>719</v>
      </c>
      <c r="P4" s="1730" t="s">
        <v>670</v>
      </c>
      <c r="Q4" s="1686" t="s">
        <v>719</v>
      </c>
      <c r="R4" s="1730" t="s">
        <v>670</v>
      </c>
      <c r="S4" s="1686" t="s">
        <v>719</v>
      </c>
    </row>
    <row r="5" spans="1:26" s="5" customFormat="1" ht="42" customHeight="1">
      <c r="B5" s="49"/>
      <c r="C5" s="1731"/>
      <c r="D5" s="1733"/>
      <c r="E5" s="1729"/>
      <c r="F5" s="1731"/>
      <c r="G5" s="1733"/>
      <c r="H5" s="1729"/>
      <c r="I5" s="1731"/>
      <c r="J5" s="1733"/>
      <c r="K5" s="1729"/>
      <c r="L5" s="1737"/>
      <c r="M5" s="49"/>
      <c r="N5" s="1731"/>
      <c r="O5" s="1704"/>
      <c r="P5" s="1731"/>
      <c r="Q5" s="1704"/>
      <c r="R5" s="1731"/>
      <c r="S5" s="1704"/>
    </row>
    <row r="6" spans="1:26" s="6" customFormat="1" ht="43.5" customHeight="1">
      <c r="B6" s="75" t="s">
        <v>555</v>
      </c>
      <c r="C6" s="1238">
        <v>45.6</v>
      </c>
      <c r="D6" s="1249">
        <v>55.4</v>
      </c>
      <c r="E6" s="1002">
        <v>60.2</v>
      </c>
      <c r="F6" s="1238">
        <v>7.1</v>
      </c>
      <c r="G6" s="1249">
        <v>6</v>
      </c>
      <c r="H6" s="1002">
        <v>2.2999999999999998</v>
      </c>
      <c r="I6" s="1245">
        <v>191.8</v>
      </c>
      <c r="J6" s="1249">
        <v>182.7</v>
      </c>
      <c r="K6" s="1002">
        <v>290.7</v>
      </c>
      <c r="L6" s="854"/>
      <c r="M6" s="75" t="s">
        <v>555</v>
      </c>
      <c r="N6" s="1238">
        <v>65.5</v>
      </c>
      <c r="O6" s="1407">
        <v>66</v>
      </c>
      <c r="P6" s="1238">
        <v>1.6</v>
      </c>
      <c r="Q6" s="169">
        <v>-5.29</v>
      </c>
      <c r="R6" s="1245">
        <v>289.7</v>
      </c>
      <c r="S6" s="1407">
        <v>348.5</v>
      </c>
    </row>
    <row r="7" spans="1:26" s="6" customFormat="1" ht="43.5" customHeight="1">
      <c r="B7" s="74" t="s">
        <v>769</v>
      </c>
      <c r="C7" s="1239">
        <v>16.2</v>
      </c>
      <c r="D7" s="1250">
        <v>19</v>
      </c>
      <c r="E7" s="1003">
        <v>19.3</v>
      </c>
      <c r="F7" s="1239">
        <v>4.7</v>
      </c>
      <c r="G7" s="1250">
        <v>7</v>
      </c>
      <c r="H7" s="1003">
        <v>4.3</v>
      </c>
      <c r="I7" s="1246">
        <v>218</v>
      </c>
      <c r="J7" s="1250">
        <v>201.4</v>
      </c>
      <c r="K7" s="1003">
        <v>204.3</v>
      </c>
      <c r="L7" s="854"/>
      <c r="M7" s="74" t="s">
        <v>770</v>
      </c>
      <c r="N7" s="1239">
        <v>26.3</v>
      </c>
      <c r="O7" s="1408">
        <v>27.5</v>
      </c>
      <c r="P7" s="1239">
        <v>1232.0999999999999</v>
      </c>
      <c r="Q7" s="1408">
        <v>15.5</v>
      </c>
      <c r="R7" s="1246">
        <v>373.4</v>
      </c>
      <c r="S7" s="1408">
        <v>453.9</v>
      </c>
    </row>
    <row r="8" spans="1:26" s="6" customFormat="1" ht="43.5" customHeight="1">
      <c r="B8" s="74" t="s">
        <v>656</v>
      </c>
      <c r="C8" s="1239">
        <v>19</v>
      </c>
      <c r="D8" s="1250">
        <v>28.2</v>
      </c>
      <c r="E8" s="1003">
        <v>33.4</v>
      </c>
      <c r="F8" s="1239">
        <v>6.6</v>
      </c>
      <c r="G8" s="1250">
        <v>7.6</v>
      </c>
      <c r="H8" s="1003">
        <v>15.9</v>
      </c>
      <c r="I8" s="1246">
        <v>421.1</v>
      </c>
      <c r="J8" s="1250">
        <v>516.5</v>
      </c>
      <c r="K8" s="1003">
        <v>547.6</v>
      </c>
      <c r="L8" s="854"/>
      <c r="M8" s="74" t="s">
        <v>771</v>
      </c>
      <c r="N8" s="1239">
        <v>40.9</v>
      </c>
      <c r="O8" s="1408">
        <v>65.900000000000006</v>
      </c>
      <c r="P8" s="1239">
        <v>22.4</v>
      </c>
      <c r="Q8" s="1408">
        <v>31.9</v>
      </c>
      <c r="R8" s="1246">
        <v>611.6</v>
      </c>
      <c r="S8" s="1408">
        <v>758.6</v>
      </c>
    </row>
    <row r="9" spans="1:26" s="6" customFormat="1" ht="43.5" customHeight="1">
      <c r="B9" s="74" t="s">
        <v>657</v>
      </c>
      <c r="C9" s="1239">
        <v>60</v>
      </c>
      <c r="D9" s="1250">
        <v>83.4</v>
      </c>
      <c r="E9" s="1003">
        <v>48.3</v>
      </c>
      <c r="F9" s="1239">
        <v>34.1</v>
      </c>
      <c r="G9" s="1250">
        <v>62.7</v>
      </c>
      <c r="H9" s="1003">
        <v>43.5</v>
      </c>
      <c r="I9" s="1246">
        <v>511.5</v>
      </c>
      <c r="J9" s="1250">
        <v>531.9</v>
      </c>
      <c r="K9" s="1003">
        <v>533.4</v>
      </c>
      <c r="L9" s="854"/>
      <c r="M9" s="74" t="s">
        <v>657</v>
      </c>
      <c r="N9" s="1239">
        <v>35.9</v>
      </c>
      <c r="O9" s="1408">
        <v>17</v>
      </c>
      <c r="P9" s="1239">
        <v>2918.6</v>
      </c>
      <c r="Q9" s="1408">
        <v>48</v>
      </c>
      <c r="R9" s="1246">
        <v>487.1</v>
      </c>
      <c r="S9" s="1408">
        <v>499.8</v>
      </c>
    </row>
    <row r="10" spans="1:26" s="6" customFormat="1" ht="43.5" customHeight="1">
      <c r="B10" s="74" t="s">
        <v>651</v>
      </c>
      <c r="C10" s="1239">
        <v>50.7</v>
      </c>
      <c r="D10" s="1250">
        <v>62.5</v>
      </c>
      <c r="E10" s="1003">
        <v>59.7</v>
      </c>
      <c r="F10" s="1239">
        <v>12.6</v>
      </c>
      <c r="G10" s="1250">
        <v>18.600000000000001</v>
      </c>
      <c r="H10" s="1003">
        <v>14.8</v>
      </c>
      <c r="I10" s="1246">
        <v>320.5</v>
      </c>
      <c r="J10" s="1250">
        <v>322.2</v>
      </c>
      <c r="K10" s="1003">
        <v>324.89999999999998</v>
      </c>
      <c r="L10" s="854"/>
      <c r="M10" s="74" t="s">
        <v>658</v>
      </c>
      <c r="N10" s="1239">
        <v>65.2</v>
      </c>
      <c r="O10" s="1408">
        <v>72.5</v>
      </c>
      <c r="P10" s="1239">
        <v>20</v>
      </c>
      <c r="Q10" s="1408">
        <v>20</v>
      </c>
      <c r="R10" s="1246">
        <v>309.7</v>
      </c>
      <c r="S10" s="1408">
        <v>382.7</v>
      </c>
    </row>
    <row r="11" spans="1:26" s="6" customFormat="1" ht="49.25" customHeight="1">
      <c r="B11" s="1018" t="s">
        <v>652</v>
      </c>
      <c r="C11" s="1239">
        <v>30.1</v>
      </c>
      <c r="D11" s="1250">
        <v>29.4</v>
      </c>
      <c r="E11" s="1003">
        <v>34.1</v>
      </c>
      <c r="F11" s="1239">
        <v>6.4</v>
      </c>
      <c r="G11" s="1250">
        <v>6.3</v>
      </c>
      <c r="H11" s="1003">
        <v>7.5</v>
      </c>
      <c r="I11" s="1246">
        <v>238.9</v>
      </c>
      <c r="J11" s="1250">
        <v>238.9</v>
      </c>
      <c r="K11" s="1003">
        <v>258.3</v>
      </c>
      <c r="L11" s="854"/>
      <c r="M11" s="1018" t="s">
        <v>659</v>
      </c>
      <c r="N11" s="1239">
        <v>35.1</v>
      </c>
      <c r="O11" s="1408">
        <v>33.5</v>
      </c>
      <c r="P11" s="1239">
        <v>6.4</v>
      </c>
      <c r="Q11" s="1408">
        <v>5.9</v>
      </c>
      <c r="R11" s="1246">
        <v>244.1</v>
      </c>
      <c r="S11" s="1408">
        <v>244.3</v>
      </c>
    </row>
    <row r="12" spans="1:26" s="6" customFormat="1" ht="43.5" customHeight="1">
      <c r="B12" s="1018" t="s">
        <v>660</v>
      </c>
      <c r="C12" s="1240">
        <v>32.5</v>
      </c>
      <c r="D12" s="1251">
        <v>45.1</v>
      </c>
      <c r="E12" s="1004">
        <v>57.3</v>
      </c>
      <c r="F12" s="1240">
        <v>5</v>
      </c>
      <c r="G12" s="1251">
        <v>6.8</v>
      </c>
      <c r="H12" s="1004">
        <v>13.1</v>
      </c>
      <c r="I12" s="1247">
        <v>427.1</v>
      </c>
      <c r="J12" s="1251">
        <v>419.9</v>
      </c>
      <c r="K12" s="1004">
        <v>533.6</v>
      </c>
      <c r="L12" s="854"/>
      <c r="M12" s="1018" t="s">
        <v>660</v>
      </c>
      <c r="N12" s="1240">
        <v>6520.1</v>
      </c>
      <c r="O12" s="1409">
        <v>70.900000000000006</v>
      </c>
      <c r="P12" s="1240">
        <v>11.4</v>
      </c>
      <c r="Q12" s="1409">
        <v>14.2</v>
      </c>
      <c r="R12" s="1247">
        <v>586.79999999999995</v>
      </c>
      <c r="S12" s="1409">
        <v>717.8</v>
      </c>
    </row>
    <row r="13" spans="1:26" s="6" customFormat="1" ht="43.5" customHeight="1">
      <c r="B13" s="74" t="s">
        <v>3</v>
      </c>
      <c r="C13" s="1240">
        <v>19.3</v>
      </c>
      <c r="D13" s="1251">
        <v>14.9</v>
      </c>
      <c r="E13" s="1004">
        <v>14.3</v>
      </c>
      <c r="F13" s="1240">
        <v>0.84399999999999997</v>
      </c>
      <c r="G13" s="1251">
        <v>1.5</v>
      </c>
      <c r="H13" s="1004">
        <v>-0.6</v>
      </c>
      <c r="I13" s="1247">
        <v>335.6</v>
      </c>
      <c r="J13" s="1251">
        <v>282.3</v>
      </c>
      <c r="K13" s="1004">
        <v>299.5</v>
      </c>
      <c r="L13" s="854"/>
      <c r="M13" s="74" t="s">
        <v>3</v>
      </c>
      <c r="N13" s="1240">
        <v>13.4</v>
      </c>
      <c r="O13" s="1409">
        <v>14.8</v>
      </c>
      <c r="P13" s="1240">
        <v>1</v>
      </c>
      <c r="Q13" s="1409">
        <v>10.6</v>
      </c>
      <c r="R13" s="1247">
        <v>332.9</v>
      </c>
      <c r="S13" s="1409">
        <v>338.7</v>
      </c>
    </row>
    <row r="14" spans="1:26" s="6" customFormat="1" ht="43.5" customHeight="1" thickBot="1">
      <c r="B14" s="75" t="s">
        <v>4</v>
      </c>
      <c r="C14" s="1241">
        <v>-2.1</v>
      </c>
      <c r="D14" s="1252">
        <v>-0.3</v>
      </c>
      <c r="E14" s="1078">
        <v>-0.6</v>
      </c>
      <c r="F14" s="1243">
        <v>5</v>
      </c>
      <c r="G14" s="1252">
        <v>-5.3</v>
      </c>
      <c r="H14" s="1078">
        <v>0</v>
      </c>
      <c r="I14" s="1248">
        <v>-2.9</v>
      </c>
      <c r="J14" s="1252">
        <v>-34.799999999999997</v>
      </c>
      <c r="K14" s="1078">
        <v>-105.4</v>
      </c>
      <c r="L14" s="854"/>
      <c r="M14" s="75" t="s">
        <v>4</v>
      </c>
      <c r="N14" s="1243">
        <v>-0.7</v>
      </c>
      <c r="O14" s="1458">
        <v>-0.7</v>
      </c>
      <c r="P14" s="1243">
        <v>6.2</v>
      </c>
      <c r="Q14" s="1460">
        <v>5.9</v>
      </c>
      <c r="R14" s="1248">
        <v>-148.1</v>
      </c>
      <c r="S14" s="197">
        <v>-96.2</v>
      </c>
    </row>
    <row r="15" spans="1:26" s="6" customFormat="1" ht="43.5" customHeight="1" thickTop="1">
      <c r="B15" s="76" t="s">
        <v>5</v>
      </c>
      <c r="C15" s="1242">
        <v>271.3</v>
      </c>
      <c r="D15" s="156">
        <v>337.6</v>
      </c>
      <c r="E15" s="157">
        <v>326</v>
      </c>
      <c r="F15" s="1244">
        <v>82.3</v>
      </c>
      <c r="G15" s="156">
        <v>111.2</v>
      </c>
      <c r="H15" s="157">
        <v>100.8</v>
      </c>
      <c r="I15" s="198">
        <v>2661.7</v>
      </c>
      <c r="J15" s="156">
        <v>2660.8</v>
      </c>
      <c r="K15" s="157">
        <v>2886.8</v>
      </c>
      <c r="L15" s="854"/>
      <c r="M15" s="76" t="s">
        <v>5</v>
      </c>
      <c r="N15" s="1244">
        <v>346.8</v>
      </c>
      <c r="O15" s="1459">
        <v>367.5</v>
      </c>
      <c r="P15" s="1244">
        <v>110.6</v>
      </c>
      <c r="Q15" s="1459">
        <v>103.6</v>
      </c>
      <c r="R15" s="1244">
        <v>3087.3</v>
      </c>
      <c r="S15" s="1459">
        <v>3648</v>
      </c>
    </row>
    <row r="16" spans="1:26" s="6" customFormat="1" ht="43.5" customHeight="1">
      <c r="B16" s="1710"/>
      <c r="C16" s="1710"/>
      <c r="D16" s="1710"/>
      <c r="E16" s="1710"/>
      <c r="F16" s="1710"/>
      <c r="G16" s="1710"/>
      <c r="H16" s="1710"/>
      <c r="I16" s="1710"/>
      <c r="J16" s="1710"/>
      <c r="K16" s="1710"/>
      <c r="L16" s="854"/>
      <c r="M16" s="1710" t="s">
        <v>772</v>
      </c>
      <c r="N16" s="1710"/>
      <c r="O16" s="1710"/>
      <c r="P16" s="1710"/>
      <c r="Q16" s="1711"/>
      <c r="R16" s="1711"/>
      <c r="S16" s="1711"/>
      <c r="T16" s="1711"/>
      <c r="U16" s="1711"/>
      <c r="V16" s="1711"/>
      <c r="W16" s="1080"/>
      <c r="X16" s="1080"/>
      <c r="Y16" s="1080"/>
      <c r="Z16" s="1080"/>
    </row>
    <row r="17" spans="1:27" s="6" customFormat="1" ht="43.5" customHeight="1">
      <c r="B17" s="1711"/>
      <c r="C17" s="1711"/>
      <c r="D17" s="1711"/>
      <c r="E17" s="1711"/>
      <c r="F17" s="1711"/>
      <c r="G17" s="1711"/>
      <c r="H17" s="1711"/>
      <c r="I17" s="1711"/>
      <c r="J17" s="1711"/>
      <c r="K17" s="1711"/>
      <c r="L17" s="854"/>
      <c r="M17" s="1711"/>
      <c r="N17" s="1711"/>
      <c r="O17" s="1711"/>
      <c r="P17" s="1711"/>
      <c r="Q17" s="1711"/>
      <c r="R17" s="1711"/>
      <c r="S17" s="1711"/>
      <c r="T17" s="1711"/>
      <c r="U17" s="1711"/>
      <c r="V17" s="1711"/>
      <c r="W17" s="1080"/>
      <c r="X17" s="1080"/>
      <c r="Y17" s="1080"/>
      <c r="Z17" s="1080"/>
    </row>
    <row r="18" spans="1:27" s="6" customFormat="1" ht="91.5" customHeight="1">
      <c r="B18" s="1711"/>
      <c r="C18" s="1711"/>
      <c r="D18" s="1711"/>
      <c r="E18" s="1711"/>
      <c r="F18" s="1711"/>
      <c r="G18" s="1711"/>
      <c r="H18" s="1711"/>
      <c r="I18" s="1711"/>
      <c r="J18" s="1711"/>
      <c r="K18" s="1711"/>
      <c r="L18" s="854"/>
      <c r="M18" s="1711"/>
      <c r="N18" s="1711"/>
      <c r="O18" s="1711"/>
      <c r="P18" s="1711"/>
      <c r="Q18" s="1711"/>
      <c r="R18" s="1711"/>
      <c r="S18" s="1711"/>
      <c r="T18" s="1711"/>
      <c r="U18" s="1711"/>
      <c r="V18" s="1711"/>
      <c r="W18" s="1080"/>
      <c r="X18" s="1080"/>
      <c r="Y18" s="1080"/>
      <c r="Z18" s="1080"/>
      <c r="AA18" s="854"/>
    </row>
    <row r="19" spans="1:27" ht="48.75" customHeight="1">
      <c r="A19" s="52" t="s">
        <v>519</v>
      </c>
      <c r="B19" s="52"/>
      <c r="C19" s="841"/>
      <c r="D19" s="841"/>
      <c r="E19" s="842"/>
      <c r="F19" s="842"/>
      <c r="G19" s="842"/>
      <c r="H19" s="842"/>
      <c r="I19" s="1"/>
      <c r="J19" s="1"/>
      <c r="K19" s="1"/>
      <c r="L19" s="1"/>
      <c r="M19" s="1080"/>
      <c r="N19" s="1080"/>
      <c r="O19" s="1080"/>
      <c r="P19" s="1080"/>
      <c r="Q19" s="1080"/>
      <c r="R19" s="1080"/>
      <c r="S19" s="1080"/>
      <c r="T19" s="1080"/>
      <c r="U19" s="1080"/>
      <c r="V19" s="1080"/>
    </row>
    <row r="20" spans="1:27" ht="30">
      <c r="B20" s="2"/>
      <c r="E20" s="842"/>
      <c r="F20" s="842"/>
      <c r="G20" s="874"/>
      <c r="H20" s="843"/>
      <c r="J20" s="843"/>
      <c r="K20" s="843" t="s">
        <v>506</v>
      </c>
      <c r="L20" s="1"/>
      <c r="V20" s="845" t="s">
        <v>506</v>
      </c>
    </row>
    <row r="21" spans="1:27" s="3" customFormat="1" ht="49.5" customHeight="1">
      <c r="B21" s="846"/>
      <c r="C21" s="1712" t="s">
        <v>19</v>
      </c>
      <c r="D21" s="1713"/>
      <c r="E21" s="1713"/>
      <c r="F21" s="1747" t="s">
        <v>614</v>
      </c>
      <c r="G21" s="1735"/>
      <c r="H21" s="1736"/>
      <c r="I21" s="1734" t="s">
        <v>32</v>
      </c>
      <c r="J21" s="1735"/>
      <c r="K21" s="1736"/>
      <c r="M21" s="846"/>
      <c r="N21" s="1712" t="s">
        <v>19</v>
      </c>
      <c r="O21" s="1713"/>
      <c r="P21" s="1714"/>
      <c r="Q21" s="1715" t="s">
        <v>614</v>
      </c>
      <c r="R21" s="1716"/>
      <c r="S21" s="1717"/>
      <c r="T21" s="1712" t="s">
        <v>32</v>
      </c>
      <c r="U21" s="1713"/>
      <c r="V21" s="1714"/>
    </row>
    <row r="22" spans="1:27" s="4" customFormat="1" ht="61.5" customHeight="1">
      <c r="B22" s="48"/>
      <c r="C22" s="1724" t="s">
        <v>530</v>
      </c>
      <c r="D22" s="1724" t="s">
        <v>526</v>
      </c>
      <c r="E22" s="1724" t="s">
        <v>532</v>
      </c>
      <c r="F22" s="1740" t="s">
        <v>530</v>
      </c>
      <c r="G22" s="1724" t="s">
        <v>526</v>
      </c>
      <c r="H22" s="1726" t="s">
        <v>532</v>
      </c>
      <c r="I22" s="1737" t="s">
        <v>504</v>
      </c>
      <c r="J22" s="1743" t="s">
        <v>526</v>
      </c>
      <c r="K22" s="1744" t="s">
        <v>532</v>
      </c>
      <c r="M22" s="48"/>
      <c r="N22" s="1718" t="s">
        <v>540</v>
      </c>
      <c r="O22" s="1720" t="s">
        <v>581</v>
      </c>
      <c r="P22" s="1722" t="s">
        <v>594</v>
      </c>
      <c r="Q22" s="1718" t="s">
        <v>540</v>
      </c>
      <c r="R22" s="1724" t="s">
        <v>581</v>
      </c>
      <c r="S22" s="1726" t="s">
        <v>594</v>
      </c>
      <c r="T22" s="1718" t="s">
        <v>540</v>
      </c>
      <c r="U22" s="1724" t="s">
        <v>581</v>
      </c>
      <c r="V22" s="1726" t="s">
        <v>594</v>
      </c>
    </row>
    <row r="23" spans="1:27" s="5" customFormat="1" ht="61.5" customHeight="1">
      <c r="B23" s="49"/>
      <c r="C23" s="1725"/>
      <c r="D23" s="1725"/>
      <c r="E23" s="1725"/>
      <c r="F23" s="1741"/>
      <c r="G23" s="1725"/>
      <c r="H23" s="1727"/>
      <c r="I23" s="1742"/>
      <c r="J23" s="1725"/>
      <c r="K23" s="1745"/>
      <c r="M23" s="49"/>
      <c r="N23" s="1719"/>
      <c r="O23" s="1721"/>
      <c r="P23" s="1723"/>
      <c r="Q23" s="1719"/>
      <c r="R23" s="1725"/>
      <c r="S23" s="1727"/>
      <c r="T23" s="1719"/>
      <c r="U23" s="1725"/>
      <c r="V23" s="1727"/>
    </row>
    <row r="24" spans="1:27" s="6" customFormat="1" ht="49.5" customHeight="1">
      <c r="B24" s="848" t="s">
        <v>511</v>
      </c>
      <c r="C24" s="852">
        <v>25.1</v>
      </c>
      <c r="D24" s="852">
        <v>24.8</v>
      </c>
      <c r="E24" s="875">
        <v>35.299999999999997</v>
      </c>
      <c r="F24" s="876">
        <v>5.9</v>
      </c>
      <c r="G24" s="852">
        <v>3.6</v>
      </c>
      <c r="H24" s="875">
        <v>6.5</v>
      </c>
      <c r="I24" s="876">
        <v>132</v>
      </c>
      <c r="J24" s="852">
        <v>142.6</v>
      </c>
      <c r="K24" s="875">
        <v>182.2</v>
      </c>
      <c r="M24" s="848" t="s">
        <v>511</v>
      </c>
      <c r="N24" s="849">
        <v>42.3</v>
      </c>
      <c r="O24" s="850">
        <v>41.2</v>
      </c>
      <c r="P24" s="851">
        <v>34.299999999999997</v>
      </c>
      <c r="Q24" s="849">
        <v>6.4</v>
      </c>
      <c r="R24" s="852">
        <v>2.4</v>
      </c>
      <c r="S24" s="853">
        <v>1.2</v>
      </c>
      <c r="T24" s="849">
        <v>167.8</v>
      </c>
      <c r="U24" s="852">
        <v>180.5</v>
      </c>
      <c r="V24" s="853">
        <v>164.2</v>
      </c>
    </row>
    <row r="25" spans="1:27" s="6" customFormat="1" ht="49.5" customHeight="1">
      <c r="B25" s="74" t="s">
        <v>512</v>
      </c>
      <c r="C25" s="858">
        <v>26.3</v>
      </c>
      <c r="D25" s="858">
        <v>31.1</v>
      </c>
      <c r="E25" s="878">
        <v>24.9</v>
      </c>
      <c r="F25" s="879">
        <v>3.1</v>
      </c>
      <c r="G25" s="858">
        <v>9.9</v>
      </c>
      <c r="H25" s="878">
        <v>4.5</v>
      </c>
      <c r="I25" s="879">
        <v>164.2</v>
      </c>
      <c r="J25" s="858">
        <v>162.19999999999999</v>
      </c>
      <c r="K25" s="878">
        <v>197.3</v>
      </c>
      <c r="M25" s="74" t="s">
        <v>543</v>
      </c>
      <c r="N25" s="855">
        <v>15.5</v>
      </c>
      <c r="O25" s="856">
        <v>15.7</v>
      </c>
      <c r="P25" s="857">
        <v>13.6</v>
      </c>
      <c r="Q25" s="855">
        <v>4</v>
      </c>
      <c r="R25" s="858">
        <v>1.8</v>
      </c>
      <c r="S25" s="859">
        <v>1.8</v>
      </c>
      <c r="T25" s="855">
        <v>130.19999999999999</v>
      </c>
      <c r="U25" s="858">
        <v>135.1</v>
      </c>
      <c r="V25" s="859">
        <v>169.2</v>
      </c>
    </row>
    <row r="26" spans="1:27" s="6" customFormat="1" ht="49.5" customHeight="1">
      <c r="B26" s="74" t="s">
        <v>535</v>
      </c>
      <c r="C26" s="858">
        <v>17.7</v>
      </c>
      <c r="D26" s="858">
        <v>18</v>
      </c>
      <c r="E26" s="878">
        <v>25.9</v>
      </c>
      <c r="F26" s="879">
        <v>2.2000000000000002</v>
      </c>
      <c r="G26" s="858">
        <v>4.2</v>
      </c>
      <c r="H26" s="878">
        <v>7</v>
      </c>
      <c r="I26" s="879">
        <v>164.5</v>
      </c>
      <c r="J26" s="858">
        <v>197.1</v>
      </c>
      <c r="K26" s="878">
        <v>250.2</v>
      </c>
      <c r="M26" s="74" t="s">
        <v>545</v>
      </c>
      <c r="N26" s="855">
        <v>13.6</v>
      </c>
      <c r="O26" s="856">
        <v>14.7</v>
      </c>
      <c r="P26" s="857">
        <v>13.4</v>
      </c>
      <c r="Q26" s="855">
        <v>2.8</v>
      </c>
      <c r="R26" s="858">
        <v>4.5999999999999996</v>
      </c>
      <c r="S26" s="859">
        <v>4</v>
      </c>
      <c r="T26" s="855">
        <v>121.5</v>
      </c>
      <c r="U26" s="858">
        <v>123.9</v>
      </c>
      <c r="V26" s="859">
        <v>135</v>
      </c>
    </row>
    <row r="27" spans="1:27" s="6" customFormat="1" ht="49.5" customHeight="1">
      <c r="B27" s="74" t="s">
        <v>536</v>
      </c>
      <c r="C27" s="858">
        <v>2.4</v>
      </c>
      <c r="D27" s="858">
        <v>1.9</v>
      </c>
      <c r="E27" s="878">
        <v>4</v>
      </c>
      <c r="F27" s="879">
        <v>-6.9</v>
      </c>
      <c r="G27" s="858">
        <v>-0.6</v>
      </c>
      <c r="H27" s="878">
        <v>-8.5</v>
      </c>
      <c r="I27" s="879">
        <v>140</v>
      </c>
      <c r="J27" s="858">
        <v>137.30000000000001</v>
      </c>
      <c r="K27" s="878">
        <v>114</v>
      </c>
      <c r="M27" s="74" t="s">
        <v>550</v>
      </c>
      <c r="N27" s="855">
        <v>18.7</v>
      </c>
      <c r="O27" s="856">
        <v>25.7</v>
      </c>
      <c r="P27" s="857">
        <v>17.8</v>
      </c>
      <c r="Q27" s="855">
        <v>5.8</v>
      </c>
      <c r="R27" s="858">
        <v>9.6</v>
      </c>
      <c r="S27" s="859">
        <v>3.6</v>
      </c>
      <c r="T27" s="855">
        <v>284.5</v>
      </c>
      <c r="U27" s="858">
        <v>263.2</v>
      </c>
      <c r="V27" s="859">
        <v>269.8</v>
      </c>
    </row>
    <row r="28" spans="1:27" s="6" customFormat="1" ht="49.5" customHeight="1">
      <c r="B28" s="74" t="s">
        <v>513</v>
      </c>
      <c r="C28" s="858">
        <v>9.1</v>
      </c>
      <c r="D28" s="858">
        <v>19.5</v>
      </c>
      <c r="E28" s="878">
        <v>29.5</v>
      </c>
      <c r="F28" s="879">
        <v>4.7</v>
      </c>
      <c r="G28" s="858">
        <v>10</v>
      </c>
      <c r="H28" s="878">
        <v>21.9</v>
      </c>
      <c r="I28" s="879">
        <v>390.5</v>
      </c>
      <c r="J28" s="858">
        <v>398.7</v>
      </c>
      <c r="K28" s="878">
        <v>411.9</v>
      </c>
      <c r="M28" s="74" t="s">
        <v>547</v>
      </c>
      <c r="N28" s="855">
        <v>37.6</v>
      </c>
      <c r="O28" s="856">
        <v>20.399999999999999</v>
      </c>
      <c r="P28" s="857">
        <v>12.4</v>
      </c>
      <c r="Q28" s="855">
        <v>30.5</v>
      </c>
      <c r="R28" s="858">
        <v>20.100000000000001</v>
      </c>
      <c r="S28" s="859">
        <v>-1.7</v>
      </c>
      <c r="T28" s="855">
        <v>464.6</v>
      </c>
      <c r="U28" s="858">
        <v>443.1</v>
      </c>
      <c r="V28" s="859">
        <v>473.9</v>
      </c>
    </row>
    <row r="29" spans="1:27" s="6" customFormat="1" ht="49.5" customHeight="1">
      <c r="B29" s="74" t="s">
        <v>514</v>
      </c>
      <c r="C29" s="858">
        <v>40.700000000000003</v>
      </c>
      <c r="D29" s="858">
        <v>37.4</v>
      </c>
      <c r="E29" s="878">
        <v>45</v>
      </c>
      <c r="F29" s="879">
        <v>9</v>
      </c>
      <c r="G29" s="858">
        <v>8.3000000000000007</v>
      </c>
      <c r="H29" s="878">
        <v>8.6999999999999993</v>
      </c>
      <c r="I29" s="879">
        <v>261.7</v>
      </c>
      <c r="J29" s="858">
        <v>292.60000000000002</v>
      </c>
      <c r="K29" s="878">
        <v>304.89999999999998</v>
      </c>
      <c r="M29" s="74" t="s">
        <v>514</v>
      </c>
      <c r="N29" s="855">
        <v>46.4</v>
      </c>
      <c r="O29" s="856">
        <v>43.2</v>
      </c>
      <c r="P29" s="857">
        <v>37.299999999999997</v>
      </c>
      <c r="Q29" s="855">
        <v>9</v>
      </c>
      <c r="R29" s="858">
        <v>9.3000000000000007</v>
      </c>
      <c r="S29" s="859">
        <v>5.8</v>
      </c>
      <c r="T29" s="855">
        <v>298.60000000000002</v>
      </c>
      <c r="U29" s="858">
        <v>269</v>
      </c>
      <c r="V29" s="859">
        <v>272.3</v>
      </c>
    </row>
    <row r="30" spans="1:27" s="6" customFormat="1" ht="49.5" customHeight="1">
      <c r="B30" s="74" t="s">
        <v>531</v>
      </c>
      <c r="C30" s="858">
        <v>18.100000000000001</v>
      </c>
      <c r="D30" s="858">
        <v>22</v>
      </c>
      <c r="E30" s="878">
        <v>19.399999999999999</v>
      </c>
      <c r="F30" s="879">
        <v>5</v>
      </c>
      <c r="G30" s="858">
        <v>-6.9</v>
      </c>
      <c r="H30" s="878">
        <v>4</v>
      </c>
      <c r="I30" s="879">
        <v>132.1</v>
      </c>
      <c r="J30" s="858">
        <v>130.5</v>
      </c>
      <c r="K30" s="878">
        <v>130.5</v>
      </c>
      <c r="M30" s="74" t="s">
        <v>531</v>
      </c>
      <c r="N30" s="855">
        <v>16.399999999999999</v>
      </c>
      <c r="O30" s="856">
        <v>14.2</v>
      </c>
      <c r="P30" s="857">
        <v>18.8</v>
      </c>
      <c r="Q30" s="855">
        <v>2.2999999999999998</v>
      </c>
      <c r="R30" s="858">
        <v>1.4</v>
      </c>
      <c r="S30" s="859">
        <v>5.0999999999999996</v>
      </c>
      <c r="T30" s="855">
        <v>125.1</v>
      </c>
      <c r="U30" s="858">
        <v>128.9</v>
      </c>
      <c r="V30" s="859">
        <v>133.9</v>
      </c>
    </row>
    <row r="31" spans="1:27" s="6" customFormat="1" ht="49.5" customHeight="1">
      <c r="B31" s="675" t="s">
        <v>604</v>
      </c>
      <c r="C31" s="674">
        <v>32.4</v>
      </c>
      <c r="D31" s="674">
        <v>35.5</v>
      </c>
      <c r="E31" s="878">
        <v>35.200000000000003</v>
      </c>
      <c r="F31" s="681">
        <v>3.7</v>
      </c>
      <c r="G31" s="674">
        <v>7.3</v>
      </c>
      <c r="H31" s="878">
        <v>5.7</v>
      </c>
      <c r="I31" s="681">
        <v>287.60000000000002</v>
      </c>
      <c r="J31" s="674">
        <v>331.8</v>
      </c>
      <c r="K31" s="878">
        <v>422.3</v>
      </c>
      <c r="M31" s="675" t="s">
        <v>552</v>
      </c>
      <c r="N31" s="801">
        <v>38.700000000000003</v>
      </c>
      <c r="O31" s="840">
        <v>35.5</v>
      </c>
      <c r="P31" s="860">
        <v>31.8</v>
      </c>
      <c r="Q31" s="801">
        <v>5.7</v>
      </c>
      <c r="R31" s="861">
        <v>6</v>
      </c>
      <c r="S31" s="802">
        <v>4.5</v>
      </c>
      <c r="T31" s="801">
        <v>395.7</v>
      </c>
      <c r="U31" s="861">
        <v>370.3</v>
      </c>
      <c r="V31" s="802">
        <v>366</v>
      </c>
    </row>
    <row r="32" spans="1:27" s="6" customFormat="1" ht="49.5" customHeight="1">
      <c r="B32" s="675" t="s">
        <v>554</v>
      </c>
      <c r="C32" s="674">
        <v>5</v>
      </c>
      <c r="D32" s="674">
        <v>7.1</v>
      </c>
      <c r="E32" s="878">
        <v>8.1999999999999993</v>
      </c>
      <c r="F32" s="681">
        <v>2.8</v>
      </c>
      <c r="G32" s="674">
        <v>1.3</v>
      </c>
      <c r="H32" s="878">
        <v>2.1</v>
      </c>
      <c r="I32" s="681">
        <v>63</v>
      </c>
      <c r="J32" s="674">
        <v>69.400000000000006</v>
      </c>
      <c r="K32" s="878">
        <v>72.5</v>
      </c>
      <c r="M32" s="675" t="s">
        <v>554</v>
      </c>
      <c r="N32" s="801">
        <v>7</v>
      </c>
      <c r="O32" s="840">
        <v>6</v>
      </c>
      <c r="P32" s="860">
        <v>6</v>
      </c>
      <c r="Q32" s="801">
        <v>1.1000000000000001</v>
      </c>
      <c r="R32" s="861">
        <v>1.5</v>
      </c>
      <c r="S32" s="802">
        <v>1.1000000000000001</v>
      </c>
      <c r="T32" s="801">
        <v>72.5</v>
      </c>
      <c r="U32" s="861">
        <v>77.2</v>
      </c>
      <c r="V32" s="802">
        <v>71.3</v>
      </c>
    </row>
    <row r="33" spans="1:24" s="6" customFormat="1" ht="49.5" customHeight="1">
      <c r="B33" s="74" t="s">
        <v>3</v>
      </c>
      <c r="C33" s="858">
        <v>5.5</v>
      </c>
      <c r="D33" s="858">
        <v>4.5999999999999996</v>
      </c>
      <c r="E33" s="878">
        <v>6.3</v>
      </c>
      <c r="F33" s="879">
        <v>4.5999999999999996</v>
      </c>
      <c r="G33" s="858">
        <v>-1.6</v>
      </c>
      <c r="H33" s="878">
        <v>0.4</v>
      </c>
      <c r="I33" s="879">
        <v>142.30000000000001</v>
      </c>
      <c r="J33" s="858">
        <v>137.4</v>
      </c>
      <c r="K33" s="878">
        <v>144.9</v>
      </c>
      <c r="M33" s="74" t="s">
        <v>3</v>
      </c>
      <c r="N33" s="855">
        <v>5.4</v>
      </c>
      <c r="O33" s="856">
        <v>5.5</v>
      </c>
      <c r="P33" s="857">
        <v>4.5999999999999996</v>
      </c>
      <c r="Q33" s="855">
        <v>0.4</v>
      </c>
      <c r="R33" s="858">
        <v>-0.6</v>
      </c>
      <c r="S33" s="859">
        <v>0.68600000000000005</v>
      </c>
      <c r="T33" s="855">
        <v>144.70999999999998</v>
      </c>
      <c r="U33" s="858">
        <v>201.6</v>
      </c>
      <c r="V33" s="859">
        <v>208.7</v>
      </c>
    </row>
    <row r="34" spans="1:24" s="6" customFormat="1" ht="49.5" customHeight="1" thickBot="1">
      <c r="B34" s="75" t="s">
        <v>4</v>
      </c>
      <c r="C34" s="865">
        <v>-1.6</v>
      </c>
      <c r="D34" s="865">
        <v>-1.2</v>
      </c>
      <c r="E34" s="880">
        <v>-1.3</v>
      </c>
      <c r="F34" s="877">
        <v>2.4</v>
      </c>
      <c r="G34" s="865">
        <v>5.3</v>
      </c>
      <c r="H34" s="880">
        <v>4.5</v>
      </c>
      <c r="I34" s="877">
        <v>178.8</v>
      </c>
      <c r="J34" s="865">
        <v>138.9</v>
      </c>
      <c r="K34" s="880">
        <v>119.7</v>
      </c>
      <c r="M34" s="75" t="s">
        <v>4</v>
      </c>
      <c r="N34" s="862">
        <v>-0.6</v>
      </c>
      <c r="O34" s="863">
        <v>-1.6</v>
      </c>
      <c r="P34" s="864">
        <v>-1.9</v>
      </c>
      <c r="Q34" s="862">
        <v>2.4</v>
      </c>
      <c r="R34" s="865">
        <v>4.7</v>
      </c>
      <c r="S34" s="866">
        <v>0.92300000000000004</v>
      </c>
      <c r="T34" s="862">
        <v>91.881</v>
      </c>
      <c r="U34" s="865">
        <v>37.5</v>
      </c>
      <c r="V34" s="866">
        <v>35.799999999999997</v>
      </c>
    </row>
    <row r="35" spans="1:24" s="6" customFormat="1" ht="49.5" customHeight="1" thickTop="1">
      <c r="B35" s="76" t="s">
        <v>5</v>
      </c>
      <c r="C35" s="870">
        <v>180.7</v>
      </c>
      <c r="D35" s="870">
        <v>200.7</v>
      </c>
      <c r="E35" s="881">
        <v>232.4</v>
      </c>
      <c r="F35" s="882">
        <v>36.5</v>
      </c>
      <c r="G35" s="870">
        <v>40.799999999999997</v>
      </c>
      <c r="H35" s="881">
        <v>56.8</v>
      </c>
      <c r="I35" s="882">
        <v>2056.6999999999998</v>
      </c>
      <c r="J35" s="870">
        <v>2138.5</v>
      </c>
      <c r="K35" s="881">
        <v>2350.4</v>
      </c>
      <c r="M35" s="76" t="s">
        <v>5</v>
      </c>
      <c r="N35" s="867">
        <v>241</v>
      </c>
      <c r="O35" s="868">
        <v>220.5</v>
      </c>
      <c r="P35" s="869">
        <v>188.1</v>
      </c>
      <c r="Q35" s="867">
        <v>70.400000000000006</v>
      </c>
      <c r="R35" s="870">
        <v>60.8</v>
      </c>
      <c r="S35" s="871">
        <v>27</v>
      </c>
      <c r="T35" s="867">
        <v>2297.0590000000002</v>
      </c>
      <c r="U35" s="870">
        <v>2230.3000000000002</v>
      </c>
      <c r="V35" s="871">
        <v>2300.1</v>
      </c>
    </row>
    <row r="36" spans="1:24" s="6" customFormat="1" ht="49.5" customHeight="1">
      <c r="B36" s="1708" t="s">
        <v>619</v>
      </c>
      <c r="C36" s="1708"/>
      <c r="D36" s="1708"/>
      <c r="E36" s="1738"/>
      <c r="F36" s="1738"/>
      <c r="G36" s="1738"/>
      <c r="H36" s="1738"/>
      <c r="M36" s="1708" t="s">
        <v>616</v>
      </c>
      <c r="N36" s="1708"/>
      <c r="O36" s="1708"/>
      <c r="P36" s="1708"/>
      <c r="Q36" s="1708"/>
      <c r="R36" s="1708"/>
      <c r="S36" s="1708"/>
      <c r="T36" s="1708"/>
      <c r="U36" s="1708"/>
      <c r="V36" s="1708"/>
      <c r="W36" s="883"/>
    </row>
    <row r="37" spans="1:24" s="884" customFormat="1" ht="49.5" customHeight="1">
      <c r="B37" s="1739" t="s">
        <v>603</v>
      </c>
      <c r="C37" s="1739"/>
      <c r="D37" s="1739"/>
      <c r="E37" s="1739"/>
      <c r="F37" s="1739"/>
      <c r="G37" s="1739"/>
      <c r="H37" s="1739"/>
      <c r="I37" s="1739"/>
      <c r="J37" s="1739"/>
      <c r="K37" s="1739"/>
      <c r="L37" s="883"/>
      <c r="M37" s="872"/>
      <c r="N37" s="872"/>
      <c r="O37" s="872"/>
      <c r="P37" s="872"/>
      <c r="Q37" s="854"/>
      <c r="R37" s="854"/>
      <c r="S37" s="854"/>
      <c r="T37" s="854"/>
      <c r="U37" s="883"/>
      <c r="V37" s="883"/>
      <c r="W37" s="883"/>
      <c r="X37" s="885"/>
    </row>
    <row r="38" spans="1:24" ht="48.75" customHeight="1">
      <c r="A38" s="52" t="s">
        <v>627</v>
      </c>
      <c r="B38" s="52"/>
      <c r="C38" s="841"/>
      <c r="D38" s="841"/>
      <c r="E38" s="842"/>
      <c r="F38" s="842"/>
      <c r="G38" s="842"/>
      <c r="H38" s="842"/>
      <c r="I38" s="1"/>
      <c r="J38" s="1"/>
      <c r="K38" s="1"/>
      <c r="L38" s="1"/>
      <c r="M38" s="872"/>
      <c r="N38" s="872"/>
      <c r="O38" s="872"/>
      <c r="P38" s="872"/>
      <c r="Q38" s="854"/>
      <c r="R38" s="854"/>
      <c r="S38" s="854"/>
      <c r="T38" s="854"/>
      <c r="U38" s="885"/>
      <c r="V38" s="885"/>
      <c r="W38" s="885"/>
      <c r="X38" s="885"/>
    </row>
    <row r="39" spans="1:24" ht="30">
      <c r="B39" s="2"/>
      <c r="D39" s="874"/>
      <c r="E39" s="842"/>
      <c r="F39" s="842"/>
      <c r="G39" s="874"/>
      <c r="H39" s="843"/>
      <c r="I39" s="843"/>
      <c r="J39" s="843" t="s">
        <v>506</v>
      </c>
      <c r="L39" s="1"/>
    </row>
    <row r="40" spans="1:24" s="3" customFormat="1" ht="49.5" customHeight="1">
      <c r="B40" s="846"/>
      <c r="C40" s="1715" t="s">
        <v>614</v>
      </c>
      <c r="D40" s="1716"/>
      <c r="E40" s="1716"/>
      <c r="F40" s="1716"/>
      <c r="G40" s="1715" t="s">
        <v>32</v>
      </c>
      <c r="H40" s="1716"/>
      <c r="I40" s="1716"/>
      <c r="J40" s="1717"/>
      <c r="M40" s="1"/>
      <c r="N40" s="1"/>
      <c r="O40" s="1"/>
      <c r="P40" s="1"/>
      <c r="Q40" s="1"/>
      <c r="R40" s="1"/>
      <c r="S40" s="1"/>
      <c r="T40" s="1"/>
    </row>
    <row r="41" spans="1:24" s="4" customFormat="1" ht="61.5" customHeight="1">
      <c r="B41" s="48"/>
      <c r="C41" s="1718" t="s">
        <v>72</v>
      </c>
      <c r="D41" s="1720" t="s">
        <v>87</v>
      </c>
      <c r="E41" s="1720" t="s">
        <v>238</v>
      </c>
      <c r="F41" s="1724" t="s">
        <v>483</v>
      </c>
      <c r="G41" s="1718" t="s">
        <v>72</v>
      </c>
      <c r="H41" s="1720" t="s">
        <v>87</v>
      </c>
      <c r="I41" s="1720" t="s">
        <v>238</v>
      </c>
      <c r="J41" s="1726" t="s">
        <v>483</v>
      </c>
      <c r="M41" s="3"/>
      <c r="N41" s="3"/>
      <c r="O41" s="3"/>
      <c r="P41" s="3"/>
      <c r="Q41" s="3"/>
      <c r="R41" s="3"/>
      <c r="S41" s="3"/>
      <c r="T41" s="3"/>
    </row>
    <row r="42" spans="1:24" s="5" customFormat="1" ht="61.5" customHeight="1">
      <c r="B42" s="49"/>
      <c r="C42" s="1719"/>
      <c r="D42" s="1721"/>
      <c r="E42" s="1721"/>
      <c r="F42" s="1725"/>
      <c r="G42" s="1719"/>
      <c r="H42" s="1721"/>
      <c r="I42" s="1721"/>
      <c r="J42" s="1727"/>
      <c r="M42" s="4"/>
      <c r="N42" s="4"/>
      <c r="O42" s="4"/>
      <c r="P42" s="4"/>
      <c r="Q42" s="4"/>
      <c r="R42" s="4"/>
      <c r="S42" s="4"/>
      <c r="T42" s="4"/>
    </row>
    <row r="43" spans="1:24" s="6" customFormat="1" ht="49.5" customHeight="1">
      <c r="B43" s="75" t="s">
        <v>21</v>
      </c>
      <c r="C43" s="886">
        <v>6.3</v>
      </c>
      <c r="D43" s="887">
        <v>-0.8</v>
      </c>
      <c r="E43" s="887">
        <v>-2.2999999999999998</v>
      </c>
      <c r="F43" s="887">
        <v>10.3</v>
      </c>
      <c r="G43" s="886">
        <v>416.1</v>
      </c>
      <c r="H43" s="887">
        <v>399.8</v>
      </c>
      <c r="I43" s="887">
        <v>420.5</v>
      </c>
      <c r="J43" s="888">
        <v>460.5</v>
      </c>
      <c r="M43" s="5"/>
      <c r="N43" s="5"/>
      <c r="O43" s="5"/>
      <c r="P43" s="5"/>
      <c r="Q43" s="5"/>
      <c r="R43" s="5"/>
      <c r="S43" s="5"/>
      <c r="T43" s="5"/>
    </row>
    <row r="44" spans="1:24" s="6" customFormat="1" ht="49.5" customHeight="1">
      <c r="B44" s="74" t="s">
        <v>22</v>
      </c>
      <c r="C44" s="889">
        <v>25.1</v>
      </c>
      <c r="D44" s="858">
        <v>12.7</v>
      </c>
      <c r="E44" s="858">
        <v>9.3000000000000007</v>
      </c>
      <c r="F44" s="858">
        <v>0.8</v>
      </c>
      <c r="G44" s="889">
        <v>580.9</v>
      </c>
      <c r="H44" s="858">
        <v>559.70000000000005</v>
      </c>
      <c r="I44" s="858">
        <v>590.79999999999995</v>
      </c>
      <c r="J44" s="859">
        <v>623</v>
      </c>
    </row>
    <row r="45" spans="1:24" s="6" customFormat="1" ht="49.5" customHeight="1">
      <c r="B45" s="74" t="s">
        <v>23</v>
      </c>
      <c r="C45" s="889">
        <v>6.6</v>
      </c>
      <c r="D45" s="858">
        <v>3.2</v>
      </c>
      <c r="E45" s="858">
        <v>7.9</v>
      </c>
      <c r="F45" s="858">
        <v>6.3</v>
      </c>
      <c r="G45" s="889">
        <v>277.39999999999998</v>
      </c>
      <c r="H45" s="858">
        <v>274.60000000000002</v>
      </c>
      <c r="I45" s="858">
        <v>280.3</v>
      </c>
      <c r="J45" s="859">
        <v>290.10000000000002</v>
      </c>
    </row>
    <row r="46" spans="1:24" s="6" customFormat="1" ht="49.5" customHeight="1">
      <c r="B46" s="74" t="s">
        <v>2</v>
      </c>
      <c r="C46" s="889">
        <v>4.3</v>
      </c>
      <c r="D46" s="858">
        <v>7.4</v>
      </c>
      <c r="E46" s="858">
        <v>17.5</v>
      </c>
      <c r="F46" s="858">
        <v>6.8</v>
      </c>
      <c r="G46" s="889">
        <v>404.3</v>
      </c>
      <c r="H46" s="858">
        <v>420.5</v>
      </c>
      <c r="I46" s="858">
        <v>478.4</v>
      </c>
      <c r="J46" s="859">
        <v>491.3</v>
      </c>
    </row>
    <row r="47" spans="1:24" s="6" customFormat="1" ht="49.5" customHeight="1">
      <c r="B47" s="74" t="s">
        <v>3</v>
      </c>
      <c r="C47" s="889">
        <v>1</v>
      </c>
      <c r="D47" s="858">
        <v>0.8</v>
      </c>
      <c r="E47" s="858">
        <v>3.6</v>
      </c>
      <c r="F47" s="858">
        <v>8.6999999999999993</v>
      </c>
      <c r="G47" s="889">
        <v>254.4</v>
      </c>
      <c r="H47" s="858">
        <v>262</v>
      </c>
      <c r="I47" s="858">
        <v>235</v>
      </c>
      <c r="J47" s="859">
        <v>227.8</v>
      </c>
    </row>
    <row r="48" spans="1:24" s="6" customFormat="1" ht="49.5" customHeight="1" thickBot="1">
      <c r="B48" s="75" t="s">
        <v>4</v>
      </c>
      <c r="C48" s="890">
        <v>-44.3</v>
      </c>
      <c r="D48" s="865">
        <v>-9.9</v>
      </c>
      <c r="E48" s="865">
        <v>-8.8000000000000007</v>
      </c>
      <c r="F48" s="865">
        <v>0.2</v>
      </c>
      <c r="G48" s="891">
        <v>257.5</v>
      </c>
      <c r="H48" s="892">
        <v>233.5</v>
      </c>
      <c r="I48" s="865">
        <v>215.3</v>
      </c>
      <c r="J48" s="866">
        <v>204.7</v>
      </c>
    </row>
    <row r="49" spans="2:24" s="6" customFormat="1" ht="49.5" customHeight="1" thickTop="1">
      <c r="B49" s="76" t="s">
        <v>5</v>
      </c>
      <c r="C49" s="893">
        <v>-1</v>
      </c>
      <c r="D49" s="870">
        <v>13.4</v>
      </c>
      <c r="E49" s="870">
        <v>27.3</v>
      </c>
      <c r="F49" s="870">
        <v>33.1</v>
      </c>
      <c r="G49" s="893">
        <v>2190.6999999999998</v>
      </c>
      <c r="H49" s="870">
        <v>2150.1</v>
      </c>
      <c r="I49" s="870">
        <v>2220.1999999999998</v>
      </c>
      <c r="J49" s="871">
        <v>2297.4</v>
      </c>
    </row>
    <row r="50" spans="2:24" s="6" customFormat="1" ht="49.5" customHeight="1">
      <c r="B50" s="1746" t="s">
        <v>615</v>
      </c>
      <c r="C50" s="1746"/>
      <c r="D50" s="1746"/>
      <c r="E50" s="1746"/>
      <c r="F50" s="1746"/>
      <c r="G50" s="1746"/>
      <c r="H50" s="1746"/>
      <c r="I50" s="1746"/>
      <c r="J50" s="1746"/>
      <c r="K50" s="1746"/>
      <c r="L50" s="877"/>
    </row>
    <row r="51" spans="2:24" s="884" customFormat="1" ht="49.5" customHeight="1">
      <c r="B51" s="1739"/>
      <c r="C51" s="1739"/>
      <c r="D51" s="1739"/>
      <c r="E51" s="1739"/>
      <c r="F51" s="1739"/>
      <c r="G51" s="1739"/>
      <c r="H51" s="1739"/>
      <c r="I51" s="1739"/>
      <c r="J51" s="1739"/>
      <c r="K51" s="1739"/>
      <c r="L51" s="1739"/>
      <c r="M51" s="1739"/>
      <c r="N51" s="1739"/>
      <c r="O51" s="1739"/>
      <c r="P51" s="1739"/>
      <c r="Q51" s="1739"/>
      <c r="R51" s="1739"/>
      <c r="S51" s="1739"/>
      <c r="T51" s="1739"/>
      <c r="U51" s="1739"/>
      <c r="V51" s="1739"/>
      <c r="W51" s="1739"/>
      <c r="X51" s="1739"/>
    </row>
    <row r="52" spans="2:24" ht="28.5" customHeight="1">
      <c r="M52" s="854"/>
      <c r="N52" s="854"/>
      <c r="O52" s="854"/>
      <c r="P52" s="854"/>
      <c r="Q52" s="854"/>
      <c r="R52" s="854"/>
      <c r="S52" s="854"/>
      <c r="T52" s="854"/>
    </row>
    <row r="53" spans="2:24" ht="28.5" customHeight="1">
      <c r="M53" s="4"/>
      <c r="N53" s="4"/>
      <c r="O53" s="4"/>
      <c r="P53" s="4"/>
      <c r="Q53" s="4"/>
      <c r="R53" s="4"/>
      <c r="S53" s="4"/>
      <c r="T53" s="4"/>
    </row>
    <row r="54" spans="2:24" ht="28.5" customHeight="1">
      <c r="M54" s="4"/>
      <c r="N54" s="4"/>
      <c r="O54" s="4"/>
      <c r="P54" s="4"/>
      <c r="Q54" s="4"/>
      <c r="R54" s="4"/>
      <c r="S54" s="4"/>
      <c r="T54" s="4"/>
    </row>
    <row r="55" spans="2:24" ht="28.5" customHeight="1">
      <c r="M55" s="4"/>
      <c r="N55" s="4"/>
      <c r="O55" s="4"/>
      <c r="P55" s="4"/>
      <c r="Q55" s="4"/>
      <c r="R55" s="4"/>
      <c r="S55" s="4"/>
      <c r="T55" s="4"/>
    </row>
    <row r="56" spans="2:24" ht="28.5" customHeight="1">
      <c r="M56" s="4"/>
      <c r="N56" s="4"/>
      <c r="O56" s="4"/>
      <c r="P56" s="4"/>
      <c r="Q56" s="4"/>
      <c r="R56" s="4"/>
      <c r="S56" s="4"/>
      <c r="T56" s="4"/>
    </row>
    <row r="57" spans="2:24" ht="28.5" customHeight="1">
      <c r="M57" s="4"/>
      <c r="N57" s="4"/>
      <c r="O57" s="4"/>
      <c r="P57" s="4"/>
      <c r="Q57" s="4"/>
      <c r="R57" s="4"/>
      <c r="S57" s="4"/>
      <c r="T57" s="4"/>
    </row>
    <row r="58" spans="2:24" ht="28.5" customHeight="1">
      <c r="M58" s="4"/>
      <c r="N58" s="4"/>
      <c r="O58" s="4"/>
      <c r="P58" s="4"/>
      <c r="Q58" s="4"/>
      <c r="R58" s="4"/>
      <c r="S58" s="4"/>
      <c r="T58" s="4"/>
    </row>
    <row r="59" spans="2:24" ht="28.5" customHeight="1">
      <c r="M59" s="6"/>
      <c r="N59" s="6"/>
      <c r="O59" s="6"/>
      <c r="P59" s="6"/>
      <c r="Q59" s="6"/>
      <c r="R59" s="6"/>
      <c r="S59" s="6"/>
      <c r="T59" s="6"/>
    </row>
    <row r="60" spans="2:24" ht="28.5" customHeight="1">
      <c r="M60" s="6"/>
      <c r="N60" s="6"/>
      <c r="O60" s="6"/>
      <c r="P60" s="6"/>
      <c r="Q60" s="6"/>
      <c r="R60" s="6"/>
      <c r="S60" s="6"/>
      <c r="T60" s="6"/>
    </row>
  </sheetData>
  <mergeCells count="63">
    <mergeCell ref="C22:C23"/>
    <mergeCell ref="D22:D23"/>
    <mergeCell ref="E22:E23"/>
    <mergeCell ref="C21:E21"/>
    <mergeCell ref="F21:H21"/>
    <mergeCell ref="B50:K50"/>
    <mergeCell ref="B51:X51"/>
    <mergeCell ref="C41:C42"/>
    <mergeCell ref="D41:D42"/>
    <mergeCell ref="E41:E42"/>
    <mergeCell ref="F41:F42"/>
    <mergeCell ref="G41:G42"/>
    <mergeCell ref="H41:H42"/>
    <mergeCell ref="I41:I42"/>
    <mergeCell ref="J41:J42"/>
    <mergeCell ref="B36:H36"/>
    <mergeCell ref="B37:K37"/>
    <mergeCell ref="C40:F40"/>
    <mergeCell ref="G40:J40"/>
    <mergeCell ref="H4:H5"/>
    <mergeCell ref="I4:I5"/>
    <mergeCell ref="J4:J5"/>
    <mergeCell ref="K4:K5"/>
    <mergeCell ref="F22:F23"/>
    <mergeCell ref="G22:G23"/>
    <mergeCell ref="H22:H23"/>
    <mergeCell ref="I22:I23"/>
    <mergeCell ref="J22:J23"/>
    <mergeCell ref="K22:K23"/>
    <mergeCell ref="C4:C5"/>
    <mergeCell ref="D4:D5"/>
    <mergeCell ref="E4:E5"/>
    <mergeCell ref="F4:F5"/>
    <mergeCell ref="G4:G5"/>
    <mergeCell ref="V22:V23"/>
    <mergeCell ref="P4:P5"/>
    <mergeCell ref="N4:N5"/>
    <mergeCell ref="R4:R5"/>
    <mergeCell ref="I21:K21"/>
    <mergeCell ref="L4:L5"/>
    <mergeCell ref="M16:V18"/>
    <mergeCell ref="M36:V36"/>
    <mergeCell ref="I3:K3"/>
    <mergeCell ref="F3:H3"/>
    <mergeCell ref="C3:E3"/>
    <mergeCell ref="B16:K18"/>
    <mergeCell ref="N21:P21"/>
    <mergeCell ref="Q21:S21"/>
    <mergeCell ref="T21:V21"/>
    <mergeCell ref="N22:N23"/>
    <mergeCell ref="O22:O23"/>
    <mergeCell ref="P22:P23"/>
    <mergeCell ref="Q22:Q23"/>
    <mergeCell ref="R22:R23"/>
    <mergeCell ref="S22:S23"/>
    <mergeCell ref="T22:T23"/>
    <mergeCell ref="U22:U23"/>
    <mergeCell ref="N3:O3"/>
    <mergeCell ref="O4:O5"/>
    <mergeCell ref="P3:Q3"/>
    <mergeCell ref="Q4:Q5"/>
    <mergeCell ref="R3:S3"/>
    <mergeCell ref="S4:S5"/>
  </mergeCells>
  <phoneticPr fontId="2"/>
  <printOptions horizontalCentered="1"/>
  <pageMargins left="0.47244094488188981" right="0.47244094488188981" top="0.39370078740157483" bottom="0.39370078740157483" header="0.27559055118110237" footer="0.27559055118110237"/>
  <pageSetup paperSize="8" scale="31" orientation="landscape"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P78"/>
  <sheetViews>
    <sheetView showGridLines="0" view="pageBreakPreview" zoomScale="70" zoomScaleNormal="70" zoomScaleSheetLayoutView="70" workbookViewId="0"/>
  </sheetViews>
  <sheetFormatPr defaultColWidth="9" defaultRowHeight="14"/>
  <cols>
    <col min="1" max="2" width="3.6328125" style="1" customWidth="1"/>
    <col min="3" max="3" width="45.6328125" style="1" customWidth="1"/>
    <col min="4" max="33" width="12.6328125" style="79" customWidth="1"/>
    <col min="34" max="42" width="12.90625" style="79" customWidth="1"/>
    <col min="43" max="45" width="9.6328125" style="1" customWidth="1"/>
    <col min="46" max="16384" width="9" style="1"/>
  </cols>
  <sheetData>
    <row r="1" spans="1:42" ht="21" customHeight="1">
      <c r="A1" s="10" t="s">
        <v>479</v>
      </c>
      <c r="B1" s="10"/>
      <c r="C1" s="10"/>
      <c r="AH1" s="1"/>
      <c r="AI1" s="1"/>
      <c r="AJ1" s="1"/>
      <c r="AK1" s="1"/>
      <c r="AL1" s="1"/>
      <c r="AM1" s="1"/>
      <c r="AN1" s="1"/>
      <c r="AO1" s="1"/>
      <c r="AP1" s="1"/>
    </row>
    <row r="2" spans="1:42">
      <c r="I2" s="104"/>
      <c r="L2" s="104"/>
      <c r="O2" s="104"/>
      <c r="R2" s="104"/>
      <c r="U2" s="104"/>
      <c r="X2" s="104"/>
      <c r="AA2" s="104"/>
      <c r="AD2" s="104" t="s">
        <v>507</v>
      </c>
      <c r="AG2" s="104"/>
      <c r="AJ2" s="104"/>
      <c r="AM2" s="104"/>
    </row>
    <row r="3" spans="1:42" ht="18" customHeight="1">
      <c r="B3" s="1770"/>
      <c r="C3" s="1771"/>
      <c r="D3" s="1764" t="s">
        <v>87</v>
      </c>
      <c r="E3" s="1765"/>
      <c r="F3" s="1766"/>
      <c r="G3" s="1764" t="s">
        <v>238</v>
      </c>
      <c r="H3" s="1765"/>
      <c r="I3" s="1766"/>
      <c r="J3" s="1764" t="s">
        <v>497</v>
      </c>
      <c r="K3" s="1765"/>
      <c r="L3" s="1766"/>
      <c r="M3" s="1764" t="s">
        <v>508</v>
      </c>
      <c r="N3" s="1765"/>
      <c r="O3" s="1766"/>
      <c r="P3" s="1764" t="s">
        <v>526</v>
      </c>
      <c r="Q3" s="1765"/>
      <c r="R3" s="1766"/>
      <c r="S3" s="1764" t="s">
        <v>532</v>
      </c>
      <c r="T3" s="1765"/>
      <c r="U3" s="1766"/>
      <c r="V3" s="1764" t="s">
        <v>548</v>
      </c>
      <c r="W3" s="1765"/>
      <c r="X3" s="1766"/>
      <c r="Y3" s="1764" t="s">
        <v>593</v>
      </c>
      <c r="Z3" s="1765"/>
      <c r="AA3" s="1766"/>
      <c r="AB3" s="1764" t="s">
        <v>594</v>
      </c>
      <c r="AC3" s="1765"/>
      <c r="AD3" s="1766"/>
      <c r="AE3" s="1754"/>
      <c r="AF3" s="1754"/>
      <c r="AG3" s="1754"/>
      <c r="AH3" s="1754"/>
      <c r="AI3" s="1754"/>
      <c r="AJ3" s="1754"/>
      <c r="AK3" s="1754"/>
      <c r="AL3" s="1754"/>
      <c r="AM3" s="1754"/>
      <c r="AN3" s="1754"/>
      <c r="AO3" s="1754"/>
      <c r="AP3" s="1754"/>
    </row>
    <row r="4" spans="1:42" ht="17.25" customHeight="1">
      <c r="B4" s="1758"/>
      <c r="C4" s="1759"/>
      <c r="D4" s="1767"/>
      <c r="E4" s="1768"/>
      <c r="F4" s="1769"/>
      <c r="G4" s="1767"/>
      <c r="H4" s="1768"/>
      <c r="I4" s="1769"/>
      <c r="J4" s="1767"/>
      <c r="K4" s="1768"/>
      <c r="L4" s="1769"/>
      <c r="M4" s="1767"/>
      <c r="N4" s="1768"/>
      <c r="O4" s="1769"/>
      <c r="P4" s="1767"/>
      <c r="Q4" s="1768"/>
      <c r="R4" s="1769"/>
      <c r="S4" s="1767"/>
      <c r="T4" s="1768"/>
      <c r="U4" s="1769"/>
      <c r="V4" s="1767"/>
      <c r="W4" s="1768"/>
      <c r="X4" s="1769"/>
      <c r="Y4" s="1767"/>
      <c r="Z4" s="1768"/>
      <c r="AA4" s="1769"/>
      <c r="AB4" s="1767"/>
      <c r="AC4" s="1768"/>
      <c r="AD4" s="1769"/>
      <c r="AE4" s="1754"/>
      <c r="AF4" s="1754"/>
      <c r="AG4" s="1754"/>
      <c r="AH4" s="1754"/>
      <c r="AI4" s="1754"/>
      <c r="AJ4" s="1754"/>
      <c r="AK4" s="1754"/>
      <c r="AL4" s="1754"/>
      <c r="AM4" s="1754"/>
      <c r="AN4" s="1754"/>
      <c r="AO4" s="1754"/>
      <c r="AP4" s="1754"/>
    </row>
    <row r="5" spans="1:42" ht="53.25" customHeight="1">
      <c r="B5" s="1772"/>
      <c r="C5" s="1773"/>
      <c r="D5" s="105" t="s">
        <v>218</v>
      </c>
      <c r="E5" s="106" t="s">
        <v>219</v>
      </c>
      <c r="F5" s="107" t="s">
        <v>5</v>
      </c>
      <c r="G5" s="105" t="s">
        <v>218</v>
      </c>
      <c r="H5" s="106" t="s">
        <v>219</v>
      </c>
      <c r="I5" s="107" t="s">
        <v>5</v>
      </c>
      <c r="J5" s="105" t="s">
        <v>218</v>
      </c>
      <c r="K5" s="106" t="s">
        <v>219</v>
      </c>
      <c r="L5" s="107" t="s">
        <v>5</v>
      </c>
      <c r="M5" s="105" t="s">
        <v>218</v>
      </c>
      <c r="N5" s="106" t="s">
        <v>219</v>
      </c>
      <c r="O5" s="107" t="s">
        <v>5</v>
      </c>
      <c r="P5" s="105" t="s">
        <v>218</v>
      </c>
      <c r="Q5" s="106" t="s">
        <v>219</v>
      </c>
      <c r="R5" s="107" t="s">
        <v>5</v>
      </c>
      <c r="S5" s="105" t="s">
        <v>218</v>
      </c>
      <c r="T5" s="106" t="s">
        <v>219</v>
      </c>
      <c r="U5" s="107" t="s">
        <v>5</v>
      </c>
      <c r="V5" s="105" t="s">
        <v>218</v>
      </c>
      <c r="W5" s="106" t="s">
        <v>219</v>
      </c>
      <c r="X5" s="107" t="s">
        <v>5</v>
      </c>
      <c r="Y5" s="105" t="s">
        <v>218</v>
      </c>
      <c r="Z5" s="106" t="s">
        <v>219</v>
      </c>
      <c r="AA5" s="107" t="s">
        <v>5</v>
      </c>
      <c r="AB5" s="105" t="s">
        <v>218</v>
      </c>
      <c r="AC5" s="106" t="s">
        <v>219</v>
      </c>
      <c r="AD5" s="107" t="s">
        <v>5</v>
      </c>
      <c r="AE5" s="1317"/>
      <c r="AF5" s="1318"/>
      <c r="AG5" s="1319"/>
      <c r="AH5" s="1317"/>
      <c r="AI5" s="1318"/>
      <c r="AJ5" s="1319"/>
      <c r="AK5" s="1317"/>
      <c r="AL5" s="1318"/>
      <c r="AM5" s="1319"/>
      <c r="AN5" s="1317"/>
      <c r="AO5" s="1318"/>
      <c r="AP5" s="1319"/>
    </row>
    <row r="6" spans="1:42" ht="26.25" customHeight="1">
      <c r="B6" s="1762" t="s">
        <v>221</v>
      </c>
      <c r="C6" s="1763"/>
      <c r="D6" s="110">
        <v>91</v>
      </c>
      <c r="E6" s="108">
        <v>33</v>
      </c>
      <c r="F6" s="109">
        <v>124</v>
      </c>
      <c r="G6" s="110">
        <v>72</v>
      </c>
      <c r="H6" s="108">
        <v>25</v>
      </c>
      <c r="I6" s="109">
        <v>97</v>
      </c>
      <c r="J6" s="110">
        <v>72</v>
      </c>
      <c r="K6" s="108">
        <v>21</v>
      </c>
      <c r="L6" s="109">
        <v>93</v>
      </c>
      <c r="M6" s="110">
        <v>67</v>
      </c>
      <c r="N6" s="108">
        <v>27</v>
      </c>
      <c r="O6" s="109">
        <v>94</v>
      </c>
      <c r="P6" s="110">
        <v>68</v>
      </c>
      <c r="Q6" s="108">
        <v>31</v>
      </c>
      <c r="R6" s="109">
        <v>99</v>
      </c>
      <c r="S6" s="110">
        <v>68</v>
      </c>
      <c r="T6" s="108">
        <v>32</v>
      </c>
      <c r="U6" s="109">
        <v>100</v>
      </c>
      <c r="V6" s="110">
        <v>73</v>
      </c>
      <c r="W6" s="108">
        <v>33</v>
      </c>
      <c r="X6" s="109">
        <v>106</v>
      </c>
      <c r="Y6" s="264">
        <v>86</v>
      </c>
      <c r="Z6" s="265">
        <v>39</v>
      </c>
      <c r="AA6" s="266">
        <v>125</v>
      </c>
      <c r="AB6" s="1320">
        <v>73</v>
      </c>
      <c r="AC6" s="265">
        <v>40</v>
      </c>
      <c r="AD6" s="266">
        <v>113</v>
      </c>
      <c r="AE6" s="1308"/>
      <c r="AF6" s="1308"/>
      <c r="AG6" s="1308"/>
      <c r="AH6" s="1308"/>
      <c r="AI6" s="1308"/>
      <c r="AJ6" s="1308"/>
      <c r="AK6" s="1308"/>
      <c r="AL6" s="1308"/>
      <c r="AM6" s="1308"/>
      <c r="AN6" s="1308"/>
      <c r="AO6" s="1308"/>
      <c r="AP6" s="1308"/>
    </row>
    <row r="7" spans="1:42" ht="26.25" customHeight="1" thickBot="1">
      <c r="B7" s="1758" t="s">
        <v>222</v>
      </c>
      <c r="C7" s="1759"/>
      <c r="D7" s="113">
        <v>226</v>
      </c>
      <c r="E7" s="111">
        <v>98</v>
      </c>
      <c r="F7" s="112">
        <v>324</v>
      </c>
      <c r="G7" s="113">
        <v>120</v>
      </c>
      <c r="H7" s="111">
        <v>50</v>
      </c>
      <c r="I7" s="112">
        <v>170</v>
      </c>
      <c r="J7" s="113">
        <v>111</v>
      </c>
      <c r="K7" s="111">
        <v>46</v>
      </c>
      <c r="L7" s="112">
        <v>157</v>
      </c>
      <c r="M7" s="113">
        <v>118</v>
      </c>
      <c r="N7" s="111">
        <v>43</v>
      </c>
      <c r="O7" s="112">
        <v>161</v>
      </c>
      <c r="P7" s="113">
        <v>121</v>
      </c>
      <c r="Q7" s="111">
        <v>44</v>
      </c>
      <c r="R7" s="112">
        <v>165</v>
      </c>
      <c r="S7" s="113">
        <v>123</v>
      </c>
      <c r="T7" s="111">
        <v>46</v>
      </c>
      <c r="U7" s="112">
        <v>169</v>
      </c>
      <c r="V7" s="113">
        <v>116</v>
      </c>
      <c r="W7" s="111">
        <v>44</v>
      </c>
      <c r="X7" s="112">
        <v>160</v>
      </c>
      <c r="Y7" s="267">
        <v>214</v>
      </c>
      <c r="Z7" s="267">
        <v>91</v>
      </c>
      <c r="AA7" s="269">
        <v>305</v>
      </c>
      <c r="AB7" s="1321">
        <v>108</v>
      </c>
      <c r="AC7" s="267">
        <v>42</v>
      </c>
      <c r="AD7" s="269">
        <v>150</v>
      </c>
      <c r="AE7" s="1308"/>
      <c r="AF7" s="1308"/>
      <c r="AG7" s="1308"/>
      <c r="AH7" s="1308"/>
      <c r="AI7" s="1308"/>
      <c r="AJ7" s="1308"/>
      <c r="AK7" s="1308"/>
      <c r="AL7" s="1308"/>
      <c r="AM7" s="1308"/>
      <c r="AN7" s="1308"/>
      <c r="AO7" s="1308"/>
      <c r="AP7" s="1308"/>
    </row>
    <row r="8" spans="1:42" ht="26.25" customHeight="1" thickTop="1">
      <c r="B8" s="1760" t="s">
        <v>5</v>
      </c>
      <c r="C8" s="1761"/>
      <c r="D8" s="116">
        <v>317</v>
      </c>
      <c r="E8" s="114">
        <v>131</v>
      </c>
      <c r="F8" s="115">
        <v>448</v>
      </c>
      <c r="G8" s="116">
        <v>192</v>
      </c>
      <c r="H8" s="114">
        <v>75</v>
      </c>
      <c r="I8" s="115">
        <v>267</v>
      </c>
      <c r="J8" s="116">
        <v>183</v>
      </c>
      <c r="K8" s="114">
        <v>67</v>
      </c>
      <c r="L8" s="115">
        <v>250</v>
      </c>
      <c r="M8" s="116">
        <v>185</v>
      </c>
      <c r="N8" s="114">
        <v>70</v>
      </c>
      <c r="O8" s="115">
        <v>255</v>
      </c>
      <c r="P8" s="116">
        <v>189</v>
      </c>
      <c r="Q8" s="114">
        <v>75</v>
      </c>
      <c r="R8" s="115">
        <v>264</v>
      </c>
      <c r="S8" s="116">
        <v>191</v>
      </c>
      <c r="T8" s="114">
        <v>78</v>
      </c>
      <c r="U8" s="115">
        <v>269</v>
      </c>
      <c r="V8" s="116">
        <v>189</v>
      </c>
      <c r="W8" s="114">
        <v>77</v>
      </c>
      <c r="X8" s="115">
        <v>266</v>
      </c>
      <c r="Y8" s="270">
        <v>300</v>
      </c>
      <c r="Z8" s="271">
        <v>130</v>
      </c>
      <c r="AA8" s="272">
        <v>430</v>
      </c>
      <c r="AB8" s="1256">
        <v>181</v>
      </c>
      <c r="AC8" s="271">
        <v>82</v>
      </c>
      <c r="AD8" s="272">
        <v>263</v>
      </c>
      <c r="AE8" s="1308"/>
      <c r="AF8" s="1308"/>
      <c r="AG8" s="1308"/>
      <c r="AH8" s="1308"/>
      <c r="AI8" s="1308"/>
      <c r="AJ8" s="1308"/>
      <c r="AK8" s="1308"/>
      <c r="AL8" s="1308"/>
      <c r="AM8" s="1308"/>
      <c r="AN8" s="1308"/>
      <c r="AO8" s="1308"/>
      <c r="AP8" s="1308"/>
    </row>
    <row r="9" spans="1:42" ht="26.25" customHeight="1">
      <c r="B9" s="1322"/>
      <c r="C9" s="1322"/>
      <c r="D9" s="1323"/>
      <c r="E9" s="1323"/>
      <c r="F9" s="1323"/>
      <c r="G9" s="1323"/>
      <c r="H9" s="1323"/>
      <c r="I9" s="1323"/>
      <c r="J9" s="1323"/>
      <c r="K9" s="1323"/>
      <c r="L9" s="1323"/>
      <c r="M9" s="1323"/>
      <c r="N9" s="1323"/>
      <c r="O9" s="1323"/>
      <c r="P9" s="18"/>
      <c r="Q9" s="18"/>
      <c r="R9" s="18"/>
      <c r="S9" s="18"/>
      <c r="T9" s="18"/>
      <c r="U9" s="18"/>
      <c r="V9" s="18"/>
      <c r="W9" s="18"/>
      <c r="X9" s="18"/>
      <c r="Y9" s="1308"/>
      <c r="Z9" s="1308"/>
      <c r="AA9" s="1308"/>
      <c r="AB9" s="1308"/>
      <c r="AC9" s="1308"/>
      <c r="AD9" s="1308"/>
      <c r="AE9" s="1308"/>
      <c r="AF9" s="1308"/>
      <c r="AG9" s="1308"/>
      <c r="AH9" s="1308"/>
      <c r="AI9" s="1308"/>
      <c r="AJ9" s="1308"/>
      <c r="AK9" s="1308"/>
      <c r="AL9" s="1308"/>
      <c r="AM9" s="1308"/>
      <c r="AN9" s="1308"/>
      <c r="AO9" s="1308"/>
      <c r="AP9" s="1308"/>
    </row>
    <row r="10" spans="1:42" ht="18" customHeight="1">
      <c r="B10" s="1770"/>
      <c r="C10" s="1771"/>
      <c r="D10" s="1764" t="s">
        <v>625</v>
      </c>
      <c r="E10" s="1765"/>
      <c r="F10" s="1766"/>
      <c r="G10" s="1764" t="s">
        <v>662</v>
      </c>
      <c r="H10" s="1765"/>
      <c r="I10" s="1766"/>
      <c r="J10" s="1764" t="s">
        <v>666</v>
      </c>
      <c r="K10" s="1765"/>
      <c r="L10" s="1766"/>
      <c r="M10" s="1764" t="s">
        <v>670</v>
      </c>
      <c r="N10" s="1765"/>
      <c r="O10" s="1766"/>
      <c r="P10" s="1764" t="s">
        <v>719</v>
      </c>
      <c r="Q10" s="1765"/>
      <c r="R10" s="1766"/>
      <c r="S10" s="1754"/>
      <c r="T10" s="1754"/>
      <c r="U10" s="1754"/>
      <c r="V10" s="1754"/>
      <c r="W10" s="1754"/>
      <c r="X10" s="1754"/>
      <c r="Y10" s="1754"/>
      <c r="Z10" s="1754"/>
      <c r="AA10" s="1754"/>
      <c r="AB10" s="1754"/>
      <c r="AC10" s="1754"/>
      <c r="AD10" s="1754"/>
      <c r="AE10" s="1754"/>
      <c r="AF10" s="1754"/>
      <c r="AG10" s="1754"/>
      <c r="AH10" s="1754"/>
      <c r="AI10" s="1754"/>
      <c r="AJ10" s="1754"/>
      <c r="AK10" s="1754"/>
      <c r="AL10" s="1754"/>
      <c r="AM10" s="1754"/>
      <c r="AN10" s="1754"/>
      <c r="AO10" s="1754"/>
      <c r="AP10" s="1754"/>
    </row>
    <row r="11" spans="1:42" ht="17.25" customHeight="1">
      <c r="B11" s="1758"/>
      <c r="C11" s="1759"/>
      <c r="D11" s="1767"/>
      <c r="E11" s="1768"/>
      <c r="F11" s="1769"/>
      <c r="G11" s="1767"/>
      <c r="H11" s="1768"/>
      <c r="I11" s="1769"/>
      <c r="J11" s="1767"/>
      <c r="K11" s="1768"/>
      <c r="L11" s="1769"/>
      <c r="M11" s="1767"/>
      <c r="N11" s="1768"/>
      <c r="O11" s="1769"/>
      <c r="P11" s="1767"/>
      <c r="Q11" s="1768"/>
      <c r="R11" s="1769"/>
      <c r="S11" s="1754"/>
      <c r="T11" s="1754"/>
      <c r="U11" s="1754"/>
      <c r="V11" s="1754"/>
      <c r="W11" s="1754"/>
      <c r="X11" s="1754"/>
      <c r="Y11" s="1754"/>
      <c r="Z11" s="1754"/>
      <c r="AA11" s="1754"/>
      <c r="AB11" s="1754"/>
      <c r="AC11" s="1754"/>
      <c r="AD11" s="1754"/>
      <c r="AE11" s="1754"/>
      <c r="AF11" s="1754"/>
      <c r="AG11" s="1754"/>
      <c r="AH11" s="1754"/>
      <c r="AI11" s="1754"/>
      <c r="AJ11" s="1754"/>
      <c r="AK11" s="1754"/>
      <c r="AL11" s="1754"/>
      <c r="AM11" s="1754"/>
      <c r="AN11" s="1754"/>
      <c r="AO11" s="1754"/>
      <c r="AP11" s="1754"/>
    </row>
    <row r="12" spans="1:42" ht="53.25" customHeight="1">
      <c r="B12" s="1772"/>
      <c r="C12" s="1773"/>
      <c r="D12" s="105" t="s">
        <v>218</v>
      </c>
      <c r="E12" s="106" t="s">
        <v>219</v>
      </c>
      <c r="F12" s="107" t="s">
        <v>5</v>
      </c>
      <c r="G12" s="105" t="s">
        <v>218</v>
      </c>
      <c r="H12" s="106" t="s">
        <v>219</v>
      </c>
      <c r="I12" s="107" t="s">
        <v>5</v>
      </c>
      <c r="J12" s="105" t="s">
        <v>218</v>
      </c>
      <c r="K12" s="106" t="s">
        <v>219</v>
      </c>
      <c r="L12" s="107" t="s">
        <v>5</v>
      </c>
      <c r="M12" s="105" t="s">
        <v>218</v>
      </c>
      <c r="N12" s="106" t="s">
        <v>219</v>
      </c>
      <c r="O12" s="107" t="s">
        <v>5</v>
      </c>
      <c r="P12" s="105" t="s">
        <v>218</v>
      </c>
      <c r="Q12" s="106" t="s">
        <v>219</v>
      </c>
      <c r="R12" s="107" t="s">
        <v>5</v>
      </c>
      <c r="S12" s="1317"/>
      <c r="T12" s="1318"/>
      <c r="U12" s="1319"/>
      <c r="V12" s="1317"/>
      <c r="W12" s="1318"/>
      <c r="X12" s="1319"/>
      <c r="Y12" s="1317"/>
      <c r="Z12" s="1318"/>
      <c r="AA12" s="1319"/>
      <c r="AB12" s="1317"/>
      <c r="AC12" s="1318"/>
      <c r="AD12" s="1319"/>
      <c r="AE12" s="1317"/>
      <c r="AF12" s="1318"/>
      <c r="AG12" s="1319"/>
      <c r="AH12" s="1317"/>
      <c r="AI12" s="1318"/>
      <c r="AJ12" s="1319"/>
      <c r="AK12" s="1317"/>
      <c r="AL12" s="1318"/>
      <c r="AM12" s="1319"/>
      <c r="AN12" s="1317"/>
      <c r="AO12" s="1318"/>
      <c r="AP12" s="1319"/>
    </row>
    <row r="13" spans="1:42" ht="26.25" customHeight="1">
      <c r="B13" s="1762" t="s">
        <v>221</v>
      </c>
      <c r="C13" s="1763"/>
      <c r="D13" s="264">
        <v>70</v>
      </c>
      <c r="E13" s="265">
        <v>42</v>
      </c>
      <c r="F13" s="266">
        <v>112</v>
      </c>
      <c r="G13" s="264">
        <v>73</v>
      </c>
      <c r="H13" s="265">
        <v>38</v>
      </c>
      <c r="I13" s="266">
        <v>111</v>
      </c>
      <c r="J13" s="264">
        <v>74</v>
      </c>
      <c r="K13" s="265">
        <v>32</v>
      </c>
      <c r="L13" s="266">
        <f>J13+K13</f>
        <v>106</v>
      </c>
      <c r="M13" s="264">
        <v>68</v>
      </c>
      <c r="N13" s="265">
        <v>32</v>
      </c>
      <c r="O13" s="266">
        <v>100</v>
      </c>
      <c r="P13" s="264">
        <v>71</v>
      </c>
      <c r="Q13" s="265">
        <v>30</v>
      </c>
      <c r="R13" s="266">
        <v>101</v>
      </c>
      <c r="S13" s="18"/>
      <c r="T13" s="18"/>
      <c r="U13" s="18"/>
      <c r="V13" s="18"/>
      <c r="W13" s="18"/>
      <c r="X13" s="18"/>
      <c r="Y13" s="1308"/>
      <c r="Z13" s="1308"/>
      <c r="AA13" s="1308"/>
      <c r="AB13" s="1308"/>
      <c r="AC13" s="1308"/>
      <c r="AD13" s="1308"/>
      <c r="AE13" s="1308"/>
      <c r="AF13" s="1308"/>
      <c r="AG13" s="1308"/>
      <c r="AH13" s="1308"/>
      <c r="AI13" s="1308"/>
      <c r="AJ13" s="1308"/>
      <c r="AK13" s="1308"/>
      <c r="AL13" s="1308"/>
      <c r="AM13" s="1308"/>
      <c r="AN13" s="1308"/>
      <c r="AO13" s="1308"/>
      <c r="AP13" s="1308"/>
    </row>
    <row r="14" spans="1:42" ht="26.25" customHeight="1" thickBot="1">
      <c r="B14" s="1758" t="s">
        <v>222</v>
      </c>
      <c r="C14" s="1759"/>
      <c r="D14" s="267">
        <v>109</v>
      </c>
      <c r="E14" s="267">
        <v>43</v>
      </c>
      <c r="F14" s="269">
        <v>152</v>
      </c>
      <c r="G14" s="267">
        <v>102</v>
      </c>
      <c r="H14" s="267">
        <v>44</v>
      </c>
      <c r="I14" s="269">
        <v>146</v>
      </c>
      <c r="J14" s="267">
        <v>104</v>
      </c>
      <c r="K14" s="267">
        <v>44</v>
      </c>
      <c r="L14" s="269">
        <f>J14+K14</f>
        <v>148</v>
      </c>
      <c r="M14" s="267">
        <v>107</v>
      </c>
      <c r="N14" s="267">
        <v>40</v>
      </c>
      <c r="O14" s="269">
        <v>147</v>
      </c>
      <c r="P14" s="267">
        <v>113</v>
      </c>
      <c r="Q14" s="267">
        <v>39</v>
      </c>
      <c r="R14" s="269">
        <v>152</v>
      </c>
      <c r="S14" s="18"/>
      <c r="T14" s="18"/>
      <c r="U14" s="18"/>
      <c r="V14" s="18"/>
      <c r="W14" s="18"/>
      <c r="X14" s="18"/>
      <c r="Y14" s="1308"/>
      <c r="Z14" s="1308"/>
      <c r="AA14" s="1308"/>
      <c r="AB14" s="1308"/>
      <c r="AC14" s="1308"/>
      <c r="AD14" s="1308"/>
      <c r="AE14" s="1308"/>
      <c r="AF14" s="1308"/>
      <c r="AG14" s="1308"/>
      <c r="AH14" s="1308"/>
      <c r="AI14" s="1308"/>
      <c r="AJ14" s="1308"/>
      <c r="AK14" s="1308"/>
      <c r="AL14" s="1308"/>
      <c r="AM14" s="1308"/>
      <c r="AN14" s="1308"/>
      <c r="AO14" s="1308"/>
      <c r="AP14" s="1308"/>
    </row>
    <row r="15" spans="1:42" ht="26.25" customHeight="1" thickTop="1">
      <c r="B15" s="1760" t="s">
        <v>5</v>
      </c>
      <c r="C15" s="1761"/>
      <c r="D15" s="270">
        <v>179</v>
      </c>
      <c r="E15" s="271">
        <v>85</v>
      </c>
      <c r="F15" s="272">
        <v>264</v>
      </c>
      <c r="G15" s="270">
        <v>175</v>
      </c>
      <c r="H15" s="271">
        <v>82</v>
      </c>
      <c r="I15" s="272">
        <v>257</v>
      </c>
      <c r="J15" s="270">
        <f>SUM(J13:J14)</f>
        <v>178</v>
      </c>
      <c r="K15" s="271">
        <f>SUM(K13:K14)</f>
        <v>76</v>
      </c>
      <c r="L15" s="272">
        <f>L13+L14</f>
        <v>254</v>
      </c>
      <c r="M15" s="1256">
        <v>175</v>
      </c>
      <c r="N15" s="271">
        <v>72</v>
      </c>
      <c r="O15" s="272">
        <v>247</v>
      </c>
      <c r="P15" s="1256">
        <v>184</v>
      </c>
      <c r="Q15" s="271">
        <v>69</v>
      </c>
      <c r="R15" s="272">
        <v>253</v>
      </c>
      <c r="S15" s="18"/>
      <c r="T15" s="18"/>
      <c r="U15" s="18"/>
      <c r="V15" s="18"/>
      <c r="W15" s="18"/>
      <c r="X15" s="18"/>
      <c r="Y15" s="1308"/>
      <c r="Z15" s="1308"/>
      <c r="AA15" s="1308"/>
      <c r="AB15" s="1308"/>
      <c r="AC15" s="1308"/>
      <c r="AD15" s="1308"/>
      <c r="AE15" s="1308"/>
      <c r="AF15" s="1308"/>
      <c r="AG15" s="1308"/>
      <c r="AH15" s="1308"/>
      <c r="AI15" s="1308"/>
      <c r="AJ15" s="1308"/>
      <c r="AK15" s="1308"/>
      <c r="AL15" s="1308"/>
      <c r="AM15" s="1308"/>
      <c r="AN15" s="1308"/>
      <c r="AO15" s="1308"/>
      <c r="AP15" s="1308"/>
    </row>
    <row r="16" spans="1:42" ht="26.25" customHeight="1">
      <c r="B16" s="1798" t="s">
        <v>605</v>
      </c>
      <c r="C16" s="1798"/>
      <c r="D16" s="1798"/>
      <c r="E16" s="1798"/>
      <c r="F16" s="1798"/>
      <c r="G16" s="1798"/>
      <c r="H16" s="1798"/>
      <c r="I16" s="1798"/>
      <c r="J16" s="1798"/>
      <c r="K16" s="1798"/>
      <c r="L16" s="1798"/>
      <c r="M16" s="1798"/>
      <c r="N16" s="1798"/>
      <c r="O16" s="1798"/>
      <c r="P16" s="1797"/>
      <c r="Q16" s="1797"/>
      <c r="R16" s="1797"/>
      <c r="S16" s="1797"/>
      <c r="T16" s="1797"/>
      <c r="U16" s="1797"/>
      <c r="V16" s="1797"/>
      <c r="W16" s="1797"/>
      <c r="X16" s="1797"/>
      <c r="Y16" s="1797"/>
      <c r="Z16" s="1797"/>
      <c r="AA16" s="1797"/>
      <c r="AB16" s="18"/>
      <c r="AC16" s="18"/>
      <c r="AD16" s="18"/>
      <c r="AE16" s="18"/>
      <c r="AF16" s="18"/>
      <c r="AG16" s="18"/>
      <c r="AH16" s="1"/>
      <c r="AI16" s="1"/>
      <c r="AJ16" s="1"/>
      <c r="AK16" s="1"/>
      <c r="AL16" s="1"/>
      <c r="AM16" s="1"/>
      <c r="AN16" s="1"/>
      <c r="AO16" s="1"/>
      <c r="AP16" s="1"/>
    </row>
    <row r="17" spans="1:42" ht="21" customHeight="1">
      <c r="B17" s="1797" t="s">
        <v>606</v>
      </c>
      <c r="C17" s="1797"/>
      <c r="D17" s="1797"/>
      <c r="E17" s="1797"/>
      <c r="F17" s="1797"/>
      <c r="G17" s="1797"/>
      <c r="H17" s="1797"/>
      <c r="I17" s="1797"/>
      <c r="J17" s="1797"/>
      <c r="K17" s="1797"/>
      <c r="L17" s="1797"/>
      <c r="M17" s="1797"/>
      <c r="N17" s="1797"/>
      <c r="O17" s="1797"/>
      <c r="P17" s="1797"/>
      <c r="Q17" s="1797"/>
      <c r="R17" s="1797"/>
      <c r="S17" s="1797"/>
      <c r="T17" s="1797"/>
      <c r="U17" s="1797"/>
      <c r="V17" s="1797"/>
      <c r="W17" s="1797"/>
      <c r="X17" s="1797"/>
      <c r="Y17" s="1797"/>
      <c r="Z17" s="1797"/>
      <c r="AA17" s="1797"/>
      <c r="AH17" s="1"/>
      <c r="AI17" s="1"/>
      <c r="AJ17" s="1"/>
      <c r="AK17" s="1"/>
      <c r="AL17" s="1"/>
      <c r="AM17" s="1"/>
      <c r="AN17" s="1"/>
      <c r="AO17" s="1"/>
      <c r="AP17" s="1"/>
    </row>
    <row r="18" spans="1:42" ht="21" customHeight="1">
      <c r="C18" s="658"/>
      <c r="D18" s="658"/>
      <c r="E18" s="658"/>
      <c r="F18" s="658"/>
      <c r="G18" s="658"/>
      <c r="H18" s="658"/>
      <c r="I18" s="658"/>
      <c r="J18" s="658"/>
      <c r="K18" s="658"/>
      <c r="L18" s="658"/>
      <c r="M18" s="658"/>
      <c r="N18" s="658"/>
      <c r="O18" s="658"/>
      <c r="P18" s="658"/>
      <c r="Q18" s="658"/>
      <c r="R18" s="658"/>
      <c r="S18" s="658"/>
      <c r="AH18" s="1"/>
      <c r="AI18" s="1"/>
      <c r="AJ18" s="1"/>
      <c r="AK18" s="1"/>
      <c r="AL18" s="1"/>
      <c r="AM18" s="1"/>
      <c r="AN18" s="1"/>
      <c r="AO18" s="1"/>
      <c r="AP18" s="1"/>
    </row>
    <row r="19" spans="1:42" ht="21" customHeight="1">
      <c r="A19" s="10" t="s">
        <v>480</v>
      </c>
      <c r="B19" s="10"/>
      <c r="C19" s="10"/>
      <c r="AH19" s="1"/>
      <c r="AI19" s="1"/>
      <c r="AJ19" s="1"/>
      <c r="AK19" s="1"/>
      <c r="AL19" s="1"/>
      <c r="AM19" s="1"/>
      <c r="AN19" s="1"/>
      <c r="AO19" s="1"/>
      <c r="AP19" s="1"/>
    </row>
    <row r="20" spans="1:42">
      <c r="X20" s="104"/>
      <c r="AA20" s="104"/>
      <c r="AD20" s="104"/>
      <c r="AG20" s="104" t="s">
        <v>507</v>
      </c>
      <c r="AH20" s="1"/>
      <c r="AI20" s="1"/>
      <c r="AJ20" s="55"/>
      <c r="AK20" s="1"/>
      <c r="AL20" s="1"/>
      <c r="AM20" s="55"/>
      <c r="AN20" s="1"/>
      <c r="AO20" s="1"/>
      <c r="AP20" s="55"/>
    </row>
    <row r="21" spans="1:42" ht="18" customHeight="1">
      <c r="B21" s="1770"/>
      <c r="C21" s="1771"/>
      <c r="D21" s="1764" t="s">
        <v>210</v>
      </c>
      <c r="E21" s="1765"/>
      <c r="F21" s="1766"/>
      <c r="G21" s="1764" t="s">
        <v>211</v>
      </c>
      <c r="H21" s="1765"/>
      <c r="I21" s="1766"/>
      <c r="J21" s="1764" t="s">
        <v>212</v>
      </c>
      <c r="K21" s="1765"/>
      <c r="L21" s="1766"/>
      <c r="M21" s="1764" t="s">
        <v>213</v>
      </c>
      <c r="N21" s="1765"/>
      <c r="O21" s="1766"/>
      <c r="P21" s="1764" t="s">
        <v>14</v>
      </c>
      <c r="Q21" s="1765"/>
      <c r="R21" s="1766"/>
      <c r="S21" s="1764" t="s">
        <v>214</v>
      </c>
      <c r="T21" s="1765"/>
      <c r="U21" s="1766"/>
      <c r="V21" s="1764" t="s">
        <v>215</v>
      </c>
      <c r="W21" s="1765"/>
      <c r="X21" s="1766"/>
      <c r="Y21" s="1764" t="s">
        <v>216</v>
      </c>
      <c r="Z21" s="1765"/>
      <c r="AA21" s="1766"/>
      <c r="AB21" s="1764" t="s">
        <v>217</v>
      </c>
      <c r="AC21" s="1765"/>
      <c r="AD21" s="1766"/>
      <c r="AE21" s="1764" t="s">
        <v>87</v>
      </c>
      <c r="AF21" s="1765"/>
      <c r="AG21" s="1766"/>
      <c r="AH21" s="1"/>
      <c r="AI21" s="1"/>
      <c r="AJ21" s="1"/>
      <c r="AK21" s="1"/>
      <c r="AL21" s="1"/>
      <c r="AM21" s="1"/>
      <c r="AN21" s="1"/>
      <c r="AO21" s="1"/>
      <c r="AP21" s="1"/>
    </row>
    <row r="22" spans="1:42" ht="17.25" customHeight="1">
      <c r="B22" s="1758"/>
      <c r="C22" s="1759"/>
      <c r="D22" s="1767"/>
      <c r="E22" s="1768"/>
      <c r="F22" s="1769"/>
      <c r="G22" s="1767"/>
      <c r="H22" s="1768"/>
      <c r="I22" s="1769"/>
      <c r="J22" s="1767"/>
      <c r="K22" s="1768"/>
      <c r="L22" s="1769"/>
      <c r="M22" s="1767"/>
      <c r="N22" s="1768"/>
      <c r="O22" s="1769"/>
      <c r="P22" s="1767"/>
      <c r="Q22" s="1768"/>
      <c r="R22" s="1769"/>
      <c r="S22" s="1767"/>
      <c r="T22" s="1768"/>
      <c r="U22" s="1769"/>
      <c r="V22" s="1767"/>
      <c r="W22" s="1768"/>
      <c r="X22" s="1769"/>
      <c r="Y22" s="1767"/>
      <c r="Z22" s="1768"/>
      <c r="AA22" s="1769"/>
      <c r="AB22" s="1767"/>
      <c r="AC22" s="1768"/>
      <c r="AD22" s="1769"/>
      <c r="AE22" s="1767"/>
      <c r="AF22" s="1768"/>
      <c r="AG22" s="1769"/>
      <c r="AH22" s="1"/>
      <c r="AI22" s="1"/>
      <c r="AJ22" s="1"/>
      <c r="AK22" s="1"/>
      <c r="AL22" s="1"/>
      <c r="AM22" s="1"/>
      <c r="AN22" s="1"/>
      <c r="AO22" s="1"/>
      <c r="AP22" s="1"/>
    </row>
    <row r="23" spans="1:42" ht="53.25" customHeight="1">
      <c r="B23" s="1772"/>
      <c r="C23" s="1773"/>
      <c r="D23" s="105" t="s">
        <v>218</v>
      </c>
      <c r="E23" s="106" t="s">
        <v>219</v>
      </c>
      <c r="F23" s="107" t="s">
        <v>220</v>
      </c>
      <c r="G23" s="105" t="s">
        <v>218</v>
      </c>
      <c r="H23" s="106" t="s">
        <v>219</v>
      </c>
      <c r="I23" s="107" t="s">
        <v>220</v>
      </c>
      <c r="J23" s="105" t="s">
        <v>218</v>
      </c>
      <c r="K23" s="106" t="s">
        <v>219</v>
      </c>
      <c r="L23" s="107" t="s">
        <v>220</v>
      </c>
      <c r="M23" s="105" t="s">
        <v>218</v>
      </c>
      <c r="N23" s="106" t="s">
        <v>219</v>
      </c>
      <c r="O23" s="107" t="s">
        <v>220</v>
      </c>
      <c r="P23" s="105" t="s">
        <v>218</v>
      </c>
      <c r="Q23" s="106" t="s">
        <v>219</v>
      </c>
      <c r="R23" s="107" t="s">
        <v>220</v>
      </c>
      <c r="S23" s="105" t="s">
        <v>218</v>
      </c>
      <c r="T23" s="106" t="s">
        <v>219</v>
      </c>
      <c r="U23" s="107" t="s">
        <v>220</v>
      </c>
      <c r="V23" s="105" t="s">
        <v>218</v>
      </c>
      <c r="W23" s="106" t="s">
        <v>219</v>
      </c>
      <c r="X23" s="107" t="s">
        <v>220</v>
      </c>
      <c r="Y23" s="105" t="s">
        <v>218</v>
      </c>
      <c r="Z23" s="106" t="s">
        <v>219</v>
      </c>
      <c r="AA23" s="107" t="s">
        <v>220</v>
      </c>
      <c r="AB23" s="105" t="s">
        <v>218</v>
      </c>
      <c r="AC23" s="106" t="s">
        <v>219</v>
      </c>
      <c r="AD23" s="107" t="s">
        <v>220</v>
      </c>
      <c r="AE23" s="105" t="s">
        <v>218</v>
      </c>
      <c r="AF23" s="106" t="s">
        <v>219</v>
      </c>
      <c r="AG23" s="107" t="s">
        <v>5</v>
      </c>
      <c r="AH23" s="1"/>
      <c r="AI23" s="1"/>
      <c r="AJ23" s="1"/>
      <c r="AK23" s="1"/>
      <c r="AL23" s="1"/>
      <c r="AM23" s="1"/>
      <c r="AN23" s="1"/>
      <c r="AO23" s="1"/>
      <c r="AP23" s="1"/>
    </row>
    <row r="24" spans="1:42" ht="26.25" customHeight="1">
      <c r="B24" s="1762" t="s">
        <v>221</v>
      </c>
      <c r="C24" s="1763"/>
      <c r="D24" s="264">
        <v>128</v>
      </c>
      <c r="E24" s="265">
        <v>69</v>
      </c>
      <c r="F24" s="266">
        <v>197</v>
      </c>
      <c r="G24" s="264">
        <v>123</v>
      </c>
      <c r="H24" s="265">
        <v>60</v>
      </c>
      <c r="I24" s="266">
        <v>183</v>
      </c>
      <c r="J24" s="264">
        <v>115</v>
      </c>
      <c r="K24" s="265">
        <v>60</v>
      </c>
      <c r="L24" s="266">
        <v>175</v>
      </c>
      <c r="M24" s="110">
        <v>119</v>
      </c>
      <c r="N24" s="108">
        <v>63</v>
      </c>
      <c r="O24" s="109">
        <v>182</v>
      </c>
      <c r="P24" s="110">
        <v>126</v>
      </c>
      <c r="Q24" s="108">
        <v>63</v>
      </c>
      <c r="R24" s="109">
        <v>189</v>
      </c>
      <c r="S24" s="110">
        <v>109</v>
      </c>
      <c r="T24" s="108">
        <v>49</v>
      </c>
      <c r="U24" s="109">
        <v>158</v>
      </c>
      <c r="V24" s="110">
        <v>98</v>
      </c>
      <c r="W24" s="108">
        <v>41</v>
      </c>
      <c r="X24" s="109">
        <v>139</v>
      </c>
      <c r="Y24" s="110">
        <v>93</v>
      </c>
      <c r="Z24" s="108">
        <v>42</v>
      </c>
      <c r="AA24" s="109">
        <v>135</v>
      </c>
      <c r="AB24" s="110">
        <v>90</v>
      </c>
      <c r="AC24" s="108">
        <v>37</v>
      </c>
      <c r="AD24" s="109">
        <v>127</v>
      </c>
      <c r="AE24" s="110">
        <v>91</v>
      </c>
      <c r="AF24" s="108">
        <v>32</v>
      </c>
      <c r="AG24" s="109">
        <v>123</v>
      </c>
      <c r="AH24" s="1"/>
      <c r="AI24" s="1"/>
      <c r="AJ24" s="1"/>
      <c r="AK24" s="1"/>
      <c r="AL24" s="1"/>
      <c r="AM24" s="1"/>
      <c r="AN24" s="1"/>
      <c r="AO24" s="1"/>
      <c r="AP24" s="1"/>
    </row>
    <row r="25" spans="1:42" ht="26.25" customHeight="1" thickBot="1">
      <c r="B25" s="1758" t="s">
        <v>222</v>
      </c>
      <c r="C25" s="1759"/>
      <c r="D25" s="267">
        <v>199</v>
      </c>
      <c r="E25" s="268">
        <v>159</v>
      </c>
      <c r="F25" s="269">
        <v>358</v>
      </c>
      <c r="G25" s="267">
        <v>205</v>
      </c>
      <c r="H25" s="268">
        <v>128</v>
      </c>
      <c r="I25" s="269">
        <v>333</v>
      </c>
      <c r="J25" s="267">
        <v>206</v>
      </c>
      <c r="K25" s="268">
        <v>132</v>
      </c>
      <c r="L25" s="269">
        <v>338</v>
      </c>
      <c r="M25" s="113">
        <v>215</v>
      </c>
      <c r="N25" s="111">
        <v>137</v>
      </c>
      <c r="O25" s="112">
        <v>352</v>
      </c>
      <c r="P25" s="113">
        <v>234</v>
      </c>
      <c r="Q25" s="111">
        <v>146</v>
      </c>
      <c r="R25" s="112">
        <v>380</v>
      </c>
      <c r="S25" s="113">
        <v>245</v>
      </c>
      <c r="T25" s="111">
        <v>135</v>
      </c>
      <c r="U25" s="112">
        <v>380</v>
      </c>
      <c r="V25" s="113">
        <v>231</v>
      </c>
      <c r="W25" s="111">
        <v>120</v>
      </c>
      <c r="X25" s="112">
        <v>351</v>
      </c>
      <c r="Y25" s="113">
        <v>227</v>
      </c>
      <c r="Z25" s="111">
        <v>113</v>
      </c>
      <c r="AA25" s="112">
        <v>340</v>
      </c>
      <c r="AB25" s="113">
        <v>233</v>
      </c>
      <c r="AC25" s="111">
        <v>102</v>
      </c>
      <c r="AD25" s="112">
        <v>335</v>
      </c>
      <c r="AE25" s="113">
        <v>226</v>
      </c>
      <c r="AF25" s="111">
        <v>97</v>
      </c>
      <c r="AG25" s="112">
        <v>323</v>
      </c>
      <c r="AH25" s="1"/>
      <c r="AI25" s="1"/>
      <c r="AJ25" s="1"/>
      <c r="AK25" s="1"/>
      <c r="AL25" s="1"/>
      <c r="AM25" s="1"/>
      <c r="AN25" s="1"/>
      <c r="AO25" s="1"/>
      <c r="AP25" s="1"/>
    </row>
    <row r="26" spans="1:42" ht="26.25" customHeight="1" thickTop="1">
      <c r="B26" s="1760" t="s">
        <v>220</v>
      </c>
      <c r="C26" s="1761"/>
      <c r="D26" s="270">
        <v>327</v>
      </c>
      <c r="E26" s="271">
        <v>228</v>
      </c>
      <c r="F26" s="272">
        <v>555</v>
      </c>
      <c r="G26" s="270">
        <v>328</v>
      </c>
      <c r="H26" s="271">
        <v>188</v>
      </c>
      <c r="I26" s="272">
        <v>516</v>
      </c>
      <c r="J26" s="270">
        <v>321</v>
      </c>
      <c r="K26" s="271">
        <v>192</v>
      </c>
      <c r="L26" s="272">
        <v>513</v>
      </c>
      <c r="M26" s="116">
        <v>334</v>
      </c>
      <c r="N26" s="114">
        <v>200</v>
      </c>
      <c r="O26" s="115">
        <v>534</v>
      </c>
      <c r="P26" s="116">
        <v>360</v>
      </c>
      <c r="Q26" s="114">
        <v>209</v>
      </c>
      <c r="R26" s="115">
        <v>569</v>
      </c>
      <c r="S26" s="116">
        <v>354</v>
      </c>
      <c r="T26" s="114">
        <v>184</v>
      </c>
      <c r="U26" s="115">
        <v>538</v>
      </c>
      <c r="V26" s="116">
        <v>329</v>
      </c>
      <c r="W26" s="114">
        <v>161</v>
      </c>
      <c r="X26" s="115">
        <v>490</v>
      </c>
      <c r="Y26" s="116">
        <v>320</v>
      </c>
      <c r="Z26" s="114">
        <v>155</v>
      </c>
      <c r="AA26" s="115">
        <v>475</v>
      </c>
      <c r="AB26" s="116">
        <v>323</v>
      </c>
      <c r="AC26" s="114">
        <v>139</v>
      </c>
      <c r="AD26" s="115">
        <v>462</v>
      </c>
      <c r="AE26" s="116">
        <v>317</v>
      </c>
      <c r="AF26" s="114">
        <v>129</v>
      </c>
      <c r="AG26" s="115">
        <v>446</v>
      </c>
      <c r="AH26" s="1"/>
      <c r="AI26" s="1"/>
      <c r="AJ26" s="1"/>
      <c r="AK26" s="1"/>
      <c r="AL26" s="1"/>
      <c r="AM26" s="1"/>
      <c r="AN26" s="1"/>
      <c r="AO26" s="1"/>
      <c r="AP26" s="1"/>
    </row>
    <row r="27" spans="1:42" ht="21" customHeight="1">
      <c r="C27" s="53"/>
      <c r="AH27" s="1"/>
      <c r="AI27" s="1"/>
      <c r="AJ27" s="1"/>
      <c r="AK27" s="1"/>
      <c r="AL27" s="1"/>
      <c r="AM27" s="1"/>
      <c r="AN27" s="1"/>
      <c r="AO27" s="1"/>
      <c r="AP27" s="1"/>
    </row>
    <row r="28" spans="1:42" ht="21" customHeight="1">
      <c r="A28" s="10" t="s">
        <v>481</v>
      </c>
      <c r="B28" s="10"/>
      <c r="C28" s="10"/>
      <c r="AH28" s="1"/>
      <c r="AI28" s="1"/>
      <c r="AJ28" s="1"/>
      <c r="AK28" s="1"/>
      <c r="AL28" s="1"/>
      <c r="AM28" s="1"/>
      <c r="AN28" s="1"/>
      <c r="AO28" s="1"/>
      <c r="AP28" s="1"/>
    </row>
    <row r="29" spans="1:42" ht="21" customHeight="1">
      <c r="A29" s="10"/>
      <c r="B29" s="10"/>
      <c r="C29" s="10"/>
      <c r="AH29" s="1"/>
      <c r="AI29" s="1"/>
      <c r="AJ29" s="1"/>
      <c r="AK29" s="1"/>
      <c r="AL29" s="1"/>
      <c r="AM29" s="1"/>
      <c r="AN29" s="1"/>
      <c r="AO29" s="1"/>
      <c r="AP29" s="1"/>
    </row>
    <row r="30" spans="1:42" ht="21" customHeight="1">
      <c r="B30" s="1308"/>
      <c r="C30" s="1308"/>
      <c r="D30" s="1308"/>
      <c r="E30" s="18"/>
      <c r="F30" s="1308"/>
      <c r="G30" s="1308"/>
      <c r="H30" s="14"/>
      <c r="I30" s="1308"/>
      <c r="J30" s="14"/>
      <c r="L30" s="1"/>
      <c r="M30" s="1"/>
      <c r="O30" s="1"/>
      <c r="P30" s="1"/>
      <c r="Q30" s="122" t="s">
        <v>689</v>
      </c>
      <c r="R30" s="1"/>
      <c r="S30" s="1"/>
      <c r="T30" s="1"/>
      <c r="U30" s="1"/>
      <c r="V30" s="1"/>
      <c r="W30" s="1"/>
      <c r="X30" s="1"/>
      <c r="Z30" s="1"/>
      <c r="AA30" s="1"/>
      <c r="AB30" s="122" t="s">
        <v>689</v>
      </c>
      <c r="AC30" s="1"/>
      <c r="AD30" s="1"/>
      <c r="AE30" s="1"/>
      <c r="AF30" s="1"/>
      <c r="AG30" s="1"/>
      <c r="AH30" s="1"/>
      <c r="AI30" s="1"/>
      <c r="AJ30" s="1"/>
      <c r="AK30" s="1"/>
      <c r="AL30" s="1"/>
      <c r="AM30" s="1"/>
      <c r="AN30" s="1"/>
      <c r="AO30" s="1"/>
      <c r="AP30" s="1"/>
    </row>
    <row r="31" spans="1:42" ht="21" customHeight="1">
      <c r="B31" s="1788" t="s">
        <v>537</v>
      </c>
      <c r="C31" s="1789"/>
      <c r="D31" s="1789"/>
      <c r="E31" s="1793"/>
      <c r="F31" s="1748" t="s">
        <v>594</v>
      </c>
      <c r="G31" s="1749"/>
      <c r="H31" s="1750"/>
      <c r="I31" s="1748" t="s">
        <v>625</v>
      </c>
      <c r="J31" s="1749"/>
      <c r="K31" s="1750"/>
      <c r="L31" s="1748" t="s">
        <v>662</v>
      </c>
      <c r="M31" s="1749"/>
      <c r="N31" s="1750"/>
      <c r="O31" s="1748" t="s">
        <v>666</v>
      </c>
      <c r="P31" s="1749"/>
      <c r="Q31" s="1750"/>
      <c r="R31" s="1"/>
      <c r="S31" s="1788" t="s">
        <v>537</v>
      </c>
      <c r="T31" s="1789"/>
      <c r="U31" s="1789"/>
      <c r="V31" s="1793"/>
      <c r="W31" s="1748" t="s">
        <v>670</v>
      </c>
      <c r="X31" s="1749"/>
      <c r="Y31" s="1750"/>
      <c r="Z31" s="1748" t="s">
        <v>718</v>
      </c>
      <c r="AA31" s="1749"/>
      <c r="AB31" s="1750"/>
      <c r="AC31" s="1"/>
      <c r="AD31" s="1"/>
      <c r="AE31" s="1"/>
      <c r="AF31" s="1"/>
      <c r="AG31" s="1"/>
      <c r="AH31" s="1"/>
      <c r="AI31" s="1"/>
      <c r="AJ31" s="1"/>
      <c r="AK31" s="1"/>
      <c r="AL31" s="1"/>
      <c r="AM31" s="1"/>
      <c r="AN31" s="1"/>
      <c r="AO31" s="1"/>
      <c r="AP31" s="1"/>
    </row>
    <row r="32" spans="1:42" ht="21" customHeight="1">
      <c r="B32" s="1790"/>
      <c r="C32" s="1755"/>
      <c r="D32" s="1755"/>
      <c r="E32" s="1794"/>
      <c r="F32" s="1751"/>
      <c r="G32" s="1752"/>
      <c r="H32" s="1753"/>
      <c r="I32" s="1751"/>
      <c r="J32" s="1752"/>
      <c r="K32" s="1753"/>
      <c r="L32" s="1751"/>
      <c r="M32" s="1752"/>
      <c r="N32" s="1753"/>
      <c r="O32" s="1751"/>
      <c r="P32" s="1752"/>
      <c r="Q32" s="1753"/>
      <c r="R32" s="1"/>
      <c r="S32" s="1790"/>
      <c r="T32" s="1755"/>
      <c r="U32" s="1755"/>
      <c r="V32" s="1794"/>
      <c r="W32" s="1751"/>
      <c r="X32" s="1752"/>
      <c r="Y32" s="1753"/>
      <c r="Z32" s="1751"/>
      <c r="AA32" s="1752"/>
      <c r="AB32" s="1753"/>
      <c r="AC32" s="1"/>
      <c r="AD32" s="1"/>
      <c r="AE32" s="1"/>
      <c r="AF32" s="1"/>
      <c r="AG32" s="1"/>
      <c r="AH32" s="1"/>
      <c r="AI32" s="1"/>
      <c r="AJ32" s="1"/>
      <c r="AK32" s="1"/>
      <c r="AL32" s="1"/>
      <c r="AM32" s="1"/>
      <c r="AN32" s="1"/>
      <c r="AO32" s="1"/>
      <c r="AP32" s="1"/>
    </row>
    <row r="33" spans="2:42" ht="21" customHeight="1">
      <c r="B33" s="1791"/>
      <c r="C33" s="1792"/>
      <c r="D33" s="1792"/>
      <c r="E33" s="1795"/>
      <c r="F33" s="117" t="s">
        <v>232</v>
      </c>
      <c r="G33" s="118" t="s">
        <v>233</v>
      </c>
      <c r="H33" s="119" t="s">
        <v>5</v>
      </c>
      <c r="I33" s="117" t="s">
        <v>232</v>
      </c>
      <c r="J33" s="118" t="s">
        <v>233</v>
      </c>
      <c r="K33" s="119" t="s">
        <v>5</v>
      </c>
      <c r="L33" s="117" t="s">
        <v>232</v>
      </c>
      <c r="M33" s="118" t="s">
        <v>233</v>
      </c>
      <c r="N33" s="119" t="s">
        <v>5</v>
      </c>
      <c r="O33" s="117" t="s">
        <v>232</v>
      </c>
      <c r="P33" s="118" t="s">
        <v>233</v>
      </c>
      <c r="Q33" s="119" t="s">
        <v>5</v>
      </c>
      <c r="R33" s="1"/>
      <c r="S33" s="1791"/>
      <c r="T33" s="1792"/>
      <c r="U33" s="1792"/>
      <c r="V33" s="1795"/>
      <c r="W33" s="117" t="s">
        <v>232</v>
      </c>
      <c r="X33" s="118" t="s">
        <v>233</v>
      </c>
      <c r="Y33" s="119" t="s">
        <v>5</v>
      </c>
      <c r="Z33" s="117" t="s">
        <v>232</v>
      </c>
      <c r="AA33" s="118" t="s">
        <v>233</v>
      </c>
      <c r="AB33" s="119" t="s">
        <v>5</v>
      </c>
      <c r="AC33" s="1"/>
      <c r="AD33" s="1"/>
      <c r="AE33" s="1"/>
      <c r="AF33" s="1"/>
      <c r="AG33" s="1"/>
      <c r="AH33" s="1"/>
      <c r="AI33" s="1"/>
      <c r="AJ33" s="1"/>
      <c r="AK33" s="1"/>
      <c r="AL33" s="1"/>
      <c r="AM33" s="1"/>
      <c r="AN33" s="1"/>
      <c r="AO33" s="1"/>
      <c r="AP33" s="1"/>
    </row>
    <row r="34" spans="2:42" ht="21" customHeight="1">
      <c r="B34" s="1762" t="s">
        <v>511</v>
      </c>
      <c r="C34" s="1780"/>
      <c r="D34" s="1780"/>
      <c r="E34" s="1763"/>
      <c r="F34" s="695">
        <v>13</v>
      </c>
      <c r="G34" s="1070">
        <v>9</v>
      </c>
      <c r="H34" s="1071">
        <v>22</v>
      </c>
      <c r="I34" s="695">
        <v>17</v>
      </c>
      <c r="J34" s="1070">
        <v>4</v>
      </c>
      <c r="K34" s="1071">
        <v>21</v>
      </c>
      <c r="L34" s="695">
        <v>18</v>
      </c>
      <c r="M34" s="1070">
        <v>5</v>
      </c>
      <c r="N34" s="1071">
        <v>23</v>
      </c>
      <c r="O34" s="695">
        <v>20</v>
      </c>
      <c r="P34" s="1070">
        <v>6</v>
      </c>
      <c r="Q34" s="1071">
        <f>O34+P34</f>
        <v>26</v>
      </c>
      <c r="R34" s="1"/>
      <c r="S34" s="1762" t="s">
        <v>511</v>
      </c>
      <c r="T34" s="1780"/>
      <c r="U34" s="1780"/>
      <c r="V34" s="1763"/>
      <c r="W34" s="695">
        <v>15</v>
      </c>
      <c r="X34" s="1070">
        <v>10</v>
      </c>
      <c r="Y34" s="1071">
        <v>25</v>
      </c>
      <c r="Z34" s="695">
        <v>21</v>
      </c>
      <c r="AA34" s="1070">
        <v>9</v>
      </c>
      <c r="AB34" s="1071">
        <v>30</v>
      </c>
      <c r="AC34" s="1"/>
      <c r="AD34" s="1"/>
      <c r="AE34" s="1"/>
      <c r="AF34" s="1"/>
      <c r="AG34" s="1"/>
      <c r="AH34" s="1"/>
      <c r="AI34" s="1"/>
      <c r="AJ34" s="1"/>
      <c r="AK34" s="1"/>
      <c r="AL34" s="1"/>
      <c r="AM34" s="1"/>
      <c r="AN34" s="1"/>
      <c r="AO34" s="1"/>
      <c r="AP34" s="1"/>
    </row>
    <row r="35" spans="2:42" ht="21" customHeight="1">
      <c r="B35" s="1779" t="s">
        <v>543</v>
      </c>
      <c r="C35" s="1775"/>
      <c r="D35" s="1775"/>
      <c r="E35" s="1776"/>
      <c r="F35" s="697">
        <v>30</v>
      </c>
      <c r="G35" s="1072">
        <v>7</v>
      </c>
      <c r="H35" s="1071">
        <v>37</v>
      </c>
      <c r="I35" s="697">
        <v>29</v>
      </c>
      <c r="J35" s="1072">
        <v>10</v>
      </c>
      <c r="K35" s="1071">
        <v>39</v>
      </c>
      <c r="L35" s="697">
        <v>30</v>
      </c>
      <c r="M35" s="1072">
        <v>7</v>
      </c>
      <c r="N35" s="1071">
        <v>37</v>
      </c>
      <c r="O35" s="697">
        <v>27</v>
      </c>
      <c r="P35" s="1072">
        <v>8</v>
      </c>
      <c r="Q35" s="1071">
        <f t="shared" ref="Q35:Q41" si="0">O35+P35</f>
        <v>35</v>
      </c>
      <c r="R35" s="1"/>
      <c r="S35" s="1779" t="s">
        <v>671</v>
      </c>
      <c r="T35" s="1775"/>
      <c r="U35" s="1775"/>
      <c r="V35" s="1776"/>
      <c r="W35" s="697">
        <v>33</v>
      </c>
      <c r="X35" s="1072">
        <v>7</v>
      </c>
      <c r="Y35" s="1071">
        <v>38</v>
      </c>
      <c r="Z35" s="697">
        <v>35</v>
      </c>
      <c r="AA35" s="1072">
        <v>5</v>
      </c>
      <c r="AB35" s="1071">
        <v>40</v>
      </c>
      <c r="AC35" s="1"/>
      <c r="AD35" s="1"/>
      <c r="AE35" s="1"/>
      <c r="AF35" s="1"/>
      <c r="AG35" s="1"/>
      <c r="AH35" s="1"/>
      <c r="AI35" s="1"/>
      <c r="AJ35" s="1"/>
      <c r="AK35" s="1"/>
      <c r="AL35" s="1"/>
      <c r="AM35" s="1"/>
      <c r="AN35" s="1"/>
      <c r="AO35" s="1"/>
      <c r="AP35" s="1"/>
    </row>
    <row r="36" spans="2:42" ht="21" customHeight="1">
      <c r="B36" s="1774" t="s">
        <v>649</v>
      </c>
      <c r="C36" s="1775"/>
      <c r="D36" s="1775"/>
      <c r="E36" s="1776"/>
      <c r="F36" s="697">
        <v>38</v>
      </c>
      <c r="G36" s="1072">
        <v>6</v>
      </c>
      <c r="H36" s="1071">
        <v>44</v>
      </c>
      <c r="I36" s="697">
        <v>33</v>
      </c>
      <c r="J36" s="1072">
        <v>11</v>
      </c>
      <c r="K36" s="1071">
        <v>44</v>
      </c>
      <c r="L36" s="697">
        <v>34</v>
      </c>
      <c r="M36" s="1072">
        <v>7</v>
      </c>
      <c r="N36" s="1071">
        <v>41</v>
      </c>
      <c r="O36" s="697">
        <v>35</v>
      </c>
      <c r="P36" s="1072">
        <v>10</v>
      </c>
      <c r="Q36" s="1071">
        <f t="shared" si="0"/>
        <v>45</v>
      </c>
      <c r="R36" s="1"/>
      <c r="S36" s="1774" t="s">
        <v>672</v>
      </c>
      <c r="T36" s="1775"/>
      <c r="U36" s="1775"/>
      <c r="V36" s="1776"/>
      <c r="W36" s="697">
        <v>22</v>
      </c>
      <c r="X36" s="1072">
        <v>10</v>
      </c>
      <c r="Y36" s="1071">
        <v>34</v>
      </c>
      <c r="Z36" s="697">
        <v>26</v>
      </c>
      <c r="AA36" s="1072">
        <v>7</v>
      </c>
      <c r="AB36" s="1071">
        <v>33</v>
      </c>
      <c r="AC36" s="1"/>
      <c r="AD36" s="1"/>
      <c r="AE36" s="1"/>
      <c r="AF36" s="1"/>
      <c r="AG36" s="1"/>
      <c r="AH36" s="1"/>
      <c r="AI36" s="1"/>
      <c r="AJ36" s="1"/>
      <c r="AK36" s="1"/>
      <c r="AL36" s="1"/>
      <c r="AM36" s="1"/>
      <c r="AN36" s="1"/>
      <c r="AO36" s="1"/>
      <c r="AP36" s="1"/>
    </row>
    <row r="37" spans="2:42" ht="21" customHeight="1">
      <c r="B37" s="1779" t="s">
        <v>650</v>
      </c>
      <c r="C37" s="1775"/>
      <c r="D37" s="1775"/>
      <c r="E37" s="1776"/>
      <c r="F37" s="697">
        <v>10</v>
      </c>
      <c r="G37" s="1072">
        <v>7</v>
      </c>
      <c r="H37" s="1071">
        <v>17</v>
      </c>
      <c r="I37" s="697">
        <v>12</v>
      </c>
      <c r="J37" s="1072">
        <v>5</v>
      </c>
      <c r="K37" s="1071">
        <v>17</v>
      </c>
      <c r="L37" s="697">
        <v>12</v>
      </c>
      <c r="M37" s="1072">
        <v>4</v>
      </c>
      <c r="N37" s="1071">
        <v>16</v>
      </c>
      <c r="O37" s="697">
        <v>13</v>
      </c>
      <c r="P37" s="1072">
        <v>6</v>
      </c>
      <c r="Q37" s="1071">
        <f t="shared" si="0"/>
        <v>19</v>
      </c>
      <c r="R37" s="1"/>
      <c r="S37" s="1779" t="s">
        <v>650</v>
      </c>
      <c r="T37" s="1775"/>
      <c r="U37" s="1775"/>
      <c r="V37" s="1776"/>
      <c r="W37" s="697">
        <v>11</v>
      </c>
      <c r="X37" s="1072">
        <v>5</v>
      </c>
      <c r="Y37" s="1071">
        <v>16</v>
      </c>
      <c r="Z37" s="697">
        <v>12</v>
      </c>
      <c r="AA37" s="1072">
        <v>2</v>
      </c>
      <c r="AB37" s="1071">
        <v>14</v>
      </c>
      <c r="AC37" s="1"/>
      <c r="AD37" s="1"/>
      <c r="AE37" s="1"/>
      <c r="AF37" s="1"/>
      <c r="AG37" s="1"/>
      <c r="AH37" s="1"/>
      <c r="AI37" s="1"/>
      <c r="AJ37" s="1"/>
      <c r="AK37" s="1"/>
      <c r="AL37" s="1"/>
      <c r="AM37" s="1"/>
      <c r="AN37" s="1"/>
      <c r="AO37" s="1"/>
      <c r="AP37" s="1"/>
    </row>
    <row r="38" spans="2:42" ht="21" customHeight="1">
      <c r="B38" s="1779" t="s">
        <v>651</v>
      </c>
      <c r="C38" s="1775"/>
      <c r="D38" s="1775"/>
      <c r="E38" s="1776"/>
      <c r="F38" s="697">
        <v>10</v>
      </c>
      <c r="G38" s="1072">
        <v>0</v>
      </c>
      <c r="H38" s="1071">
        <v>10</v>
      </c>
      <c r="I38" s="697">
        <v>9</v>
      </c>
      <c r="J38" s="1072">
        <v>0</v>
      </c>
      <c r="K38" s="1071">
        <v>9</v>
      </c>
      <c r="L38" s="697">
        <v>6</v>
      </c>
      <c r="M38" s="1072">
        <v>1</v>
      </c>
      <c r="N38" s="1071">
        <v>7</v>
      </c>
      <c r="O38" s="697">
        <v>7</v>
      </c>
      <c r="P38" s="1072">
        <v>0</v>
      </c>
      <c r="Q38" s="1071">
        <f t="shared" si="0"/>
        <v>7</v>
      </c>
      <c r="R38" s="1"/>
      <c r="S38" s="1779" t="s">
        <v>651</v>
      </c>
      <c r="T38" s="1775"/>
      <c r="U38" s="1775"/>
      <c r="V38" s="1776"/>
      <c r="W38" s="697">
        <v>6</v>
      </c>
      <c r="X38" s="1072">
        <v>0</v>
      </c>
      <c r="Y38" s="1071">
        <v>6</v>
      </c>
      <c r="Z38" s="697">
        <v>8</v>
      </c>
      <c r="AA38" s="1072">
        <v>0</v>
      </c>
      <c r="AB38" s="1071">
        <v>8</v>
      </c>
      <c r="AC38" s="1"/>
      <c r="AD38" s="1"/>
      <c r="AE38" s="1"/>
      <c r="AF38" s="1"/>
      <c r="AG38" s="1"/>
      <c r="AH38" s="1"/>
      <c r="AI38" s="1"/>
      <c r="AJ38" s="1"/>
      <c r="AK38" s="1"/>
      <c r="AL38" s="1"/>
      <c r="AM38" s="1"/>
      <c r="AN38" s="1"/>
      <c r="AO38" s="1"/>
      <c r="AP38" s="1"/>
    </row>
    <row r="39" spans="2:42" ht="21" customHeight="1">
      <c r="B39" s="1779" t="s">
        <v>652</v>
      </c>
      <c r="C39" s="1775"/>
      <c r="D39" s="1775"/>
      <c r="E39" s="1776"/>
      <c r="F39" s="697">
        <v>18</v>
      </c>
      <c r="G39" s="1072">
        <v>8</v>
      </c>
      <c r="H39" s="1071">
        <v>26</v>
      </c>
      <c r="I39" s="697">
        <v>18</v>
      </c>
      <c r="J39" s="1072">
        <v>6</v>
      </c>
      <c r="K39" s="1071">
        <v>24</v>
      </c>
      <c r="L39" s="697">
        <v>17</v>
      </c>
      <c r="M39" s="1072">
        <v>5</v>
      </c>
      <c r="N39" s="1071">
        <v>22</v>
      </c>
      <c r="O39" s="697">
        <v>17</v>
      </c>
      <c r="P39" s="1072">
        <v>6</v>
      </c>
      <c r="Q39" s="1071">
        <f t="shared" si="0"/>
        <v>23</v>
      </c>
      <c r="R39" s="1"/>
      <c r="S39" s="1779" t="s">
        <v>652</v>
      </c>
      <c r="T39" s="1775"/>
      <c r="U39" s="1775"/>
      <c r="V39" s="1776"/>
      <c r="W39" s="697">
        <v>17</v>
      </c>
      <c r="X39" s="1072">
        <v>5</v>
      </c>
      <c r="Y39" s="1071">
        <v>22</v>
      </c>
      <c r="Z39" s="697">
        <v>16</v>
      </c>
      <c r="AA39" s="1072">
        <v>7</v>
      </c>
      <c r="AB39" s="1071">
        <v>23</v>
      </c>
      <c r="AC39" s="1"/>
      <c r="AD39" s="1"/>
      <c r="AE39" s="1"/>
      <c r="AF39" s="1"/>
      <c r="AG39" s="1"/>
      <c r="AH39" s="1"/>
      <c r="AI39" s="1"/>
      <c r="AJ39" s="1"/>
      <c r="AK39" s="1"/>
      <c r="AL39" s="1"/>
      <c r="AM39" s="1"/>
      <c r="AN39" s="1"/>
      <c r="AO39" s="1"/>
      <c r="AP39" s="1"/>
    </row>
    <row r="40" spans="2:42" ht="21" customHeight="1">
      <c r="B40" s="1779" t="s">
        <v>653</v>
      </c>
      <c r="C40" s="1775"/>
      <c r="D40" s="1775"/>
      <c r="E40" s="1776"/>
      <c r="F40" s="697">
        <v>14</v>
      </c>
      <c r="G40" s="1072">
        <v>10</v>
      </c>
      <c r="H40" s="1071">
        <v>24</v>
      </c>
      <c r="I40" s="697">
        <v>16</v>
      </c>
      <c r="J40" s="1072">
        <v>10</v>
      </c>
      <c r="K40" s="1071">
        <v>26</v>
      </c>
      <c r="L40" s="697">
        <v>18</v>
      </c>
      <c r="M40" s="1072">
        <v>11</v>
      </c>
      <c r="N40" s="1071">
        <v>29</v>
      </c>
      <c r="O40" s="697">
        <v>23</v>
      </c>
      <c r="P40" s="1072">
        <v>14</v>
      </c>
      <c r="Q40" s="1071">
        <f t="shared" si="0"/>
        <v>37</v>
      </c>
      <c r="R40" s="1"/>
      <c r="S40" s="1779" t="s">
        <v>653</v>
      </c>
      <c r="T40" s="1775"/>
      <c r="U40" s="1775"/>
      <c r="V40" s="1776"/>
      <c r="W40" s="697">
        <v>29</v>
      </c>
      <c r="X40" s="1072">
        <v>12</v>
      </c>
      <c r="Y40" s="1071">
        <v>41</v>
      </c>
      <c r="Z40" s="697">
        <v>26</v>
      </c>
      <c r="AA40" s="1072">
        <v>15</v>
      </c>
      <c r="AB40" s="1071">
        <v>41</v>
      </c>
      <c r="AC40" s="1"/>
      <c r="AD40" s="1"/>
      <c r="AE40" s="1"/>
      <c r="AF40" s="1"/>
      <c r="AG40" s="1"/>
      <c r="AH40" s="1"/>
      <c r="AI40" s="1"/>
      <c r="AJ40" s="1"/>
      <c r="AK40" s="1"/>
      <c r="AL40" s="1"/>
      <c r="AM40" s="1"/>
      <c r="AN40" s="1"/>
      <c r="AO40" s="1"/>
      <c r="AP40" s="1"/>
    </row>
    <row r="41" spans="2:42" ht="21" customHeight="1" thickBot="1">
      <c r="B41" s="1782" t="s">
        <v>3</v>
      </c>
      <c r="C41" s="1783"/>
      <c r="D41" s="1783"/>
      <c r="E41" s="1784"/>
      <c r="F41" s="700">
        <v>32</v>
      </c>
      <c r="G41" s="1073">
        <v>11</v>
      </c>
      <c r="H41" s="1074">
        <v>43</v>
      </c>
      <c r="I41" s="700">
        <v>33</v>
      </c>
      <c r="J41" s="1073">
        <v>5</v>
      </c>
      <c r="K41" s="1074">
        <v>38</v>
      </c>
      <c r="L41" s="700">
        <v>31</v>
      </c>
      <c r="M41" s="1073">
        <v>7</v>
      </c>
      <c r="N41" s="1074">
        <v>38</v>
      </c>
      <c r="O41" s="1253">
        <v>27</v>
      </c>
      <c r="P41" s="1254">
        <v>6</v>
      </c>
      <c r="Q41" s="1255">
        <f t="shared" si="0"/>
        <v>33</v>
      </c>
      <c r="R41" s="1"/>
      <c r="S41" s="1782" t="s">
        <v>3</v>
      </c>
      <c r="T41" s="1783"/>
      <c r="U41" s="1783"/>
      <c r="V41" s="1784"/>
      <c r="W41" s="700">
        <v>27</v>
      </c>
      <c r="X41" s="1073">
        <v>7</v>
      </c>
      <c r="Y41" s="1074">
        <v>33</v>
      </c>
      <c r="Z41" s="700">
        <v>26</v>
      </c>
      <c r="AA41" s="1073">
        <v>4</v>
      </c>
      <c r="AB41" s="1074">
        <v>30</v>
      </c>
      <c r="AC41" s="1"/>
      <c r="AD41" s="1"/>
      <c r="AE41" s="1"/>
      <c r="AF41" s="1"/>
      <c r="AG41" s="1"/>
      <c r="AH41" s="1"/>
      <c r="AI41" s="1"/>
      <c r="AJ41" s="1"/>
      <c r="AK41" s="1"/>
      <c r="AL41" s="1"/>
      <c r="AM41" s="1"/>
      <c r="AN41" s="1"/>
      <c r="AO41" s="1"/>
      <c r="AP41" s="1"/>
    </row>
    <row r="42" spans="2:42" ht="21" customHeight="1" thickTop="1">
      <c r="B42" s="1760" t="s">
        <v>5</v>
      </c>
      <c r="C42" s="1781"/>
      <c r="D42" s="1781"/>
      <c r="E42" s="1761"/>
      <c r="F42" s="1337">
        <v>165</v>
      </c>
      <c r="G42" s="1076">
        <v>58</v>
      </c>
      <c r="H42" s="1077">
        <v>223</v>
      </c>
      <c r="I42" s="1075">
        <v>167</v>
      </c>
      <c r="J42" s="1076">
        <v>51</v>
      </c>
      <c r="K42" s="1077">
        <v>218</v>
      </c>
      <c r="L42" s="1075">
        <v>166</v>
      </c>
      <c r="M42" s="1076">
        <v>47</v>
      </c>
      <c r="N42" s="1077">
        <v>213</v>
      </c>
      <c r="O42" s="1256">
        <f>SUM(O34:O41)</f>
        <v>169</v>
      </c>
      <c r="P42" s="271">
        <f>SUM(P34:P41)</f>
        <v>56</v>
      </c>
      <c r="Q42" s="1257">
        <f>O42+P42</f>
        <v>225</v>
      </c>
      <c r="R42" s="1"/>
      <c r="S42" s="1760" t="s">
        <v>5</v>
      </c>
      <c r="T42" s="1781"/>
      <c r="U42" s="1781"/>
      <c r="V42" s="1761"/>
      <c r="W42" s="1337">
        <v>160</v>
      </c>
      <c r="X42" s="1076">
        <v>56</v>
      </c>
      <c r="Y42" s="1077">
        <f>SUM(Y34:Y41)</f>
        <v>215</v>
      </c>
      <c r="Z42" s="1337">
        <v>170</v>
      </c>
      <c r="AA42" s="1076">
        <v>49</v>
      </c>
      <c r="AB42" s="1077">
        <v>219</v>
      </c>
      <c r="AC42" s="1"/>
      <c r="AD42" s="1"/>
      <c r="AE42" s="1"/>
      <c r="AF42" s="1"/>
      <c r="AG42" s="1"/>
      <c r="AH42" s="1"/>
      <c r="AI42" s="1"/>
      <c r="AJ42" s="1"/>
      <c r="AK42" s="1"/>
      <c r="AL42" s="1"/>
      <c r="AM42" s="1"/>
      <c r="AN42" s="1"/>
      <c r="AO42" s="1"/>
      <c r="AP42" s="1"/>
    </row>
    <row r="43" spans="2:42" ht="21" customHeight="1">
      <c r="B43" s="649"/>
      <c r="C43" s="649"/>
      <c r="D43" s="649"/>
      <c r="E43" s="649"/>
      <c r="F43" s="1308"/>
      <c r="G43" s="1308"/>
      <c r="H43" s="1325"/>
      <c r="I43" s="1308"/>
      <c r="J43" s="1308"/>
      <c r="K43" s="1325"/>
      <c r="L43" s="1308"/>
      <c r="M43" s="1308"/>
      <c r="N43" s="1325"/>
      <c r="O43" s="1308"/>
      <c r="P43" s="1308"/>
      <c r="Q43" s="1019"/>
      <c r="R43" s="1"/>
      <c r="S43" s="649"/>
      <c r="T43" s="649"/>
      <c r="U43" s="649"/>
      <c r="V43" s="649"/>
      <c r="W43" s="1308"/>
      <c r="X43" s="1308"/>
      <c r="Y43" s="1325"/>
      <c r="Z43" s="1"/>
      <c r="AA43" s="1"/>
      <c r="AB43" s="1"/>
      <c r="AC43" s="1"/>
      <c r="AD43" s="1"/>
      <c r="AE43" s="1"/>
      <c r="AF43" s="1"/>
      <c r="AG43" s="1"/>
      <c r="AH43" s="1"/>
      <c r="AI43" s="1"/>
      <c r="AJ43" s="1"/>
      <c r="AK43" s="1"/>
      <c r="AL43" s="1"/>
      <c r="AM43" s="1"/>
      <c r="AN43" s="1"/>
      <c r="AO43" s="1"/>
      <c r="AP43" s="1"/>
    </row>
    <row r="44" spans="2:42" ht="21" customHeight="1">
      <c r="B44" s="79"/>
      <c r="C44" s="1336"/>
      <c r="D44" s="1336"/>
      <c r="E44" s="1336"/>
      <c r="F44" s="1336"/>
      <c r="G44" s="1336"/>
      <c r="H44" s="1336"/>
      <c r="I44" s="1336"/>
      <c r="J44" s="1336"/>
      <c r="K44" s="1336"/>
      <c r="L44" s="1336"/>
      <c r="M44" s="1336"/>
      <c r="N44" s="1336"/>
      <c r="O44" s="1326" t="s">
        <v>689</v>
      </c>
      <c r="P44" s="1336"/>
      <c r="Q44" s="1336"/>
      <c r="R44" s="1336"/>
      <c r="S44" s="1"/>
      <c r="T44" s="1"/>
      <c r="U44" s="1"/>
      <c r="V44" s="1"/>
      <c r="W44" s="1"/>
      <c r="X44" s="1"/>
      <c r="Y44" s="1"/>
      <c r="Z44" s="1"/>
      <c r="AA44" s="1"/>
      <c r="AB44" s="1"/>
      <c r="AC44" s="1"/>
      <c r="AD44" s="1"/>
      <c r="AE44" s="1"/>
      <c r="AF44" s="1"/>
      <c r="AG44" s="1"/>
      <c r="AH44" s="1"/>
      <c r="AI44" s="1"/>
      <c r="AJ44" s="1"/>
      <c r="AK44" s="1"/>
      <c r="AL44" s="1"/>
      <c r="AM44" s="1"/>
      <c r="AN44" s="1"/>
      <c r="AO44" s="1"/>
      <c r="AP44" s="1"/>
    </row>
    <row r="45" spans="2:42" ht="21" customHeight="1">
      <c r="B45" s="1788" t="s">
        <v>537</v>
      </c>
      <c r="C45" s="1789"/>
      <c r="D45" s="1764" t="s">
        <v>529</v>
      </c>
      <c r="E45" s="1765"/>
      <c r="F45" s="1766"/>
      <c r="G45" s="1764" t="s">
        <v>540</v>
      </c>
      <c r="H45" s="1765"/>
      <c r="I45" s="1766"/>
      <c r="J45" s="1764" t="s">
        <v>581</v>
      </c>
      <c r="K45" s="1765"/>
      <c r="L45" s="1766"/>
      <c r="M45" s="1764" t="s">
        <v>626</v>
      </c>
      <c r="N45" s="1765"/>
      <c r="O45" s="1766"/>
      <c r="P45" s="1"/>
      <c r="Q45" s="1755"/>
      <c r="R45" s="1755"/>
      <c r="S45" s="1755"/>
      <c r="T45" s="1755"/>
      <c r="U45" s="1756"/>
      <c r="V45" s="1756"/>
      <c r="W45" s="1756"/>
      <c r="X45" s="1756"/>
      <c r="Y45" s="1756"/>
      <c r="Z45" s="1756"/>
      <c r="AA45" s="1756"/>
      <c r="AB45" s="1756"/>
      <c r="AC45" s="1756"/>
      <c r="AD45" s="1756"/>
      <c r="AE45" s="1756"/>
      <c r="AF45" s="1756"/>
      <c r="AG45" s="1"/>
      <c r="AH45" s="1755"/>
      <c r="AI45" s="1755"/>
      <c r="AJ45" s="1755"/>
      <c r="AK45" s="1755"/>
      <c r="AL45" s="1756"/>
      <c r="AM45" s="1756"/>
      <c r="AN45" s="1756"/>
      <c r="AO45" s="1"/>
      <c r="AP45" s="1"/>
    </row>
    <row r="46" spans="2:42" ht="21" customHeight="1">
      <c r="B46" s="1790"/>
      <c r="C46" s="1755"/>
      <c r="D46" s="1767"/>
      <c r="E46" s="1768"/>
      <c r="F46" s="1769"/>
      <c r="G46" s="1767"/>
      <c r="H46" s="1768"/>
      <c r="I46" s="1769"/>
      <c r="J46" s="1767"/>
      <c r="K46" s="1768"/>
      <c r="L46" s="1769"/>
      <c r="M46" s="1767"/>
      <c r="N46" s="1768"/>
      <c r="O46" s="1769"/>
      <c r="P46" s="1"/>
      <c r="Q46" s="1755"/>
      <c r="R46" s="1755"/>
      <c r="S46" s="1755"/>
      <c r="T46" s="1755"/>
      <c r="U46" s="1756"/>
      <c r="V46" s="1756"/>
      <c r="W46" s="1756"/>
      <c r="X46" s="1756"/>
      <c r="Y46" s="1756"/>
      <c r="Z46" s="1756"/>
      <c r="AA46" s="1756"/>
      <c r="AB46" s="1756"/>
      <c r="AC46" s="1756"/>
      <c r="AD46" s="1756"/>
      <c r="AE46" s="1756"/>
      <c r="AF46" s="1756"/>
      <c r="AG46" s="1"/>
      <c r="AH46" s="1755"/>
      <c r="AI46" s="1755"/>
      <c r="AJ46" s="1755"/>
      <c r="AK46" s="1755"/>
      <c r="AL46" s="1756"/>
      <c r="AM46" s="1756"/>
      <c r="AN46" s="1756"/>
      <c r="AO46" s="1"/>
      <c r="AP46" s="1"/>
    </row>
    <row r="47" spans="2:42" ht="21" customHeight="1">
      <c r="B47" s="1791"/>
      <c r="C47" s="1792"/>
      <c r="D47" s="117" t="s">
        <v>232</v>
      </c>
      <c r="E47" s="118" t="s">
        <v>580</v>
      </c>
      <c r="F47" s="119" t="s">
        <v>5</v>
      </c>
      <c r="G47" s="117" t="s">
        <v>232</v>
      </c>
      <c r="H47" s="118" t="s">
        <v>580</v>
      </c>
      <c r="I47" s="119" t="s">
        <v>5</v>
      </c>
      <c r="J47" s="117" t="s">
        <v>232</v>
      </c>
      <c r="K47" s="118" t="s">
        <v>580</v>
      </c>
      <c r="L47" s="119" t="s">
        <v>5</v>
      </c>
      <c r="M47" s="117" t="s">
        <v>232</v>
      </c>
      <c r="N47" s="118" t="s">
        <v>233</v>
      </c>
      <c r="O47" s="119" t="s">
        <v>5</v>
      </c>
      <c r="P47" s="1"/>
      <c r="Q47" s="1755"/>
      <c r="R47" s="1755"/>
      <c r="S47" s="1755"/>
      <c r="T47" s="1755"/>
      <c r="U47" s="687"/>
      <c r="V47" s="687"/>
      <c r="W47" s="687"/>
      <c r="X47" s="687"/>
      <c r="Y47" s="687"/>
      <c r="Z47" s="687"/>
      <c r="AA47" s="687"/>
      <c r="AB47" s="687"/>
      <c r="AC47" s="687"/>
      <c r="AD47" s="687"/>
      <c r="AE47" s="687"/>
      <c r="AF47" s="687"/>
      <c r="AG47" s="1"/>
      <c r="AH47" s="1755"/>
      <c r="AI47" s="1755"/>
      <c r="AJ47" s="1755"/>
      <c r="AK47" s="1755"/>
      <c r="AL47" s="687"/>
      <c r="AM47" s="687"/>
      <c r="AN47" s="687"/>
      <c r="AO47" s="1"/>
      <c r="AP47" s="1"/>
    </row>
    <row r="48" spans="2:42" ht="21" customHeight="1">
      <c r="B48" s="1762" t="s">
        <v>646</v>
      </c>
      <c r="C48" s="1780"/>
      <c r="D48" s="695">
        <v>17</v>
      </c>
      <c r="E48" s="696">
        <v>4</v>
      </c>
      <c r="F48" s="693">
        <f>SUM(D48:E48)</f>
        <v>21</v>
      </c>
      <c r="G48" s="695">
        <v>15</v>
      </c>
      <c r="H48" s="696">
        <v>9</v>
      </c>
      <c r="I48" s="693">
        <f>SUM(G48:H48)</f>
        <v>24</v>
      </c>
      <c r="J48" s="695">
        <v>15</v>
      </c>
      <c r="K48" s="696">
        <v>8</v>
      </c>
      <c r="L48" s="693">
        <f>SUM(J48:K48)</f>
        <v>23</v>
      </c>
      <c r="M48" s="695">
        <v>14</v>
      </c>
      <c r="N48" s="696">
        <v>11</v>
      </c>
      <c r="O48" s="693">
        <v>25</v>
      </c>
      <c r="P48" s="1"/>
      <c r="Q48" s="1757"/>
      <c r="R48" s="1757"/>
      <c r="S48" s="1757"/>
      <c r="T48" s="1757"/>
      <c r="U48" s="1324"/>
      <c r="V48" s="1019"/>
      <c r="W48" s="1019"/>
      <c r="X48" s="1324"/>
      <c r="Y48" s="1019"/>
      <c r="Z48" s="1019"/>
      <c r="AA48" s="1324"/>
      <c r="AB48" s="1019"/>
      <c r="AC48" s="1019"/>
      <c r="AD48" s="1324"/>
      <c r="AE48" s="1019"/>
      <c r="AF48" s="1019"/>
      <c r="AG48" s="1"/>
      <c r="AH48" s="1757"/>
      <c r="AI48" s="1757"/>
      <c r="AJ48" s="1757"/>
      <c r="AK48" s="1757"/>
      <c r="AL48" s="1324"/>
      <c r="AM48" s="1019"/>
      <c r="AN48" s="1019"/>
      <c r="AO48" s="1"/>
      <c r="AP48" s="1"/>
    </row>
    <row r="49" spans="2:42" ht="21" customHeight="1">
      <c r="B49" s="1779" t="s">
        <v>647</v>
      </c>
      <c r="C49" s="1776"/>
      <c r="D49" s="697">
        <v>30</v>
      </c>
      <c r="E49" s="698">
        <v>8</v>
      </c>
      <c r="F49" s="699">
        <f t="shared" ref="F49:F58" si="1">SUM(D49:E49)</f>
        <v>38</v>
      </c>
      <c r="G49" s="697">
        <v>29</v>
      </c>
      <c r="H49" s="698">
        <v>9</v>
      </c>
      <c r="I49" s="699">
        <f t="shared" ref="I49:I58" si="2">SUM(G49:H49)</f>
        <v>38</v>
      </c>
      <c r="J49" s="697">
        <v>29</v>
      </c>
      <c r="K49" s="698">
        <v>10</v>
      </c>
      <c r="L49" s="699">
        <f t="shared" ref="L49:L58" si="3">SUM(J49:K49)</f>
        <v>39</v>
      </c>
      <c r="M49" s="697">
        <v>32</v>
      </c>
      <c r="N49" s="698">
        <v>7</v>
      </c>
      <c r="O49" s="699">
        <v>39</v>
      </c>
      <c r="P49" s="1"/>
      <c r="Q49" s="1757"/>
      <c r="R49" s="1757"/>
      <c r="S49" s="1757"/>
      <c r="T49" s="1757"/>
      <c r="U49" s="1324"/>
      <c r="V49" s="1019"/>
      <c r="W49" s="1019"/>
      <c r="X49" s="1324"/>
      <c r="Y49" s="1019"/>
      <c r="Z49" s="1019"/>
      <c r="AA49" s="1324"/>
      <c r="AB49" s="1019"/>
      <c r="AC49" s="1019"/>
      <c r="AD49" s="1324"/>
      <c r="AE49" s="1019"/>
      <c r="AF49" s="1019"/>
      <c r="AG49" s="1"/>
      <c r="AH49" s="1757"/>
      <c r="AI49" s="1757"/>
      <c r="AJ49" s="1757"/>
      <c r="AK49" s="1757"/>
      <c r="AL49" s="1324"/>
      <c r="AM49" s="1019"/>
      <c r="AN49" s="1019"/>
      <c r="AO49" s="1"/>
      <c r="AP49" s="1"/>
    </row>
    <row r="50" spans="2:42" ht="21" customHeight="1">
      <c r="B50" s="1779" t="s">
        <v>544</v>
      </c>
      <c r="C50" s="1775"/>
      <c r="D50" s="697">
        <v>14</v>
      </c>
      <c r="E50" s="698">
        <v>2</v>
      </c>
      <c r="F50" s="699">
        <f t="shared" si="1"/>
        <v>16</v>
      </c>
      <c r="G50" s="697">
        <v>15</v>
      </c>
      <c r="H50" s="698">
        <v>1</v>
      </c>
      <c r="I50" s="699">
        <f t="shared" si="2"/>
        <v>16</v>
      </c>
      <c r="J50" s="697">
        <v>12</v>
      </c>
      <c r="K50" s="698">
        <v>3</v>
      </c>
      <c r="L50" s="699">
        <f t="shared" si="3"/>
        <v>15</v>
      </c>
      <c r="M50" s="697">
        <v>12</v>
      </c>
      <c r="N50" s="698">
        <v>1</v>
      </c>
      <c r="O50" s="699">
        <v>13</v>
      </c>
      <c r="P50" s="1"/>
      <c r="Q50" s="1778"/>
      <c r="R50" s="1757"/>
      <c r="S50" s="1757"/>
      <c r="T50" s="1757"/>
      <c r="U50" s="1324"/>
      <c r="V50" s="1019"/>
      <c r="W50" s="1019"/>
      <c r="X50" s="1324"/>
      <c r="Y50" s="1019"/>
      <c r="Z50" s="1019"/>
      <c r="AA50" s="1324"/>
      <c r="AB50" s="1019"/>
      <c r="AC50" s="1019"/>
      <c r="AD50" s="1324"/>
      <c r="AE50" s="1019"/>
      <c r="AF50" s="1019"/>
      <c r="AG50" s="1"/>
      <c r="AH50" s="1778"/>
      <c r="AI50" s="1757"/>
      <c r="AJ50" s="1757"/>
      <c r="AK50" s="1757"/>
      <c r="AL50" s="1324"/>
      <c r="AM50" s="1019"/>
      <c r="AN50" s="1019"/>
      <c r="AO50" s="1"/>
      <c r="AP50" s="1"/>
    </row>
    <row r="51" spans="2:42" ht="21" customHeight="1">
      <c r="B51" s="1779" t="s">
        <v>549</v>
      </c>
      <c r="C51" s="1775"/>
      <c r="D51" s="697">
        <v>28</v>
      </c>
      <c r="E51" s="698">
        <v>22</v>
      </c>
      <c r="F51" s="699">
        <f t="shared" si="1"/>
        <v>50</v>
      </c>
      <c r="G51" s="697">
        <v>30</v>
      </c>
      <c r="H51" s="698">
        <v>16</v>
      </c>
      <c r="I51" s="699">
        <f t="shared" si="2"/>
        <v>46</v>
      </c>
      <c r="J51" s="697">
        <v>30</v>
      </c>
      <c r="K51" s="698">
        <v>6</v>
      </c>
      <c r="L51" s="699">
        <f t="shared" si="3"/>
        <v>36</v>
      </c>
      <c r="M51" s="697">
        <v>32</v>
      </c>
      <c r="N51" s="698">
        <v>6</v>
      </c>
      <c r="O51" s="699">
        <v>38</v>
      </c>
      <c r="P51" s="1"/>
      <c r="Q51" s="1757"/>
      <c r="R51" s="1757"/>
      <c r="S51" s="1757"/>
      <c r="T51" s="1757"/>
      <c r="U51" s="1324"/>
      <c r="V51" s="1019"/>
      <c r="W51" s="1019"/>
      <c r="X51" s="1324"/>
      <c r="Y51" s="1019"/>
      <c r="Z51" s="1019"/>
      <c r="AA51" s="1324"/>
      <c r="AB51" s="1019"/>
      <c r="AC51" s="1019"/>
      <c r="AD51" s="1324"/>
      <c r="AE51" s="1019"/>
      <c r="AF51" s="1019"/>
      <c r="AG51" s="1"/>
      <c r="AH51" s="1757"/>
      <c r="AI51" s="1757"/>
      <c r="AJ51" s="1757"/>
      <c r="AK51" s="1757"/>
      <c r="AL51" s="1324"/>
      <c r="AM51" s="1019"/>
      <c r="AN51" s="1019"/>
      <c r="AO51" s="1"/>
      <c r="AP51" s="1"/>
    </row>
    <row r="52" spans="2:42" ht="21" customHeight="1">
      <c r="B52" s="1779" t="s">
        <v>546</v>
      </c>
      <c r="C52" s="1775"/>
      <c r="D52" s="697">
        <v>17</v>
      </c>
      <c r="E52" s="698">
        <v>5</v>
      </c>
      <c r="F52" s="699">
        <f t="shared" si="1"/>
        <v>22</v>
      </c>
      <c r="G52" s="697">
        <v>14</v>
      </c>
      <c r="H52" s="698">
        <v>5</v>
      </c>
      <c r="I52" s="699">
        <f t="shared" si="2"/>
        <v>19</v>
      </c>
      <c r="J52" s="697">
        <v>13</v>
      </c>
      <c r="K52" s="698">
        <v>7</v>
      </c>
      <c r="L52" s="699">
        <f t="shared" si="3"/>
        <v>20</v>
      </c>
      <c r="M52" s="697">
        <v>10</v>
      </c>
      <c r="N52" s="698">
        <v>7</v>
      </c>
      <c r="O52" s="699">
        <v>17</v>
      </c>
      <c r="P52" s="1"/>
      <c r="Q52" s="1757"/>
      <c r="R52" s="1757"/>
      <c r="S52" s="1757"/>
      <c r="T52" s="1757"/>
      <c r="U52" s="1324"/>
      <c r="V52" s="1019"/>
      <c r="W52" s="1019"/>
      <c r="X52" s="1324"/>
      <c r="Y52" s="1019"/>
      <c r="Z52" s="1019"/>
      <c r="AA52" s="1324"/>
      <c r="AB52" s="1019"/>
      <c r="AC52" s="1019"/>
      <c r="AD52" s="1324"/>
      <c r="AE52" s="1019"/>
      <c r="AF52" s="1019"/>
      <c r="AG52" s="1"/>
      <c r="AH52" s="1757"/>
      <c r="AI52" s="1757"/>
      <c r="AJ52" s="1757"/>
      <c r="AK52" s="1757"/>
      <c r="AL52" s="1324"/>
      <c r="AM52" s="1019"/>
      <c r="AN52" s="1019"/>
      <c r="AO52" s="1"/>
      <c r="AP52" s="1"/>
    </row>
    <row r="53" spans="2:42" ht="21" customHeight="1">
      <c r="B53" s="1779" t="s">
        <v>556</v>
      </c>
      <c r="C53" s="1775"/>
      <c r="D53" s="697">
        <v>11</v>
      </c>
      <c r="E53" s="698">
        <v>3</v>
      </c>
      <c r="F53" s="699">
        <f t="shared" si="1"/>
        <v>14</v>
      </c>
      <c r="G53" s="697">
        <v>9</v>
      </c>
      <c r="H53" s="698">
        <v>2</v>
      </c>
      <c r="I53" s="699">
        <f t="shared" si="2"/>
        <v>11</v>
      </c>
      <c r="J53" s="697">
        <v>9</v>
      </c>
      <c r="K53" s="698">
        <v>0</v>
      </c>
      <c r="L53" s="699">
        <f t="shared" si="3"/>
        <v>9</v>
      </c>
      <c r="M53" s="697">
        <v>10</v>
      </c>
      <c r="N53" s="698">
        <v>0</v>
      </c>
      <c r="O53" s="699">
        <v>10</v>
      </c>
      <c r="P53" s="1"/>
      <c r="Q53" s="1757"/>
      <c r="R53" s="1757"/>
      <c r="S53" s="1757"/>
      <c r="T53" s="1757"/>
      <c r="U53" s="1324"/>
      <c r="V53" s="1019"/>
      <c r="W53" s="1019"/>
      <c r="X53" s="1324"/>
      <c r="Y53" s="1019"/>
      <c r="Z53" s="1019"/>
      <c r="AA53" s="1324"/>
      <c r="AB53" s="1019"/>
      <c r="AC53" s="1019"/>
      <c r="AD53" s="1324"/>
      <c r="AE53" s="1019"/>
      <c r="AF53" s="1019"/>
      <c r="AG53" s="1"/>
      <c r="AH53" s="1757"/>
      <c r="AI53" s="1757"/>
      <c r="AJ53" s="1757"/>
      <c r="AK53" s="1757"/>
      <c r="AL53" s="1324"/>
      <c r="AM53" s="1019"/>
      <c r="AN53" s="1019"/>
      <c r="AO53" s="1"/>
      <c r="AP53" s="1"/>
    </row>
    <row r="54" spans="2:42" ht="21" customHeight="1">
      <c r="B54" s="1779" t="s">
        <v>557</v>
      </c>
      <c r="C54" s="1775"/>
      <c r="D54" s="697">
        <v>15</v>
      </c>
      <c r="E54" s="698">
        <v>5</v>
      </c>
      <c r="F54" s="699">
        <f t="shared" si="1"/>
        <v>20</v>
      </c>
      <c r="G54" s="697">
        <v>12</v>
      </c>
      <c r="H54" s="698">
        <v>8</v>
      </c>
      <c r="I54" s="699">
        <f t="shared" si="2"/>
        <v>20</v>
      </c>
      <c r="J54" s="697">
        <v>12</v>
      </c>
      <c r="K54" s="698">
        <v>6</v>
      </c>
      <c r="L54" s="699">
        <f t="shared" si="3"/>
        <v>18</v>
      </c>
      <c r="M54" s="697">
        <v>13</v>
      </c>
      <c r="N54" s="698">
        <v>4</v>
      </c>
      <c r="O54" s="699">
        <v>17</v>
      </c>
      <c r="P54" s="1"/>
      <c r="Q54" s="1757"/>
      <c r="R54" s="1757"/>
      <c r="S54" s="1757"/>
      <c r="T54" s="1757"/>
      <c r="U54" s="1324"/>
      <c r="V54" s="1019"/>
      <c r="W54" s="1019"/>
      <c r="X54" s="1324"/>
      <c r="Y54" s="1019"/>
      <c r="Z54" s="1019"/>
      <c r="AA54" s="1324"/>
      <c r="AB54" s="1019"/>
      <c r="AC54" s="1019"/>
      <c r="AD54" s="1324"/>
      <c r="AE54" s="1019"/>
      <c r="AF54" s="1019"/>
      <c r="AG54" s="1"/>
      <c r="AH54" s="1757"/>
      <c r="AI54" s="1757"/>
      <c r="AJ54" s="1757"/>
      <c r="AK54" s="1757"/>
      <c r="AL54" s="1324"/>
      <c r="AM54" s="1019"/>
      <c r="AN54" s="1019"/>
      <c r="AO54" s="1"/>
      <c r="AP54" s="1"/>
    </row>
    <row r="55" spans="2:42" ht="21" customHeight="1">
      <c r="B55" s="1779" t="s">
        <v>551</v>
      </c>
      <c r="C55" s="1775"/>
      <c r="D55" s="697">
        <v>28</v>
      </c>
      <c r="E55" s="698">
        <v>8</v>
      </c>
      <c r="F55" s="699">
        <f t="shared" si="1"/>
        <v>36</v>
      </c>
      <c r="G55" s="697">
        <v>26</v>
      </c>
      <c r="H55" s="698">
        <v>10</v>
      </c>
      <c r="I55" s="699">
        <f t="shared" si="2"/>
        <v>36</v>
      </c>
      <c r="J55" s="697">
        <v>24</v>
      </c>
      <c r="K55" s="698">
        <v>9</v>
      </c>
      <c r="L55" s="699">
        <f t="shared" si="3"/>
        <v>33</v>
      </c>
      <c r="M55" s="697">
        <v>18</v>
      </c>
      <c r="N55" s="698">
        <v>13</v>
      </c>
      <c r="O55" s="699">
        <v>31</v>
      </c>
      <c r="P55" s="1"/>
      <c r="Q55" s="1757"/>
      <c r="R55" s="1757"/>
      <c r="S55" s="1757"/>
      <c r="T55" s="1757"/>
      <c r="U55" s="1324"/>
      <c r="V55" s="1019"/>
      <c r="W55" s="1019"/>
      <c r="X55" s="1324"/>
      <c r="Y55" s="1019"/>
      <c r="Z55" s="1019"/>
      <c r="AA55" s="1324"/>
      <c r="AB55" s="1019"/>
      <c r="AC55" s="1019"/>
      <c r="AD55" s="1324"/>
      <c r="AE55" s="1019"/>
      <c r="AF55" s="1019"/>
      <c r="AG55" s="1"/>
      <c r="AH55" s="1757"/>
      <c r="AI55" s="1757"/>
      <c r="AJ55" s="1757"/>
      <c r="AK55" s="1757"/>
      <c r="AL55" s="1324"/>
      <c r="AM55" s="1019"/>
      <c r="AN55" s="1019"/>
      <c r="AO55" s="1"/>
      <c r="AP55" s="1"/>
    </row>
    <row r="56" spans="2:42" ht="21" customHeight="1">
      <c r="B56" s="1779" t="s">
        <v>553</v>
      </c>
      <c r="C56" s="1775"/>
      <c r="D56" s="697">
        <v>9</v>
      </c>
      <c r="E56" s="698">
        <v>1</v>
      </c>
      <c r="F56" s="699">
        <f t="shared" si="1"/>
        <v>10</v>
      </c>
      <c r="G56" s="697">
        <v>9</v>
      </c>
      <c r="H56" s="698">
        <v>3</v>
      </c>
      <c r="I56" s="699">
        <f t="shared" si="2"/>
        <v>12</v>
      </c>
      <c r="J56" s="697">
        <v>7</v>
      </c>
      <c r="K56" s="698">
        <v>0</v>
      </c>
      <c r="L56" s="699">
        <f t="shared" si="3"/>
        <v>7</v>
      </c>
      <c r="M56" s="697">
        <v>5</v>
      </c>
      <c r="N56" s="698">
        <v>2</v>
      </c>
      <c r="O56" s="699">
        <v>7</v>
      </c>
      <c r="P56" s="1"/>
      <c r="Q56" s="1757"/>
      <c r="R56" s="1757"/>
      <c r="S56" s="1757"/>
      <c r="T56" s="1757"/>
      <c r="U56" s="1308"/>
      <c r="V56" s="1308"/>
      <c r="W56" s="1325"/>
      <c r="X56" s="1308"/>
      <c r="Y56" s="1308"/>
      <c r="Z56" s="1325"/>
      <c r="AA56" s="1308"/>
      <c r="AB56" s="1308"/>
      <c r="AC56" s="1325"/>
      <c r="AD56" s="1308"/>
      <c r="AE56" s="1308"/>
      <c r="AF56" s="1019"/>
      <c r="AG56" s="1"/>
      <c r="AH56" s="1757"/>
      <c r="AI56" s="1757"/>
      <c r="AJ56" s="1757"/>
      <c r="AK56" s="1757"/>
      <c r="AL56" s="1308"/>
      <c r="AM56" s="1308"/>
      <c r="AN56" s="1325"/>
      <c r="AO56" s="1"/>
      <c r="AP56" s="1"/>
    </row>
    <row r="57" spans="2:42" ht="21" customHeight="1" thickBot="1">
      <c r="B57" s="1786" t="s">
        <v>648</v>
      </c>
      <c r="C57" s="1787"/>
      <c r="D57" s="700">
        <v>22</v>
      </c>
      <c r="E57" s="701">
        <v>4</v>
      </c>
      <c r="F57" s="694">
        <f t="shared" si="1"/>
        <v>26</v>
      </c>
      <c r="G57" s="700">
        <v>25</v>
      </c>
      <c r="H57" s="701">
        <v>1</v>
      </c>
      <c r="I57" s="694">
        <f t="shared" si="2"/>
        <v>26</v>
      </c>
      <c r="J57" s="700">
        <v>24</v>
      </c>
      <c r="K57" s="701">
        <v>4</v>
      </c>
      <c r="L57" s="694">
        <f t="shared" si="3"/>
        <v>28</v>
      </c>
      <c r="M57" s="700">
        <v>18</v>
      </c>
      <c r="N57" s="701">
        <v>8</v>
      </c>
      <c r="O57" s="694">
        <v>26</v>
      </c>
      <c r="Q57" s="1777"/>
      <c r="R57" s="1777"/>
      <c r="S57" s="1777"/>
      <c r="T57" s="1777"/>
      <c r="U57" s="1777"/>
      <c r="V57" s="1777"/>
      <c r="W57" s="1777"/>
      <c r="X57" s="1777"/>
      <c r="Y57" s="1777"/>
      <c r="Z57" s="1777"/>
      <c r="AA57" s="1777"/>
      <c r="AB57" s="1777"/>
      <c r="AC57" s="1777"/>
      <c r="AD57" s="1777"/>
      <c r="AE57" s="1777"/>
      <c r="AF57" s="1777"/>
      <c r="AG57" s="1"/>
      <c r="AH57" s="1"/>
      <c r="AI57" s="1"/>
      <c r="AJ57" s="1"/>
      <c r="AK57" s="1"/>
      <c r="AL57" s="1"/>
      <c r="AM57" s="1"/>
      <c r="AN57" s="1"/>
      <c r="AO57" s="1"/>
      <c r="AP57" s="1"/>
    </row>
    <row r="58" spans="2:42" ht="21" customHeight="1" thickTop="1">
      <c r="B58" s="1760" t="s">
        <v>5</v>
      </c>
      <c r="C58" s="1781"/>
      <c r="D58" s="702">
        <f>SUM(D48:D57)</f>
        <v>191</v>
      </c>
      <c r="E58" s="703">
        <f>SUM(E48:E57)</f>
        <v>62</v>
      </c>
      <c r="F58" s="704">
        <f t="shared" si="1"/>
        <v>253</v>
      </c>
      <c r="G58" s="702">
        <f>SUM(G48:G57)</f>
        <v>184</v>
      </c>
      <c r="H58" s="703">
        <f>SUM(H48:H57)</f>
        <v>64</v>
      </c>
      <c r="I58" s="704">
        <f t="shared" si="2"/>
        <v>248</v>
      </c>
      <c r="J58" s="702">
        <f>SUM(J48:J57)</f>
        <v>175</v>
      </c>
      <c r="K58" s="703">
        <f>SUM(K48:K57)</f>
        <v>53</v>
      </c>
      <c r="L58" s="704">
        <f t="shared" si="3"/>
        <v>228</v>
      </c>
      <c r="M58" s="702">
        <f>SUM(M48:M57)</f>
        <v>164</v>
      </c>
      <c r="N58" s="703">
        <f>SUM(N48:N57)</f>
        <v>59</v>
      </c>
      <c r="O58" s="704">
        <f t="shared" ref="O58" si="4">SUM(M58:N58)</f>
        <v>223</v>
      </c>
      <c r="P58" s="1"/>
      <c r="Q58" s="1777"/>
      <c r="R58" s="1777"/>
      <c r="S58" s="1777"/>
      <c r="T58" s="1777"/>
      <c r="U58" s="1777"/>
      <c r="V58" s="1777"/>
      <c r="W58" s="1777"/>
      <c r="X58" s="1777"/>
      <c r="Y58" s="1777"/>
      <c r="Z58" s="1777"/>
      <c r="AA58" s="1777"/>
      <c r="AB58" s="1777"/>
      <c r="AC58" s="1777"/>
      <c r="AD58" s="1777"/>
      <c r="AE58" s="1777"/>
      <c r="AF58" s="1777"/>
      <c r="AG58" s="1"/>
      <c r="AH58" s="1"/>
      <c r="AI58" s="1"/>
      <c r="AJ58" s="1"/>
      <c r="AK58" s="1"/>
      <c r="AL58" s="1"/>
      <c r="AM58" s="1"/>
      <c r="AN58" s="1"/>
      <c r="AO58" s="1"/>
      <c r="AP58" s="1"/>
    </row>
    <row r="59" spans="2:42" ht="21" customHeight="1">
      <c r="B59" s="1785" t="s">
        <v>223</v>
      </c>
      <c r="C59" s="1785"/>
      <c r="D59" s="692" t="s">
        <v>539</v>
      </c>
      <c r="E59" s="120"/>
      <c r="G59" s="692" t="s">
        <v>579</v>
      </c>
      <c r="J59" s="692" t="s">
        <v>591</v>
      </c>
      <c r="M59" s="692" t="s">
        <v>628</v>
      </c>
      <c r="P59" s="120"/>
      <c r="Q59" s="1777"/>
      <c r="R59" s="1777"/>
      <c r="S59" s="1777"/>
      <c r="T59" s="1777"/>
      <c r="U59" s="1777"/>
      <c r="V59" s="1777"/>
      <c r="W59" s="1777"/>
      <c r="X59" s="1777"/>
      <c r="Y59" s="1777"/>
      <c r="Z59" s="1777"/>
      <c r="AA59" s="1777"/>
      <c r="AB59" s="1777"/>
      <c r="AC59" s="1777"/>
      <c r="AD59" s="1777"/>
      <c r="AE59" s="1777"/>
      <c r="AF59" s="1777"/>
      <c r="AG59" s="1"/>
      <c r="AH59" s="1"/>
      <c r="AI59" s="1"/>
      <c r="AJ59" s="1"/>
      <c r="AK59" s="1"/>
      <c r="AL59" s="1"/>
      <c r="AM59" s="1"/>
      <c r="AN59" s="1"/>
      <c r="AO59" s="1"/>
      <c r="AP59" s="1"/>
    </row>
    <row r="60" spans="2:42">
      <c r="I60" s="104"/>
      <c r="L60" s="104"/>
      <c r="O60" s="104"/>
      <c r="R60" s="104" t="s">
        <v>209</v>
      </c>
      <c r="U60" s="104"/>
      <c r="AA60" s="104"/>
      <c r="AD60" s="104"/>
      <c r="AG60" s="104"/>
      <c r="AJ60" s="104"/>
      <c r="AM60" s="104"/>
      <c r="AP60" s="104"/>
    </row>
    <row r="61" spans="2:42" ht="18.75" customHeight="1">
      <c r="B61" s="1770"/>
      <c r="C61" s="1771"/>
      <c r="D61" s="1764" t="s">
        <v>87</v>
      </c>
      <c r="E61" s="1765"/>
      <c r="F61" s="1766"/>
      <c r="G61" s="1764" t="s">
        <v>238</v>
      </c>
      <c r="H61" s="1765"/>
      <c r="I61" s="1766"/>
      <c r="J61" s="1764" t="s">
        <v>497</v>
      </c>
      <c r="K61" s="1765"/>
      <c r="L61" s="1766"/>
      <c r="M61" s="1764" t="s">
        <v>508</v>
      </c>
      <c r="N61" s="1765"/>
      <c r="O61" s="1766"/>
      <c r="P61" s="1764" t="s">
        <v>526</v>
      </c>
      <c r="Q61" s="1765"/>
      <c r="R61" s="1765"/>
      <c r="S61" s="1796"/>
      <c r="T61" s="1754"/>
      <c r="U61" s="1754"/>
      <c r="V61" s="1"/>
      <c r="W61" s="1"/>
      <c r="X61" s="1"/>
      <c r="Y61" s="1"/>
      <c r="Z61" s="1"/>
      <c r="AA61" s="1"/>
      <c r="AB61" s="1"/>
      <c r="AC61" s="1"/>
      <c r="AD61" s="1"/>
      <c r="AE61" s="1"/>
      <c r="AF61" s="1"/>
      <c r="AG61" s="1"/>
      <c r="AH61" s="1"/>
      <c r="AI61" s="1"/>
      <c r="AJ61" s="1"/>
      <c r="AK61" s="1"/>
      <c r="AL61" s="1"/>
      <c r="AM61" s="1"/>
      <c r="AN61" s="1"/>
      <c r="AO61" s="1"/>
      <c r="AP61" s="1"/>
    </row>
    <row r="62" spans="2:42" ht="18" customHeight="1">
      <c r="B62" s="1758"/>
      <c r="C62" s="1759"/>
      <c r="D62" s="1767"/>
      <c r="E62" s="1768"/>
      <c r="F62" s="1769"/>
      <c r="G62" s="1767"/>
      <c r="H62" s="1768"/>
      <c r="I62" s="1769"/>
      <c r="J62" s="1767"/>
      <c r="K62" s="1768"/>
      <c r="L62" s="1769"/>
      <c r="M62" s="1767"/>
      <c r="N62" s="1768"/>
      <c r="O62" s="1769"/>
      <c r="P62" s="1767"/>
      <c r="Q62" s="1768"/>
      <c r="R62" s="1768"/>
      <c r="S62" s="1796"/>
      <c r="T62" s="1754"/>
      <c r="U62" s="1754"/>
      <c r="V62" s="1"/>
      <c r="W62" s="1"/>
      <c r="X62" s="1"/>
      <c r="Y62" s="1"/>
      <c r="Z62" s="1"/>
      <c r="AA62" s="1"/>
      <c r="AB62" s="1"/>
      <c r="AC62" s="1"/>
      <c r="AD62" s="1"/>
      <c r="AE62" s="1"/>
      <c r="AF62" s="1"/>
      <c r="AG62" s="1"/>
      <c r="AH62" s="1"/>
      <c r="AI62" s="1"/>
      <c r="AJ62" s="1"/>
      <c r="AK62" s="1"/>
      <c r="AL62" s="1"/>
      <c r="AM62" s="1"/>
      <c r="AN62" s="1"/>
      <c r="AO62" s="1"/>
      <c r="AP62" s="1"/>
    </row>
    <row r="63" spans="2:42" ht="21" customHeight="1">
      <c r="B63" s="1772"/>
      <c r="C63" s="1773"/>
      <c r="D63" s="117" t="s">
        <v>232</v>
      </c>
      <c r="E63" s="118" t="s">
        <v>580</v>
      </c>
      <c r="F63" s="119" t="s">
        <v>5</v>
      </c>
      <c r="G63" s="117" t="s">
        <v>232</v>
      </c>
      <c r="H63" s="118" t="s">
        <v>580</v>
      </c>
      <c r="I63" s="119" t="s">
        <v>5</v>
      </c>
      <c r="J63" s="117" t="s">
        <v>232</v>
      </c>
      <c r="K63" s="118" t="s">
        <v>580</v>
      </c>
      <c r="L63" s="119" t="s">
        <v>5</v>
      </c>
      <c r="M63" s="117" t="s">
        <v>232</v>
      </c>
      <c r="N63" s="118" t="s">
        <v>580</v>
      </c>
      <c r="O63" s="119" t="s">
        <v>5</v>
      </c>
      <c r="P63" s="117" t="s">
        <v>232</v>
      </c>
      <c r="Q63" s="118" t="s">
        <v>580</v>
      </c>
      <c r="R63" s="682" t="s">
        <v>5</v>
      </c>
      <c r="S63" s="686"/>
      <c r="T63" s="687"/>
      <c r="U63" s="687"/>
      <c r="V63" s="1"/>
      <c r="W63" s="1"/>
      <c r="X63" s="1"/>
      <c r="Y63" s="1"/>
      <c r="Z63" s="1"/>
      <c r="AA63" s="1"/>
      <c r="AB63" s="1"/>
      <c r="AC63" s="1"/>
      <c r="AD63" s="1"/>
      <c r="AE63" s="1"/>
      <c r="AF63" s="1"/>
      <c r="AG63" s="1"/>
      <c r="AH63" s="1"/>
      <c r="AI63" s="1"/>
      <c r="AJ63" s="1"/>
      <c r="AK63" s="1"/>
      <c r="AL63" s="1"/>
      <c r="AM63" s="1"/>
      <c r="AN63" s="1"/>
      <c r="AO63" s="1"/>
      <c r="AP63" s="1"/>
    </row>
    <row r="64" spans="2:42" ht="26.25" customHeight="1">
      <c r="B64" s="1762" t="s">
        <v>221</v>
      </c>
      <c r="C64" s="1763"/>
      <c r="D64" s="110">
        <v>89</v>
      </c>
      <c r="E64" s="108">
        <v>35</v>
      </c>
      <c r="F64" s="109">
        <v>124</v>
      </c>
      <c r="G64" s="110">
        <v>66</v>
      </c>
      <c r="H64" s="108">
        <v>31</v>
      </c>
      <c r="I64" s="109">
        <v>97</v>
      </c>
      <c r="J64" s="110">
        <v>71</v>
      </c>
      <c r="K64" s="108">
        <v>22</v>
      </c>
      <c r="L64" s="109">
        <v>93</v>
      </c>
      <c r="M64" s="110">
        <v>77</v>
      </c>
      <c r="N64" s="108">
        <v>14</v>
      </c>
      <c r="O64" s="109">
        <v>91</v>
      </c>
      <c r="P64" s="110">
        <v>83</v>
      </c>
      <c r="Q64" s="108">
        <v>13</v>
      </c>
      <c r="R64" s="683">
        <v>96</v>
      </c>
      <c r="S64" s="688"/>
      <c r="T64" s="18"/>
      <c r="U64" s="18"/>
      <c r="V64" s="1"/>
      <c r="W64" s="1"/>
      <c r="X64" s="1"/>
      <c r="Y64" s="1"/>
      <c r="Z64" s="1"/>
      <c r="AA64" s="1"/>
      <c r="AB64" s="1"/>
      <c r="AC64" s="1"/>
      <c r="AD64" s="1"/>
      <c r="AE64" s="1"/>
      <c r="AF64" s="1"/>
      <c r="AG64" s="1"/>
      <c r="AH64" s="1"/>
      <c r="AI64" s="1"/>
      <c r="AJ64" s="1"/>
      <c r="AK64" s="1"/>
      <c r="AL64" s="1"/>
      <c r="AM64" s="1"/>
      <c r="AN64" s="1"/>
      <c r="AO64" s="1"/>
      <c r="AP64" s="1"/>
    </row>
    <row r="65" spans="1:42" ht="26.25" customHeight="1" thickBot="1">
      <c r="B65" s="1758" t="s">
        <v>222</v>
      </c>
      <c r="C65" s="1759"/>
      <c r="D65" s="113">
        <v>218</v>
      </c>
      <c r="E65" s="111">
        <v>106</v>
      </c>
      <c r="F65" s="112">
        <v>324</v>
      </c>
      <c r="G65" s="113">
        <v>124</v>
      </c>
      <c r="H65" s="111">
        <v>46</v>
      </c>
      <c r="I65" s="112">
        <v>170</v>
      </c>
      <c r="J65" s="113">
        <v>112</v>
      </c>
      <c r="K65" s="111">
        <v>45</v>
      </c>
      <c r="L65" s="112">
        <v>157</v>
      </c>
      <c r="M65" s="113">
        <v>102</v>
      </c>
      <c r="N65" s="111">
        <v>49</v>
      </c>
      <c r="O65" s="112">
        <v>151</v>
      </c>
      <c r="P65" s="113">
        <v>110</v>
      </c>
      <c r="Q65" s="111">
        <v>45</v>
      </c>
      <c r="R65" s="684">
        <v>155</v>
      </c>
      <c r="S65" s="688"/>
      <c r="T65" s="18"/>
      <c r="U65" s="18"/>
      <c r="V65" s="1"/>
      <c r="W65" s="1"/>
      <c r="X65" s="1"/>
      <c r="Y65" s="1"/>
      <c r="Z65" s="1"/>
      <c r="AA65" s="1"/>
      <c r="AB65" s="1"/>
      <c r="AC65" s="1"/>
      <c r="AD65" s="1"/>
      <c r="AE65" s="1"/>
      <c r="AF65" s="1"/>
      <c r="AG65" s="1"/>
      <c r="AH65" s="1"/>
      <c r="AI65" s="1"/>
      <c r="AJ65" s="1"/>
      <c r="AK65" s="1"/>
      <c r="AL65" s="1"/>
      <c r="AM65" s="1"/>
      <c r="AN65" s="1"/>
      <c r="AO65" s="1"/>
      <c r="AP65" s="1"/>
    </row>
    <row r="66" spans="1:42" ht="26.25" customHeight="1" thickTop="1">
      <c r="B66" s="1760" t="s">
        <v>5</v>
      </c>
      <c r="C66" s="1761"/>
      <c r="D66" s="116">
        <v>307</v>
      </c>
      <c r="E66" s="114">
        <v>141</v>
      </c>
      <c r="F66" s="115">
        <v>448</v>
      </c>
      <c r="G66" s="116">
        <v>190</v>
      </c>
      <c r="H66" s="114">
        <v>77</v>
      </c>
      <c r="I66" s="115">
        <v>267</v>
      </c>
      <c r="J66" s="116">
        <v>183</v>
      </c>
      <c r="K66" s="114">
        <v>67</v>
      </c>
      <c r="L66" s="115">
        <v>250</v>
      </c>
      <c r="M66" s="116">
        <v>179</v>
      </c>
      <c r="N66" s="114">
        <v>63</v>
      </c>
      <c r="O66" s="115">
        <v>242</v>
      </c>
      <c r="P66" s="116">
        <v>193</v>
      </c>
      <c r="Q66" s="114">
        <v>58</v>
      </c>
      <c r="R66" s="685">
        <v>251</v>
      </c>
      <c r="S66" s="688"/>
      <c r="T66" s="18"/>
      <c r="U66" s="18"/>
      <c r="V66" s="1"/>
      <c r="W66" s="1"/>
      <c r="X66" s="1"/>
      <c r="Y66" s="1"/>
      <c r="Z66" s="1"/>
      <c r="AA66" s="1"/>
      <c r="AB66" s="1"/>
      <c r="AC66" s="1"/>
      <c r="AD66" s="1"/>
      <c r="AE66" s="1"/>
      <c r="AF66" s="1"/>
      <c r="AG66" s="1"/>
      <c r="AH66" s="1"/>
      <c r="AI66" s="1"/>
      <c r="AJ66" s="1"/>
      <c r="AK66" s="1"/>
      <c r="AL66" s="1"/>
      <c r="AM66" s="1"/>
      <c r="AN66" s="1"/>
      <c r="AO66" s="1"/>
      <c r="AP66" s="1"/>
    </row>
    <row r="67" spans="1:42" ht="21" customHeight="1">
      <c r="B67" s="234" t="s">
        <v>223</v>
      </c>
      <c r="C67" s="54"/>
      <c r="D67" s="120" t="s">
        <v>229</v>
      </c>
      <c r="G67" s="120" t="s">
        <v>231</v>
      </c>
      <c r="J67" s="120" t="s">
        <v>499</v>
      </c>
      <c r="M67" s="274" t="s">
        <v>577</v>
      </c>
      <c r="N67" s="1"/>
      <c r="O67" s="1"/>
      <c r="P67" s="274" t="s">
        <v>578</v>
      </c>
      <c r="S67" s="1"/>
      <c r="T67" s="1"/>
      <c r="U67" s="1"/>
      <c r="V67" s="1"/>
      <c r="W67" s="1"/>
      <c r="X67" s="1"/>
      <c r="Y67" s="1"/>
      <c r="Z67" s="1"/>
      <c r="AA67" s="1"/>
      <c r="AB67" s="1"/>
      <c r="AC67" s="1"/>
      <c r="AD67" s="1"/>
      <c r="AE67" s="1"/>
      <c r="AF67" s="1"/>
      <c r="AG67" s="1"/>
      <c r="AH67" s="1"/>
      <c r="AI67" s="1"/>
      <c r="AJ67" s="1"/>
      <c r="AK67" s="1"/>
      <c r="AL67" s="1"/>
      <c r="AM67" s="1"/>
      <c r="AN67" s="1"/>
      <c r="AO67" s="1"/>
      <c r="AP67" s="1"/>
    </row>
    <row r="68" spans="1:42" ht="21" customHeight="1">
      <c r="B68" s="690"/>
      <c r="C68" s="691"/>
      <c r="D68" s="692"/>
      <c r="E68" s="1"/>
      <c r="F68" s="1"/>
      <c r="G68" s="273"/>
      <c r="H68" s="1"/>
      <c r="I68" s="1"/>
      <c r="J68" s="274"/>
      <c r="K68" s="1"/>
      <c r="L68" s="1"/>
      <c r="M68" s="120"/>
      <c r="P68" s="120"/>
      <c r="S68" s="120"/>
      <c r="V68" s="120"/>
      <c r="Y68" s="120"/>
      <c r="AB68" s="120"/>
      <c r="AE68" s="120"/>
      <c r="AH68" s="1"/>
      <c r="AI68" s="1"/>
      <c r="AJ68" s="1"/>
      <c r="AK68" s="1"/>
      <c r="AL68" s="1"/>
      <c r="AM68" s="1"/>
      <c r="AN68" s="1"/>
      <c r="AO68" s="1"/>
      <c r="AP68" s="1"/>
    </row>
    <row r="69" spans="1:42" ht="21" customHeight="1">
      <c r="A69" s="10" t="s">
        <v>482</v>
      </c>
      <c r="B69" s="10"/>
      <c r="C69" s="10"/>
      <c r="AH69" s="1"/>
      <c r="AI69" s="1"/>
      <c r="AJ69" s="1"/>
      <c r="AK69" s="1"/>
      <c r="AL69" s="1"/>
      <c r="AM69" s="1"/>
      <c r="AN69" s="1"/>
      <c r="AO69" s="1"/>
      <c r="AP69" s="1"/>
    </row>
    <row r="70" spans="1:42">
      <c r="X70" s="104"/>
      <c r="AA70" s="104"/>
      <c r="AD70" s="104"/>
      <c r="AG70" s="104" t="s">
        <v>507</v>
      </c>
      <c r="AH70" s="1"/>
      <c r="AI70" s="1"/>
      <c r="AJ70" s="1"/>
      <c r="AK70" s="1"/>
      <c r="AL70" s="1"/>
      <c r="AM70" s="1"/>
      <c r="AN70" s="1"/>
      <c r="AO70" s="1"/>
      <c r="AP70" s="1"/>
    </row>
    <row r="71" spans="1:42" ht="18.75" customHeight="1">
      <c r="B71" s="1770"/>
      <c r="C71" s="1771"/>
      <c r="D71" s="1764" t="s">
        <v>210</v>
      </c>
      <c r="E71" s="1765"/>
      <c r="F71" s="1766"/>
      <c r="G71" s="1764" t="s">
        <v>211</v>
      </c>
      <c r="H71" s="1765"/>
      <c r="I71" s="1766"/>
      <c r="J71" s="1764" t="s">
        <v>212</v>
      </c>
      <c r="K71" s="1765"/>
      <c r="L71" s="1766"/>
      <c r="M71" s="1764" t="s">
        <v>213</v>
      </c>
      <c r="N71" s="1765"/>
      <c r="O71" s="1766"/>
      <c r="P71" s="1764" t="s">
        <v>14</v>
      </c>
      <c r="Q71" s="1765"/>
      <c r="R71" s="1766"/>
      <c r="S71" s="1764" t="s">
        <v>214</v>
      </c>
      <c r="T71" s="1765"/>
      <c r="U71" s="1766"/>
      <c r="V71" s="1764" t="s">
        <v>215</v>
      </c>
      <c r="W71" s="1765"/>
      <c r="X71" s="1766"/>
      <c r="Y71" s="1764" t="s">
        <v>216</v>
      </c>
      <c r="Z71" s="1765"/>
      <c r="AA71" s="1766"/>
      <c r="AB71" s="1764" t="s">
        <v>217</v>
      </c>
      <c r="AC71" s="1765"/>
      <c r="AD71" s="1766"/>
      <c r="AE71" s="1764" t="s">
        <v>87</v>
      </c>
      <c r="AF71" s="1765"/>
      <c r="AG71" s="1766"/>
      <c r="AH71" s="1"/>
      <c r="AI71" s="1"/>
      <c r="AJ71" s="1"/>
      <c r="AK71" s="1"/>
      <c r="AL71" s="1"/>
      <c r="AM71" s="1"/>
      <c r="AN71" s="1"/>
      <c r="AO71" s="1"/>
      <c r="AP71" s="1"/>
    </row>
    <row r="72" spans="1:42" ht="18" customHeight="1">
      <c r="B72" s="1758"/>
      <c r="C72" s="1759"/>
      <c r="D72" s="1767"/>
      <c r="E72" s="1768"/>
      <c r="F72" s="1769"/>
      <c r="G72" s="1767"/>
      <c r="H72" s="1768"/>
      <c r="I72" s="1769"/>
      <c r="J72" s="1767"/>
      <c r="K72" s="1768"/>
      <c r="L72" s="1769"/>
      <c r="M72" s="1767"/>
      <c r="N72" s="1768"/>
      <c r="O72" s="1769"/>
      <c r="P72" s="1767"/>
      <c r="Q72" s="1768"/>
      <c r="R72" s="1769"/>
      <c r="S72" s="1767"/>
      <c r="T72" s="1768"/>
      <c r="U72" s="1769"/>
      <c r="V72" s="1767"/>
      <c r="W72" s="1768"/>
      <c r="X72" s="1769"/>
      <c r="Y72" s="1767"/>
      <c r="Z72" s="1768"/>
      <c r="AA72" s="1769"/>
      <c r="AB72" s="1767"/>
      <c r="AC72" s="1768"/>
      <c r="AD72" s="1769"/>
      <c r="AE72" s="1767"/>
      <c r="AF72" s="1768"/>
      <c r="AG72" s="1769"/>
      <c r="AH72" s="1"/>
      <c r="AI72" s="1"/>
      <c r="AJ72" s="1"/>
      <c r="AK72" s="1"/>
      <c r="AL72" s="1"/>
      <c r="AM72" s="1"/>
      <c r="AN72" s="1"/>
      <c r="AO72" s="1"/>
      <c r="AP72" s="1"/>
    </row>
    <row r="73" spans="1:42" ht="21" customHeight="1">
      <c r="B73" s="1772"/>
      <c r="C73" s="1773"/>
      <c r="D73" s="117" t="s">
        <v>232</v>
      </c>
      <c r="E73" s="118" t="s">
        <v>580</v>
      </c>
      <c r="F73" s="119" t="s">
        <v>220</v>
      </c>
      <c r="G73" s="117" t="s">
        <v>232</v>
      </c>
      <c r="H73" s="118" t="s">
        <v>580</v>
      </c>
      <c r="I73" s="119" t="s">
        <v>220</v>
      </c>
      <c r="J73" s="117" t="s">
        <v>232</v>
      </c>
      <c r="K73" s="118" t="s">
        <v>580</v>
      </c>
      <c r="L73" s="119" t="s">
        <v>220</v>
      </c>
      <c r="M73" s="117" t="s">
        <v>232</v>
      </c>
      <c r="N73" s="118" t="s">
        <v>580</v>
      </c>
      <c r="O73" s="119" t="s">
        <v>220</v>
      </c>
      <c r="P73" s="117" t="s">
        <v>232</v>
      </c>
      <c r="Q73" s="118" t="s">
        <v>580</v>
      </c>
      <c r="R73" s="119" t="s">
        <v>220</v>
      </c>
      <c r="S73" s="117" t="s">
        <v>232</v>
      </c>
      <c r="T73" s="118" t="s">
        <v>580</v>
      </c>
      <c r="U73" s="119" t="s">
        <v>220</v>
      </c>
      <c r="V73" s="117" t="s">
        <v>232</v>
      </c>
      <c r="W73" s="118" t="s">
        <v>580</v>
      </c>
      <c r="X73" s="119" t="s">
        <v>220</v>
      </c>
      <c r="Y73" s="117" t="s">
        <v>232</v>
      </c>
      <c r="Z73" s="118" t="s">
        <v>580</v>
      </c>
      <c r="AA73" s="119" t="s">
        <v>220</v>
      </c>
      <c r="AB73" s="117" t="s">
        <v>232</v>
      </c>
      <c r="AC73" s="118" t="s">
        <v>580</v>
      </c>
      <c r="AD73" s="119" t="s">
        <v>220</v>
      </c>
      <c r="AE73" s="117" t="s">
        <v>232</v>
      </c>
      <c r="AF73" s="118" t="s">
        <v>580</v>
      </c>
      <c r="AG73" s="119" t="s">
        <v>5</v>
      </c>
      <c r="AH73" s="1"/>
      <c r="AI73" s="1"/>
      <c r="AJ73" s="1"/>
      <c r="AK73" s="1"/>
      <c r="AL73" s="1"/>
      <c r="AM73" s="1"/>
      <c r="AN73" s="1"/>
      <c r="AO73" s="1"/>
      <c r="AP73" s="1"/>
    </row>
    <row r="74" spans="1:42" ht="26.25" customHeight="1">
      <c r="B74" s="1762" t="s">
        <v>221</v>
      </c>
      <c r="C74" s="1763"/>
      <c r="D74" s="264">
        <v>159</v>
      </c>
      <c r="E74" s="265">
        <v>38</v>
      </c>
      <c r="F74" s="266">
        <v>197</v>
      </c>
      <c r="G74" s="264">
        <v>131</v>
      </c>
      <c r="H74" s="265">
        <v>52</v>
      </c>
      <c r="I74" s="266">
        <v>183</v>
      </c>
      <c r="J74" s="264">
        <v>129</v>
      </c>
      <c r="K74" s="265">
        <v>46</v>
      </c>
      <c r="L74" s="266">
        <v>175</v>
      </c>
      <c r="M74" s="110">
        <v>134</v>
      </c>
      <c r="N74" s="108">
        <v>48</v>
      </c>
      <c r="O74" s="109">
        <v>182</v>
      </c>
      <c r="P74" s="110">
        <v>123</v>
      </c>
      <c r="Q74" s="108">
        <v>66</v>
      </c>
      <c r="R74" s="109">
        <v>189</v>
      </c>
      <c r="S74" s="110">
        <v>101</v>
      </c>
      <c r="T74" s="108">
        <v>57</v>
      </c>
      <c r="U74" s="109">
        <v>158</v>
      </c>
      <c r="V74" s="110">
        <v>98</v>
      </c>
      <c r="W74" s="108">
        <v>41</v>
      </c>
      <c r="X74" s="109">
        <v>139</v>
      </c>
      <c r="Y74" s="110">
        <v>85</v>
      </c>
      <c r="Z74" s="108">
        <v>50</v>
      </c>
      <c r="AA74" s="109">
        <v>135</v>
      </c>
      <c r="AB74" s="110">
        <v>86</v>
      </c>
      <c r="AC74" s="108">
        <v>41</v>
      </c>
      <c r="AD74" s="109">
        <v>127</v>
      </c>
      <c r="AE74" s="110">
        <v>88</v>
      </c>
      <c r="AF74" s="108">
        <v>35</v>
      </c>
      <c r="AG74" s="109">
        <v>123</v>
      </c>
      <c r="AH74" s="1"/>
      <c r="AI74" s="1"/>
      <c r="AJ74" s="1"/>
      <c r="AK74" s="1"/>
      <c r="AL74" s="1"/>
      <c r="AM74" s="1"/>
      <c r="AN74" s="1"/>
      <c r="AO74" s="1"/>
      <c r="AP74" s="1"/>
    </row>
    <row r="75" spans="1:42" ht="26.25" customHeight="1" thickBot="1">
      <c r="B75" s="1758" t="s">
        <v>222</v>
      </c>
      <c r="C75" s="1759"/>
      <c r="D75" s="267">
        <v>254</v>
      </c>
      <c r="E75" s="268">
        <v>104</v>
      </c>
      <c r="F75" s="269">
        <v>358</v>
      </c>
      <c r="G75" s="267">
        <v>252</v>
      </c>
      <c r="H75" s="268">
        <v>81</v>
      </c>
      <c r="I75" s="269">
        <v>333</v>
      </c>
      <c r="J75" s="267">
        <v>254</v>
      </c>
      <c r="K75" s="268">
        <v>84</v>
      </c>
      <c r="L75" s="269">
        <v>338</v>
      </c>
      <c r="M75" s="113">
        <v>257</v>
      </c>
      <c r="N75" s="111">
        <v>95</v>
      </c>
      <c r="O75" s="112">
        <v>352</v>
      </c>
      <c r="P75" s="113">
        <v>286</v>
      </c>
      <c r="Q75" s="111">
        <v>94</v>
      </c>
      <c r="R75" s="112">
        <v>380</v>
      </c>
      <c r="S75" s="113">
        <v>247</v>
      </c>
      <c r="T75" s="111">
        <v>133</v>
      </c>
      <c r="U75" s="112">
        <v>380</v>
      </c>
      <c r="V75" s="113">
        <v>221</v>
      </c>
      <c r="W75" s="111">
        <v>130</v>
      </c>
      <c r="X75" s="112">
        <v>351</v>
      </c>
      <c r="Y75" s="113">
        <v>243</v>
      </c>
      <c r="Z75" s="111">
        <v>97</v>
      </c>
      <c r="AA75" s="112">
        <v>340</v>
      </c>
      <c r="AB75" s="113">
        <v>223</v>
      </c>
      <c r="AC75" s="111">
        <v>112</v>
      </c>
      <c r="AD75" s="112">
        <v>335</v>
      </c>
      <c r="AE75" s="113">
        <v>218</v>
      </c>
      <c r="AF75" s="111">
        <v>105</v>
      </c>
      <c r="AG75" s="112">
        <v>323</v>
      </c>
      <c r="AH75" s="1"/>
      <c r="AI75" s="1"/>
      <c r="AJ75" s="1"/>
      <c r="AK75" s="1"/>
      <c r="AL75" s="1"/>
      <c r="AM75" s="1"/>
      <c r="AN75" s="1"/>
      <c r="AO75" s="1"/>
      <c r="AP75" s="1"/>
    </row>
    <row r="76" spans="1:42" ht="26.25" customHeight="1" thickTop="1">
      <c r="B76" s="1760" t="s">
        <v>220</v>
      </c>
      <c r="C76" s="1761"/>
      <c r="D76" s="270">
        <v>413</v>
      </c>
      <c r="E76" s="271">
        <v>142</v>
      </c>
      <c r="F76" s="272">
        <v>555</v>
      </c>
      <c r="G76" s="270">
        <v>383</v>
      </c>
      <c r="H76" s="271">
        <v>133</v>
      </c>
      <c r="I76" s="272">
        <v>516</v>
      </c>
      <c r="J76" s="270">
        <v>383</v>
      </c>
      <c r="K76" s="271">
        <v>130</v>
      </c>
      <c r="L76" s="272">
        <v>513</v>
      </c>
      <c r="M76" s="116">
        <v>391</v>
      </c>
      <c r="N76" s="114">
        <v>143</v>
      </c>
      <c r="O76" s="115">
        <v>534</v>
      </c>
      <c r="P76" s="116">
        <v>409</v>
      </c>
      <c r="Q76" s="114">
        <v>160</v>
      </c>
      <c r="R76" s="115">
        <v>569</v>
      </c>
      <c r="S76" s="116">
        <v>348</v>
      </c>
      <c r="T76" s="114">
        <v>190</v>
      </c>
      <c r="U76" s="115">
        <v>538</v>
      </c>
      <c r="V76" s="116">
        <v>319</v>
      </c>
      <c r="W76" s="114">
        <v>171</v>
      </c>
      <c r="X76" s="115">
        <v>490</v>
      </c>
      <c r="Y76" s="116">
        <v>328</v>
      </c>
      <c r="Z76" s="114">
        <v>147</v>
      </c>
      <c r="AA76" s="115">
        <v>475</v>
      </c>
      <c r="AB76" s="116">
        <v>309</v>
      </c>
      <c r="AC76" s="114">
        <v>153</v>
      </c>
      <c r="AD76" s="115">
        <v>462</v>
      </c>
      <c r="AE76" s="116">
        <v>306</v>
      </c>
      <c r="AF76" s="114">
        <v>140</v>
      </c>
      <c r="AG76" s="115">
        <v>446</v>
      </c>
      <c r="AH76" s="1"/>
      <c r="AI76" s="1"/>
      <c r="AJ76" s="1"/>
      <c r="AK76" s="1"/>
      <c r="AL76" s="1"/>
      <c r="AM76" s="1"/>
      <c r="AN76" s="1"/>
      <c r="AO76" s="1"/>
      <c r="AP76" s="1"/>
    </row>
    <row r="77" spans="1:42" ht="21" customHeight="1">
      <c r="B77" s="234" t="s">
        <v>223</v>
      </c>
      <c r="C77" s="54"/>
      <c r="D77" s="273" t="s">
        <v>224</v>
      </c>
      <c r="E77" s="1"/>
      <c r="F77" s="1"/>
      <c r="G77" s="273" t="s">
        <v>224</v>
      </c>
      <c r="H77" s="1"/>
      <c r="I77" s="1"/>
      <c r="J77" s="274" t="s">
        <v>225</v>
      </c>
      <c r="K77" s="1"/>
      <c r="L77" s="1"/>
      <c r="M77" s="120" t="s">
        <v>226</v>
      </c>
      <c r="P77" s="120" t="s">
        <v>227</v>
      </c>
      <c r="S77" s="120" t="s">
        <v>228</v>
      </c>
      <c r="V77" s="120" t="s">
        <v>228</v>
      </c>
      <c r="Y77" s="120" t="s">
        <v>229</v>
      </c>
      <c r="AB77" s="120" t="s">
        <v>230</v>
      </c>
      <c r="AE77" s="120" t="s">
        <v>229</v>
      </c>
      <c r="AH77" s="1"/>
      <c r="AI77" s="1"/>
      <c r="AJ77" s="1"/>
      <c r="AK77" s="1"/>
      <c r="AL77" s="1"/>
      <c r="AM77" s="1"/>
      <c r="AN77" s="1"/>
      <c r="AO77" s="1"/>
      <c r="AP77" s="1"/>
    </row>
    <row r="78" spans="1:42" ht="21" customHeight="1">
      <c r="C78" s="53"/>
      <c r="AH78" s="1"/>
      <c r="AI78" s="1"/>
      <c r="AJ78" s="1"/>
      <c r="AK78" s="1"/>
      <c r="AL78" s="1"/>
      <c r="AM78" s="1"/>
      <c r="AN78" s="1"/>
      <c r="AO78" s="1"/>
      <c r="AP78" s="1"/>
    </row>
  </sheetData>
  <mergeCells count="143">
    <mergeCell ref="AK3:AM4"/>
    <mergeCell ref="B61:C63"/>
    <mergeCell ref="B25:C25"/>
    <mergeCell ref="B26:C26"/>
    <mergeCell ref="M3:O4"/>
    <mergeCell ref="Y3:AA4"/>
    <mergeCell ref="V3:X4"/>
    <mergeCell ref="S3:U4"/>
    <mergeCell ref="M21:O22"/>
    <mergeCell ref="P21:R22"/>
    <mergeCell ref="S21:U22"/>
    <mergeCell ref="B17:AA17"/>
    <mergeCell ref="B3:C5"/>
    <mergeCell ref="G3:I4"/>
    <mergeCell ref="J3:L4"/>
    <mergeCell ref="AB3:AD4"/>
    <mergeCell ref="P3:R4"/>
    <mergeCell ref="B16:AA16"/>
    <mergeCell ref="D3:F4"/>
    <mergeCell ref="D45:F46"/>
    <mergeCell ref="D21:F22"/>
    <mergeCell ref="G21:I22"/>
    <mergeCell ref="B6:C6"/>
    <mergeCell ref="B7:C7"/>
    <mergeCell ref="B34:E34"/>
    <mergeCell ref="B35:E35"/>
    <mergeCell ref="B31:E33"/>
    <mergeCell ref="AE71:AG72"/>
    <mergeCell ref="Y21:AA22"/>
    <mergeCell ref="AB21:AD22"/>
    <mergeCell ref="Y71:AA72"/>
    <mergeCell ref="AB71:AD72"/>
    <mergeCell ref="AE21:AG22"/>
    <mergeCell ref="AD45:AF46"/>
    <mergeCell ref="L31:N32"/>
    <mergeCell ref="O31:Q32"/>
    <mergeCell ref="J21:L22"/>
    <mergeCell ref="M45:O46"/>
    <mergeCell ref="S61:U62"/>
    <mergeCell ref="P61:R62"/>
    <mergeCell ref="V21:X22"/>
    <mergeCell ref="J45:L46"/>
    <mergeCell ref="M61:O62"/>
    <mergeCell ref="W31:Y32"/>
    <mergeCell ref="S34:V34"/>
    <mergeCell ref="S35:V35"/>
    <mergeCell ref="S31:V33"/>
    <mergeCell ref="S42:V42"/>
    <mergeCell ref="B8:C8"/>
    <mergeCell ref="G45:I46"/>
    <mergeCell ref="G61:I62"/>
    <mergeCell ref="D61:F62"/>
    <mergeCell ref="B71:C73"/>
    <mergeCell ref="D71:F72"/>
    <mergeCell ref="G71:I72"/>
    <mergeCell ref="J71:L72"/>
    <mergeCell ref="B56:C56"/>
    <mergeCell ref="F31:H32"/>
    <mergeCell ref="I31:K32"/>
    <mergeCell ref="B42:E42"/>
    <mergeCell ref="B40:E40"/>
    <mergeCell ref="B41:E41"/>
    <mergeCell ref="B38:E38"/>
    <mergeCell ref="B39:E39"/>
    <mergeCell ref="B24:C24"/>
    <mergeCell ref="B51:C51"/>
    <mergeCell ref="B52:C52"/>
    <mergeCell ref="B59:C59"/>
    <mergeCell ref="B57:C57"/>
    <mergeCell ref="B45:C47"/>
    <mergeCell ref="B50:C50"/>
    <mergeCell ref="B21:C23"/>
    <mergeCell ref="S37:V37"/>
    <mergeCell ref="B74:C74"/>
    <mergeCell ref="J61:L62"/>
    <mergeCell ref="B75:C75"/>
    <mergeCell ref="B76:C76"/>
    <mergeCell ref="V71:X72"/>
    <mergeCell ref="B64:C64"/>
    <mergeCell ref="B65:C65"/>
    <mergeCell ref="B66:C66"/>
    <mergeCell ref="M71:O72"/>
    <mergeCell ref="S71:U72"/>
    <mergeCell ref="P71:R72"/>
    <mergeCell ref="B48:C48"/>
    <mergeCell ref="B58:C58"/>
    <mergeCell ref="B49:C49"/>
    <mergeCell ref="B53:C53"/>
    <mergeCell ref="B54:C54"/>
    <mergeCell ref="B55:C55"/>
    <mergeCell ref="B37:E37"/>
    <mergeCell ref="S40:V40"/>
    <mergeCell ref="S41:V41"/>
    <mergeCell ref="S38:V38"/>
    <mergeCell ref="S39:V39"/>
    <mergeCell ref="S36:V36"/>
    <mergeCell ref="AE3:AG4"/>
    <mergeCell ref="AH3:AJ4"/>
    <mergeCell ref="U45:W46"/>
    <mergeCell ref="X45:Z46"/>
    <mergeCell ref="Q57:AF59"/>
    <mergeCell ref="Q45:T47"/>
    <mergeCell ref="Q48:T48"/>
    <mergeCell ref="Q49:T49"/>
    <mergeCell ref="Q50:T50"/>
    <mergeCell ref="Q51:T51"/>
    <mergeCell ref="Q52:T52"/>
    <mergeCell ref="Q53:T53"/>
    <mergeCell ref="Q54:T54"/>
    <mergeCell ref="Q55:T55"/>
    <mergeCell ref="Q56:T56"/>
    <mergeCell ref="AA45:AC46"/>
    <mergeCell ref="AH55:AK55"/>
    <mergeCell ref="AH56:AK56"/>
    <mergeCell ref="AH50:AK50"/>
    <mergeCell ref="AH51:AK51"/>
    <mergeCell ref="AH52:AK52"/>
    <mergeCell ref="AH53:AK53"/>
    <mergeCell ref="AH54:AK54"/>
    <mergeCell ref="Z31:AB32"/>
    <mergeCell ref="AN3:AP4"/>
    <mergeCell ref="AH45:AK47"/>
    <mergeCell ref="AL45:AN46"/>
    <mergeCell ref="AH48:AK48"/>
    <mergeCell ref="AH49:AK49"/>
    <mergeCell ref="B14:C14"/>
    <mergeCell ref="B15:C15"/>
    <mergeCell ref="AE10:AG11"/>
    <mergeCell ref="AH10:AJ11"/>
    <mergeCell ref="AK10:AM11"/>
    <mergeCell ref="AN10:AP11"/>
    <mergeCell ref="B13:C13"/>
    <mergeCell ref="P10:R11"/>
    <mergeCell ref="S10:U11"/>
    <mergeCell ref="V10:X11"/>
    <mergeCell ref="Y10:AA11"/>
    <mergeCell ref="AB10:AD11"/>
    <mergeCell ref="B10:C12"/>
    <mergeCell ref="D10:F11"/>
    <mergeCell ref="G10:I11"/>
    <mergeCell ref="J10:L11"/>
    <mergeCell ref="M10:O11"/>
    <mergeCell ref="B36:E36"/>
  </mergeCells>
  <phoneticPr fontId="2"/>
  <pageMargins left="0.55118110236220474" right="0.19685039370078741" top="0.6692913385826772" bottom="0.31496062992125984" header="0.47244094488188981" footer="0.39370078740157483"/>
  <pageSetup paperSize="8" scale="35" fitToWidth="0" fitToHeight="0" orientation="landscape" verticalDpi="1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67"/>
  <sheetViews>
    <sheetView showGridLines="0" view="pageBreakPreview" zoomScale="70" zoomScaleNormal="70" zoomScaleSheetLayoutView="100" workbookViewId="0"/>
  </sheetViews>
  <sheetFormatPr defaultColWidth="9" defaultRowHeight="14"/>
  <cols>
    <col min="1" max="1" width="3.6328125" style="1" customWidth="1"/>
    <col min="2" max="2" width="41.453125" style="1" customWidth="1"/>
    <col min="3" max="17" width="12.6328125" style="716" customWidth="1"/>
    <col min="18" max="31" width="12.90625" style="79" customWidth="1"/>
    <col min="32" max="32" width="12.6328125" style="79" customWidth="1"/>
    <col min="33" max="16384" width="9" style="1"/>
  </cols>
  <sheetData>
    <row r="1" spans="1:32" ht="21" customHeight="1">
      <c r="A1" s="10" t="s">
        <v>501</v>
      </c>
      <c r="B1" s="10"/>
    </row>
    <row r="2" spans="1:32">
      <c r="E2" s="717"/>
      <c r="H2" s="717" t="s">
        <v>486</v>
      </c>
      <c r="K2" s="717"/>
      <c r="N2" s="1"/>
      <c r="Q2" s="1"/>
      <c r="T2" s="104"/>
      <c r="U2" s="1"/>
      <c r="V2" s="1"/>
      <c r="W2" s="1"/>
      <c r="X2" s="1"/>
      <c r="Y2" s="1"/>
      <c r="Z2" s="1"/>
      <c r="AA2" s="1"/>
      <c r="AB2" s="1"/>
      <c r="AC2" s="1"/>
      <c r="AD2" s="1"/>
      <c r="AE2" s="1"/>
      <c r="AF2" s="1"/>
    </row>
    <row r="3" spans="1:32" ht="26.25" customHeight="1">
      <c r="B3" s="1800" t="s">
        <v>537</v>
      </c>
      <c r="C3" s="1748" t="s">
        <v>670</v>
      </c>
      <c r="D3" s="1749"/>
      <c r="E3" s="1750"/>
      <c r="F3" s="1748" t="s">
        <v>718</v>
      </c>
      <c r="G3" s="1749"/>
      <c r="H3" s="1750"/>
      <c r="I3" s="1299"/>
      <c r="J3" s="1299"/>
      <c r="K3" s="1299"/>
      <c r="L3" s="1299"/>
      <c r="M3" s="1299"/>
      <c r="N3" s="1299"/>
      <c r="O3" s="1299"/>
      <c r="P3" s="1299"/>
      <c r="Q3" s="650"/>
      <c r="R3" s="650"/>
      <c r="S3" s="650"/>
      <c r="T3" s="650"/>
      <c r="U3" s="650"/>
      <c r="V3" s="650"/>
      <c r="W3" s="650"/>
      <c r="X3" s="650"/>
      <c r="Y3" s="650"/>
      <c r="Z3" s="1"/>
      <c r="AA3" s="1"/>
      <c r="AB3" s="1"/>
      <c r="AC3" s="1"/>
      <c r="AD3" s="1"/>
      <c r="AE3" s="1"/>
      <c r="AF3" s="1"/>
    </row>
    <row r="4" spans="1:32" ht="26.25" customHeight="1">
      <c r="B4" s="1801"/>
      <c r="C4" s="1751"/>
      <c r="D4" s="1752"/>
      <c r="E4" s="1753"/>
      <c r="F4" s="1751"/>
      <c r="G4" s="1752"/>
      <c r="H4" s="1753"/>
      <c r="I4" s="1299"/>
      <c r="J4" s="1299"/>
      <c r="K4" s="1299"/>
      <c r="L4" s="1299"/>
      <c r="M4" s="1299"/>
      <c r="N4" s="1299"/>
      <c r="O4" s="1299"/>
      <c r="P4" s="1299"/>
      <c r="Q4" s="650"/>
      <c r="R4" s="650"/>
      <c r="S4" s="650"/>
      <c r="T4" s="650"/>
      <c r="U4" s="650"/>
      <c r="V4" s="650"/>
      <c r="W4" s="650"/>
      <c r="X4" s="650"/>
      <c r="Y4" s="650"/>
      <c r="Z4" s="1"/>
      <c r="AA4" s="1"/>
      <c r="AB4" s="1"/>
      <c r="AC4" s="1"/>
      <c r="AD4" s="1"/>
      <c r="AE4" s="1"/>
      <c r="AF4" s="1"/>
    </row>
    <row r="5" spans="1:32" ht="26.25" customHeight="1">
      <c r="B5" s="1802"/>
      <c r="C5" s="117" t="s">
        <v>232</v>
      </c>
      <c r="D5" s="118" t="s">
        <v>233</v>
      </c>
      <c r="E5" s="119" t="s">
        <v>5</v>
      </c>
      <c r="F5" s="117" t="s">
        <v>232</v>
      </c>
      <c r="G5" s="118" t="s">
        <v>233</v>
      </c>
      <c r="H5" s="119" t="s">
        <v>5</v>
      </c>
      <c r="I5" s="1299"/>
      <c r="J5" s="1299"/>
      <c r="K5" s="1299"/>
      <c r="L5" s="1299"/>
      <c r="M5" s="1299"/>
      <c r="N5" s="1299"/>
      <c r="O5" s="1299"/>
      <c r="P5" s="1299"/>
      <c r="Q5" s="650"/>
      <c r="R5" s="650"/>
      <c r="S5" s="650"/>
      <c r="T5" s="650"/>
      <c r="U5" s="650"/>
      <c r="V5" s="650"/>
      <c r="W5" s="650"/>
      <c r="X5" s="650"/>
      <c r="Y5" s="650"/>
      <c r="Z5" s="1"/>
      <c r="AA5" s="1"/>
      <c r="AB5" s="1"/>
      <c r="AC5" s="1"/>
      <c r="AD5" s="1"/>
      <c r="AE5" s="1"/>
      <c r="AF5" s="1"/>
    </row>
    <row r="6" spans="1:32" ht="26.25" customHeight="1">
      <c r="B6" s="1300" t="s">
        <v>555</v>
      </c>
      <c r="C6" s="1338">
        <v>6.5</v>
      </c>
      <c r="D6" s="1339">
        <v>-4.0999999999999996</v>
      </c>
      <c r="E6" s="1007">
        <f>SUM(C6:D6)</f>
        <v>2.4000000000000004</v>
      </c>
      <c r="F6" s="1338">
        <v>9.1999999999999993</v>
      </c>
      <c r="G6" s="1339">
        <v>-5.7</v>
      </c>
      <c r="H6" s="1007">
        <v>3.5</v>
      </c>
      <c r="I6" s="1299"/>
      <c r="J6" s="1299"/>
      <c r="K6" s="1299"/>
      <c r="L6" s="1299"/>
      <c r="M6" s="1299"/>
      <c r="N6" s="1299"/>
      <c r="O6" s="1299"/>
      <c r="P6" s="1299"/>
      <c r="Q6" s="650"/>
      <c r="R6" s="650"/>
      <c r="S6" s="650"/>
      <c r="T6" s="650"/>
      <c r="U6" s="650"/>
      <c r="V6" s="650"/>
      <c r="W6" s="650"/>
      <c r="X6" s="650"/>
      <c r="Y6" s="650"/>
      <c r="Z6" s="1"/>
      <c r="AA6" s="1"/>
      <c r="AB6" s="1"/>
      <c r="AC6" s="1"/>
      <c r="AD6" s="1"/>
      <c r="AE6" s="1"/>
      <c r="AF6" s="1"/>
    </row>
    <row r="7" spans="1:32" ht="26.25" customHeight="1">
      <c r="B7" s="1296" t="s">
        <v>676</v>
      </c>
      <c r="C7" s="1340">
        <v>10.5</v>
      </c>
      <c r="D7" s="735">
        <v>-2.4</v>
      </c>
      <c r="E7" s="1007">
        <f t="shared" ref="E7:E8" si="0">SUM(C7:D7)</f>
        <v>8.1</v>
      </c>
      <c r="F7" s="1340">
        <v>16</v>
      </c>
      <c r="G7" s="735">
        <v>-3.2</v>
      </c>
      <c r="H7" s="1007">
        <v>12.8</v>
      </c>
      <c r="I7" s="1299"/>
      <c r="J7" s="1299"/>
      <c r="K7" s="1299"/>
      <c r="L7" s="1299"/>
      <c r="M7" s="1299"/>
      <c r="N7" s="1299"/>
      <c r="O7" s="1299"/>
      <c r="P7" s="1299"/>
      <c r="Q7" s="650"/>
      <c r="R7" s="650"/>
      <c r="S7" s="650"/>
      <c r="T7" s="650"/>
      <c r="U7" s="650"/>
      <c r="V7" s="650"/>
      <c r="W7" s="650"/>
      <c r="X7" s="650"/>
      <c r="Y7" s="650"/>
      <c r="Z7" s="1"/>
      <c r="AA7" s="1"/>
      <c r="AB7" s="1"/>
      <c r="AC7" s="1"/>
      <c r="AD7" s="1"/>
      <c r="AE7" s="1"/>
      <c r="AF7" s="1"/>
    </row>
    <row r="8" spans="1:32" ht="26.25" customHeight="1">
      <c r="B8" s="1296" t="s">
        <v>677</v>
      </c>
      <c r="C8" s="1340">
        <v>30.5</v>
      </c>
      <c r="D8" s="735">
        <v>-3.2</v>
      </c>
      <c r="E8" s="1007">
        <f t="shared" si="0"/>
        <v>27.3</v>
      </c>
      <c r="F8" s="1340">
        <v>29.9</v>
      </c>
      <c r="G8" s="735">
        <v>-3.2</v>
      </c>
      <c r="H8" s="1007">
        <v>26.7</v>
      </c>
      <c r="I8" s="1299"/>
      <c r="J8" s="1299"/>
      <c r="K8" s="1299"/>
      <c r="L8" s="1299"/>
      <c r="M8" s="1299"/>
      <c r="N8" s="1299"/>
      <c r="O8" s="1299"/>
      <c r="P8" s="1299"/>
      <c r="Q8" s="650"/>
      <c r="R8" s="650"/>
      <c r="S8" s="650"/>
      <c r="T8" s="650"/>
      <c r="U8" s="650"/>
      <c r="V8" s="650"/>
      <c r="W8" s="650"/>
      <c r="X8" s="650"/>
      <c r="Y8" s="650"/>
      <c r="Z8" s="1"/>
      <c r="AA8" s="1"/>
      <c r="AB8" s="1"/>
      <c r="AC8" s="1"/>
      <c r="AD8" s="1"/>
      <c r="AE8" s="1"/>
      <c r="AF8" s="1"/>
    </row>
    <row r="9" spans="1:32" ht="26.25" customHeight="1">
      <c r="B9" s="1296" t="s">
        <v>678</v>
      </c>
      <c r="C9" s="1340">
        <v>29.8</v>
      </c>
      <c r="D9" s="735">
        <v>-0.7</v>
      </c>
      <c r="E9" s="1007">
        <v>29.1</v>
      </c>
      <c r="F9" s="1340">
        <v>18</v>
      </c>
      <c r="G9" s="735">
        <v>-15.5</v>
      </c>
      <c r="H9" s="1007">
        <v>2.5</v>
      </c>
      <c r="I9" s="1299"/>
      <c r="J9" s="1299"/>
      <c r="K9" s="1299"/>
      <c r="L9" s="1299"/>
      <c r="M9" s="1299"/>
      <c r="N9" s="1299"/>
      <c r="O9" s="1299"/>
      <c r="P9" s="1299"/>
      <c r="Q9" s="650"/>
      <c r="R9" s="650"/>
      <c r="S9" s="650"/>
      <c r="T9" s="650"/>
      <c r="U9" s="650"/>
      <c r="V9" s="650"/>
      <c r="W9" s="650"/>
      <c r="X9" s="650"/>
      <c r="Y9" s="650"/>
      <c r="Z9" s="1"/>
      <c r="AA9" s="1"/>
      <c r="AB9" s="1"/>
      <c r="AC9" s="1"/>
      <c r="AD9" s="1"/>
      <c r="AE9" s="1"/>
      <c r="AF9" s="1"/>
    </row>
    <row r="10" spans="1:32" ht="26.25" customHeight="1">
      <c r="B10" s="1296" t="s">
        <v>679</v>
      </c>
      <c r="C10" s="1340">
        <v>12.5</v>
      </c>
      <c r="D10" s="735">
        <v>-0.3</v>
      </c>
      <c r="E10" s="1007">
        <v>12.2</v>
      </c>
      <c r="F10" s="1340">
        <v>13.1</v>
      </c>
      <c r="G10" s="735">
        <v>-0.27</v>
      </c>
      <c r="H10" s="1007">
        <v>12.830000000000002</v>
      </c>
      <c r="I10" s="1299"/>
      <c r="J10" s="1299"/>
      <c r="K10" s="1299"/>
      <c r="L10" s="1299"/>
      <c r="M10" s="1299"/>
      <c r="N10" s="1299"/>
      <c r="O10" s="1299"/>
      <c r="P10" s="1299"/>
      <c r="Q10" s="650"/>
      <c r="R10" s="650"/>
      <c r="S10" s="650"/>
      <c r="T10" s="650"/>
      <c r="U10" s="650"/>
      <c r="V10" s="650"/>
      <c r="W10" s="650"/>
      <c r="X10" s="650"/>
      <c r="Y10" s="650"/>
      <c r="Z10" s="1"/>
      <c r="AA10" s="1"/>
      <c r="AB10" s="1"/>
      <c r="AC10" s="1"/>
      <c r="AD10" s="1"/>
      <c r="AE10" s="1"/>
      <c r="AF10" s="1"/>
    </row>
    <row r="11" spans="1:32" ht="26.25" customHeight="1">
      <c r="B11" s="1296" t="s">
        <v>680</v>
      </c>
      <c r="C11" s="1340">
        <v>11.7</v>
      </c>
      <c r="D11" s="735">
        <v>-1.3</v>
      </c>
      <c r="E11" s="1007">
        <v>10.4</v>
      </c>
      <c r="F11" s="1340">
        <v>13.6</v>
      </c>
      <c r="G11" s="735">
        <v>-1.4</v>
      </c>
      <c r="H11" s="1007">
        <v>12.2</v>
      </c>
      <c r="I11" s="1299"/>
      <c r="J11" s="1299"/>
      <c r="K11" s="1299"/>
      <c r="L11" s="1299"/>
      <c r="M11" s="1299"/>
      <c r="N11" s="1299"/>
      <c r="O11" s="1299"/>
      <c r="P11" s="1299"/>
      <c r="Q11" s="650"/>
      <c r="R11" s="650"/>
      <c r="S11" s="650"/>
      <c r="T11" s="650"/>
      <c r="U11" s="650"/>
      <c r="V11" s="650"/>
      <c r="W11" s="650"/>
      <c r="X11" s="650"/>
      <c r="Y11" s="650"/>
      <c r="Z11" s="1"/>
      <c r="AA11" s="1"/>
      <c r="AB11" s="1"/>
      <c r="AC11" s="1"/>
      <c r="AD11" s="1"/>
      <c r="AE11" s="1"/>
      <c r="AF11" s="1"/>
    </row>
    <row r="12" spans="1:32" ht="26.25" customHeight="1">
      <c r="B12" s="1296" t="s">
        <v>681</v>
      </c>
      <c r="C12" s="1340">
        <v>16.600000000000001</v>
      </c>
      <c r="D12" s="735">
        <v>-2.2000000000000002</v>
      </c>
      <c r="E12" s="1007">
        <v>14.4</v>
      </c>
      <c r="F12" s="1340">
        <v>17.2</v>
      </c>
      <c r="G12" s="735">
        <v>-2.5</v>
      </c>
      <c r="H12" s="1007">
        <v>14.7</v>
      </c>
      <c r="I12" s="1299"/>
      <c r="J12" s="1299"/>
      <c r="K12" s="1299"/>
      <c r="L12" s="1299"/>
      <c r="M12" s="1299"/>
      <c r="N12" s="1299"/>
      <c r="O12" s="1299"/>
      <c r="P12" s="1299"/>
      <c r="Q12" s="650"/>
      <c r="R12" s="650"/>
      <c r="S12" s="650"/>
      <c r="T12" s="650"/>
      <c r="U12" s="650"/>
      <c r="V12" s="650"/>
      <c r="W12" s="650"/>
      <c r="X12" s="650"/>
      <c r="Y12" s="650"/>
      <c r="Z12" s="1"/>
      <c r="AA12" s="1"/>
      <c r="AB12" s="1"/>
      <c r="AC12" s="1"/>
      <c r="AD12" s="1"/>
      <c r="AE12" s="1"/>
      <c r="AF12" s="1"/>
    </row>
    <row r="13" spans="1:32" ht="26.25" customHeight="1" thickBot="1">
      <c r="B13" s="1297" t="s">
        <v>682</v>
      </c>
      <c r="C13" s="1341">
        <v>7.1</v>
      </c>
      <c r="D13" s="1342">
        <v>-1.8</v>
      </c>
      <c r="E13" s="1304">
        <v>5.3</v>
      </c>
      <c r="F13" s="1341">
        <v>7.6</v>
      </c>
      <c r="G13" s="1342">
        <v>-3.1</v>
      </c>
      <c r="H13" s="1304">
        <v>4.5</v>
      </c>
      <c r="I13" s="1299"/>
      <c r="J13" s="1299"/>
      <c r="K13" s="1299"/>
      <c r="L13" s="1299"/>
      <c r="M13" s="1299"/>
      <c r="N13" s="1299"/>
      <c r="O13" s="1299"/>
      <c r="P13" s="1299"/>
      <c r="Q13" s="650"/>
      <c r="R13" s="650"/>
      <c r="S13" s="650"/>
      <c r="T13" s="650"/>
      <c r="U13" s="650"/>
      <c r="V13" s="650"/>
      <c r="W13" s="650"/>
      <c r="X13" s="650"/>
      <c r="Y13" s="650"/>
      <c r="Z13" s="1"/>
      <c r="AA13" s="1"/>
      <c r="AB13" s="1"/>
      <c r="AC13" s="1"/>
      <c r="AD13" s="1"/>
      <c r="AE13" s="1"/>
      <c r="AF13" s="1"/>
    </row>
    <row r="14" spans="1:32" ht="26.25" customHeight="1" thickTop="1">
      <c r="B14" s="1298" t="s">
        <v>5</v>
      </c>
      <c r="C14" s="1343">
        <f>SUM(C6:C13)</f>
        <v>125.19999999999999</v>
      </c>
      <c r="D14" s="1012">
        <v>-16</v>
      </c>
      <c r="E14" s="1014">
        <f>SUM(E6:E13)</f>
        <v>109.20000000000002</v>
      </c>
      <c r="F14" s="1343">
        <v>124.6</v>
      </c>
      <c r="G14" s="1012">
        <v>-34.869999999999997</v>
      </c>
      <c r="H14" s="1014">
        <v>89.72999999999999</v>
      </c>
      <c r="I14" s="1299"/>
      <c r="J14" s="1299"/>
      <c r="K14" s="1299"/>
      <c r="L14" s="1299"/>
      <c r="M14" s="1299"/>
      <c r="N14" s="1299"/>
      <c r="O14" s="1299"/>
      <c r="P14" s="1299"/>
      <c r="Q14" s="650"/>
      <c r="R14" s="650"/>
      <c r="S14" s="650"/>
      <c r="T14" s="650"/>
      <c r="U14" s="650"/>
      <c r="V14" s="650"/>
      <c r="W14" s="650"/>
      <c r="X14" s="650"/>
      <c r="Y14" s="650"/>
      <c r="Z14" s="1"/>
      <c r="AA14" s="1"/>
      <c r="AB14" s="1"/>
      <c r="AC14" s="1"/>
      <c r="AD14" s="1"/>
      <c r="AE14" s="1"/>
      <c r="AF14" s="1"/>
    </row>
    <row r="15" spans="1:32" ht="26.25" customHeight="1">
      <c r="B15" s="1299"/>
      <c r="C15" s="1299"/>
      <c r="D15" s="1299"/>
      <c r="E15" s="1299"/>
      <c r="F15" s="1299"/>
      <c r="G15" s="1299"/>
      <c r="H15" s="1299"/>
      <c r="I15" s="1299"/>
      <c r="J15" s="1299"/>
      <c r="K15" s="1299"/>
      <c r="L15" s="1299"/>
      <c r="M15" s="1299"/>
      <c r="N15" s="717" t="s">
        <v>486</v>
      </c>
      <c r="O15" s="1299"/>
      <c r="P15" s="1299"/>
      <c r="Q15" s="1299"/>
      <c r="R15" s="1299"/>
      <c r="S15" s="1299"/>
      <c r="T15" s="1299"/>
      <c r="U15" s="1299"/>
      <c r="V15" s="1316"/>
      <c r="W15" s="1316"/>
      <c r="X15" s="1316"/>
      <c r="Y15" s="1316"/>
      <c r="Z15" s="650"/>
      <c r="AA15" s="650"/>
      <c r="AB15" s="650"/>
      <c r="AC15" s="650"/>
      <c r="AD15" s="650"/>
      <c r="AE15" s="650"/>
      <c r="AF15" s="650"/>
    </row>
    <row r="16" spans="1:32" ht="26.25" customHeight="1">
      <c r="B16" s="1800" t="s">
        <v>537</v>
      </c>
      <c r="C16" s="1748" t="s">
        <v>594</v>
      </c>
      <c r="D16" s="1749"/>
      <c r="E16" s="1750"/>
      <c r="F16" s="1748" t="s">
        <v>625</v>
      </c>
      <c r="G16" s="1749"/>
      <c r="H16" s="1750"/>
      <c r="I16" s="1748" t="s">
        <v>662</v>
      </c>
      <c r="J16" s="1749"/>
      <c r="K16" s="1750"/>
      <c r="L16" s="1748" t="s">
        <v>666</v>
      </c>
      <c r="M16" s="1749"/>
      <c r="N16" s="1750"/>
      <c r="O16" s="1299"/>
      <c r="P16" s="1299"/>
      <c r="Q16" s="1299"/>
      <c r="R16" s="1299"/>
      <c r="S16" s="1299"/>
      <c r="T16" s="1299"/>
      <c r="U16" s="1299"/>
      <c r="V16" s="1299"/>
      <c r="W16" s="1299"/>
      <c r="X16" s="1299"/>
      <c r="Y16" s="1299"/>
      <c r="Z16" s="650"/>
      <c r="AA16" s="650"/>
      <c r="AB16" s="650"/>
      <c r="AC16" s="650"/>
      <c r="AD16" s="650"/>
      <c r="AE16" s="650"/>
      <c r="AF16" s="650"/>
    </row>
    <row r="17" spans="2:32" ht="26.25" customHeight="1">
      <c r="B17" s="1801"/>
      <c r="C17" s="1751"/>
      <c r="D17" s="1752"/>
      <c r="E17" s="1753"/>
      <c r="F17" s="1751"/>
      <c r="G17" s="1752"/>
      <c r="H17" s="1753"/>
      <c r="I17" s="1751"/>
      <c r="J17" s="1752"/>
      <c r="K17" s="1753"/>
      <c r="L17" s="1751"/>
      <c r="M17" s="1752"/>
      <c r="N17" s="1753"/>
      <c r="O17" s="1299"/>
      <c r="P17" s="1299"/>
      <c r="Q17" s="1299"/>
      <c r="R17" s="1299"/>
      <c r="S17" s="1299"/>
      <c r="T17" s="1299"/>
      <c r="U17" s="1299"/>
      <c r="V17" s="1299"/>
      <c r="W17" s="1299"/>
      <c r="X17" s="1299"/>
      <c r="Y17" s="1299"/>
      <c r="Z17" s="650"/>
      <c r="AA17" s="650"/>
      <c r="AB17" s="650"/>
      <c r="AC17" s="650"/>
      <c r="AD17" s="650"/>
      <c r="AE17" s="650"/>
      <c r="AF17" s="650"/>
    </row>
    <row r="18" spans="2:32" ht="26.25" customHeight="1">
      <c r="B18" s="1802"/>
      <c r="C18" s="117" t="s">
        <v>232</v>
      </c>
      <c r="D18" s="118" t="s">
        <v>233</v>
      </c>
      <c r="E18" s="119" t="s">
        <v>5</v>
      </c>
      <c r="F18" s="117" t="s">
        <v>232</v>
      </c>
      <c r="G18" s="118" t="s">
        <v>233</v>
      </c>
      <c r="H18" s="119" t="s">
        <v>5</v>
      </c>
      <c r="I18" s="117" t="s">
        <v>232</v>
      </c>
      <c r="J18" s="118" t="s">
        <v>233</v>
      </c>
      <c r="K18" s="119" t="s">
        <v>5</v>
      </c>
      <c r="L18" s="117" t="s">
        <v>232</v>
      </c>
      <c r="M18" s="118" t="s">
        <v>233</v>
      </c>
      <c r="N18" s="119" t="s">
        <v>5</v>
      </c>
      <c r="O18" s="1299"/>
      <c r="P18" s="1299"/>
      <c r="Q18" s="1299"/>
      <c r="R18" s="1299"/>
      <c r="S18" s="1299"/>
      <c r="T18" s="1299"/>
      <c r="U18" s="1299"/>
      <c r="V18" s="1299"/>
      <c r="W18" s="1299"/>
      <c r="X18" s="1299"/>
      <c r="Y18" s="1299"/>
      <c r="Z18" s="650"/>
      <c r="AA18" s="650"/>
      <c r="AB18" s="650"/>
      <c r="AC18" s="650"/>
      <c r="AD18" s="650"/>
      <c r="AE18" s="650"/>
      <c r="AF18" s="650"/>
    </row>
    <row r="19" spans="2:32" ht="26.25" customHeight="1">
      <c r="B19" s="1300" t="s">
        <v>555</v>
      </c>
      <c r="C19" s="1005">
        <v>3.4</v>
      </c>
      <c r="D19" s="1006">
        <v>-1.2</v>
      </c>
      <c r="E19" s="1007">
        <v>2.2000000000000002</v>
      </c>
      <c r="F19" s="1005">
        <v>8.6999999999999993</v>
      </c>
      <c r="G19" s="1006">
        <v>-0.3</v>
      </c>
      <c r="H19" s="1007">
        <v>8.4</v>
      </c>
      <c r="I19" s="1005">
        <v>8.8000000000000007</v>
      </c>
      <c r="J19" s="1006">
        <v>-0.4</v>
      </c>
      <c r="K19" s="1007">
        <v>8.4</v>
      </c>
      <c r="L19" s="1005">
        <v>7.3</v>
      </c>
      <c r="M19" s="1006">
        <v>-4.2</v>
      </c>
      <c r="N19" s="1007">
        <f>L19+M19</f>
        <v>3.0999999999999996</v>
      </c>
      <c r="O19" s="1299"/>
      <c r="P19" s="1299"/>
      <c r="Q19" s="1299"/>
      <c r="R19" s="1299"/>
      <c r="S19" s="1299"/>
      <c r="T19" s="1299"/>
      <c r="U19" s="1299"/>
      <c r="V19" s="1299"/>
      <c r="W19" s="1299"/>
      <c r="X19" s="1299"/>
      <c r="Y19" s="1299"/>
      <c r="Z19" s="650"/>
      <c r="AA19" s="650"/>
      <c r="AB19" s="650"/>
      <c r="AC19" s="650"/>
      <c r="AD19" s="650"/>
      <c r="AE19" s="650"/>
      <c r="AF19" s="650"/>
    </row>
    <row r="20" spans="2:32" ht="26.25" customHeight="1">
      <c r="B20" s="1296" t="s">
        <v>542</v>
      </c>
      <c r="C20" s="1008">
        <v>2.7</v>
      </c>
      <c r="D20" s="736">
        <v>-1</v>
      </c>
      <c r="E20" s="1007">
        <v>1.7</v>
      </c>
      <c r="F20" s="1008">
        <v>6</v>
      </c>
      <c r="G20" s="736">
        <v>-1.6</v>
      </c>
      <c r="H20" s="1007">
        <v>4.4000000000000004</v>
      </c>
      <c r="I20" s="1008">
        <v>9.4</v>
      </c>
      <c r="J20" s="736">
        <v>-2.4</v>
      </c>
      <c r="K20" s="1007">
        <v>7</v>
      </c>
      <c r="L20" s="1008">
        <v>5.5</v>
      </c>
      <c r="M20" s="736">
        <v>-2.9</v>
      </c>
      <c r="N20" s="1007">
        <f t="shared" ref="N20:N26" si="1">L20+M20</f>
        <v>2.6</v>
      </c>
      <c r="O20" s="1299"/>
      <c r="P20" s="1299"/>
      <c r="Q20" s="1299"/>
      <c r="R20" s="1299"/>
      <c r="S20" s="1299"/>
      <c r="T20" s="1299"/>
      <c r="U20" s="1299"/>
      <c r="V20" s="1299"/>
      <c r="W20" s="1299"/>
      <c r="X20" s="1299"/>
      <c r="Y20" s="1299"/>
      <c r="Z20" s="650"/>
      <c r="AA20" s="650"/>
      <c r="AB20" s="650"/>
      <c r="AC20" s="650"/>
      <c r="AD20" s="650"/>
      <c r="AE20" s="650"/>
      <c r="AF20" s="650"/>
    </row>
    <row r="21" spans="2:32" ht="26.25" customHeight="1">
      <c r="B21" s="1296" t="s">
        <v>683</v>
      </c>
      <c r="C21" s="1008">
        <v>18.2</v>
      </c>
      <c r="D21" s="736">
        <v>-3.2</v>
      </c>
      <c r="E21" s="1007">
        <v>15</v>
      </c>
      <c r="F21" s="1008">
        <v>16.3</v>
      </c>
      <c r="G21" s="736">
        <v>-3.1</v>
      </c>
      <c r="H21" s="1007">
        <v>13.2</v>
      </c>
      <c r="I21" s="1008">
        <v>33.4</v>
      </c>
      <c r="J21" s="736">
        <v>-24</v>
      </c>
      <c r="K21" s="1007">
        <v>9.4</v>
      </c>
      <c r="L21" s="1008">
        <v>42.7</v>
      </c>
      <c r="M21" s="736">
        <v>-22.3</v>
      </c>
      <c r="N21" s="1007">
        <f t="shared" si="1"/>
        <v>20.400000000000002</v>
      </c>
      <c r="O21" s="1299"/>
      <c r="P21" s="1299"/>
      <c r="Q21" s="1299"/>
      <c r="R21" s="1299"/>
      <c r="S21" s="1299"/>
      <c r="T21" s="1299"/>
      <c r="U21" s="1299"/>
      <c r="V21" s="1299"/>
      <c r="W21" s="1299"/>
      <c r="X21" s="1299"/>
      <c r="Y21" s="1299"/>
      <c r="Z21" s="650"/>
      <c r="AA21" s="650"/>
      <c r="AB21" s="650"/>
      <c r="AC21" s="650"/>
      <c r="AD21" s="650"/>
      <c r="AE21" s="650"/>
      <c r="AF21" s="650"/>
    </row>
    <row r="22" spans="2:32" ht="26.25" customHeight="1">
      <c r="B22" s="1296" t="s">
        <v>684</v>
      </c>
      <c r="C22" s="1008">
        <v>6</v>
      </c>
      <c r="D22" s="736">
        <v>-6.2</v>
      </c>
      <c r="E22" s="1007">
        <v>-0.2</v>
      </c>
      <c r="F22" s="1008">
        <v>45.7</v>
      </c>
      <c r="G22" s="736">
        <v>-8.6</v>
      </c>
      <c r="H22" s="1007">
        <v>37.1</v>
      </c>
      <c r="I22" s="1008">
        <v>72.8</v>
      </c>
      <c r="J22" s="736">
        <v>-1.3</v>
      </c>
      <c r="K22" s="1007">
        <v>71.5</v>
      </c>
      <c r="L22" s="1008">
        <v>38.700000000000003</v>
      </c>
      <c r="M22" s="736">
        <v>-0.3</v>
      </c>
      <c r="N22" s="1007">
        <f t="shared" si="1"/>
        <v>38.400000000000006</v>
      </c>
      <c r="O22" s="1299"/>
      <c r="P22" s="1299"/>
      <c r="Q22" s="1299"/>
      <c r="R22" s="1299"/>
      <c r="S22" s="1299"/>
      <c r="T22" s="1299"/>
      <c r="U22" s="1299"/>
      <c r="V22" s="1299"/>
      <c r="W22" s="1299"/>
      <c r="X22" s="1299"/>
      <c r="Y22" s="1299"/>
      <c r="Z22" s="650"/>
      <c r="AA22" s="650"/>
      <c r="AB22" s="650"/>
      <c r="AC22" s="650"/>
      <c r="AD22" s="650"/>
      <c r="AE22" s="650"/>
      <c r="AF22" s="650"/>
    </row>
    <row r="23" spans="2:32" ht="26.25" customHeight="1">
      <c r="B23" s="1296" t="s">
        <v>685</v>
      </c>
      <c r="C23" s="1008">
        <v>5.0999999999999996</v>
      </c>
      <c r="D23" s="736">
        <v>0</v>
      </c>
      <c r="E23" s="1007">
        <v>5.0999999999999996</v>
      </c>
      <c r="F23" s="1008">
        <v>11.4</v>
      </c>
      <c r="G23" s="736">
        <v>-0.2</v>
      </c>
      <c r="H23" s="1007">
        <v>11.2</v>
      </c>
      <c r="I23" s="1008">
        <v>13.9</v>
      </c>
      <c r="J23" s="736">
        <v>-0.1</v>
      </c>
      <c r="K23" s="1007">
        <v>13.8</v>
      </c>
      <c r="L23" s="1008">
        <v>10.4</v>
      </c>
      <c r="M23" s="736">
        <v>-0.2</v>
      </c>
      <c r="N23" s="1007">
        <f t="shared" si="1"/>
        <v>10.200000000000001</v>
      </c>
      <c r="O23" s="1299"/>
      <c r="P23" s="1299"/>
      <c r="Q23" s="1299"/>
      <c r="R23" s="1299"/>
      <c r="S23" s="1299"/>
      <c r="T23" s="1299"/>
      <c r="U23" s="1299"/>
      <c r="V23" s="1299"/>
      <c r="W23" s="1299"/>
      <c r="X23" s="1299"/>
      <c r="Y23" s="1299"/>
      <c r="Z23" s="650"/>
      <c r="AA23" s="650"/>
      <c r="AB23" s="650"/>
      <c r="AC23" s="650"/>
      <c r="AD23" s="650"/>
      <c r="AE23" s="650"/>
      <c r="AF23" s="650"/>
    </row>
    <row r="24" spans="2:32" ht="26.25" customHeight="1">
      <c r="B24" s="1296" t="s">
        <v>686</v>
      </c>
      <c r="C24" s="1008">
        <v>8.5</v>
      </c>
      <c r="D24" s="736">
        <v>-1.7</v>
      </c>
      <c r="E24" s="1007">
        <v>6.8</v>
      </c>
      <c r="F24" s="1008">
        <v>9.9</v>
      </c>
      <c r="G24" s="736">
        <v>-1.3</v>
      </c>
      <c r="H24" s="1007">
        <v>8.6</v>
      </c>
      <c r="I24" s="1008">
        <v>8.3000000000000007</v>
      </c>
      <c r="J24" s="736">
        <v>-1.5</v>
      </c>
      <c r="K24" s="1007">
        <v>6.8</v>
      </c>
      <c r="L24" s="1008">
        <v>11.9</v>
      </c>
      <c r="M24" s="736">
        <v>-1.8</v>
      </c>
      <c r="N24" s="1007">
        <f t="shared" si="1"/>
        <v>10.1</v>
      </c>
      <c r="O24" s="1299"/>
      <c r="P24" s="1299"/>
      <c r="Q24" s="1299"/>
      <c r="R24" s="1299"/>
      <c r="S24" s="1299"/>
      <c r="T24" s="1299"/>
      <c r="U24" s="1299"/>
      <c r="V24" s="1299"/>
      <c r="W24" s="1299"/>
      <c r="X24" s="1299"/>
      <c r="Y24" s="1299"/>
      <c r="Z24" s="650"/>
      <c r="AA24" s="650"/>
      <c r="AB24" s="650"/>
      <c r="AC24" s="650"/>
      <c r="AD24" s="650"/>
      <c r="AE24" s="650"/>
      <c r="AF24" s="650"/>
    </row>
    <row r="25" spans="2:32" ht="26.25" customHeight="1">
      <c r="B25" s="1296" t="s">
        <v>687</v>
      </c>
      <c r="C25" s="1008">
        <v>7.3</v>
      </c>
      <c r="D25" s="736">
        <v>-2.1</v>
      </c>
      <c r="E25" s="1007">
        <v>5.2</v>
      </c>
      <c r="F25" s="1008">
        <v>7.4</v>
      </c>
      <c r="G25" s="736">
        <v>-1.3</v>
      </c>
      <c r="H25" s="1007">
        <v>6.1</v>
      </c>
      <c r="I25" s="1008">
        <v>6.8</v>
      </c>
      <c r="J25" s="736">
        <v>-3.3</v>
      </c>
      <c r="K25" s="1007">
        <v>3.5</v>
      </c>
      <c r="L25" s="1008">
        <v>14.7</v>
      </c>
      <c r="M25" s="736">
        <v>-1.2</v>
      </c>
      <c r="N25" s="1007">
        <f t="shared" si="1"/>
        <v>13.5</v>
      </c>
      <c r="O25" s="1299"/>
      <c r="P25" s="1299"/>
      <c r="Q25" s="1299"/>
      <c r="R25" s="1299"/>
      <c r="S25" s="1299"/>
      <c r="T25" s="1299"/>
      <c r="U25" s="1299"/>
      <c r="V25" s="1299"/>
      <c r="W25" s="1299"/>
      <c r="X25" s="1299"/>
      <c r="Y25" s="1299"/>
      <c r="Z25" s="650"/>
      <c r="AA25" s="650"/>
      <c r="AB25" s="650"/>
      <c r="AC25" s="650"/>
      <c r="AD25" s="650"/>
      <c r="AE25" s="650"/>
      <c r="AF25" s="650"/>
    </row>
    <row r="26" spans="2:32" ht="26.25" customHeight="1" thickBot="1">
      <c r="B26" s="1297" t="s">
        <v>688</v>
      </c>
      <c r="C26" s="1009">
        <v>5.6</v>
      </c>
      <c r="D26" s="1010">
        <v>-2.2999999999999998</v>
      </c>
      <c r="E26" s="1011">
        <v>3.3</v>
      </c>
      <c r="F26" s="1009">
        <v>13.3</v>
      </c>
      <c r="G26" s="1010">
        <v>-1.6</v>
      </c>
      <c r="H26" s="1011">
        <v>11.7</v>
      </c>
      <c r="I26" s="1009">
        <v>8.1</v>
      </c>
      <c r="J26" s="1010">
        <v>-0.8</v>
      </c>
      <c r="K26" s="1011">
        <v>7.3</v>
      </c>
      <c r="L26" s="1009">
        <v>5.8</v>
      </c>
      <c r="M26" s="1010">
        <v>-2.8</v>
      </c>
      <c r="N26" s="1304">
        <f t="shared" si="1"/>
        <v>3</v>
      </c>
      <c r="O26" s="1299"/>
      <c r="P26" s="1299"/>
      <c r="Q26" s="1299"/>
      <c r="R26" s="1299"/>
      <c r="S26" s="1299"/>
      <c r="T26" s="1299"/>
      <c r="U26" s="1299"/>
      <c r="V26" s="1299"/>
      <c r="W26" s="1299"/>
      <c r="X26" s="1299"/>
      <c r="Y26" s="1299"/>
      <c r="Z26" s="650"/>
      <c r="AA26" s="650"/>
      <c r="AB26" s="650"/>
      <c r="AC26" s="650"/>
      <c r="AD26" s="650"/>
      <c r="AE26" s="650"/>
      <c r="AF26" s="650"/>
    </row>
    <row r="27" spans="2:32" ht="26.25" customHeight="1" thickTop="1">
      <c r="B27" s="1298" t="s">
        <v>5</v>
      </c>
      <c r="C27" s="1012">
        <v>56.8</v>
      </c>
      <c r="D27" s="1013">
        <v>-17.7</v>
      </c>
      <c r="E27" s="1014">
        <v>39.1</v>
      </c>
      <c r="F27" s="1015">
        <v>118.7</v>
      </c>
      <c r="G27" s="1013">
        <v>-18</v>
      </c>
      <c r="H27" s="1014">
        <v>100.7</v>
      </c>
      <c r="I27" s="1015">
        <v>161.5</v>
      </c>
      <c r="J27" s="1013">
        <v>-33.799999999999997</v>
      </c>
      <c r="K27" s="1014">
        <v>127.7</v>
      </c>
      <c r="L27" s="1015">
        <f>SUM(L19:L26)</f>
        <v>137.00000000000003</v>
      </c>
      <c r="M27" s="1013">
        <f>SUM(M19:M26)</f>
        <v>-35.699999999999996</v>
      </c>
      <c r="N27" s="1014">
        <f>SUM(N19:N26)</f>
        <v>101.3</v>
      </c>
      <c r="O27" s="1299"/>
      <c r="P27" s="1299"/>
      <c r="Q27" s="1299"/>
      <c r="R27" s="1299"/>
      <c r="S27" s="1299"/>
      <c r="T27" s="1299"/>
      <c r="U27" s="1299"/>
      <c r="V27" s="1299"/>
      <c r="W27" s="1299"/>
      <c r="X27" s="1299"/>
      <c r="Y27" s="1299"/>
      <c r="Z27" s="650"/>
      <c r="AA27" s="650"/>
      <c r="AB27" s="650"/>
      <c r="AC27" s="650"/>
      <c r="AD27" s="650"/>
      <c r="AE27" s="650"/>
      <c r="AF27" s="650"/>
    </row>
    <row r="28" spans="2:32" ht="19.5" customHeight="1">
      <c r="B28" s="1799" t="s">
        <v>691</v>
      </c>
      <c r="C28" s="1799"/>
      <c r="D28" s="1799"/>
      <c r="E28" s="1799"/>
      <c r="F28" s="1799"/>
      <c r="G28" s="1799"/>
      <c r="H28" s="1799"/>
      <c r="I28" s="1799"/>
      <c r="J28" s="1799"/>
      <c r="K28" s="1799"/>
      <c r="L28" s="1799"/>
      <c r="M28" s="1799"/>
      <c r="N28" s="1799"/>
      <c r="O28" s="1799"/>
      <c r="P28" s="1799"/>
      <c r="Q28" s="1799"/>
      <c r="R28" s="1799"/>
      <c r="S28" s="1799"/>
      <c r="T28" s="1799"/>
      <c r="U28" s="1799"/>
      <c r="V28" s="1799"/>
      <c r="W28" s="1799"/>
      <c r="X28" s="1799"/>
      <c r="Y28" s="1799"/>
      <c r="Z28" s="1"/>
      <c r="AA28" s="1"/>
      <c r="AB28" s="1"/>
      <c r="AC28" s="1"/>
      <c r="AD28" s="1"/>
      <c r="AE28" s="1"/>
      <c r="AF28" s="1"/>
    </row>
    <row r="29" spans="2:32" ht="16.5" customHeight="1">
      <c r="B29" s="1799"/>
      <c r="C29" s="1799"/>
      <c r="D29" s="1799"/>
      <c r="E29" s="1799"/>
      <c r="F29" s="1799"/>
      <c r="G29" s="1799"/>
      <c r="H29" s="1799"/>
      <c r="I29" s="1799"/>
      <c r="J29" s="1799"/>
      <c r="K29" s="1799"/>
      <c r="L29" s="1799"/>
      <c r="M29" s="1799"/>
      <c r="N29" s="1799"/>
      <c r="O29" s="1799"/>
      <c r="P29" s="1799"/>
      <c r="Q29" s="1799"/>
      <c r="R29" s="1799"/>
      <c r="S29" s="1799"/>
      <c r="T29" s="1799"/>
      <c r="U29" s="1799"/>
      <c r="V29" s="1799"/>
      <c r="W29" s="1799"/>
      <c r="X29" s="1799"/>
      <c r="Y29" s="1799"/>
      <c r="Z29" s="650"/>
      <c r="AA29" s="650"/>
      <c r="AB29" s="650"/>
      <c r="AC29" s="650"/>
      <c r="AD29" s="650"/>
      <c r="AE29" s="650"/>
      <c r="AF29" s="650"/>
    </row>
    <row r="30" spans="2:32" ht="26.25" customHeight="1">
      <c r="B30" s="722"/>
      <c r="C30" s="780"/>
      <c r="D30" s="721"/>
      <c r="F30" s="765"/>
      <c r="G30" s="721"/>
      <c r="K30" s="717"/>
      <c r="L30" s="894"/>
      <c r="M30" s="894"/>
      <c r="N30" s="895" t="s">
        <v>486</v>
      </c>
      <c r="O30" s="1"/>
      <c r="P30" s="1308"/>
      <c r="Q30" s="1308"/>
      <c r="R30" s="1308"/>
      <c r="S30" s="18"/>
      <c r="T30" s="1308"/>
      <c r="U30" s="1308"/>
      <c r="V30" s="14"/>
      <c r="W30" s="1308"/>
      <c r="X30" s="14"/>
      <c r="Z30" s="1"/>
      <c r="AA30" s="1"/>
      <c r="AC30" s="1"/>
      <c r="AD30" s="1"/>
      <c r="AE30" s="1309"/>
      <c r="AF30" s="1"/>
    </row>
    <row r="31" spans="2:32" ht="26.25" customHeight="1">
      <c r="B31" s="1800" t="s">
        <v>537</v>
      </c>
      <c r="C31" s="1803" t="s">
        <v>529</v>
      </c>
      <c r="D31" s="1804"/>
      <c r="E31" s="1805"/>
      <c r="F31" s="1804" t="s">
        <v>540</v>
      </c>
      <c r="G31" s="1804"/>
      <c r="H31" s="1805"/>
      <c r="I31" s="1804" t="s">
        <v>590</v>
      </c>
      <c r="J31" s="1804"/>
      <c r="K31" s="1805"/>
      <c r="L31" s="1809" t="s">
        <v>594</v>
      </c>
      <c r="M31" s="1809"/>
      <c r="N31" s="1810"/>
      <c r="O31" s="650"/>
      <c r="P31" s="1755"/>
      <c r="Q31" s="1755"/>
      <c r="R31" s="1755"/>
      <c r="S31" s="1755"/>
      <c r="T31" s="1756"/>
      <c r="U31" s="1756"/>
      <c r="V31" s="1756"/>
      <c r="W31" s="1756"/>
      <c r="X31" s="1756"/>
      <c r="Y31" s="1756"/>
      <c r="Z31" s="1756"/>
      <c r="AA31" s="1756"/>
      <c r="AB31" s="1756"/>
      <c r="AC31" s="1756"/>
      <c r="AD31" s="1756"/>
      <c r="AE31" s="1756"/>
      <c r="AF31" s="1305"/>
    </row>
    <row r="32" spans="2:32" ht="26.25" customHeight="1">
      <c r="B32" s="1801"/>
      <c r="C32" s="1806"/>
      <c r="D32" s="1807"/>
      <c r="E32" s="1808"/>
      <c r="F32" s="1807"/>
      <c r="G32" s="1807"/>
      <c r="H32" s="1808"/>
      <c r="I32" s="1807"/>
      <c r="J32" s="1807"/>
      <c r="K32" s="1808"/>
      <c r="L32" s="1811"/>
      <c r="M32" s="1811"/>
      <c r="N32" s="1812"/>
      <c r="O32" s="650"/>
      <c r="P32" s="1755"/>
      <c r="Q32" s="1755"/>
      <c r="R32" s="1755"/>
      <c r="S32" s="1755"/>
      <c r="T32" s="1756"/>
      <c r="U32" s="1756"/>
      <c r="V32" s="1756"/>
      <c r="W32" s="1756"/>
      <c r="X32" s="1756"/>
      <c r="Y32" s="1756"/>
      <c r="Z32" s="1756"/>
      <c r="AA32" s="1756"/>
      <c r="AB32" s="1756"/>
      <c r="AC32" s="1756"/>
      <c r="AD32" s="1756"/>
      <c r="AE32" s="1756"/>
      <c r="AF32" s="1305"/>
    </row>
    <row r="33" spans="2:33" ht="26.25" customHeight="1">
      <c r="B33" s="1802"/>
      <c r="C33" s="718" t="s">
        <v>232</v>
      </c>
      <c r="D33" s="719" t="s">
        <v>233</v>
      </c>
      <c r="E33" s="720" t="s">
        <v>5</v>
      </c>
      <c r="F33" s="718" t="s">
        <v>232</v>
      </c>
      <c r="G33" s="719" t="s">
        <v>233</v>
      </c>
      <c r="H33" s="720" t="s">
        <v>5</v>
      </c>
      <c r="I33" s="718" t="s">
        <v>232</v>
      </c>
      <c r="J33" s="719" t="s">
        <v>233</v>
      </c>
      <c r="K33" s="720" t="s">
        <v>5</v>
      </c>
      <c r="L33" s="896" t="s">
        <v>232</v>
      </c>
      <c r="M33" s="897" t="s">
        <v>233</v>
      </c>
      <c r="N33" s="898" t="s">
        <v>5</v>
      </c>
      <c r="O33" s="650"/>
      <c r="P33" s="1755"/>
      <c r="Q33" s="1755"/>
      <c r="R33" s="1755"/>
      <c r="S33" s="1755"/>
      <c r="T33" s="687"/>
      <c r="U33" s="687"/>
      <c r="V33" s="687"/>
      <c r="W33" s="687"/>
      <c r="X33" s="687"/>
      <c r="Y33" s="687"/>
      <c r="Z33" s="687"/>
      <c r="AA33" s="687"/>
      <c r="AB33" s="687"/>
      <c r="AC33" s="687"/>
      <c r="AD33" s="687"/>
      <c r="AE33" s="687"/>
      <c r="AF33" s="1306"/>
    </row>
    <row r="34" spans="2:33" ht="26.25" customHeight="1">
      <c r="B34" s="1300" t="s">
        <v>555</v>
      </c>
      <c r="C34" s="766">
        <v>7.5</v>
      </c>
      <c r="D34" s="767">
        <v>-0.1</v>
      </c>
      <c r="E34" s="775">
        <v>7.4</v>
      </c>
      <c r="F34" s="772">
        <v>6.3</v>
      </c>
      <c r="G34" s="767">
        <v>-0.5</v>
      </c>
      <c r="H34" s="775">
        <v>5.9</v>
      </c>
      <c r="I34" s="772">
        <v>3.8</v>
      </c>
      <c r="J34" s="767">
        <v>-1</v>
      </c>
      <c r="K34" s="775">
        <v>2.8</v>
      </c>
      <c r="L34" s="899">
        <v>3.7</v>
      </c>
      <c r="M34" s="900">
        <v>-1.3</v>
      </c>
      <c r="N34" s="901">
        <v>2.4</v>
      </c>
      <c r="O34" s="650"/>
      <c r="P34" s="1757"/>
      <c r="Q34" s="1757"/>
      <c r="R34" s="1757"/>
      <c r="S34" s="1757"/>
      <c r="T34" s="1310"/>
      <c r="U34" s="1311"/>
      <c r="V34" s="1311"/>
      <c r="W34" s="1310"/>
      <c r="X34" s="1311"/>
      <c r="Y34" s="1311"/>
      <c r="Z34" s="1310"/>
      <c r="AA34" s="1311"/>
      <c r="AB34" s="1311"/>
      <c r="AC34" s="1310"/>
      <c r="AD34" s="1311"/>
      <c r="AE34" s="1311"/>
      <c r="AF34" s="1307"/>
      <c r="AG34" s="1019"/>
    </row>
    <row r="35" spans="2:33" ht="26.25" customHeight="1">
      <c r="B35" s="1296" t="s">
        <v>542</v>
      </c>
      <c r="C35" s="768">
        <v>3.4</v>
      </c>
      <c r="D35" s="769">
        <v>-0.3</v>
      </c>
      <c r="E35" s="775">
        <v>3.1</v>
      </c>
      <c r="F35" s="773">
        <v>4.7</v>
      </c>
      <c r="G35" s="769">
        <v>-0.5</v>
      </c>
      <c r="H35" s="775">
        <f>(SUM(F35:G35))</f>
        <v>4.2</v>
      </c>
      <c r="I35" s="773">
        <v>3</v>
      </c>
      <c r="J35" s="769">
        <v>-1.8</v>
      </c>
      <c r="K35" s="775">
        <v>1.2</v>
      </c>
      <c r="L35" s="902">
        <v>3.1</v>
      </c>
      <c r="M35" s="903">
        <v>-1</v>
      </c>
      <c r="N35" s="901">
        <v>2.1</v>
      </c>
      <c r="O35" s="650"/>
      <c r="P35" s="1757"/>
      <c r="Q35" s="1757"/>
      <c r="R35" s="1757"/>
      <c r="S35" s="1757"/>
      <c r="T35" s="1310"/>
      <c r="U35" s="1311"/>
      <c r="V35" s="1311"/>
      <c r="W35" s="1310"/>
      <c r="X35" s="1311"/>
      <c r="Y35" s="1311"/>
      <c r="Z35" s="1310"/>
      <c r="AA35" s="1311"/>
      <c r="AB35" s="1311"/>
      <c r="AC35" s="1310"/>
      <c r="AD35" s="1311"/>
      <c r="AE35" s="1311"/>
      <c r="AF35" s="1307"/>
      <c r="AG35" s="1019"/>
    </row>
    <row r="36" spans="2:33" ht="26.25" customHeight="1">
      <c r="B36" s="1296" t="s">
        <v>544</v>
      </c>
      <c r="C36" s="768">
        <v>4.3</v>
      </c>
      <c r="D36" s="769">
        <v>0</v>
      </c>
      <c r="E36" s="775">
        <v>4.3</v>
      </c>
      <c r="F36" s="773">
        <v>5.5</v>
      </c>
      <c r="G36" s="769">
        <v>0</v>
      </c>
      <c r="H36" s="775">
        <f>(SUM(F36:G36))</f>
        <v>5.5</v>
      </c>
      <c r="I36" s="773">
        <v>7.1</v>
      </c>
      <c r="J36" s="769">
        <v>-0.1</v>
      </c>
      <c r="K36" s="775">
        <v>7</v>
      </c>
      <c r="L36" s="902">
        <v>8.5</v>
      </c>
      <c r="M36" s="903">
        <v>-0.3</v>
      </c>
      <c r="N36" s="901">
        <v>8.1999999999999993</v>
      </c>
      <c r="O36" s="650"/>
      <c r="P36" s="1778"/>
      <c r="Q36" s="1757"/>
      <c r="R36" s="1757"/>
      <c r="S36" s="1757"/>
      <c r="T36" s="1310"/>
      <c r="U36" s="1311"/>
      <c r="V36" s="1311"/>
      <c r="W36" s="1310"/>
      <c r="X36" s="1311"/>
      <c r="Y36" s="1311"/>
      <c r="Z36" s="1310"/>
      <c r="AA36" s="1311"/>
      <c r="AB36" s="1311"/>
      <c r="AC36" s="1310"/>
      <c r="AD36" s="1311"/>
      <c r="AE36" s="1311"/>
      <c r="AF36" s="1307"/>
      <c r="AG36" s="1019"/>
    </row>
    <row r="37" spans="2:33" ht="26.25" customHeight="1">
      <c r="B37" s="1296" t="s">
        <v>549</v>
      </c>
      <c r="C37" s="768">
        <v>10.6</v>
      </c>
      <c r="D37" s="769">
        <v>-14.3</v>
      </c>
      <c r="E37" s="775">
        <v>-3.7</v>
      </c>
      <c r="F37" s="773">
        <v>11.4</v>
      </c>
      <c r="G37" s="769">
        <v>-1.4</v>
      </c>
      <c r="H37" s="775">
        <v>9.9</v>
      </c>
      <c r="I37" s="773">
        <v>10.3</v>
      </c>
      <c r="J37" s="769">
        <v>-4.0999999999999996</v>
      </c>
      <c r="K37" s="775">
        <v>6.2</v>
      </c>
      <c r="L37" s="902">
        <v>10</v>
      </c>
      <c r="M37" s="903">
        <v>-3.2</v>
      </c>
      <c r="N37" s="901">
        <v>6.8</v>
      </c>
      <c r="O37" s="650"/>
      <c r="P37" s="1757"/>
      <c r="Q37" s="1757"/>
      <c r="R37" s="1757"/>
      <c r="S37" s="1757"/>
      <c r="T37" s="1310"/>
      <c r="U37" s="1311"/>
      <c r="V37" s="1311"/>
      <c r="W37" s="1310"/>
      <c r="X37" s="1311"/>
      <c r="Y37" s="1311"/>
      <c r="Z37" s="1310"/>
      <c r="AA37" s="1311"/>
      <c r="AB37" s="1311"/>
      <c r="AC37" s="1310"/>
      <c r="AD37" s="1311"/>
      <c r="AE37" s="1311"/>
      <c r="AF37" s="1307"/>
      <c r="AG37" s="1019"/>
    </row>
    <row r="38" spans="2:33" ht="26.25" customHeight="1">
      <c r="B38" s="1296" t="s">
        <v>546</v>
      </c>
      <c r="C38" s="768">
        <v>26.5</v>
      </c>
      <c r="D38" s="769">
        <v>-1.9</v>
      </c>
      <c r="E38" s="775">
        <v>24.6</v>
      </c>
      <c r="F38" s="773">
        <v>32.200000000000003</v>
      </c>
      <c r="G38" s="769">
        <v>-0.4</v>
      </c>
      <c r="H38" s="775">
        <v>31.9</v>
      </c>
      <c r="I38" s="773">
        <v>22.4</v>
      </c>
      <c r="J38" s="769">
        <v>-1.1000000000000001</v>
      </c>
      <c r="K38" s="775">
        <v>21.3</v>
      </c>
      <c r="L38" s="902">
        <v>6</v>
      </c>
      <c r="M38" s="903">
        <v>-6.2</v>
      </c>
      <c r="N38" s="901">
        <v>-0.2</v>
      </c>
      <c r="O38" s="650"/>
      <c r="P38" s="1757"/>
      <c r="Q38" s="1757"/>
      <c r="R38" s="1757"/>
      <c r="S38" s="1757"/>
      <c r="T38" s="1310"/>
      <c r="U38" s="1311"/>
      <c r="V38" s="1311"/>
      <c r="W38" s="1310"/>
      <c r="X38" s="1311"/>
      <c r="Y38" s="1311"/>
      <c r="Z38" s="1310"/>
      <c r="AA38" s="1311"/>
      <c r="AB38" s="1311"/>
      <c r="AC38" s="1310"/>
      <c r="AD38" s="1311"/>
      <c r="AE38" s="1311"/>
      <c r="AF38" s="1307"/>
      <c r="AG38" s="1019"/>
    </row>
    <row r="39" spans="2:33" ht="26.25" customHeight="1">
      <c r="B39" s="1296" t="s">
        <v>556</v>
      </c>
      <c r="C39" s="768">
        <v>8.5</v>
      </c>
      <c r="D39" s="769">
        <v>-0.9</v>
      </c>
      <c r="E39" s="775">
        <v>7.6</v>
      </c>
      <c r="F39" s="773">
        <v>8.4</v>
      </c>
      <c r="G39" s="769">
        <v>-0.8</v>
      </c>
      <c r="H39" s="775">
        <v>7.5</v>
      </c>
      <c r="I39" s="773">
        <v>7.2</v>
      </c>
      <c r="J39" s="769">
        <v>-0.1</v>
      </c>
      <c r="K39" s="775">
        <v>7.1</v>
      </c>
      <c r="L39" s="902">
        <v>5</v>
      </c>
      <c r="M39" s="904">
        <v>0</v>
      </c>
      <c r="N39" s="901">
        <v>5</v>
      </c>
      <c r="O39" s="650"/>
      <c r="P39" s="1757"/>
      <c r="Q39" s="1757"/>
      <c r="R39" s="1757"/>
      <c r="S39" s="1757"/>
      <c r="T39" s="1310"/>
      <c r="U39" s="1311"/>
      <c r="V39" s="1311"/>
      <c r="W39" s="1310"/>
      <c r="X39" s="1311"/>
      <c r="Y39" s="1311"/>
      <c r="Z39" s="1310"/>
      <c r="AA39" s="1311"/>
      <c r="AB39" s="1311"/>
      <c r="AC39" s="1310"/>
      <c r="AD39" s="1311"/>
      <c r="AE39" s="1311"/>
      <c r="AF39" s="1307"/>
      <c r="AG39" s="1019"/>
    </row>
    <row r="40" spans="2:33" ht="26.25" customHeight="1">
      <c r="B40" s="1296" t="s">
        <v>557</v>
      </c>
      <c r="C40" s="768">
        <v>8.4</v>
      </c>
      <c r="D40" s="769">
        <v>-0.7</v>
      </c>
      <c r="E40" s="775">
        <v>7.7</v>
      </c>
      <c r="F40" s="773">
        <v>5.0999999999999996</v>
      </c>
      <c r="G40" s="769">
        <v>-0.7</v>
      </c>
      <c r="H40" s="775">
        <f>(SUM(F40:G40))</f>
        <v>4.3999999999999995</v>
      </c>
      <c r="I40" s="773">
        <v>4.5</v>
      </c>
      <c r="J40" s="769">
        <v>-1.4</v>
      </c>
      <c r="K40" s="775">
        <v>3.1</v>
      </c>
      <c r="L40" s="902">
        <v>7.7</v>
      </c>
      <c r="M40" s="903">
        <v>-0.5</v>
      </c>
      <c r="N40" s="901">
        <v>7.2</v>
      </c>
      <c r="O40" s="650"/>
      <c r="P40" s="1757"/>
      <c r="Q40" s="1757"/>
      <c r="R40" s="1757"/>
      <c r="S40" s="1757"/>
      <c r="T40" s="1310"/>
      <c r="U40" s="1311"/>
      <c r="V40" s="1311"/>
      <c r="W40" s="1310"/>
      <c r="X40" s="1311"/>
      <c r="Y40" s="1311"/>
      <c r="Z40" s="1310"/>
      <c r="AA40" s="1311"/>
      <c r="AB40" s="1311"/>
      <c r="AC40" s="1310"/>
      <c r="AD40" s="1311"/>
      <c r="AE40" s="1311"/>
      <c r="AF40" s="1307"/>
      <c r="AG40" s="1019"/>
    </row>
    <row r="41" spans="2:33" ht="26.25" customHeight="1">
      <c r="B41" s="1296" t="s">
        <v>551</v>
      </c>
      <c r="C41" s="768">
        <v>6.6</v>
      </c>
      <c r="D41" s="769">
        <v>-0.9</v>
      </c>
      <c r="E41" s="775">
        <v>5.7</v>
      </c>
      <c r="F41" s="773">
        <v>6.7</v>
      </c>
      <c r="G41" s="769">
        <v>-1.1000000000000001</v>
      </c>
      <c r="H41" s="775">
        <f>(SUM(F41:G41))</f>
        <v>5.6</v>
      </c>
      <c r="I41" s="773">
        <v>7.1</v>
      </c>
      <c r="J41" s="769">
        <v>-1.3</v>
      </c>
      <c r="K41" s="775">
        <v>5.8</v>
      </c>
      <c r="L41" s="902">
        <v>7.6</v>
      </c>
      <c r="M41" s="903">
        <v>-3.2</v>
      </c>
      <c r="N41" s="901">
        <v>4.4000000000000004</v>
      </c>
      <c r="O41" s="650"/>
      <c r="P41" s="1757"/>
      <c r="Q41" s="1757"/>
      <c r="R41" s="1757"/>
      <c r="S41" s="1757"/>
      <c r="T41" s="1310"/>
      <c r="U41" s="1311"/>
      <c r="V41" s="1311"/>
      <c r="W41" s="1310"/>
      <c r="X41" s="1311"/>
      <c r="Y41" s="1311"/>
      <c r="Z41" s="1310"/>
      <c r="AA41" s="1311"/>
      <c r="AB41" s="1311"/>
      <c r="AC41" s="1310"/>
      <c r="AD41" s="1311"/>
      <c r="AE41" s="1311"/>
      <c r="AF41" s="1307"/>
      <c r="AG41" s="1019"/>
    </row>
    <row r="42" spans="2:33" ht="26.25" customHeight="1">
      <c r="B42" s="1296" t="s">
        <v>553</v>
      </c>
      <c r="C42" s="768">
        <v>4.2</v>
      </c>
      <c r="D42" s="769">
        <v>0</v>
      </c>
      <c r="E42" s="775">
        <v>4.2</v>
      </c>
      <c r="F42" s="773">
        <v>3.2</v>
      </c>
      <c r="G42" s="769">
        <v>0</v>
      </c>
      <c r="H42" s="775">
        <f>(SUM(F42:G42))</f>
        <v>3.2</v>
      </c>
      <c r="I42" s="773">
        <v>4.2</v>
      </c>
      <c r="J42" s="769">
        <v>0</v>
      </c>
      <c r="K42" s="775">
        <v>4.2</v>
      </c>
      <c r="L42" s="902">
        <v>3.1</v>
      </c>
      <c r="M42" s="903">
        <v>-0.1</v>
      </c>
      <c r="N42" s="901">
        <v>3</v>
      </c>
      <c r="O42" s="650"/>
      <c r="P42" s="1757"/>
      <c r="Q42" s="1757"/>
      <c r="R42" s="1757"/>
      <c r="S42" s="1757"/>
      <c r="T42" s="1311"/>
      <c r="U42" s="1311"/>
      <c r="V42" s="1311"/>
      <c r="W42" s="1311"/>
      <c r="X42" s="1311"/>
      <c r="Y42" s="1311"/>
      <c r="Z42" s="1311"/>
      <c r="AA42" s="1311"/>
      <c r="AB42" s="1311"/>
      <c r="AC42" s="1311"/>
      <c r="AD42" s="1311"/>
      <c r="AE42" s="1311"/>
      <c r="AF42" s="1307"/>
      <c r="AG42" s="1020"/>
    </row>
    <row r="43" spans="2:33" ht="26.25" customHeight="1" thickBot="1">
      <c r="B43" s="1297" t="s">
        <v>538</v>
      </c>
      <c r="C43" s="770">
        <v>0.9</v>
      </c>
      <c r="D43" s="771">
        <v>-0.9</v>
      </c>
      <c r="E43" s="776">
        <v>0</v>
      </c>
      <c r="F43" s="774">
        <v>2.2000000000000002</v>
      </c>
      <c r="G43" s="771">
        <v>-0.7</v>
      </c>
      <c r="H43" s="776">
        <f>(SUM(F43:G43))</f>
        <v>1.5000000000000002</v>
      </c>
      <c r="I43" s="774">
        <v>1.6</v>
      </c>
      <c r="J43" s="771">
        <v>-0.9</v>
      </c>
      <c r="K43" s="776">
        <v>0.7</v>
      </c>
      <c r="L43" s="905">
        <v>1.3</v>
      </c>
      <c r="M43" s="906">
        <v>-1.9</v>
      </c>
      <c r="N43" s="907">
        <v>-0.6</v>
      </c>
      <c r="O43" s="650"/>
      <c r="Q43" s="717"/>
      <c r="T43" s="104"/>
      <c r="U43" s="1"/>
      <c r="V43" s="1"/>
      <c r="W43" s="1"/>
      <c r="X43" s="1"/>
      <c r="Y43" s="1"/>
      <c r="Z43" s="1"/>
      <c r="AA43" s="1"/>
      <c r="AB43" s="1"/>
      <c r="AC43" s="1"/>
      <c r="AD43" s="1"/>
      <c r="AE43" s="1"/>
      <c r="AF43" s="1"/>
    </row>
    <row r="44" spans="2:33" ht="26.25" customHeight="1" thickTop="1">
      <c r="B44" s="1298" t="s">
        <v>5</v>
      </c>
      <c r="C44" s="777">
        <f>(SUM(C34:C43))</f>
        <v>80.900000000000006</v>
      </c>
      <c r="D44" s="778">
        <v>-20.100000000000001</v>
      </c>
      <c r="E44" s="779">
        <f>(SUM(C44:D44))</f>
        <v>60.800000000000004</v>
      </c>
      <c r="F44" s="777">
        <f>(SUM(F34:F43))</f>
        <v>85.7</v>
      </c>
      <c r="G44" s="778">
        <v>-6.2</v>
      </c>
      <c r="H44" s="779">
        <f>(SUM(F44:G44))</f>
        <v>79.5</v>
      </c>
      <c r="I44" s="777">
        <v>71.2</v>
      </c>
      <c r="J44" s="778">
        <v>-11.8</v>
      </c>
      <c r="K44" s="779">
        <v>59.4</v>
      </c>
      <c r="L44" s="908">
        <v>56</v>
      </c>
      <c r="M44" s="909">
        <v>-17.7</v>
      </c>
      <c r="N44" s="910">
        <v>38.299999999999997</v>
      </c>
      <c r="O44" s="650"/>
      <c r="Q44" s="717"/>
      <c r="T44" s="104"/>
      <c r="U44" s="1"/>
      <c r="V44" s="1"/>
      <c r="W44" s="1"/>
      <c r="X44" s="1"/>
      <c r="Y44" s="1"/>
      <c r="Z44" s="1"/>
      <c r="AA44" s="1"/>
      <c r="AB44" s="1"/>
      <c r="AC44" s="1"/>
      <c r="AD44" s="1"/>
      <c r="AE44" s="1"/>
      <c r="AF44" s="1"/>
    </row>
    <row r="45" spans="2:33" ht="26.25" customHeight="1">
      <c r="B45" s="723"/>
      <c r="C45" s="1312"/>
      <c r="D45" s="1312"/>
      <c r="E45" s="1312"/>
      <c r="F45" s="1312"/>
      <c r="G45" s="1312"/>
      <c r="H45" s="1312"/>
      <c r="I45" s="1312"/>
      <c r="J45" s="1312"/>
      <c r="K45" s="1312"/>
      <c r="L45" s="1313"/>
      <c r="M45" s="1313"/>
      <c r="N45" s="1313"/>
      <c r="O45" s="650"/>
      <c r="P45" s="1314"/>
      <c r="Q45" s="895" t="s">
        <v>486</v>
      </c>
      <c r="T45" s="104"/>
      <c r="U45" s="1"/>
      <c r="V45" s="1"/>
      <c r="W45" s="1"/>
      <c r="X45" s="1"/>
      <c r="Y45" s="1"/>
      <c r="Z45" s="1"/>
      <c r="AA45" s="1"/>
      <c r="AB45" s="1"/>
      <c r="AC45" s="1"/>
      <c r="AD45" s="1"/>
      <c r="AE45" s="1"/>
      <c r="AF45" s="1"/>
    </row>
    <row r="46" spans="2:33" ht="18.75" customHeight="1">
      <c r="B46" s="1770"/>
      <c r="C46" s="1803" t="s">
        <v>87</v>
      </c>
      <c r="D46" s="1804"/>
      <c r="E46" s="1805"/>
      <c r="F46" s="1803" t="s">
        <v>238</v>
      </c>
      <c r="G46" s="1804"/>
      <c r="H46" s="1805"/>
      <c r="I46" s="1803" t="s">
        <v>483</v>
      </c>
      <c r="J46" s="1804"/>
      <c r="K46" s="1805"/>
      <c r="L46" s="1803" t="s">
        <v>504</v>
      </c>
      <c r="M46" s="1804"/>
      <c r="N46" s="1805"/>
      <c r="O46" s="1803" t="s">
        <v>526</v>
      </c>
      <c r="P46" s="1804"/>
      <c r="Q46" s="1805"/>
      <c r="R46" s="1796"/>
      <c r="S46" s="1754"/>
      <c r="T46" s="1754"/>
      <c r="U46" s="1"/>
      <c r="V46" s="1"/>
      <c r="W46" s="1"/>
      <c r="X46" s="1"/>
      <c r="Y46" s="1"/>
      <c r="Z46" s="1"/>
      <c r="AA46" s="1"/>
      <c r="AB46" s="1"/>
      <c r="AC46" s="1"/>
      <c r="AD46" s="1"/>
      <c r="AE46" s="1"/>
      <c r="AF46" s="1"/>
    </row>
    <row r="47" spans="2:33" ht="18" customHeight="1">
      <c r="B47" s="1758"/>
      <c r="C47" s="1806"/>
      <c r="D47" s="1807"/>
      <c r="E47" s="1808"/>
      <c r="F47" s="1806"/>
      <c r="G47" s="1807"/>
      <c r="H47" s="1808"/>
      <c r="I47" s="1806"/>
      <c r="J47" s="1807"/>
      <c r="K47" s="1808"/>
      <c r="L47" s="1806"/>
      <c r="M47" s="1807"/>
      <c r="N47" s="1808"/>
      <c r="O47" s="1806"/>
      <c r="P47" s="1807"/>
      <c r="Q47" s="1808"/>
      <c r="R47" s="1796"/>
      <c r="S47" s="1754"/>
      <c r="T47" s="1754"/>
      <c r="U47" s="1"/>
      <c r="V47" s="1"/>
      <c r="W47" s="1"/>
      <c r="X47" s="1"/>
      <c r="Y47" s="1"/>
      <c r="Z47" s="1"/>
      <c r="AA47" s="1"/>
      <c r="AB47" s="1"/>
      <c r="AC47" s="1"/>
      <c r="AD47" s="1"/>
      <c r="AE47" s="1"/>
      <c r="AF47" s="1"/>
    </row>
    <row r="48" spans="2:33" ht="21" customHeight="1">
      <c r="B48" s="1772"/>
      <c r="C48" s="718" t="s">
        <v>232</v>
      </c>
      <c r="D48" s="719" t="s">
        <v>233</v>
      </c>
      <c r="E48" s="720" t="s">
        <v>5</v>
      </c>
      <c r="F48" s="718" t="s">
        <v>232</v>
      </c>
      <c r="G48" s="719" t="s">
        <v>233</v>
      </c>
      <c r="H48" s="720" t="s">
        <v>5</v>
      </c>
      <c r="I48" s="718" t="s">
        <v>232</v>
      </c>
      <c r="J48" s="719" t="s">
        <v>233</v>
      </c>
      <c r="K48" s="720" t="s">
        <v>5</v>
      </c>
      <c r="L48" s="718" t="s">
        <v>232</v>
      </c>
      <c r="M48" s="719" t="s">
        <v>233</v>
      </c>
      <c r="N48" s="720" t="s">
        <v>5</v>
      </c>
      <c r="O48" s="718" t="s">
        <v>232</v>
      </c>
      <c r="P48" s="719" t="s">
        <v>233</v>
      </c>
      <c r="Q48" s="720" t="s">
        <v>5</v>
      </c>
      <c r="R48" s="686"/>
      <c r="S48" s="687"/>
      <c r="T48" s="687"/>
      <c r="U48" s="1"/>
      <c r="V48" s="1"/>
      <c r="W48" s="1"/>
      <c r="X48" s="1"/>
      <c r="Y48" s="1"/>
      <c r="Z48" s="1"/>
      <c r="AA48" s="1"/>
      <c r="AB48" s="1"/>
      <c r="AC48" s="1"/>
      <c r="AD48" s="1"/>
      <c r="AE48" s="1"/>
      <c r="AF48" s="1"/>
    </row>
    <row r="49" spans="1:32" ht="26.25" customHeight="1">
      <c r="B49" s="1292" t="s">
        <v>234</v>
      </c>
      <c r="C49" s="726">
        <v>9.4</v>
      </c>
      <c r="D49" s="727">
        <v>-3.8</v>
      </c>
      <c r="E49" s="728">
        <v>5.6</v>
      </c>
      <c r="F49" s="726">
        <v>9.1999999999999993</v>
      </c>
      <c r="G49" s="727">
        <v>-0.8</v>
      </c>
      <c r="H49" s="728">
        <v>8.4</v>
      </c>
      <c r="I49" s="726">
        <v>11.7</v>
      </c>
      <c r="J49" s="727">
        <v>-1.2</v>
      </c>
      <c r="K49" s="728">
        <v>10.5</v>
      </c>
      <c r="L49" s="726">
        <v>13.6</v>
      </c>
      <c r="M49" s="727">
        <v>-1</v>
      </c>
      <c r="N49" s="728">
        <v>12.6</v>
      </c>
      <c r="O49" s="726">
        <v>16.7</v>
      </c>
      <c r="P49" s="727">
        <v>-0.6</v>
      </c>
      <c r="Q49" s="728">
        <v>16.100000000000001</v>
      </c>
      <c r="R49" s="689"/>
      <c r="S49" s="650"/>
      <c r="T49" s="650"/>
      <c r="U49" s="1"/>
      <c r="V49" s="1"/>
      <c r="W49" s="1"/>
      <c r="X49" s="1"/>
      <c r="Y49" s="1"/>
      <c r="Z49" s="1"/>
      <c r="AA49" s="1"/>
      <c r="AB49" s="1"/>
      <c r="AC49" s="1"/>
      <c r="AD49" s="1"/>
      <c r="AE49" s="1"/>
      <c r="AF49" s="1"/>
    </row>
    <row r="50" spans="1:32" ht="26.25" customHeight="1">
      <c r="B50" s="1291" t="s">
        <v>235</v>
      </c>
      <c r="C50" s="732">
        <v>20</v>
      </c>
      <c r="D50" s="733">
        <v>-12.8</v>
      </c>
      <c r="E50" s="734">
        <v>7.2</v>
      </c>
      <c r="F50" s="732">
        <v>25.9</v>
      </c>
      <c r="G50" s="733">
        <v>-22.2</v>
      </c>
      <c r="H50" s="734">
        <v>3.7</v>
      </c>
      <c r="I50" s="732">
        <v>22.3</v>
      </c>
      <c r="J50" s="733">
        <v>-24</v>
      </c>
      <c r="K50" s="734">
        <v>-1.7</v>
      </c>
      <c r="L50" s="732">
        <v>19.7</v>
      </c>
      <c r="M50" s="733">
        <v>-28.1</v>
      </c>
      <c r="N50" s="734">
        <v>-8.4</v>
      </c>
      <c r="O50" s="732">
        <v>32.1</v>
      </c>
      <c r="P50" s="733">
        <v>-18.5</v>
      </c>
      <c r="Q50" s="734">
        <v>13.6</v>
      </c>
      <c r="R50" s="689"/>
      <c r="S50" s="650"/>
      <c r="T50" s="650"/>
      <c r="U50" s="1"/>
      <c r="V50" s="1"/>
      <c r="W50" s="1"/>
      <c r="X50" s="1"/>
      <c r="Y50" s="1"/>
      <c r="Z50" s="1"/>
      <c r="AA50" s="1"/>
      <c r="AB50" s="1"/>
      <c r="AC50" s="1"/>
      <c r="AD50" s="1"/>
      <c r="AE50" s="1"/>
      <c r="AF50" s="1"/>
    </row>
    <row r="51" spans="1:32" ht="46.5" customHeight="1">
      <c r="B51" s="1295" t="s">
        <v>236</v>
      </c>
      <c r="C51" s="732">
        <v>18.100000000000001</v>
      </c>
      <c r="D51" s="733">
        <v>-2.6</v>
      </c>
      <c r="E51" s="734">
        <v>15.5</v>
      </c>
      <c r="F51" s="732">
        <v>17.3</v>
      </c>
      <c r="G51" s="733">
        <v>-0.7</v>
      </c>
      <c r="H51" s="734">
        <v>16.600000000000001</v>
      </c>
      <c r="I51" s="732">
        <v>23.2</v>
      </c>
      <c r="J51" s="733">
        <v>-0.7</v>
      </c>
      <c r="K51" s="734">
        <v>22.5</v>
      </c>
      <c r="L51" s="732">
        <v>12.9</v>
      </c>
      <c r="M51" s="733">
        <v>0</v>
      </c>
      <c r="N51" s="734">
        <v>12.9</v>
      </c>
      <c r="O51" s="732">
        <v>12.7</v>
      </c>
      <c r="P51" s="733">
        <v>-0.1</v>
      </c>
      <c r="Q51" s="734">
        <v>12.6</v>
      </c>
      <c r="R51" s="689"/>
      <c r="S51" s="650"/>
      <c r="T51" s="650"/>
      <c r="U51" s="1"/>
      <c r="V51" s="1"/>
      <c r="W51" s="1"/>
      <c r="X51" s="1"/>
      <c r="Y51" s="1"/>
      <c r="Z51" s="1"/>
      <c r="AA51" s="1"/>
      <c r="AB51" s="1"/>
      <c r="AC51" s="1"/>
      <c r="AD51" s="1"/>
      <c r="AE51" s="1"/>
      <c r="AF51" s="1"/>
    </row>
    <row r="52" spans="1:32" ht="46.5" customHeight="1" thickBot="1">
      <c r="B52" s="1315" t="s">
        <v>237</v>
      </c>
      <c r="C52" s="738">
        <v>8.1999999999999993</v>
      </c>
      <c r="D52" s="739">
        <v>-7.5</v>
      </c>
      <c r="E52" s="740">
        <v>0.7</v>
      </c>
      <c r="F52" s="738">
        <v>14.8</v>
      </c>
      <c r="G52" s="739">
        <v>-1.8</v>
      </c>
      <c r="H52" s="740">
        <v>13</v>
      </c>
      <c r="I52" s="738">
        <v>6.4</v>
      </c>
      <c r="J52" s="739">
        <v>-2.5</v>
      </c>
      <c r="K52" s="740">
        <v>3.9</v>
      </c>
      <c r="L52" s="738">
        <v>9.5</v>
      </c>
      <c r="M52" s="739">
        <v>-1.5</v>
      </c>
      <c r="N52" s="740">
        <v>8</v>
      </c>
      <c r="O52" s="738">
        <v>4.5</v>
      </c>
      <c r="P52" s="739">
        <v>-1.9</v>
      </c>
      <c r="Q52" s="740">
        <v>2.6</v>
      </c>
      <c r="R52" s="689"/>
      <c r="S52" s="650"/>
      <c r="T52" s="650"/>
      <c r="U52" s="1"/>
      <c r="V52" s="1"/>
      <c r="W52" s="1"/>
      <c r="X52" s="1"/>
      <c r="Y52" s="1"/>
      <c r="Z52" s="1"/>
      <c r="AA52" s="1"/>
      <c r="AB52" s="1"/>
      <c r="AC52" s="1"/>
      <c r="AD52" s="1"/>
      <c r="AE52" s="1"/>
      <c r="AF52" s="1"/>
    </row>
    <row r="53" spans="1:32" ht="26.25" customHeight="1" thickTop="1">
      <c r="B53" s="1293" t="s">
        <v>5</v>
      </c>
      <c r="C53" s="744">
        <v>55.7</v>
      </c>
      <c r="D53" s="745">
        <v>-26.7</v>
      </c>
      <c r="E53" s="746">
        <v>29</v>
      </c>
      <c r="F53" s="744">
        <v>67.2</v>
      </c>
      <c r="G53" s="745">
        <v>-25.5</v>
      </c>
      <c r="H53" s="746">
        <v>41.7</v>
      </c>
      <c r="I53" s="744">
        <v>63.6</v>
      </c>
      <c r="J53" s="745">
        <v>-28.4</v>
      </c>
      <c r="K53" s="746">
        <v>35.200000000000003</v>
      </c>
      <c r="L53" s="744">
        <v>55.7</v>
      </c>
      <c r="M53" s="745">
        <v>-30.6</v>
      </c>
      <c r="N53" s="746">
        <v>25.1</v>
      </c>
      <c r="O53" s="744">
        <v>66</v>
      </c>
      <c r="P53" s="745">
        <v>-21.1</v>
      </c>
      <c r="Q53" s="746">
        <v>44.9</v>
      </c>
      <c r="R53" s="689"/>
      <c r="S53" s="650"/>
      <c r="T53" s="650"/>
      <c r="U53" s="1"/>
      <c r="V53" s="1"/>
      <c r="W53" s="1"/>
      <c r="X53" s="1"/>
      <c r="Y53" s="1"/>
      <c r="Z53" s="1"/>
      <c r="AA53" s="1"/>
      <c r="AB53" s="1"/>
      <c r="AC53" s="1"/>
      <c r="AD53" s="1"/>
      <c r="AE53" s="1"/>
      <c r="AF53" s="1"/>
    </row>
    <row r="54" spans="1:32" ht="19.5" customHeight="1">
      <c r="B54" s="705" t="s">
        <v>607</v>
      </c>
      <c r="C54" s="724"/>
      <c r="D54" s="724"/>
      <c r="E54" s="724"/>
      <c r="F54" s="724"/>
      <c r="G54" s="724"/>
      <c r="H54" s="724"/>
      <c r="I54" s="724"/>
      <c r="J54" s="724"/>
      <c r="K54" s="724"/>
      <c r="L54" s="725"/>
      <c r="M54" s="724"/>
      <c r="N54" s="724"/>
      <c r="O54" s="724"/>
      <c r="P54" s="1777"/>
      <c r="Q54" s="1777"/>
      <c r="R54" s="1777"/>
      <c r="S54" s="1777"/>
      <c r="T54" s="1777"/>
      <c r="U54" s="1777"/>
      <c r="V54" s="1777"/>
      <c r="W54" s="1777"/>
      <c r="X54" s="1777"/>
      <c r="Y54" s="1777"/>
      <c r="Z54" s="1777"/>
      <c r="AA54" s="1777"/>
      <c r="AB54" s="1777"/>
      <c r="AC54" s="1777"/>
      <c r="AD54" s="1777"/>
      <c r="AE54" s="1777"/>
      <c r="AF54" s="1"/>
    </row>
    <row r="55" spans="1:32" ht="19.5" customHeight="1">
      <c r="B55" s="1799" t="s">
        <v>608</v>
      </c>
      <c r="C55" s="1799"/>
      <c r="D55" s="1799"/>
      <c r="E55" s="1799"/>
      <c r="F55" s="1799"/>
      <c r="G55" s="1799"/>
      <c r="H55" s="1799"/>
      <c r="I55" s="1799"/>
      <c r="J55" s="1799"/>
      <c r="K55" s="1799"/>
      <c r="L55" s="1799"/>
      <c r="M55" s="1799"/>
      <c r="N55" s="1799"/>
      <c r="O55" s="1799"/>
      <c r="P55" s="1799"/>
      <c r="Q55" s="1799"/>
      <c r="R55" s="1799"/>
      <c r="S55" s="1799"/>
      <c r="T55" s="650"/>
      <c r="U55" s="1"/>
      <c r="V55" s="1"/>
      <c r="W55" s="1"/>
      <c r="X55" s="1"/>
      <c r="Y55" s="1"/>
      <c r="Z55" s="1"/>
      <c r="AA55" s="1"/>
      <c r="AB55" s="1"/>
      <c r="AC55" s="1"/>
      <c r="AD55" s="1"/>
      <c r="AE55" s="1"/>
      <c r="AF55" s="1"/>
    </row>
    <row r="56" spans="1:32" ht="26.25" customHeight="1">
      <c r="B56" s="722"/>
      <c r="C56" s="780"/>
      <c r="D56" s="721"/>
      <c r="F56" s="765"/>
      <c r="G56" s="721"/>
      <c r="K56" s="717"/>
      <c r="L56" s="894"/>
      <c r="M56" s="894"/>
      <c r="N56" s="895"/>
      <c r="O56" s="1"/>
      <c r="P56" s="1308"/>
      <c r="Q56" s="1308"/>
      <c r="R56" s="1308"/>
      <c r="S56" s="18"/>
      <c r="T56" s="1308"/>
      <c r="U56" s="1308"/>
      <c r="V56" s="14"/>
      <c r="W56" s="1308"/>
      <c r="X56" s="14"/>
      <c r="Z56" s="1"/>
      <c r="AA56" s="1"/>
      <c r="AC56" s="1"/>
      <c r="AD56" s="1"/>
      <c r="AE56" s="1309"/>
      <c r="AF56" s="1"/>
    </row>
    <row r="57" spans="1:32" ht="26.25" customHeight="1">
      <c r="B57" s="1299"/>
      <c r="C57" s="1299"/>
      <c r="D57" s="1299"/>
      <c r="E57" s="1299"/>
      <c r="F57" s="1299"/>
      <c r="G57" s="1299"/>
      <c r="H57" s="1299"/>
      <c r="I57" s="1299"/>
      <c r="J57" s="1299"/>
      <c r="K57" s="1299"/>
      <c r="L57" s="1299"/>
      <c r="M57" s="1299"/>
      <c r="N57" s="1299"/>
      <c r="O57" s="1299"/>
      <c r="P57" s="1299"/>
      <c r="Q57" s="1299"/>
      <c r="R57" s="1299"/>
      <c r="S57" s="1299"/>
      <c r="T57" s="1299"/>
      <c r="U57" s="1299"/>
      <c r="V57" s="1299"/>
      <c r="W57" s="1299"/>
      <c r="X57" s="1299"/>
      <c r="Y57" s="1299"/>
      <c r="Z57" s="650"/>
      <c r="AA57" s="650"/>
      <c r="AB57" s="650"/>
      <c r="AC57" s="650"/>
      <c r="AD57" s="650"/>
      <c r="AE57" s="650"/>
      <c r="AF57" s="650"/>
    </row>
    <row r="58" spans="1:32" ht="21" customHeight="1">
      <c r="A58" s="10" t="s">
        <v>502</v>
      </c>
      <c r="B58" s="10"/>
    </row>
    <row r="59" spans="1:32">
      <c r="W59" s="104"/>
      <c r="Z59" s="104"/>
      <c r="AC59" s="104"/>
      <c r="AF59" s="104"/>
    </row>
    <row r="60" spans="1:32" ht="18.75" customHeight="1">
      <c r="B60" s="1770"/>
      <c r="C60" s="1803" t="s">
        <v>73</v>
      </c>
      <c r="D60" s="1804"/>
      <c r="E60" s="1805"/>
      <c r="F60" s="1803" t="s">
        <v>211</v>
      </c>
      <c r="G60" s="1804"/>
      <c r="H60" s="1805"/>
      <c r="I60" s="1803" t="s">
        <v>46</v>
      </c>
      <c r="J60" s="1804"/>
      <c r="K60" s="1805"/>
      <c r="L60" s="1803" t="s">
        <v>213</v>
      </c>
      <c r="M60" s="1804"/>
      <c r="N60" s="1805"/>
      <c r="O60" s="1803" t="s">
        <v>14</v>
      </c>
      <c r="P60" s="1804"/>
      <c r="Q60" s="1805"/>
      <c r="R60" s="1764" t="s">
        <v>214</v>
      </c>
      <c r="S60" s="1765"/>
      <c r="T60" s="1766"/>
      <c r="U60" s="1764" t="s">
        <v>18</v>
      </c>
      <c r="V60" s="1765"/>
      <c r="W60" s="1766"/>
      <c r="X60" s="1764" t="s">
        <v>33</v>
      </c>
      <c r="Y60" s="1765"/>
      <c r="Z60" s="1766"/>
      <c r="AA60" s="1764" t="s">
        <v>35</v>
      </c>
      <c r="AB60" s="1765"/>
      <c r="AC60" s="1766"/>
      <c r="AD60" s="1764" t="s">
        <v>87</v>
      </c>
      <c r="AE60" s="1765"/>
      <c r="AF60" s="1766"/>
    </row>
    <row r="61" spans="1:32" ht="18" customHeight="1">
      <c r="B61" s="1758"/>
      <c r="C61" s="1806"/>
      <c r="D61" s="1807"/>
      <c r="E61" s="1808"/>
      <c r="F61" s="1806"/>
      <c r="G61" s="1807"/>
      <c r="H61" s="1808"/>
      <c r="I61" s="1806"/>
      <c r="J61" s="1807"/>
      <c r="K61" s="1808"/>
      <c r="L61" s="1806"/>
      <c r="M61" s="1807"/>
      <c r="N61" s="1808"/>
      <c r="O61" s="1806"/>
      <c r="P61" s="1807"/>
      <c r="Q61" s="1808"/>
      <c r="R61" s="1767"/>
      <c r="S61" s="1768"/>
      <c r="T61" s="1769"/>
      <c r="U61" s="1767"/>
      <c r="V61" s="1768"/>
      <c r="W61" s="1769"/>
      <c r="X61" s="1767"/>
      <c r="Y61" s="1768"/>
      <c r="Z61" s="1769"/>
      <c r="AA61" s="1767"/>
      <c r="AB61" s="1768"/>
      <c r="AC61" s="1769"/>
      <c r="AD61" s="1767"/>
      <c r="AE61" s="1768"/>
      <c r="AF61" s="1769"/>
    </row>
    <row r="62" spans="1:32" ht="21" customHeight="1">
      <c r="B62" s="1772"/>
      <c r="C62" s="718" t="s">
        <v>232</v>
      </c>
      <c r="D62" s="719" t="s">
        <v>233</v>
      </c>
      <c r="E62" s="720" t="s">
        <v>5</v>
      </c>
      <c r="F62" s="718" t="s">
        <v>232</v>
      </c>
      <c r="G62" s="719" t="s">
        <v>233</v>
      </c>
      <c r="H62" s="720" t="s">
        <v>5</v>
      </c>
      <c r="I62" s="718" t="s">
        <v>232</v>
      </c>
      <c r="J62" s="719" t="s">
        <v>233</v>
      </c>
      <c r="K62" s="720" t="s">
        <v>5</v>
      </c>
      <c r="L62" s="718" t="s">
        <v>232</v>
      </c>
      <c r="M62" s="719" t="s">
        <v>233</v>
      </c>
      <c r="N62" s="720" t="s">
        <v>5</v>
      </c>
      <c r="O62" s="718" t="s">
        <v>232</v>
      </c>
      <c r="P62" s="719" t="s">
        <v>233</v>
      </c>
      <c r="Q62" s="720" t="s">
        <v>5</v>
      </c>
      <c r="R62" s="117" t="s">
        <v>232</v>
      </c>
      <c r="S62" s="118" t="s">
        <v>233</v>
      </c>
      <c r="T62" s="119" t="s">
        <v>5</v>
      </c>
      <c r="U62" s="117" t="s">
        <v>232</v>
      </c>
      <c r="V62" s="118" t="s">
        <v>233</v>
      </c>
      <c r="W62" s="119" t="s">
        <v>5</v>
      </c>
      <c r="X62" s="117" t="s">
        <v>232</v>
      </c>
      <c r="Y62" s="118" t="s">
        <v>233</v>
      </c>
      <c r="Z62" s="119" t="s">
        <v>5</v>
      </c>
      <c r="AA62" s="117" t="s">
        <v>232</v>
      </c>
      <c r="AB62" s="118" t="s">
        <v>233</v>
      </c>
      <c r="AC62" s="119" t="s">
        <v>5</v>
      </c>
      <c r="AD62" s="117" t="s">
        <v>232</v>
      </c>
      <c r="AE62" s="118" t="s">
        <v>233</v>
      </c>
      <c r="AF62" s="119" t="s">
        <v>5</v>
      </c>
    </row>
    <row r="63" spans="1:32" ht="26.25" customHeight="1">
      <c r="B63" s="1292" t="s">
        <v>234</v>
      </c>
      <c r="C63" s="726">
        <v>18</v>
      </c>
      <c r="D63" s="727">
        <v>-16.3</v>
      </c>
      <c r="E63" s="728">
        <v>1.7</v>
      </c>
      <c r="F63" s="726">
        <v>16</v>
      </c>
      <c r="G63" s="727">
        <v>-57.9</v>
      </c>
      <c r="H63" s="728">
        <v>-41.9</v>
      </c>
      <c r="I63" s="726">
        <v>16.8</v>
      </c>
      <c r="J63" s="727">
        <v>-4.2</v>
      </c>
      <c r="K63" s="728">
        <v>12.6</v>
      </c>
      <c r="L63" s="726">
        <v>22.9</v>
      </c>
      <c r="M63" s="727">
        <v>-6.1</v>
      </c>
      <c r="N63" s="728">
        <v>16.8</v>
      </c>
      <c r="O63" s="726">
        <v>12.6</v>
      </c>
      <c r="P63" s="727">
        <v>-10.9</v>
      </c>
      <c r="Q63" s="728">
        <v>1.7</v>
      </c>
      <c r="R63" s="729">
        <v>11</v>
      </c>
      <c r="S63" s="730">
        <v>-4.9000000000000004</v>
      </c>
      <c r="T63" s="731">
        <v>6.1</v>
      </c>
      <c r="U63" s="729">
        <v>10.4</v>
      </c>
      <c r="V63" s="730">
        <v>-7.3</v>
      </c>
      <c r="W63" s="731">
        <v>3.1</v>
      </c>
      <c r="X63" s="729">
        <v>7.4</v>
      </c>
      <c r="Y63" s="730">
        <v>-7</v>
      </c>
      <c r="Z63" s="731">
        <v>0.4</v>
      </c>
      <c r="AA63" s="729">
        <v>9.1999999999999993</v>
      </c>
      <c r="AB63" s="730">
        <v>-5.8</v>
      </c>
      <c r="AC63" s="731">
        <v>3.4</v>
      </c>
      <c r="AD63" s="729">
        <v>8.8000000000000007</v>
      </c>
      <c r="AE63" s="730">
        <v>-3.6</v>
      </c>
      <c r="AF63" s="731">
        <v>3.4</v>
      </c>
    </row>
    <row r="64" spans="1:32" ht="26.25" customHeight="1">
      <c r="B64" s="1291" t="s">
        <v>235</v>
      </c>
      <c r="C64" s="732">
        <v>17.100000000000001</v>
      </c>
      <c r="D64" s="733">
        <v>-20.9</v>
      </c>
      <c r="E64" s="734">
        <v>-3.8</v>
      </c>
      <c r="F64" s="732">
        <v>23.4</v>
      </c>
      <c r="G64" s="733">
        <v>-29.2</v>
      </c>
      <c r="H64" s="734">
        <v>-5.8</v>
      </c>
      <c r="I64" s="732">
        <v>40.299999999999997</v>
      </c>
      <c r="J64" s="733">
        <v>-5.7</v>
      </c>
      <c r="K64" s="734">
        <v>34.6</v>
      </c>
      <c r="L64" s="732">
        <v>45.7</v>
      </c>
      <c r="M64" s="733">
        <v>-4.5</v>
      </c>
      <c r="N64" s="734">
        <v>41.2</v>
      </c>
      <c r="O64" s="732">
        <v>47.4</v>
      </c>
      <c r="P64" s="733">
        <v>-6.9</v>
      </c>
      <c r="Q64" s="734">
        <v>40.5</v>
      </c>
      <c r="R64" s="735">
        <v>43.3</v>
      </c>
      <c r="S64" s="736">
        <v>-15.7</v>
      </c>
      <c r="T64" s="737">
        <v>27.6</v>
      </c>
      <c r="U64" s="735">
        <v>24.2</v>
      </c>
      <c r="V64" s="736">
        <v>-11.7</v>
      </c>
      <c r="W64" s="737">
        <v>12.5</v>
      </c>
      <c r="X64" s="735">
        <v>39.799999999999997</v>
      </c>
      <c r="Y64" s="736">
        <v>-14</v>
      </c>
      <c r="Z64" s="737">
        <v>25.8</v>
      </c>
      <c r="AA64" s="735">
        <v>49.1</v>
      </c>
      <c r="AB64" s="736">
        <v>-8.6</v>
      </c>
      <c r="AC64" s="737">
        <v>40.5</v>
      </c>
      <c r="AD64" s="735">
        <v>21.7</v>
      </c>
      <c r="AE64" s="736">
        <v>-12.1</v>
      </c>
      <c r="AF64" s="737">
        <v>40.5</v>
      </c>
    </row>
    <row r="65" spans="2:32" ht="36" customHeight="1">
      <c r="B65" s="1295" t="s">
        <v>236</v>
      </c>
      <c r="C65" s="732">
        <v>6.8</v>
      </c>
      <c r="D65" s="733">
        <v>-0.9</v>
      </c>
      <c r="E65" s="734">
        <v>5.9</v>
      </c>
      <c r="F65" s="732">
        <v>11.1</v>
      </c>
      <c r="G65" s="733">
        <v>-7.6</v>
      </c>
      <c r="H65" s="734">
        <v>3.5</v>
      </c>
      <c r="I65" s="732">
        <v>16.600000000000001</v>
      </c>
      <c r="J65" s="733">
        <v>-3.3</v>
      </c>
      <c r="K65" s="734">
        <v>13.3</v>
      </c>
      <c r="L65" s="732">
        <v>19.8</v>
      </c>
      <c r="M65" s="733">
        <v>-2.6</v>
      </c>
      <c r="N65" s="734">
        <v>17.2</v>
      </c>
      <c r="O65" s="732">
        <v>21.7</v>
      </c>
      <c r="P65" s="733">
        <v>-1</v>
      </c>
      <c r="Q65" s="734">
        <v>20.7</v>
      </c>
      <c r="R65" s="735">
        <v>13</v>
      </c>
      <c r="S65" s="736">
        <v>-4.4000000000000004</v>
      </c>
      <c r="T65" s="737">
        <v>8.6</v>
      </c>
      <c r="U65" s="735">
        <v>6.7</v>
      </c>
      <c r="V65" s="736">
        <v>-1</v>
      </c>
      <c r="W65" s="737">
        <v>5.7</v>
      </c>
      <c r="X65" s="735">
        <v>11.1</v>
      </c>
      <c r="Y65" s="736">
        <v>-0.8</v>
      </c>
      <c r="Z65" s="737">
        <v>10.3</v>
      </c>
      <c r="AA65" s="735">
        <v>10.8</v>
      </c>
      <c r="AB65" s="736">
        <v>-9.9999999999999995E-8</v>
      </c>
      <c r="AC65" s="737">
        <v>10.8</v>
      </c>
      <c r="AD65" s="735">
        <v>17.399999999999999</v>
      </c>
      <c r="AE65" s="736">
        <v>-1</v>
      </c>
      <c r="AF65" s="737">
        <v>10.8</v>
      </c>
    </row>
    <row r="66" spans="2:32" ht="36" customHeight="1" thickBot="1">
      <c r="B66" s="1315" t="s">
        <v>237</v>
      </c>
      <c r="C66" s="738">
        <v>5.5</v>
      </c>
      <c r="D66" s="739">
        <v>-2.2000000000000002</v>
      </c>
      <c r="E66" s="740">
        <v>3.3</v>
      </c>
      <c r="F66" s="738">
        <v>7.1</v>
      </c>
      <c r="G66" s="739">
        <v>-1.6</v>
      </c>
      <c r="H66" s="740">
        <v>5.5</v>
      </c>
      <c r="I66" s="738">
        <v>10.3</v>
      </c>
      <c r="J66" s="739">
        <v>-4.8</v>
      </c>
      <c r="K66" s="740">
        <v>5.5</v>
      </c>
      <c r="L66" s="738">
        <v>8.3000000000000007</v>
      </c>
      <c r="M66" s="739">
        <v>-1.4</v>
      </c>
      <c r="N66" s="740">
        <v>6.9</v>
      </c>
      <c r="O66" s="738">
        <v>11.9</v>
      </c>
      <c r="P66" s="739">
        <v>-1.8</v>
      </c>
      <c r="Q66" s="740">
        <v>10.1</v>
      </c>
      <c r="R66" s="741">
        <v>6.7</v>
      </c>
      <c r="S66" s="742">
        <v>-10.6</v>
      </c>
      <c r="T66" s="743">
        <v>-3.9</v>
      </c>
      <c r="U66" s="741">
        <v>6.9</v>
      </c>
      <c r="V66" s="742">
        <v>-2.2000000000000002</v>
      </c>
      <c r="W66" s="743">
        <v>4.7</v>
      </c>
      <c r="X66" s="741">
        <v>13.7</v>
      </c>
      <c r="Y66" s="742">
        <v>-1.4</v>
      </c>
      <c r="Z66" s="743">
        <v>12.3</v>
      </c>
      <c r="AA66" s="741">
        <v>6.5</v>
      </c>
      <c r="AB66" s="742">
        <v>-6.1</v>
      </c>
      <c r="AC66" s="743">
        <v>0.4</v>
      </c>
      <c r="AD66" s="741">
        <v>8</v>
      </c>
      <c r="AE66" s="742">
        <v>-7.5</v>
      </c>
      <c r="AF66" s="743">
        <v>0.4</v>
      </c>
    </row>
    <row r="67" spans="2:32" ht="26.25" customHeight="1" thickTop="1">
      <c r="B67" s="1293" t="s">
        <v>5</v>
      </c>
      <c r="C67" s="744">
        <v>47.4</v>
      </c>
      <c r="D67" s="745">
        <v>-40.299999999999997</v>
      </c>
      <c r="E67" s="746">
        <v>7.1</v>
      </c>
      <c r="F67" s="744">
        <v>57.6</v>
      </c>
      <c r="G67" s="745">
        <v>-96.3</v>
      </c>
      <c r="H67" s="746">
        <v>-38.700000000000003</v>
      </c>
      <c r="I67" s="744">
        <v>84</v>
      </c>
      <c r="J67" s="745">
        <v>-18</v>
      </c>
      <c r="K67" s="746">
        <v>66</v>
      </c>
      <c r="L67" s="744">
        <v>96.7</v>
      </c>
      <c r="M67" s="745">
        <v>-14.6</v>
      </c>
      <c r="N67" s="746">
        <v>82.1</v>
      </c>
      <c r="O67" s="744">
        <v>93.6</v>
      </c>
      <c r="P67" s="745">
        <v>-20.6</v>
      </c>
      <c r="Q67" s="746">
        <v>73</v>
      </c>
      <c r="R67" s="747">
        <v>74</v>
      </c>
      <c r="S67" s="748">
        <v>-35.6</v>
      </c>
      <c r="T67" s="749">
        <v>38.4</v>
      </c>
      <c r="U67" s="747">
        <v>48.2</v>
      </c>
      <c r="V67" s="748">
        <v>-22.2</v>
      </c>
      <c r="W67" s="749">
        <v>26</v>
      </c>
      <c r="X67" s="747">
        <v>72</v>
      </c>
      <c r="Y67" s="748">
        <v>-23.2</v>
      </c>
      <c r="Z67" s="749">
        <v>48.8</v>
      </c>
      <c r="AA67" s="747">
        <v>75.599999999999994</v>
      </c>
      <c r="AB67" s="748">
        <v>-20.5</v>
      </c>
      <c r="AC67" s="749">
        <v>55.1</v>
      </c>
      <c r="AD67" s="747">
        <v>55.9</v>
      </c>
      <c r="AE67" s="748">
        <v>-24.2</v>
      </c>
      <c r="AF67" s="749">
        <v>55.1</v>
      </c>
    </row>
  </sheetData>
  <mergeCells count="48">
    <mergeCell ref="R46:T47"/>
    <mergeCell ref="I46:K47"/>
    <mergeCell ref="B46:B48"/>
    <mergeCell ref="C46:E47"/>
    <mergeCell ref="F46:H47"/>
    <mergeCell ref="L46:N47"/>
    <mergeCell ref="O46:Q47"/>
    <mergeCell ref="U60:W61"/>
    <mergeCell ref="B60:B62"/>
    <mergeCell ref="O60:Q61"/>
    <mergeCell ref="R60:T61"/>
    <mergeCell ref="AD60:AF61"/>
    <mergeCell ref="C60:E61"/>
    <mergeCell ref="F60:H61"/>
    <mergeCell ref="I60:K61"/>
    <mergeCell ref="L60:N61"/>
    <mergeCell ref="X60:Z61"/>
    <mergeCell ref="AA60:AC61"/>
    <mergeCell ref="B16:B18"/>
    <mergeCell ref="AC31:AE32"/>
    <mergeCell ref="P34:S34"/>
    <mergeCell ref="L31:N32"/>
    <mergeCell ref="P31:S33"/>
    <mergeCell ref="T31:V32"/>
    <mergeCell ref="W31:Y32"/>
    <mergeCell ref="Z31:AB32"/>
    <mergeCell ref="P36:S36"/>
    <mergeCell ref="P37:S37"/>
    <mergeCell ref="B31:B33"/>
    <mergeCell ref="C31:E32"/>
    <mergeCell ref="F31:H32"/>
    <mergeCell ref="I31:K32"/>
    <mergeCell ref="F3:H4"/>
    <mergeCell ref="P54:AE54"/>
    <mergeCell ref="B55:S55"/>
    <mergeCell ref="B3:B5"/>
    <mergeCell ref="C3:E4"/>
    <mergeCell ref="C16:E17"/>
    <mergeCell ref="F16:H17"/>
    <mergeCell ref="I16:K17"/>
    <mergeCell ref="B28:Y29"/>
    <mergeCell ref="L16:N17"/>
    <mergeCell ref="P41:S41"/>
    <mergeCell ref="P42:S42"/>
    <mergeCell ref="P38:S38"/>
    <mergeCell ref="P39:S39"/>
    <mergeCell ref="P40:S40"/>
    <mergeCell ref="P35:S35"/>
  </mergeCells>
  <phoneticPr fontId="2"/>
  <pageMargins left="0.55118110236220474" right="0.19685039370078741" top="0.6692913385826772" bottom="0.31496062992125984" header="0.47244094488188981" footer="0.39370078740157483"/>
  <pageSetup paperSize="8" scale="46" orientation="landscape" verticalDpi="1200" r:id="rId1"/>
  <headerFooter alignWithMargins="0"/>
  <colBreaks count="1" manualBreakCount="1">
    <brk id="2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7F101-1495-4C62-BC72-FF773C8995A4}">
  <dimension ref="A1:AG71"/>
  <sheetViews>
    <sheetView showGridLines="0" view="pageBreakPreview" zoomScale="92" zoomScaleNormal="70" zoomScaleSheetLayoutView="85" workbookViewId="0">
      <pane xSplit="2" ySplit="4" topLeftCell="C5" activePane="bottomRight" state="frozen"/>
      <selection pane="topRight" activeCell="C1" sqref="C1"/>
      <selection pane="bottomLeft" activeCell="A5" sqref="A5"/>
      <selection pane="bottomRight"/>
    </sheetView>
  </sheetViews>
  <sheetFormatPr defaultColWidth="9" defaultRowHeight="14"/>
  <cols>
    <col min="1" max="1" width="3.6328125" style="1" customWidth="1"/>
    <col min="2" max="2" width="42.36328125" style="9" customWidth="1"/>
    <col min="3" max="5" width="18.6328125" style="79" customWidth="1"/>
    <col min="6" max="6" width="1" style="79" customWidth="1"/>
    <col min="7" max="7" width="18.6328125" style="79" customWidth="1"/>
    <col min="8" max="9" width="18.6328125" style="1" customWidth="1"/>
    <col min="10" max="10" width="1" style="1" customWidth="1"/>
    <col min="11" max="13" width="18.6328125" style="1" customWidth="1"/>
    <col min="14" max="14" width="1" style="1" customWidth="1"/>
    <col min="15" max="15" width="18.6328125" style="1" customWidth="1"/>
    <col min="16" max="17" width="19.08984375" style="1" bestFit="1" customWidth="1"/>
    <col min="18" max="18" width="1" style="1" customWidth="1"/>
    <col min="19" max="21" width="19.08984375" style="1" customWidth="1"/>
    <col min="22" max="22" width="1" style="1" customWidth="1"/>
    <col min="23" max="25" width="18.6328125" style="1" customWidth="1"/>
    <col min="26" max="26" width="1" style="1" customWidth="1"/>
    <col min="27" max="29" width="18.6328125" style="1" customWidth="1"/>
    <col min="30" max="30" width="1" style="1" customWidth="1"/>
    <col min="31" max="33" width="18.6328125" style="1" customWidth="1"/>
    <col min="34" max="16384" width="9" style="1"/>
  </cols>
  <sheetData>
    <row r="1" spans="1:33" ht="21.75" customHeight="1">
      <c r="A1" s="33" t="s">
        <v>469</v>
      </c>
      <c r="B1" s="33"/>
      <c r="D1" s="121"/>
      <c r="G1" s="122"/>
      <c r="I1" s="167"/>
      <c r="J1" s="167"/>
      <c r="K1" s="167"/>
      <c r="O1" s="167"/>
      <c r="T1" s="167"/>
      <c r="W1" s="167"/>
    </row>
    <row r="2" spans="1:33" ht="18" customHeight="1">
      <c r="B2" s="10"/>
      <c r="D2" s="123"/>
      <c r="E2" s="18"/>
      <c r="F2" s="18"/>
      <c r="G2" s="235"/>
      <c r="I2" s="235"/>
      <c r="J2" s="235"/>
      <c r="K2" s="235"/>
      <c r="M2" s="235"/>
      <c r="P2" s="318"/>
      <c r="Q2" s="318"/>
      <c r="T2" s="318"/>
      <c r="U2" s="318"/>
      <c r="Y2" s="318"/>
      <c r="AB2" s="318"/>
      <c r="AC2" s="318"/>
      <c r="AD2" s="318"/>
      <c r="AG2" s="318" t="s">
        <v>558</v>
      </c>
    </row>
    <row r="3" spans="1:33" s="11" customFormat="1" ht="54.75" customHeight="1">
      <c r="B3" s="37"/>
      <c r="C3" s="1823" t="s">
        <v>82</v>
      </c>
      <c r="D3" s="1824"/>
      <c r="E3" s="1825"/>
      <c r="F3" s="276"/>
      <c r="G3" s="1826" t="s">
        <v>7</v>
      </c>
      <c r="H3" s="1827"/>
      <c r="I3" s="1828"/>
      <c r="K3" s="1829" t="s">
        <v>24</v>
      </c>
      <c r="L3" s="1830"/>
      <c r="M3" s="1831"/>
      <c r="O3" s="1813" t="s">
        <v>88</v>
      </c>
      <c r="P3" s="1814"/>
      <c r="Q3" s="1815"/>
      <c r="S3" s="1813" t="s">
        <v>524</v>
      </c>
      <c r="T3" s="1832"/>
      <c r="U3" s="1736"/>
      <c r="W3" s="1813" t="s">
        <v>559</v>
      </c>
      <c r="X3" s="1814"/>
      <c r="Y3" s="1815"/>
      <c r="AA3" s="1813" t="s">
        <v>630</v>
      </c>
      <c r="AB3" s="1814"/>
      <c r="AC3" s="1815"/>
      <c r="AD3" s="1294"/>
      <c r="AE3" s="1813" t="s">
        <v>674</v>
      </c>
      <c r="AF3" s="1814"/>
      <c r="AG3" s="1815"/>
    </row>
    <row r="4" spans="1:33" s="12" customFormat="1" ht="54.75" customHeight="1">
      <c r="B4" s="38"/>
      <c r="C4" s="335" t="s">
        <v>487</v>
      </c>
      <c r="D4" s="124" t="s">
        <v>488</v>
      </c>
      <c r="E4" s="336" t="s">
        <v>489</v>
      </c>
      <c r="F4" s="277"/>
      <c r="G4" s="337" t="s">
        <v>490</v>
      </c>
      <c r="H4" s="124" t="s">
        <v>491</v>
      </c>
      <c r="I4" s="125" t="s">
        <v>492</v>
      </c>
      <c r="K4" s="182" t="s">
        <v>493</v>
      </c>
      <c r="L4" s="200" t="s">
        <v>494</v>
      </c>
      <c r="M4" s="281" t="s">
        <v>495</v>
      </c>
      <c r="O4" s="632" t="s">
        <v>496</v>
      </c>
      <c r="P4" s="803" t="s">
        <v>477</v>
      </c>
      <c r="Q4" s="281" t="s">
        <v>500</v>
      </c>
      <c r="S4" s="182" t="s">
        <v>525</v>
      </c>
      <c r="T4" s="654" t="s">
        <v>528</v>
      </c>
      <c r="U4" s="281" t="s">
        <v>534</v>
      </c>
      <c r="W4" s="632" t="s">
        <v>572</v>
      </c>
      <c r="X4" s="200" t="s">
        <v>592</v>
      </c>
      <c r="Y4" s="814" t="s">
        <v>629</v>
      </c>
      <c r="AA4" s="182" t="s">
        <v>654</v>
      </c>
      <c r="AB4" s="200" t="s">
        <v>664</v>
      </c>
      <c r="AC4" s="814" t="s">
        <v>667</v>
      </c>
      <c r="AD4" s="1327"/>
      <c r="AE4" s="182" t="s">
        <v>673</v>
      </c>
      <c r="AF4" s="654" t="s">
        <v>724</v>
      </c>
      <c r="AG4" s="1551" t="s">
        <v>785</v>
      </c>
    </row>
    <row r="5" spans="1:33" s="34" customFormat="1" ht="30" customHeight="1">
      <c r="B5" s="77" t="s">
        <v>20</v>
      </c>
      <c r="C5" s="161">
        <v>48.5</v>
      </c>
      <c r="D5" s="163">
        <v>58.1</v>
      </c>
      <c r="E5" s="162">
        <v>78.8</v>
      </c>
      <c r="F5" s="275"/>
      <c r="G5" s="161">
        <v>89.5</v>
      </c>
      <c r="H5" s="163">
        <v>101.5</v>
      </c>
      <c r="I5" s="164">
        <v>33.6</v>
      </c>
      <c r="J5" s="165"/>
      <c r="K5" s="133">
        <v>13.7</v>
      </c>
      <c r="L5" s="206">
        <v>45.3</v>
      </c>
      <c r="M5" s="204" t="s">
        <v>13</v>
      </c>
      <c r="N5" s="191"/>
      <c r="O5" s="633" t="s">
        <v>13</v>
      </c>
      <c r="P5" s="804" t="s">
        <v>13</v>
      </c>
      <c r="Q5" s="664" t="s">
        <v>13</v>
      </c>
      <c r="S5" s="168" t="s">
        <v>13</v>
      </c>
      <c r="T5" s="668" t="s">
        <v>13</v>
      </c>
      <c r="U5" s="664" t="s">
        <v>13</v>
      </c>
      <c r="W5" s="800" t="s">
        <v>25</v>
      </c>
      <c r="X5" s="815" t="s">
        <v>25</v>
      </c>
      <c r="Y5" s="911" t="s">
        <v>25</v>
      </c>
      <c r="AA5" s="1227" t="s">
        <v>25</v>
      </c>
      <c r="AB5" s="1233" t="s">
        <v>25</v>
      </c>
      <c r="AC5" s="1258" t="s">
        <v>668</v>
      </c>
      <c r="AD5" s="1328"/>
      <c r="AE5" s="1227" t="s">
        <v>25</v>
      </c>
      <c r="AF5" s="1546" t="s">
        <v>25</v>
      </c>
      <c r="AG5" s="1552" t="s">
        <v>25</v>
      </c>
    </row>
    <row r="6" spans="1:33" s="35" customFormat="1" ht="25.5" customHeight="1">
      <c r="B6" s="78" t="s">
        <v>70</v>
      </c>
      <c r="C6" s="133">
        <v>-33.6</v>
      </c>
      <c r="D6" s="135">
        <v>-412.5</v>
      </c>
      <c r="E6" s="134">
        <v>43.7</v>
      </c>
      <c r="F6" s="278"/>
      <c r="G6" s="133">
        <v>58.8</v>
      </c>
      <c r="H6" s="135">
        <v>62.7</v>
      </c>
      <c r="I6" s="136">
        <v>19</v>
      </c>
      <c r="J6" s="166"/>
      <c r="K6" s="133">
        <v>8.8000000000000007</v>
      </c>
      <c r="L6" s="135">
        <v>16</v>
      </c>
      <c r="M6" s="136">
        <v>-10</v>
      </c>
      <c r="N6" s="191"/>
      <c r="O6" s="633">
        <v>13.4</v>
      </c>
      <c r="P6" s="804">
        <v>27.3</v>
      </c>
      <c r="Q6" s="664">
        <v>33.1</v>
      </c>
      <c r="S6" s="183">
        <v>36.5</v>
      </c>
      <c r="T6" s="669">
        <v>40.799999999999997</v>
      </c>
      <c r="U6" s="665">
        <v>56.8</v>
      </c>
      <c r="W6" s="633">
        <v>70.400000000000006</v>
      </c>
      <c r="X6" s="815">
        <v>60.8</v>
      </c>
      <c r="Y6" s="912">
        <v>27</v>
      </c>
      <c r="AA6" s="1228">
        <v>82.3</v>
      </c>
      <c r="AB6" s="1234">
        <v>111.2</v>
      </c>
      <c r="AC6" s="1259">
        <v>100.8</v>
      </c>
      <c r="AD6" s="1329"/>
      <c r="AE6" s="1228">
        <v>110</v>
      </c>
      <c r="AF6" s="1547">
        <v>103.6</v>
      </c>
      <c r="AG6" s="1553">
        <v>30.2</v>
      </c>
    </row>
    <row r="7" spans="1:33" s="35" customFormat="1" ht="25.5" customHeight="1">
      <c r="B7" s="39" t="s">
        <v>6</v>
      </c>
      <c r="C7" s="133">
        <v>3077</v>
      </c>
      <c r="D7" s="135">
        <v>2448.5</v>
      </c>
      <c r="E7" s="134">
        <v>2521.6999999999998</v>
      </c>
      <c r="F7" s="278"/>
      <c r="G7" s="133">
        <v>2619.5</v>
      </c>
      <c r="H7" s="135">
        <v>2669.4</v>
      </c>
      <c r="I7" s="136">
        <v>2313</v>
      </c>
      <c r="J7" s="166"/>
      <c r="K7" s="133">
        <v>2160.9</v>
      </c>
      <c r="L7" s="135">
        <v>2117</v>
      </c>
      <c r="M7" s="204">
        <v>2190.6999999999998</v>
      </c>
      <c r="N7" s="191"/>
      <c r="O7" s="634">
        <v>2150.1</v>
      </c>
      <c r="P7" s="805">
        <v>2220.1999999999998</v>
      </c>
      <c r="Q7" s="750">
        <v>2297.4</v>
      </c>
      <c r="S7" s="183">
        <v>2056.6999999999998</v>
      </c>
      <c r="T7" s="669">
        <v>2138.5</v>
      </c>
      <c r="U7" s="665">
        <v>2350.4</v>
      </c>
      <c r="W7" s="819">
        <v>2297.1</v>
      </c>
      <c r="X7" s="816">
        <v>2230.3000000000002</v>
      </c>
      <c r="Y7" s="912">
        <v>2300.1</v>
      </c>
      <c r="AA7" s="1228">
        <v>2661.7</v>
      </c>
      <c r="AB7" s="1234">
        <v>2660.8</v>
      </c>
      <c r="AC7" s="1259">
        <v>2886.9</v>
      </c>
      <c r="AD7" s="1329"/>
      <c r="AE7" s="1228">
        <v>3087</v>
      </c>
      <c r="AF7" s="1547">
        <v>3648</v>
      </c>
      <c r="AG7" s="1553">
        <v>3730.4</v>
      </c>
    </row>
    <row r="8" spans="1:33" s="35" customFormat="1" ht="25.5" customHeight="1">
      <c r="B8" s="39" t="s">
        <v>69</v>
      </c>
      <c r="C8" s="133">
        <v>316.2</v>
      </c>
      <c r="D8" s="135">
        <v>280.2</v>
      </c>
      <c r="E8" s="134">
        <v>427</v>
      </c>
      <c r="F8" s="278"/>
      <c r="G8" s="133">
        <v>488.6</v>
      </c>
      <c r="H8" s="135">
        <v>476</v>
      </c>
      <c r="I8" s="136">
        <v>319</v>
      </c>
      <c r="J8" s="166"/>
      <c r="K8" s="133">
        <v>352.4</v>
      </c>
      <c r="L8" s="135">
        <v>330</v>
      </c>
      <c r="M8" s="204">
        <v>330</v>
      </c>
      <c r="N8" s="191"/>
      <c r="O8" s="634">
        <v>382.6</v>
      </c>
      <c r="P8" s="805">
        <v>459.9</v>
      </c>
      <c r="Q8" s="750">
        <v>550.9</v>
      </c>
      <c r="S8" s="183">
        <v>520.29999999999995</v>
      </c>
      <c r="T8" s="669">
        <v>550.5</v>
      </c>
      <c r="U8" s="665">
        <v>586.5</v>
      </c>
      <c r="W8" s="634">
        <v>618.20000000000005</v>
      </c>
      <c r="X8" s="815">
        <v>579.1</v>
      </c>
      <c r="Y8" s="912">
        <v>619</v>
      </c>
      <c r="AA8" s="1228">
        <v>728</v>
      </c>
      <c r="AB8" s="1234">
        <v>837.7</v>
      </c>
      <c r="AC8" s="1259">
        <v>924.1</v>
      </c>
      <c r="AD8" s="1329"/>
      <c r="AE8" s="1228">
        <v>969</v>
      </c>
      <c r="AF8" s="1547">
        <v>1090.4000000000001</v>
      </c>
      <c r="AG8" s="1553">
        <v>1144.7</v>
      </c>
    </row>
    <row r="9" spans="1:33" s="35" customFormat="1" ht="25.5" customHeight="1">
      <c r="B9" s="39" t="s">
        <v>71</v>
      </c>
      <c r="C9" s="133">
        <v>10.3</v>
      </c>
      <c r="D9" s="135">
        <v>11.4</v>
      </c>
      <c r="E9" s="134">
        <v>16.899999999999999</v>
      </c>
      <c r="F9" s="278"/>
      <c r="G9" s="133">
        <v>18.7</v>
      </c>
      <c r="H9" s="135">
        <v>17.8</v>
      </c>
      <c r="I9" s="136">
        <v>13.8</v>
      </c>
      <c r="K9" s="183">
        <v>16.3</v>
      </c>
      <c r="L9" s="135">
        <v>15.6</v>
      </c>
      <c r="M9" s="204">
        <v>15.1</v>
      </c>
      <c r="N9" s="279"/>
      <c r="O9" s="635">
        <v>17.8</v>
      </c>
      <c r="P9" s="806">
        <v>20.7</v>
      </c>
      <c r="Q9" s="665">
        <v>24</v>
      </c>
      <c r="S9" s="183">
        <v>25.3</v>
      </c>
      <c r="T9" s="670">
        <v>25.7</v>
      </c>
      <c r="U9" s="665">
        <v>25</v>
      </c>
      <c r="W9" s="634">
        <v>26.9</v>
      </c>
      <c r="X9" s="816">
        <v>26</v>
      </c>
      <c r="Y9" s="912">
        <v>26.9</v>
      </c>
      <c r="AA9" s="1228">
        <v>27.4</v>
      </c>
      <c r="AB9" s="1234">
        <v>31.5</v>
      </c>
      <c r="AC9" s="1259">
        <v>32</v>
      </c>
      <c r="AD9" s="1329"/>
      <c r="AE9" s="1228">
        <v>31.3965539577665</v>
      </c>
      <c r="AF9" s="1548">
        <v>29.9</v>
      </c>
      <c r="AG9" s="1554">
        <v>30.7</v>
      </c>
    </row>
    <row r="10" spans="1:33" s="35" customFormat="1" ht="25.5" customHeight="1">
      <c r="B10" s="39" t="s">
        <v>618</v>
      </c>
      <c r="C10" s="133">
        <v>1992.8</v>
      </c>
      <c r="D10" s="135">
        <v>1428.4</v>
      </c>
      <c r="E10" s="134">
        <v>1386.3</v>
      </c>
      <c r="F10" s="278"/>
      <c r="G10" s="133">
        <v>1317.7</v>
      </c>
      <c r="H10" s="135">
        <v>1299.0999999999999</v>
      </c>
      <c r="I10" s="136">
        <v>1286.9000000000001</v>
      </c>
      <c r="K10" s="183">
        <v>1193.5</v>
      </c>
      <c r="L10" s="135">
        <v>1116.3</v>
      </c>
      <c r="M10" s="204">
        <v>1118.0999999999999</v>
      </c>
      <c r="N10" s="191"/>
      <c r="O10" s="636">
        <v>1077</v>
      </c>
      <c r="P10" s="807">
        <v>1065.3</v>
      </c>
      <c r="Q10" s="751">
        <v>1038.8</v>
      </c>
      <c r="S10" s="183">
        <v>922.7</v>
      </c>
      <c r="T10" s="669">
        <v>925.4</v>
      </c>
      <c r="U10" s="665">
        <v>911.5</v>
      </c>
      <c r="W10" s="634">
        <v>873.3</v>
      </c>
      <c r="X10" s="815">
        <v>893.3</v>
      </c>
      <c r="Y10" s="912">
        <v>908.3</v>
      </c>
      <c r="AA10" s="1228">
        <v>1052.7</v>
      </c>
      <c r="AB10" s="1234">
        <v>883.7</v>
      </c>
      <c r="AC10" s="1259">
        <v>906.7</v>
      </c>
      <c r="AD10" s="1329"/>
      <c r="AE10" s="1228">
        <v>1086.4000000000001</v>
      </c>
      <c r="AF10" s="1547">
        <v>1295.5999999999999</v>
      </c>
      <c r="AG10" s="1553">
        <v>1420.5</v>
      </c>
    </row>
    <row r="11" spans="1:33" s="35" customFormat="1" ht="25.5" customHeight="1">
      <c r="B11" s="39" t="s">
        <v>617</v>
      </c>
      <c r="C11" s="133">
        <v>1577.1</v>
      </c>
      <c r="D11" s="135">
        <v>1002.3</v>
      </c>
      <c r="E11" s="134">
        <v>864.4</v>
      </c>
      <c r="F11" s="278"/>
      <c r="G11" s="133">
        <v>846.1</v>
      </c>
      <c r="H11" s="135">
        <v>918.9</v>
      </c>
      <c r="I11" s="136">
        <v>865.3</v>
      </c>
      <c r="K11" s="183">
        <v>737.8</v>
      </c>
      <c r="L11" s="135">
        <v>700.6</v>
      </c>
      <c r="M11" s="204">
        <v>676.4</v>
      </c>
      <c r="N11" s="191"/>
      <c r="O11" s="810">
        <v>643.29999999999995</v>
      </c>
      <c r="P11" s="808">
        <v>640.20000000000005</v>
      </c>
      <c r="Q11" s="752">
        <v>629.6</v>
      </c>
      <c r="S11" s="183">
        <v>571.6</v>
      </c>
      <c r="T11" s="669">
        <v>611.1</v>
      </c>
      <c r="U11" s="665">
        <v>603.5</v>
      </c>
      <c r="W11" s="634">
        <v>584.70000000000005</v>
      </c>
      <c r="X11" s="815">
        <v>613.20000000000005</v>
      </c>
      <c r="Y11" s="912">
        <v>610.6</v>
      </c>
      <c r="AA11" s="1228">
        <v>770.2</v>
      </c>
      <c r="AB11" s="1234">
        <v>629.4</v>
      </c>
      <c r="AC11" s="1259">
        <v>697.3</v>
      </c>
      <c r="AD11" s="1329"/>
      <c r="AE11" s="1228">
        <v>887.2</v>
      </c>
      <c r="AF11" s="1547">
        <v>1039.5999999999999</v>
      </c>
      <c r="AG11" s="1553">
        <v>1171.0999999999999</v>
      </c>
    </row>
    <row r="12" spans="1:33" s="35" customFormat="1" ht="25.5" customHeight="1">
      <c r="B12" s="39" t="s">
        <v>8</v>
      </c>
      <c r="C12" s="133">
        <v>6.3</v>
      </c>
      <c r="D12" s="135">
        <v>5.0999999999999996</v>
      </c>
      <c r="E12" s="134">
        <v>3.2</v>
      </c>
      <c r="F12" s="278"/>
      <c r="G12" s="133">
        <v>2.7</v>
      </c>
      <c r="H12" s="135">
        <v>2.7</v>
      </c>
      <c r="I12" s="136">
        <v>4</v>
      </c>
      <c r="K12" s="183">
        <v>3.4</v>
      </c>
      <c r="L12" s="207">
        <v>3.4</v>
      </c>
      <c r="M12" s="204">
        <v>3.4</v>
      </c>
      <c r="N12" s="280"/>
      <c r="O12" s="635">
        <v>2.8</v>
      </c>
      <c r="P12" s="806">
        <v>2.2999999999999998</v>
      </c>
      <c r="Q12" s="665">
        <v>1.9</v>
      </c>
      <c r="S12" s="183">
        <v>1.8</v>
      </c>
      <c r="T12" s="670">
        <v>1.7</v>
      </c>
      <c r="U12" s="680">
        <v>1.6</v>
      </c>
      <c r="W12" s="634">
        <v>1.4</v>
      </c>
      <c r="X12" s="816">
        <v>1.5</v>
      </c>
      <c r="Y12" s="912">
        <v>1.47</v>
      </c>
      <c r="AA12" s="1229">
        <v>1.44</v>
      </c>
      <c r="AB12" s="1235">
        <v>1.05</v>
      </c>
      <c r="AC12" s="1260">
        <v>0.98</v>
      </c>
      <c r="AD12" s="1330"/>
      <c r="AE12" s="1229">
        <v>1.1206932122962658</v>
      </c>
      <c r="AF12" s="1549">
        <f>AF10/AF8</f>
        <v>1.1881878209831254</v>
      </c>
      <c r="AG12" s="1555">
        <f>AG10/AG8</f>
        <v>1.2409364899100201</v>
      </c>
    </row>
    <row r="13" spans="1:33" s="35" customFormat="1" ht="25.5" customHeight="1">
      <c r="B13" s="40" t="s">
        <v>9</v>
      </c>
      <c r="C13" s="137">
        <v>4.9000000000000004</v>
      </c>
      <c r="D13" s="139">
        <v>3.6</v>
      </c>
      <c r="E13" s="138">
        <v>2</v>
      </c>
      <c r="F13" s="278"/>
      <c r="G13" s="137">
        <v>1.7</v>
      </c>
      <c r="H13" s="139">
        <v>1.9</v>
      </c>
      <c r="I13" s="140">
        <v>2.7</v>
      </c>
      <c r="K13" s="184">
        <v>2.1</v>
      </c>
      <c r="L13" s="208">
        <v>2.1</v>
      </c>
      <c r="M13" s="205">
        <v>2</v>
      </c>
      <c r="N13" s="280"/>
      <c r="O13" s="637">
        <v>1.7</v>
      </c>
      <c r="P13" s="809">
        <v>1.4</v>
      </c>
      <c r="Q13" s="666">
        <v>1.1000000000000001</v>
      </c>
      <c r="S13" s="184">
        <v>1.1000000000000001</v>
      </c>
      <c r="T13" s="671">
        <v>1.1000000000000001</v>
      </c>
      <c r="U13" s="666">
        <v>1</v>
      </c>
      <c r="W13" s="645">
        <v>0.95</v>
      </c>
      <c r="X13" s="203">
        <v>1.06</v>
      </c>
      <c r="Y13" s="913">
        <v>0.99</v>
      </c>
      <c r="AA13" s="1230">
        <v>1.06</v>
      </c>
      <c r="AB13" s="1236">
        <v>0.75</v>
      </c>
      <c r="AC13" s="1261">
        <v>0.75</v>
      </c>
      <c r="AD13" s="1330"/>
      <c r="AE13" s="1230">
        <f>AE11/AE8</f>
        <v>0.9155830753353974</v>
      </c>
      <c r="AF13" s="1550">
        <f>AF11/AF8</f>
        <v>0.95341159207630211</v>
      </c>
      <c r="AG13" s="1556">
        <f>AG11/AG8</f>
        <v>1.0230628112169127</v>
      </c>
    </row>
    <row r="14" spans="1:33" ht="37.5" customHeight="1">
      <c r="B14" s="1819" t="s">
        <v>624</v>
      </c>
      <c r="C14" s="1820"/>
      <c r="D14" s="1820"/>
      <c r="E14" s="1820"/>
      <c r="F14" s="1820"/>
      <c r="G14" s="1820"/>
      <c r="H14" s="1820"/>
      <c r="I14" s="1820"/>
      <c r="J14" s="1820"/>
      <c r="K14" s="1820"/>
      <c r="L14" s="1820"/>
      <c r="M14" s="1820"/>
      <c r="N14" s="1820"/>
      <c r="O14" s="1820"/>
      <c r="P14" s="1820"/>
      <c r="Q14" s="1820"/>
      <c r="R14" s="1820"/>
      <c r="S14" s="1820"/>
      <c r="T14" s="1820"/>
      <c r="U14" s="1820"/>
      <c r="V14" s="1820"/>
      <c r="W14" s="1820"/>
      <c r="X14" s="1820"/>
      <c r="Y14" s="1820"/>
      <c r="Z14" s="1820"/>
    </row>
    <row r="15" spans="1:33" ht="33" customHeight="1">
      <c r="A15" s="33" t="s">
        <v>470</v>
      </c>
      <c r="B15" s="33"/>
      <c r="C15" s="127"/>
      <c r="D15" s="127"/>
      <c r="E15" s="240"/>
      <c r="F15" s="240"/>
      <c r="G15" s="180"/>
      <c r="I15" s="180"/>
      <c r="J15" s="180"/>
      <c r="K15" s="180"/>
      <c r="M15" s="180"/>
      <c r="P15" s="1816"/>
      <c r="Q15" s="1816"/>
      <c r="S15" s="1821"/>
      <c r="T15" s="1816"/>
      <c r="U15" s="1816"/>
      <c r="W15" s="1816"/>
      <c r="Y15" s="1816"/>
      <c r="AA15" s="1816"/>
      <c r="AB15" s="1816"/>
      <c r="AC15" s="1816"/>
      <c r="AD15" s="180"/>
      <c r="AG15" s="1816" t="s">
        <v>560</v>
      </c>
    </row>
    <row r="16" spans="1:33" ht="11.25" customHeight="1">
      <c r="B16" s="10"/>
      <c r="C16" s="127"/>
      <c r="D16" s="127"/>
      <c r="E16" s="127"/>
      <c r="F16" s="127"/>
      <c r="G16" s="127"/>
      <c r="H16" s="127"/>
      <c r="I16" s="127"/>
      <c r="J16" s="127"/>
      <c r="K16" s="127"/>
      <c r="L16" s="925"/>
      <c r="M16" s="925"/>
      <c r="P16" s="1817"/>
      <c r="Q16" s="1817"/>
      <c r="S16" s="1822"/>
      <c r="T16" s="1817"/>
      <c r="U16" s="1817"/>
      <c r="W16" s="1817"/>
      <c r="Y16" s="1817"/>
      <c r="AA16" s="1817"/>
      <c r="AB16" s="1817"/>
      <c r="AC16" s="1817"/>
      <c r="AD16" s="235"/>
      <c r="AG16" s="1817"/>
    </row>
    <row r="17" spans="2:33" s="12" customFormat="1" ht="54.75" customHeight="1">
      <c r="B17" s="41"/>
      <c r="C17" s="337" t="s">
        <v>487</v>
      </c>
      <c r="D17" s="124" t="s">
        <v>488</v>
      </c>
      <c r="E17" s="125" t="s">
        <v>489</v>
      </c>
      <c r="F17" s="277"/>
      <c r="G17" s="337" t="s">
        <v>490</v>
      </c>
      <c r="H17" s="124" t="s">
        <v>491</v>
      </c>
      <c r="I17" s="125" t="s">
        <v>492</v>
      </c>
      <c r="K17" s="182" t="s">
        <v>493</v>
      </c>
      <c r="L17" s="200" t="s">
        <v>494</v>
      </c>
      <c r="M17" s="281" t="s">
        <v>495</v>
      </c>
      <c r="O17" s="632" t="s">
        <v>496</v>
      </c>
      <c r="P17" s="654" t="s">
        <v>477</v>
      </c>
      <c r="Q17" s="281" t="s">
        <v>500</v>
      </c>
      <c r="S17" s="182" t="s">
        <v>525</v>
      </c>
      <c r="T17" s="654" t="s">
        <v>528</v>
      </c>
      <c r="U17" s="281" t="s">
        <v>534</v>
      </c>
      <c r="W17" s="632" t="s">
        <v>572</v>
      </c>
      <c r="X17" s="200" t="s">
        <v>592</v>
      </c>
      <c r="Y17" s="281" t="s">
        <v>629</v>
      </c>
      <c r="AA17" s="182" t="s">
        <v>654</v>
      </c>
      <c r="AB17" s="200" t="s">
        <v>664</v>
      </c>
      <c r="AC17" s="814" t="s">
        <v>667</v>
      </c>
      <c r="AD17" s="1327"/>
      <c r="AE17" s="182" t="s">
        <v>673</v>
      </c>
      <c r="AF17" s="654" t="s">
        <v>724</v>
      </c>
      <c r="AG17" s="1551" t="s">
        <v>784</v>
      </c>
    </row>
    <row r="18" spans="2:33" s="36" customFormat="1" ht="18" customHeight="1">
      <c r="B18" s="236" t="s">
        <v>10</v>
      </c>
      <c r="C18" s="286"/>
      <c r="D18" s="291"/>
      <c r="E18" s="285"/>
      <c r="F18" s="282"/>
      <c r="G18" s="128"/>
      <c r="H18" s="129"/>
      <c r="I18" s="130"/>
      <c r="K18" s="185"/>
      <c r="L18" s="201"/>
      <c r="M18" s="199"/>
      <c r="O18" s="638"/>
      <c r="P18" s="655"/>
      <c r="Q18" s="639"/>
      <c r="S18" s="185"/>
      <c r="T18" s="655"/>
      <c r="U18" s="639"/>
      <c r="W18" s="638"/>
      <c r="X18" s="201"/>
      <c r="Y18" s="639"/>
      <c r="AA18" s="185"/>
      <c r="AB18" s="201"/>
      <c r="AC18" s="199"/>
      <c r="AD18" s="1331"/>
      <c r="AE18" s="185"/>
      <c r="AF18" s="655"/>
      <c r="AG18" s="1563"/>
    </row>
    <row r="19" spans="2:33" s="35" customFormat="1" ht="18" customHeight="1">
      <c r="B19" s="237" t="s">
        <v>609</v>
      </c>
      <c r="C19" s="287">
        <v>718</v>
      </c>
      <c r="D19" s="189">
        <v>528</v>
      </c>
      <c r="E19" s="86">
        <v>696</v>
      </c>
      <c r="F19" s="283"/>
      <c r="G19" s="80">
        <v>491</v>
      </c>
      <c r="H19" s="81">
        <v>330</v>
      </c>
      <c r="I19" s="86">
        <v>117</v>
      </c>
      <c r="K19" s="186">
        <v>181</v>
      </c>
      <c r="L19" s="189">
        <v>166</v>
      </c>
      <c r="M19" s="192">
        <v>148</v>
      </c>
      <c r="O19" s="640">
        <v>145</v>
      </c>
      <c r="P19" s="287">
        <v>176</v>
      </c>
      <c r="Q19" s="641">
        <v>201</v>
      </c>
      <c r="S19" s="186">
        <v>231</v>
      </c>
      <c r="T19" s="672">
        <v>279</v>
      </c>
      <c r="U19" s="679">
        <v>341</v>
      </c>
      <c r="W19" s="640">
        <v>390</v>
      </c>
      <c r="X19" s="189">
        <v>254</v>
      </c>
      <c r="Y19" s="914">
        <v>312</v>
      </c>
      <c r="AA19" s="186">
        <v>2017</v>
      </c>
      <c r="AB19" s="189">
        <v>2763</v>
      </c>
      <c r="AC19" s="192">
        <v>3987</v>
      </c>
      <c r="AD19" s="191"/>
      <c r="AE19" s="186">
        <v>3282</v>
      </c>
      <c r="AF19" s="672">
        <v>6125</v>
      </c>
      <c r="AG19" s="1564">
        <v>5171</v>
      </c>
    </row>
    <row r="20" spans="2:33" s="35" customFormat="1" ht="25.5" customHeight="1">
      <c r="B20" s="238" t="s">
        <v>484</v>
      </c>
      <c r="C20" s="288">
        <v>794</v>
      </c>
      <c r="D20" s="173">
        <v>777</v>
      </c>
      <c r="E20" s="85">
        <v>766</v>
      </c>
      <c r="F20" s="283"/>
      <c r="G20" s="83">
        <v>730</v>
      </c>
      <c r="H20" s="84">
        <v>627</v>
      </c>
      <c r="I20" s="85">
        <v>428</v>
      </c>
      <c r="K20" s="168">
        <v>239</v>
      </c>
      <c r="L20" s="173">
        <v>198</v>
      </c>
      <c r="M20" s="174">
        <v>168</v>
      </c>
      <c r="O20" s="642">
        <v>154</v>
      </c>
      <c r="P20" s="288">
        <v>248</v>
      </c>
      <c r="Q20" s="210">
        <v>213</v>
      </c>
      <c r="S20" s="168">
        <v>329</v>
      </c>
      <c r="T20" s="673">
        <v>304</v>
      </c>
      <c r="U20" s="676">
        <v>377</v>
      </c>
      <c r="W20" s="642">
        <v>434</v>
      </c>
      <c r="X20" s="173">
        <v>403</v>
      </c>
      <c r="Y20" s="915">
        <v>330</v>
      </c>
      <c r="AA20" s="168">
        <v>2129</v>
      </c>
      <c r="AB20" s="173">
        <v>2863</v>
      </c>
      <c r="AC20" s="174">
        <v>4122</v>
      </c>
      <c r="AD20" s="191"/>
      <c r="AE20" s="168">
        <v>4408</v>
      </c>
      <c r="AF20" s="673">
        <v>7257</v>
      </c>
      <c r="AG20" s="1565">
        <v>6645</v>
      </c>
    </row>
    <row r="21" spans="2:33" s="35" customFormat="1" ht="25.5" customHeight="1">
      <c r="B21" s="238" t="s">
        <v>485</v>
      </c>
      <c r="C21" s="288">
        <v>205</v>
      </c>
      <c r="D21" s="173">
        <v>325</v>
      </c>
      <c r="E21" s="85">
        <v>388</v>
      </c>
      <c r="F21" s="283"/>
      <c r="G21" s="83">
        <v>318</v>
      </c>
      <c r="H21" s="84">
        <v>304</v>
      </c>
      <c r="I21" s="85">
        <v>103</v>
      </c>
      <c r="K21" s="168">
        <v>120</v>
      </c>
      <c r="L21" s="173">
        <v>116</v>
      </c>
      <c r="M21" s="174">
        <v>114</v>
      </c>
      <c r="O21" s="642">
        <v>95</v>
      </c>
      <c r="P21" s="288">
        <v>134</v>
      </c>
      <c r="Q21" s="210">
        <v>150</v>
      </c>
      <c r="S21" s="168">
        <v>192</v>
      </c>
      <c r="T21" s="673">
        <v>204</v>
      </c>
      <c r="U21" s="676">
        <v>260</v>
      </c>
      <c r="W21" s="642">
        <v>331</v>
      </c>
      <c r="X21" s="173">
        <v>228</v>
      </c>
      <c r="Y21" s="915">
        <v>221</v>
      </c>
      <c r="AA21" s="168">
        <v>1495</v>
      </c>
      <c r="AB21" s="173">
        <v>1835</v>
      </c>
      <c r="AC21" s="174">
        <v>2715</v>
      </c>
      <c r="AD21" s="191"/>
      <c r="AE21" s="168">
        <v>2714</v>
      </c>
      <c r="AF21" s="673">
        <v>2689</v>
      </c>
      <c r="AG21" s="1565">
        <v>4944</v>
      </c>
    </row>
    <row r="22" spans="2:33" s="35" customFormat="1" ht="25.5" customHeight="1">
      <c r="B22" s="239" t="s">
        <v>68</v>
      </c>
      <c r="C22" s="288">
        <v>11715.39</v>
      </c>
      <c r="D22" s="173">
        <v>11668.95</v>
      </c>
      <c r="E22" s="85">
        <v>17059.66</v>
      </c>
      <c r="F22" s="283"/>
      <c r="G22" s="83">
        <v>17287.650000000001</v>
      </c>
      <c r="H22" s="84">
        <v>12525.54</v>
      </c>
      <c r="I22" s="85">
        <v>8109.53</v>
      </c>
      <c r="K22" s="168">
        <v>11090</v>
      </c>
      <c r="L22" s="173">
        <v>9755</v>
      </c>
      <c r="M22" s="174">
        <v>10084</v>
      </c>
      <c r="O22" s="642">
        <v>12397.91</v>
      </c>
      <c r="P22" s="288">
        <v>14827.83</v>
      </c>
      <c r="Q22" s="210">
        <v>19207</v>
      </c>
      <c r="S22" s="168">
        <v>16758.669999999998</v>
      </c>
      <c r="T22" s="673">
        <v>18909</v>
      </c>
      <c r="U22" s="676">
        <v>21454</v>
      </c>
      <c r="W22" s="642">
        <v>21205.81</v>
      </c>
      <c r="X22" s="173">
        <v>18917.009999999998</v>
      </c>
      <c r="Y22" s="915">
        <v>29178.799999999999</v>
      </c>
      <c r="AA22" s="168">
        <v>27821.43</v>
      </c>
      <c r="AB22" s="173">
        <v>28041.48</v>
      </c>
      <c r="AC22" s="174">
        <v>40369</v>
      </c>
      <c r="AD22" s="191"/>
      <c r="AE22" s="168">
        <v>35618</v>
      </c>
      <c r="AF22" s="288">
        <v>51064</v>
      </c>
      <c r="AG22" s="1558">
        <v>70062</v>
      </c>
    </row>
    <row r="23" spans="2:33" s="35" customFormat="1" ht="44.25" customHeight="1">
      <c r="B23" s="239" t="s">
        <v>31</v>
      </c>
      <c r="C23" s="287">
        <v>194817297</v>
      </c>
      <c r="D23" s="189">
        <v>219825798</v>
      </c>
      <c r="E23" s="86">
        <v>346172113</v>
      </c>
      <c r="F23" s="283"/>
      <c r="G23" s="80">
        <v>687273129</v>
      </c>
      <c r="H23" s="84">
        <v>1205695844</v>
      </c>
      <c r="I23" s="85">
        <v>1233577987</v>
      </c>
      <c r="K23" s="168">
        <v>1241281744</v>
      </c>
      <c r="L23" s="173">
        <v>1251087488</v>
      </c>
      <c r="M23" s="174">
        <v>1251095242</v>
      </c>
      <c r="O23" s="642">
        <v>1251085083</v>
      </c>
      <c r="P23" s="288">
        <v>1251066949</v>
      </c>
      <c r="Q23" s="210">
        <v>1251027247</v>
      </c>
      <c r="S23" s="168">
        <v>1251018245</v>
      </c>
      <c r="T23" s="288">
        <v>1251010292</v>
      </c>
      <c r="U23" s="676">
        <v>1250975218</v>
      </c>
      <c r="W23" s="642">
        <v>1249847151</v>
      </c>
      <c r="X23" s="173">
        <v>1243634792</v>
      </c>
      <c r="Y23" s="915">
        <v>1199760352</v>
      </c>
      <c r="AA23" s="168">
        <v>233464995</v>
      </c>
      <c r="AB23" s="173">
        <v>230830451</v>
      </c>
      <c r="AC23" s="174">
        <v>223441431</v>
      </c>
      <c r="AD23" s="191"/>
      <c r="AE23" s="168">
        <v>215354144</v>
      </c>
      <c r="AF23" s="288">
        <v>209337613</v>
      </c>
      <c r="AG23" s="1559">
        <v>208828511</v>
      </c>
    </row>
    <row r="24" spans="2:33" s="35" customFormat="1" ht="44.25" customHeight="1">
      <c r="B24" s="239" t="s">
        <v>29</v>
      </c>
      <c r="C24" s="287">
        <v>117695891</v>
      </c>
      <c r="D24" s="189">
        <v>147271370</v>
      </c>
      <c r="E24" s="86">
        <v>161838561</v>
      </c>
      <c r="F24" s="283"/>
      <c r="G24" s="80">
        <v>139697053</v>
      </c>
      <c r="H24" s="84">
        <v>10836065</v>
      </c>
      <c r="I24" s="85">
        <v>1500000</v>
      </c>
      <c r="K24" s="168">
        <v>834247</v>
      </c>
      <c r="L24" s="173" t="s">
        <v>63</v>
      </c>
      <c r="M24" s="210" t="s">
        <v>13</v>
      </c>
      <c r="O24" s="642" t="s">
        <v>13</v>
      </c>
      <c r="P24" s="288" t="s">
        <v>13</v>
      </c>
      <c r="Q24" s="210" t="s">
        <v>13</v>
      </c>
      <c r="S24" s="168" t="s">
        <v>13</v>
      </c>
      <c r="T24" s="288" t="s">
        <v>25</v>
      </c>
      <c r="U24" s="676" t="s">
        <v>25</v>
      </c>
      <c r="W24" s="642" t="s">
        <v>25</v>
      </c>
      <c r="X24" s="173" t="s">
        <v>25</v>
      </c>
      <c r="Y24" s="915" t="s">
        <v>25</v>
      </c>
      <c r="AA24" s="1231" t="s">
        <v>655</v>
      </c>
      <c r="AB24" s="1237" t="s">
        <v>13</v>
      </c>
      <c r="AC24" s="1262" t="s">
        <v>668</v>
      </c>
      <c r="AD24" s="1332"/>
      <c r="AE24" s="1231" t="s">
        <v>25</v>
      </c>
      <c r="AF24" s="1557" t="s">
        <v>695</v>
      </c>
      <c r="AG24" s="1560" t="s">
        <v>13</v>
      </c>
    </row>
    <row r="25" spans="2:33" s="35" customFormat="1" ht="44.25" customHeight="1">
      <c r="B25" s="239" t="s">
        <v>28</v>
      </c>
      <c r="C25" s="287">
        <v>213462191</v>
      </c>
      <c r="D25" s="189">
        <v>240066694</v>
      </c>
      <c r="E25" s="86">
        <v>403985111</v>
      </c>
      <c r="F25" s="283"/>
      <c r="G25" s="80">
        <v>1067852177</v>
      </c>
      <c r="H25" s="84">
        <v>1233562344</v>
      </c>
      <c r="I25" s="85">
        <v>1233519837</v>
      </c>
      <c r="K25" s="168">
        <v>1251091013</v>
      </c>
      <c r="L25" s="173">
        <v>1251082539</v>
      </c>
      <c r="M25" s="210">
        <v>1251088074</v>
      </c>
      <c r="O25" s="642">
        <v>1251081849</v>
      </c>
      <c r="P25" s="288">
        <v>1251032203</v>
      </c>
      <c r="Q25" s="210">
        <v>1251022412</v>
      </c>
      <c r="S25" s="168">
        <v>1251014642</v>
      </c>
      <c r="T25" s="288">
        <v>1250982748</v>
      </c>
      <c r="U25" s="676">
        <v>1250970754</v>
      </c>
      <c r="W25" s="642">
        <v>1249239057</v>
      </c>
      <c r="X25" s="173">
        <v>1219295244</v>
      </c>
      <c r="Y25" s="915">
        <v>1199095031</v>
      </c>
      <c r="AA25" s="168">
        <v>230829344</v>
      </c>
      <c r="AB25" s="173">
        <v>230816920</v>
      </c>
      <c r="AC25" s="174">
        <v>218003809</v>
      </c>
      <c r="AD25" s="191"/>
      <c r="AE25" s="168">
        <v>210829285</v>
      </c>
      <c r="AF25" s="288">
        <v>208060241</v>
      </c>
      <c r="AG25" s="1559">
        <v>208066526</v>
      </c>
    </row>
    <row r="26" spans="2:33" s="35" customFormat="1" ht="44.25" customHeight="1">
      <c r="B26" s="239" t="s">
        <v>30</v>
      </c>
      <c r="C26" s="287">
        <v>133000000</v>
      </c>
      <c r="D26" s="189">
        <v>166825000</v>
      </c>
      <c r="E26" s="86">
        <v>145825000</v>
      </c>
      <c r="F26" s="283"/>
      <c r="G26" s="80">
        <v>32325000</v>
      </c>
      <c r="H26" s="84">
        <v>1500000</v>
      </c>
      <c r="I26" s="85">
        <v>1500000</v>
      </c>
      <c r="K26" s="168" t="s">
        <v>25</v>
      </c>
      <c r="L26" s="173" t="s">
        <v>13</v>
      </c>
      <c r="M26" s="210" t="s">
        <v>13</v>
      </c>
      <c r="O26" s="642" t="s">
        <v>13</v>
      </c>
      <c r="P26" s="288" t="s">
        <v>13</v>
      </c>
      <c r="Q26" s="210" t="s">
        <v>13</v>
      </c>
      <c r="S26" s="168" t="s">
        <v>13</v>
      </c>
      <c r="T26" s="288" t="s">
        <v>25</v>
      </c>
      <c r="U26" s="210" t="s">
        <v>25</v>
      </c>
      <c r="W26" s="642" t="s">
        <v>25</v>
      </c>
      <c r="X26" s="173" t="s">
        <v>25</v>
      </c>
      <c r="Y26" s="915" t="s">
        <v>25</v>
      </c>
      <c r="AA26" s="1231" t="s">
        <v>655</v>
      </c>
      <c r="AB26" s="1237" t="s">
        <v>13</v>
      </c>
      <c r="AC26" s="1262" t="s">
        <v>668</v>
      </c>
      <c r="AD26" s="1332"/>
      <c r="AE26" s="1231" t="s">
        <v>25</v>
      </c>
      <c r="AF26" s="1557" t="s">
        <v>695</v>
      </c>
      <c r="AG26" s="1560" t="s">
        <v>13</v>
      </c>
    </row>
    <row r="27" spans="2:33" s="35" customFormat="1" ht="25.5" customHeight="1">
      <c r="B27" s="42" t="s">
        <v>11</v>
      </c>
      <c r="C27" s="289">
        <v>-172.52</v>
      </c>
      <c r="D27" s="142">
        <v>-1876.48</v>
      </c>
      <c r="E27" s="143">
        <v>126.21</v>
      </c>
      <c r="F27" s="284"/>
      <c r="G27" s="141">
        <v>85.51</v>
      </c>
      <c r="H27" s="142">
        <v>51.979112562553404</v>
      </c>
      <c r="I27" s="143">
        <v>15.385298521925304</v>
      </c>
      <c r="K27" s="187">
        <v>7.08</v>
      </c>
      <c r="L27" s="202">
        <v>12.773687013861446</v>
      </c>
      <c r="M27" s="753">
        <v>-0.83127164507020535</v>
      </c>
      <c r="O27" s="643">
        <v>10.75</v>
      </c>
      <c r="P27" s="656">
        <v>21.78</v>
      </c>
      <c r="Q27" s="644">
        <v>26.44</v>
      </c>
      <c r="S27" s="187">
        <v>29.2</v>
      </c>
      <c r="T27" s="656">
        <v>32.58</v>
      </c>
      <c r="U27" s="677">
        <v>45.44</v>
      </c>
      <c r="W27" s="643">
        <v>56.34</v>
      </c>
      <c r="X27" s="202">
        <v>48.91</v>
      </c>
      <c r="Y27" s="916">
        <v>22.51</v>
      </c>
      <c r="AA27" s="187">
        <v>352.65</v>
      </c>
      <c r="AB27" s="202">
        <v>481.94</v>
      </c>
      <c r="AC27" s="1263">
        <v>450.97</v>
      </c>
      <c r="AD27" s="280"/>
      <c r="AE27" s="187">
        <v>513.74</v>
      </c>
      <c r="AF27" s="656">
        <v>494.95</v>
      </c>
      <c r="AG27" s="1561">
        <v>144.72</v>
      </c>
    </row>
    <row r="28" spans="2:33" s="35" customFormat="1" ht="25.5" customHeight="1">
      <c r="B28" s="42" t="s">
        <v>12</v>
      </c>
      <c r="C28" s="289">
        <v>235.43</v>
      </c>
      <c r="D28" s="142">
        <v>-1440.26</v>
      </c>
      <c r="E28" s="143">
        <v>-368.95</v>
      </c>
      <c r="F28" s="284"/>
      <c r="G28" s="141">
        <v>145.69999999999999</v>
      </c>
      <c r="H28" s="142">
        <v>383.46</v>
      </c>
      <c r="I28" s="143">
        <v>256.17</v>
      </c>
      <c r="K28" s="187">
        <v>281.69</v>
      </c>
      <c r="L28" s="202">
        <v>263.79000000000002</v>
      </c>
      <c r="M28" s="644">
        <v>263.74</v>
      </c>
      <c r="O28" s="643">
        <v>305.81</v>
      </c>
      <c r="P28" s="656">
        <v>367.58</v>
      </c>
      <c r="Q28" s="644">
        <v>440.43</v>
      </c>
      <c r="S28" s="187">
        <v>415.95</v>
      </c>
      <c r="T28" s="656">
        <v>440.06</v>
      </c>
      <c r="U28" s="677">
        <v>468.81</v>
      </c>
      <c r="W28" s="643">
        <v>494.94</v>
      </c>
      <c r="X28" s="202">
        <v>474.97</v>
      </c>
      <c r="Y28" s="916">
        <v>516.32000000000005</v>
      </c>
      <c r="AA28" s="1232">
        <v>3153.9</v>
      </c>
      <c r="AB28" s="145">
        <v>3629.34</v>
      </c>
      <c r="AC28" s="1264">
        <v>4238.8100000000004</v>
      </c>
      <c r="AD28" s="1333"/>
      <c r="AE28" s="144">
        <v>4595.93</v>
      </c>
      <c r="AF28" s="290">
        <v>5240.6400000000003</v>
      </c>
      <c r="AG28" s="1562">
        <v>5501.72</v>
      </c>
    </row>
    <row r="29" spans="2:33" s="35" customFormat="1" ht="54.5" customHeight="1">
      <c r="B29" s="937" t="s">
        <v>631</v>
      </c>
      <c r="C29" s="926" t="s">
        <v>634</v>
      </c>
      <c r="D29" s="927" t="s">
        <v>634</v>
      </c>
      <c r="E29" s="928">
        <v>631.05999999999995</v>
      </c>
      <c r="F29" s="284"/>
      <c r="G29" s="929">
        <v>427.53</v>
      </c>
      <c r="H29" s="927">
        <v>259.89999999999998</v>
      </c>
      <c r="I29" s="928">
        <v>76.930000000000007</v>
      </c>
      <c r="K29" s="930">
        <v>35.369999999999997</v>
      </c>
      <c r="L29" s="931">
        <v>63.87</v>
      </c>
      <c r="M29" s="939">
        <v>-4.16</v>
      </c>
      <c r="O29" s="932">
        <v>53.74534538552188</v>
      </c>
      <c r="P29" s="933">
        <v>108.907041305823</v>
      </c>
      <c r="Q29" s="934">
        <v>132.19136513613111</v>
      </c>
      <c r="S29" s="930">
        <v>145.98508113684625</v>
      </c>
      <c r="T29" s="933">
        <v>162.90833162168343</v>
      </c>
      <c r="U29" s="935">
        <v>227.19075122846959</v>
      </c>
      <c r="W29" s="932">
        <v>281.71044755352688</v>
      </c>
      <c r="X29" s="931">
        <v>244.52918270109998</v>
      </c>
      <c r="Y29" s="936">
        <v>112.52663870527711</v>
      </c>
      <c r="AA29" s="940"/>
      <c r="AB29" s="940"/>
      <c r="AC29" s="940"/>
      <c r="AD29" s="280"/>
      <c r="AE29" s="940"/>
    </row>
    <row r="30" spans="2:33" s="35" customFormat="1" ht="54.5" customHeight="1">
      <c r="B30" s="938" t="s">
        <v>632</v>
      </c>
      <c r="C30" s="290" t="s">
        <v>634</v>
      </c>
      <c r="D30" s="145" t="s">
        <v>634</v>
      </c>
      <c r="E30" s="146">
        <v>-1844.75</v>
      </c>
      <c r="F30" s="284"/>
      <c r="G30" s="144">
        <v>728.5</v>
      </c>
      <c r="H30" s="145">
        <v>1917.29</v>
      </c>
      <c r="I30" s="146">
        <v>1280.8699999999999</v>
      </c>
      <c r="K30" s="188">
        <v>1408.44</v>
      </c>
      <c r="L30" s="203">
        <v>1318.97</v>
      </c>
      <c r="M30" s="211">
        <v>1222.56</v>
      </c>
      <c r="O30" s="645">
        <v>1529.0326528196376</v>
      </c>
      <c r="P30" s="657">
        <v>1837.8943330239847</v>
      </c>
      <c r="Q30" s="211">
        <v>2202.1308067449772</v>
      </c>
      <c r="S30" s="188">
        <v>2079.73</v>
      </c>
      <c r="T30" s="657">
        <v>2200.3221067596655</v>
      </c>
      <c r="U30" s="678">
        <v>2344.0356125671378</v>
      </c>
      <c r="W30" s="645">
        <v>2474.6864703381912</v>
      </c>
      <c r="X30" s="203">
        <v>2374.8267795467373</v>
      </c>
      <c r="Y30" s="917">
        <v>2581.5760407246453</v>
      </c>
      <c r="AA30" s="280"/>
      <c r="AB30" s="280"/>
      <c r="AC30" s="280"/>
      <c r="AD30" s="280"/>
      <c r="AE30" s="280"/>
    </row>
    <row r="31" spans="2:33" ht="25.25" customHeight="1">
      <c r="B31" s="1818" t="s">
        <v>633</v>
      </c>
      <c r="C31" s="1818"/>
      <c r="D31" s="1818"/>
      <c r="E31" s="1818"/>
      <c r="F31" s="1818"/>
      <c r="G31" s="1818"/>
      <c r="H31" s="1818"/>
      <c r="I31" s="1818"/>
      <c r="J31" s="1818"/>
      <c r="K31" s="1818"/>
      <c r="L31" s="1818"/>
      <c r="M31" s="1818"/>
      <c r="N31" s="1818"/>
      <c r="O31" s="1818"/>
      <c r="P31" s="1818"/>
      <c r="Q31" s="1818"/>
      <c r="R31" s="1818"/>
      <c r="S31" s="1818"/>
      <c r="T31" s="1818"/>
      <c r="U31" s="1818"/>
      <c r="V31" s="1818"/>
      <c r="W31" s="1818"/>
      <c r="X31" s="1818"/>
      <c r="Y31" s="1818"/>
      <c r="Z31" s="1818"/>
      <c r="AA31" s="1818"/>
      <c r="AB31" s="1021"/>
      <c r="AC31" s="1021"/>
      <c r="AD31" s="1021"/>
    </row>
    <row r="32" spans="2:33"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sheetData>
  <mergeCells count="21">
    <mergeCell ref="C3:E3"/>
    <mergeCell ref="G3:I3"/>
    <mergeCell ref="K3:M3"/>
    <mergeCell ref="O3:Q3"/>
    <mergeCell ref="S3:U3"/>
    <mergeCell ref="AE3:AG3"/>
    <mergeCell ref="AG15:AG16"/>
    <mergeCell ref="B31:AA31"/>
    <mergeCell ref="B14:Z14"/>
    <mergeCell ref="P15:P16"/>
    <mergeCell ref="Q15:Q16"/>
    <mergeCell ref="S15:S16"/>
    <mergeCell ref="T15:T16"/>
    <mergeCell ref="U15:U16"/>
    <mergeCell ref="W15:W16"/>
    <mergeCell ref="Y15:Y16"/>
    <mergeCell ref="AC15:AC16"/>
    <mergeCell ref="AA3:AC3"/>
    <mergeCell ref="AB15:AB16"/>
    <mergeCell ref="AA15:AA16"/>
    <mergeCell ref="W3:Y3"/>
  </mergeCells>
  <phoneticPr fontId="2"/>
  <printOptions horizontalCentered="1"/>
  <pageMargins left="0.39" right="0.56999999999999995" top="0.94" bottom="1.1811023622047245" header="0.27559055118110237" footer="0.78740157480314965"/>
  <pageSetup paperSize="8" scale="40" fitToWidth="2"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9864E-75D8-4D90-BBD3-E0101AFEF798}">
  <sheetPr>
    <pageSetUpPr fitToPage="1"/>
  </sheetPr>
  <dimension ref="A1:T101"/>
  <sheetViews>
    <sheetView view="pageBreakPreview" zoomScale="101" zoomScaleNormal="100" zoomScaleSheetLayoutView="94" workbookViewId="0"/>
  </sheetViews>
  <sheetFormatPr defaultColWidth="9" defaultRowHeight="14"/>
  <cols>
    <col min="1" max="1" width="7.453125" style="1411" customWidth="1"/>
    <col min="2" max="2" width="18.453125" style="1411" customWidth="1"/>
    <col min="3" max="3" width="10" style="1411" customWidth="1"/>
    <col min="4" max="4" width="9.7265625" style="1411" customWidth="1"/>
    <col min="5" max="5" width="11.36328125" style="1411" customWidth="1"/>
    <col min="6" max="6" width="11.7265625" style="1411" customWidth="1"/>
    <col min="7" max="9" width="9.7265625" style="1411" customWidth="1"/>
    <col min="10" max="10" width="11.26953125" style="1411" customWidth="1"/>
    <col min="11" max="11" width="13.26953125" style="1411" bestFit="1" customWidth="1"/>
    <col min="12" max="255" width="9" style="1411"/>
    <col min="256" max="256" width="5" style="1411" bestFit="1" customWidth="1"/>
    <col min="257" max="257" width="7.453125" style="1411" customWidth="1"/>
    <col min="258" max="258" width="18.453125" style="1411" customWidth="1"/>
    <col min="259" max="259" width="10" style="1411" customWidth="1"/>
    <col min="260" max="260" width="9.7265625" style="1411" customWidth="1"/>
    <col min="261" max="261" width="11.36328125" style="1411" customWidth="1"/>
    <col min="262" max="262" width="11.7265625" style="1411" customWidth="1"/>
    <col min="263" max="265" width="9.7265625" style="1411" customWidth="1"/>
    <col min="266" max="266" width="11.26953125" style="1411" customWidth="1"/>
    <col min="267" max="267" width="13.26953125" style="1411" bestFit="1" customWidth="1"/>
    <col min="268" max="511" width="9" style="1411"/>
    <col min="512" max="512" width="5" style="1411" bestFit="1" customWidth="1"/>
    <col min="513" max="513" width="7.453125" style="1411" customWidth="1"/>
    <col min="514" max="514" width="18.453125" style="1411" customWidth="1"/>
    <col min="515" max="515" width="10" style="1411" customWidth="1"/>
    <col min="516" max="516" width="9.7265625" style="1411" customWidth="1"/>
    <col min="517" max="517" width="11.36328125" style="1411" customWidth="1"/>
    <col min="518" max="518" width="11.7265625" style="1411" customWidth="1"/>
    <col min="519" max="521" width="9.7265625" style="1411" customWidth="1"/>
    <col min="522" max="522" width="11.26953125" style="1411" customWidth="1"/>
    <col min="523" max="523" width="13.26953125" style="1411" bestFit="1" customWidth="1"/>
    <col min="524" max="767" width="9" style="1411"/>
    <col min="768" max="768" width="5" style="1411" bestFit="1" customWidth="1"/>
    <col min="769" max="769" width="7.453125" style="1411" customWidth="1"/>
    <col min="770" max="770" width="18.453125" style="1411" customWidth="1"/>
    <col min="771" max="771" width="10" style="1411" customWidth="1"/>
    <col min="772" max="772" width="9.7265625" style="1411" customWidth="1"/>
    <col min="773" max="773" width="11.36328125" style="1411" customWidth="1"/>
    <col min="774" max="774" width="11.7265625" style="1411" customWidth="1"/>
    <col min="775" max="777" width="9.7265625" style="1411" customWidth="1"/>
    <col min="778" max="778" width="11.26953125" style="1411" customWidth="1"/>
    <col min="779" max="779" width="13.26953125" style="1411" bestFit="1" customWidth="1"/>
    <col min="780" max="1023" width="9" style="1411"/>
    <col min="1024" max="1024" width="5" style="1411" bestFit="1" customWidth="1"/>
    <col min="1025" max="1025" width="7.453125" style="1411" customWidth="1"/>
    <col min="1026" max="1026" width="18.453125" style="1411" customWidth="1"/>
    <col min="1027" max="1027" width="10" style="1411" customWidth="1"/>
    <col min="1028" max="1028" width="9.7265625" style="1411" customWidth="1"/>
    <col min="1029" max="1029" width="11.36328125" style="1411" customWidth="1"/>
    <col min="1030" max="1030" width="11.7265625" style="1411" customWidth="1"/>
    <col min="1031" max="1033" width="9.7265625" style="1411" customWidth="1"/>
    <col min="1034" max="1034" width="11.26953125" style="1411" customWidth="1"/>
    <col min="1035" max="1035" width="13.26953125" style="1411" bestFit="1" customWidth="1"/>
    <col min="1036" max="1279" width="9" style="1411"/>
    <col min="1280" max="1280" width="5" style="1411" bestFit="1" customWidth="1"/>
    <col min="1281" max="1281" width="7.453125" style="1411" customWidth="1"/>
    <col min="1282" max="1282" width="18.453125" style="1411" customWidth="1"/>
    <col min="1283" max="1283" width="10" style="1411" customWidth="1"/>
    <col min="1284" max="1284" width="9.7265625" style="1411" customWidth="1"/>
    <col min="1285" max="1285" width="11.36328125" style="1411" customWidth="1"/>
    <col min="1286" max="1286" width="11.7265625" style="1411" customWidth="1"/>
    <col min="1287" max="1289" width="9.7265625" style="1411" customWidth="1"/>
    <col min="1290" max="1290" width="11.26953125" style="1411" customWidth="1"/>
    <col min="1291" max="1291" width="13.26953125" style="1411" bestFit="1" customWidth="1"/>
    <col min="1292" max="1535" width="9" style="1411"/>
    <col min="1536" max="1536" width="5" style="1411" bestFit="1" customWidth="1"/>
    <col min="1537" max="1537" width="7.453125" style="1411" customWidth="1"/>
    <col min="1538" max="1538" width="18.453125" style="1411" customWidth="1"/>
    <col min="1539" max="1539" width="10" style="1411" customWidth="1"/>
    <col min="1540" max="1540" width="9.7265625" style="1411" customWidth="1"/>
    <col min="1541" max="1541" width="11.36328125" style="1411" customWidth="1"/>
    <col min="1542" max="1542" width="11.7265625" style="1411" customWidth="1"/>
    <col min="1543" max="1545" width="9.7265625" style="1411" customWidth="1"/>
    <col min="1546" max="1546" width="11.26953125" style="1411" customWidth="1"/>
    <col min="1547" max="1547" width="13.26953125" style="1411" bestFit="1" customWidth="1"/>
    <col min="1548" max="1791" width="9" style="1411"/>
    <col min="1792" max="1792" width="5" style="1411" bestFit="1" customWidth="1"/>
    <col min="1793" max="1793" width="7.453125" style="1411" customWidth="1"/>
    <col min="1794" max="1794" width="18.453125" style="1411" customWidth="1"/>
    <col min="1795" max="1795" width="10" style="1411" customWidth="1"/>
    <col min="1796" max="1796" width="9.7265625" style="1411" customWidth="1"/>
    <col min="1797" max="1797" width="11.36328125" style="1411" customWidth="1"/>
    <col min="1798" max="1798" width="11.7265625" style="1411" customWidth="1"/>
    <col min="1799" max="1801" width="9.7265625" style="1411" customWidth="1"/>
    <col min="1802" max="1802" width="11.26953125" style="1411" customWidth="1"/>
    <col min="1803" max="1803" width="13.26953125" style="1411" bestFit="1" customWidth="1"/>
    <col min="1804" max="2047" width="9" style="1411"/>
    <col min="2048" max="2048" width="5" style="1411" bestFit="1" customWidth="1"/>
    <col min="2049" max="2049" width="7.453125" style="1411" customWidth="1"/>
    <col min="2050" max="2050" width="18.453125" style="1411" customWidth="1"/>
    <col min="2051" max="2051" width="10" style="1411" customWidth="1"/>
    <col min="2052" max="2052" width="9.7265625" style="1411" customWidth="1"/>
    <col min="2053" max="2053" width="11.36328125" style="1411" customWidth="1"/>
    <col min="2054" max="2054" width="11.7265625" style="1411" customWidth="1"/>
    <col min="2055" max="2057" width="9.7265625" style="1411" customWidth="1"/>
    <col min="2058" max="2058" width="11.26953125" style="1411" customWidth="1"/>
    <col min="2059" max="2059" width="13.26953125" style="1411" bestFit="1" customWidth="1"/>
    <col min="2060" max="2303" width="9" style="1411"/>
    <col min="2304" max="2304" width="5" style="1411" bestFit="1" customWidth="1"/>
    <col min="2305" max="2305" width="7.453125" style="1411" customWidth="1"/>
    <col min="2306" max="2306" width="18.453125" style="1411" customWidth="1"/>
    <col min="2307" max="2307" width="10" style="1411" customWidth="1"/>
    <col min="2308" max="2308" width="9.7265625" style="1411" customWidth="1"/>
    <col min="2309" max="2309" width="11.36328125" style="1411" customWidth="1"/>
    <col min="2310" max="2310" width="11.7265625" style="1411" customWidth="1"/>
    <col min="2311" max="2313" width="9.7265625" style="1411" customWidth="1"/>
    <col min="2314" max="2314" width="11.26953125" style="1411" customWidth="1"/>
    <col min="2315" max="2315" width="13.26953125" style="1411" bestFit="1" customWidth="1"/>
    <col min="2316" max="2559" width="9" style="1411"/>
    <col min="2560" max="2560" width="5" style="1411" bestFit="1" customWidth="1"/>
    <col min="2561" max="2561" width="7.453125" style="1411" customWidth="1"/>
    <col min="2562" max="2562" width="18.453125" style="1411" customWidth="1"/>
    <col min="2563" max="2563" width="10" style="1411" customWidth="1"/>
    <col min="2564" max="2564" width="9.7265625" style="1411" customWidth="1"/>
    <col min="2565" max="2565" width="11.36328125" style="1411" customWidth="1"/>
    <col min="2566" max="2566" width="11.7265625" style="1411" customWidth="1"/>
    <col min="2567" max="2569" width="9.7265625" style="1411" customWidth="1"/>
    <col min="2570" max="2570" width="11.26953125" style="1411" customWidth="1"/>
    <col min="2571" max="2571" width="13.26953125" style="1411" bestFit="1" customWidth="1"/>
    <col min="2572" max="2815" width="9" style="1411"/>
    <col min="2816" max="2816" width="5" style="1411" bestFit="1" customWidth="1"/>
    <col min="2817" max="2817" width="7.453125" style="1411" customWidth="1"/>
    <col min="2818" max="2818" width="18.453125" style="1411" customWidth="1"/>
    <col min="2819" max="2819" width="10" style="1411" customWidth="1"/>
    <col min="2820" max="2820" width="9.7265625" style="1411" customWidth="1"/>
    <col min="2821" max="2821" width="11.36328125" style="1411" customWidth="1"/>
    <col min="2822" max="2822" width="11.7265625" style="1411" customWidth="1"/>
    <col min="2823" max="2825" width="9.7265625" style="1411" customWidth="1"/>
    <col min="2826" max="2826" width="11.26953125" style="1411" customWidth="1"/>
    <col min="2827" max="2827" width="13.26953125" style="1411" bestFit="1" customWidth="1"/>
    <col min="2828" max="3071" width="9" style="1411"/>
    <col min="3072" max="3072" width="5" style="1411" bestFit="1" customWidth="1"/>
    <col min="3073" max="3073" width="7.453125" style="1411" customWidth="1"/>
    <col min="3074" max="3074" width="18.453125" style="1411" customWidth="1"/>
    <col min="3075" max="3075" width="10" style="1411" customWidth="1"/>
    <col min="3076" max="3076" width="9.7265625" style="1411" customWidth="1"/>
    <col min="3077" max="3077" width="11.36328125" style="1411" customWidth="1"/>
    <col min="3078" max="3078" width="11.7265625" style="1411" customWidth="1"/>
    <col min="3079" max="3081" width="9.7265625" style="1411" customWidth="1"/>
    <col min="3082" max="3082" width="11.26953125" style="1411" customWidth="1"/>
    <col min="3083" max="3083" width="13.26953125" style="1411" bestFit="1" customWidth="1"/>
    <col min="3084" max="3327" width="9" style="1411"/>
    <col min="3328" max="3328" width="5" style="1411" bestFit="1" customWidth="1"/>
    <col min="3329" max="3329" width="7.453125" style="1411" customWidth="1"/>
    <col min="3330" max="3330" width="18.453125" style="1411" customWidth="1"/>
    <col min="3331" max="3331" width="10" style="1411" customWidth="1"/>
    <col min="3332" max="3332" width="9.7265625" style="1411" customWidth="1"/>
    <col min="3333" max="3333" width="11.36328125" style="1411" customWidth="1"/>
    <col min="3334" max="3334" width="11.7265625" style="1411" customWidth="1"/>
    <col min="3335" max="3337" width="9.7265625" style="1411" customWidth="1"/>
    <col min="3338" max="3338" width="11.26953125" style="1411" customWidth="1"/>
    <col min="3339" max="3339" width="13.26953125" style="1411" bestFit="1" customWidth="1"/>
    <col min="3340" max="3583" width="9" style="1411"/>
    <col min="3584" max="3584" width="5" style="1411" bestFit="1" customWidth="1"/>
    <col min="3585" max="3585" width="7.453125" style="1411" customWidth="1"/>
    <col min="3586" max="3586" width="18.453125" style="1411" customWidth="1"/>
    <col min="3587" max="3587" width="10" style="1411" customWidth="1"/>
    <col min="3588" max="3588" width="9.7265625" style="1411" customWidth="1"/>
    <col min="3589" max="3589" width="11.36328125" style="1411" customWidth="1"/>
    <col min="3590" max="3590" width="11.7265625" style="1411" customWidth="1"/>
    <col min="3591" max="3593" width="9.7265625" style="1411" customWidth="1"/>
    <col min="3594" max="3594" width="11.26953125" style="1411" customWidth="1"/>
    <col min="3595" max="3595" width="13.26953125" style="1411" bestFit="1" customWidth="1"/>
    <col min="3596" max="3839" width="9" style="1411"/>
    <col min="3840" max="3840" width="5" style="1411" bestFit="1" customWidth="1"/>
    <col min="3841" max="3841" width="7.453125" style="1411" customWidth="1"/>
    <col min="3842" max="3842" width="18.453125" style="1411" customWidth="1"/>
    <col min="3843" max="3843" width="10" style="1411" customWidth="1"/>
    <col min="3844" max="3844" width="9.7265625" style="1411" customWidth="1"/>
    <col min="3845" max="3845" width="11.36328125" style="1411" customWidth="1"/>
    <col min="3846" max="3846" width="11.7265625" style="1411" customWidth="1"/>
    <col min="3847" max="3849" width="9.7265625" style="1411" customWidth="1"/>
    <col min="3850" max="3850" width="11.26953125" style="1411" customWidth="1"/>
    <col min="3851" max="3851" width="13.26953125" style="1411" bestFit="1" customWidth="1"/>
    <col min="3852" max="4095" width="9" style="1411"/>
    <col min="4096" max="4096" width="5" style="1411" bestFit="1" customWidth="1"/>
    <col min="4097" max="4097" width="7.453125" style="1411" customWidth="1"/>
    <col min="4098" max="4098" width="18.453125" style="1411" customWidth="1"/>
    <col min="4099" max="4099" width="10" style="1411" customWidth="1"/>
    <col min="4100" max="4100" width="9.7265625" style="1411" customWidth="1"/>
    <col min="4101" max="4101" width="11.36328125" style="1411" customWidth="1"/>
    <col min="4102" max="4102" width="11.7265625" style="1411" customWidth="1"/>
    <col min="4103" max="4105" width="9.7265625" style="1411" customWidth="1"/>
    <col min="4106" max="4106" width="11.26953125" style="1411" customWidth="1"/>
    <col min="4107" max="4107" width="13.26953125" style="1411" bestFit="1" customWidth="1"/>
    <col min="4108" max="4351" width="9" style="1411"/>
    <col min="4352" max="4352" width="5" style="1411" bestFit="1" customWidth="1"/>
    <col min="4353" max="4353" width="7.453125" style="1411" customWidth="1"/>
    <col min="4354" max="4354" width="18.453125" style="1411" customWidth="1"/>
    <col min="4355" max="4355" width="10" style="1411" customWidth="1"/>
    <col min="4356" max="4356" width="9.7265625" style="1411" customWidth="1"/>
    <col min="4357" max="4357" width="11.36328125" style="1411" customWidth="1"/>
    <col min="4358" max="4358" width="11.7265625" style="1411" customWidth="1"/>
    <col min="4359" max="4361" width="9.7265625" style="1411" customWidth="1"/>
    <col min="4362" max="4362" width="11.26953125" style="1411" customWidth="1"/>
    <col min="4363" max="4363" width="13.26953125" style="1411" bestFit="1" customWidth="1"/>
    <col min="4364" max="4607" width="9" style="1411"/>
    <col min="4608" max="4608" width="5" style="1411" bestFit="1" customWidth="1"/>
    <col min="4609" max="4609" width="7.453125" style="1411" customWidth="1"/>
    <col min="4610" max="4610" width="18.453125" style="1411" customWidth="1"/>
    <col min="4611" max="4611" width="10" style="1411" customWidth="1"/>
    <col min="4612" max="4612" width="9.7265625" style="1411" customWidth="1"/>
    <col min="4613" max="4613" width="11.36328125" style="1411" customWidth="1"/>
    <col min="4614" max="4614" width="11.7265625" style="1411" customWidth="1"/>
    <col min="4615" max="4617" width="9.7265625" style="1411" customWidth="1"/>
    <col min="4618" max="4618" width="11.26953125" style="1411" customWidth="1"/>
    <col min="4619" max="4619" width="13.26953125" style="1411" bestFit="1" customWidth="1"/>
    <col min="4620" max="4863" width="9" style="1411"/>
    <col min="4864" max="4864" width="5" style="1411" bestFit="1" customWidth="1"/>
    <col min="4865" max="4865" width="7.453125" style="1411" customWidth="1"/>
    <col min="4866" max="4866" width="18.453125" style="1411" customWidth="1"/>
    <col min="4867" max="4867" width="10" style="1411" customWidth="1"/>
    <col min="4868" max="4868" width="9.7265625" style="1411" customWidth="1"/>
    <col min="4869" max="4869" width="11.36328125" style="1411" customWidth="1"/>
    <col min="4870" max="4870" width="11.7265625" style="1411" customWidth="1"/>
    <col min="4871" max="4873" width="9.7265625" style="1411" customWidth="1"/>
    <col min="4874" max="4874" width="11.26953125" style="1411" customWidth="1"/>
    <col min="4875" max="4875" width="13.26953125" style="1411" bestFit="1" customWidth="1"/>
    <col min="4876" max="5119" width="9" style="1411"/>
    <col min="5120" max="5120" width="5" style="1411" bestFit="1" customWidth="1"/>
    <col min="5121" max="5121" width="7.453125" style="1411" customWidth="1"/>
    <col min="5122" max="5122" width="18.453125" style="1411" customWidth="1"/>
    <col min="5123" max="5123" width="10" style="1411" customWidth="1"/>
    <col min="5124" max="5124" width="9.7265625" style="1411" customWidth="1"/>
    <col min="5125" max="5125" width="11.36328125" style="1411" customWidth="1"/>
    <col min="5126" max="5126" width="11.7265625" style="1411" customWidth="1"/>
    <col min="5127" max="5129" width="9.7265625" style="1411" customWidth="1"/>
    <col min="5130" max="5130" width="11.26953125" style="1411" customWidth="1"/>
    <col min="5131" max="5131" width="13.26953125" style="1411" bestFit="1" customWidth="1"/>
    <col min="5132" max="5375" width="9" style="1411"/>
    <col min="5376" max="5376" width="5" style="1411" bestFit="1" customWidth="1"/>
    <col min="5377" max="5377" width="7.453125" style="1411" customWidth="1"/>
    <col min="5378" max="5378" width="18.453125" style="1411" customWidth="1"/>
    <col min="5379" max="5379" width="10" style="1411" customWidth="1"/>
    <col min="5380" max="5380" width="9.7265625" style="1411" customWidth="1"/>
    <col min="5381" max="5381" width="11.36328125" style="1411" customWidth="1"/>
    <col min="5382" max="5382" width="11.7265625" style="1411" customWidth="1"/>
    <col min="5383" max="5385" width="9.7265625" style="1411" customWidth="1"/>
    <col min="5386" max="5386" width="11.26953125" style="1411" customWidth="1"/>
    <col min="5387" max="5387" width="13.26953125" style="1411" bestFit="1" customWidth="1"/>
    <col min="5388" max="5631" width="9" style="1411"/>
    <col min="5632" max="5632" width="5" style="1411" bestFit="1" customWidth="1"/>
    <col min="5633" max="5633" width="7.453125" style="1411" customWidth="1"/>
    <col min="5634" max="5634" width="18.453125" style="1411" customWidth="1"/>
    <col min="5635" max="5635" width="10" style="1411" customWidth="1"/>
    <col min="5636" max="5636" width="9.7265625" style="1411" customWidth="1"/>
    <col min="5637" max="5637" width="11.36328125" style="1411" customWidth="1"/>
    <col min="5638" max="5638" width="11.7265625" style="1411" customWidth="1"/>
    <col min="5639" max="5641" width="9.7265625" style="1411" customWidth="1"/>
    <col min="5642" max="5642" width="11.26953125" style="1411" customWidth="1"/>
    <col min="5643" max="5643" width="13.26953125" style="1411" bestFit="1" customWidth="1"/>
    <col min="5644" max="5887" width="9" style="1411"/>
    <col min="5888" max="5888" width="5" style="1411" bestFit="1" customWidth="1"/>
    <col min="5889" max="5889" width="7.453125" style="1411" customWidth="1"/>
    <col min="5890" max="5890" width="18.453125" style="1411" customWidth="1"/>
    <col min="5891" max="5891" width="10" style="1411" customWidth="1"/>
    <col min="5892" max="5892" width="9.7265625" style="1411" customWidth="1"/>
    <col min="5893" max="5893" width="11.36328125" style="1411" customWidth="1"/>
    <col min="5894" max="5894" width="11.7265625" style="1411" customWidth="1"/>
    <col min="5895" max="5897" width="9.7265625" style="1411" customWidth="1"/>
    <col min="5898" max="5898" width="11.26953125" style="1411" customWidth="1"/>
    <col min="5899" max="5899" width="13.26953125" style="1411" bestFit="1" customWidth="1"/>
    <col min="5900" max="6143" width="9" style="1411"/>
    <col min="6144" max="6144" width="5" style="1411" bestFit="1" customWidth="1"/>
    <col min="6145" max="6145" width="7.453125" style="1411" customWidth="1"/>
    <col min="6146" max="6146" width="18.453125" style="1411" customWidth="1"/>
    <col min="6147" max="6147" width="10" style="1411" customWidth="1"/>
    <col min="6148" max="6148" width="9.7265625" style="1411" customWidth="1"/>
    <col min="6149" max="6149" width="11.36328125" style="1411" customWidth="1"/>
    <col min="6150" max="6150" width="11.7265625" style="1411" customWidth="1"/>
    <col min="6151" max="6153" width="9.7265625" style="1411" customWidth="1"/>
    <col min="6154" max="6154" width="11.26953125" style="1411" customWidth="1"/>
    <col min="6155" max="6155" width="13.26953125" style="1411" bestFit="1" customWidth="1"/>
    <col min="6156" max="6399" width="9" style="1411"/>
    <col min="6400" max="6400" width="5" style="1411" bestFit="1" customWidth="1"/>
    <col min="6401" max="6401" width="7.453125" style="1411" customWidth="1"/>
    <col min="6402" max="6402" width="18.453125" style="1411" customWidth="1"/>
    <col min="6403" max="6403" width="10" style="1411" customWidth="1"/>
    <col min="6404" max="6404" width="9.7265625" style="1411" customWidth="1"/>
    <col min="6405" max="6405" width="11.36328125" style="1411" customWidth="1"/>
    <col min="6406" max="6406" width="11.7265625" style="1411" customWidth="1"/>
    <col min="6407" max="6409" width="9.7265625" style="1411" customWidth="1"/>
    <col min="6410" max="6410" width="11.26953125" style="1411" customWidth="1"/>
    <col min="6411" max="6411" width="13.26953125" style="1411" bestFit="1" customWidth="1"/>
    <col min="6412" max="6655" width="9" style="1411"/>
    <col min="6656" max="6656" width="5" style="1411" bestFit="1" customWidth="1"/>
    <col min="6657" max="6657" width="7.453125" style="1411" customWidth="1"/>
    <col min="6658" max="6658" width="18.453125" style="1411" customWidth="1"/>
    <col min="6659" max="6659" width="10" style="1411" customWidth="1"/>
    <col min="6660" max="6660" width="9.7265625" style="1411" customWidth="1"/>
    <col min="6661" max="6661" width="11.36328125" style="1411" customWidth="1"/>
    <col min="6662" max="6662" width="11.7265625" style="1411" customWidth="1"/>
    <col min="6663" max="6665" width="9.7265625" style="1411" customWidth="1"/>
    <col min="6666" max="6666" width="11.26953125" style="1411" customWidth="1"/>
    <col min="6667" max="6667" width="13.26953125" style="1411" bestFit="1" customWidth="1"/>
    <col min="6668" max="6911" width="9" style="1411"/>
    <col min="6912" max="6912" width="5" style="1411" bestFit="1" customWidth="1"/>
    <col min="6913" max="6913" width="7.453125" style="1411" customWidth="1"/>
    <col min="6914" max="6914" width="18.453125" style="1411" customWidth="1"/>
    <col min="6915" max="6915" width="10" style="1411" customWidth="1"/>
    <col min="6916" max="6916" width="9.7265625" style="1411" customWidth="1"/>
    <col min="6917" max="6917" width="11.36328125" style="1411" customWidth="1"/>
    <col min="6918" max="6918" width="11.7265625" style="1411" customWidth="1"/>
    <col min="6919" max="6921" width="9.7265625" style="1411" customWidth="1"/>
    <col min="6922" max="6922" width="11.26953125" style="1411" customWidth="1"/>
    <col min="6923" max="6923" width="13.26953125" style="1411" bestFit="1" customWidth="1"/>
    <col min="6924" max="7167" width="9" style="1411"/>
    <col min="7168" max="7168" width="5" style="1411" bestFit="1" customWidth="1"/>
    <col min="7169" max="7169" width="7.453125" style="1411" customWidth="1"/>
    <col min="7170" max="7170" width="18.453125" style="1411" customWidth="1"/>
    <col min="7171" max="7171" width="10" style="1411" customWidth="1"/>
    <col min="7172" max="7172" width="9.7265625" style="1411" customWidth="1"/>
    <col min="7173" max="7173" width="11.36328125" style="1411" customWidth="1"/>
    <col min="7174" max="7174" width="11.7265625" style="1411" customWidth="1"/>
    <col min="7175" max="7177" width="9.7265625" style="1411" customWidth="1"/>
    <col min="7178" max="7178" width="11.26953125" style="1411" customWidth="1"/>
    <col min="7179" max="7179" width="13.26953125" style="1411" bestFit="1" customWidth="1"/>
    <col min="7180" max="7423" width="9" style="1411"/>
    <col min="7424" max="7424" width="5" style="1411" bestFit="1" customWidth="1"/>
    <col min="7425" max="7425" width="7.453125" style="1411" customWidth="1"/>
    <col min="7426" max="7426" width="18.453125" style="1411" customWidth="1"/>
    <col min="7427" max="7427" width="10" style="1411" customWidth="1"/>
    <col min="7428" max="7428" width="9.7265625" style="1411" customWidth="1"/>
    <col min="7429" max="7429" width="11.36328125" style="1411" customWidth="1"/>
    <col min="7430" max="7430" width="11.7265625" style="1411" customWidth="1"/>
    <col min="7431" max="7433" width="9.7265625" style="1411" customWidth="1"/>
    <col min="7434" max="7434" width="11.26953125" style="1411" customWidth="1"/>
    <col min="7435" max="7435" width="13.26953125" style="1411" bestFit="1" customWidth="1"/>
    <col min="7436" max="7679" width="9" style="1411"/>
    <col min="7680" max="7680" width="5" style="1411" bestFit="1" customWidth="1"/>
    <col min="7681" max="7681" width="7.453125" style="1411" customWidth="1"/>
    <col min="7682" max="7682" width="18.453125" style="1411" customWidth="1"/>
    <col min="7683" max="7683" width="10" style="1411" customWidth="1"/>
    <col min="7684" max="7684" width="9.7265625" style="1411" customWidth="1"/>
    <col min="7685" max="7685" width="11.36328125" style="1411" customWidth="1"/>
    <col min="7686" max="7686" width="11.7265625" style="1411" customWidth="1"/>
    <col min="7687" max="7689" width="9.7265625" style="1411" customWidth="1"/>
    <col min="7690" max="7690" width="11.26953125" style="1411" customWidth="1"/>
    <col min="7691" max="7691" width="13.26953125" style="1411" bestFit="1" customWidth="1"/>
    <col min="7692" max="7935" width="9" style="1411"/>
    <col min="7936" max="7936" width="5" style="1411" bestFit="1" customWidth="1"/>
    <col min="7937" max="7937" width="7.453125" style="1411" customWidth="1"/>
    <col min="7938" max="7938" width="18.453125" style="1411" customWidth="1"/>
    <col min="7939" max="7939" width="10" style="1411" customWidth="1"/>
    <col min="7940" max="7940" width="9.7265625" style="1411" customWidth="1"/>
    <col min="7941" max="7941" width="11.36328125" style="1411" customWidth="1"/>
    <col min="7942" max="7942" width="11.7265625" style="1411" customWidth="1"/>
    <col min="7943" max="7945" width="9.7265625" style="1411" customWidth="1"/>
    <col min="7946" max="7946" width="11.26953125" style="1411" customWidth="1"/>
    <col min="7947" max="7947" width="13.26953125" style="1411" bestFit="1" customWidth="1"/>
    <col min="7948" max="8191" width="9" style="1411"/>
    <col min="8192" max="8192" width="5" style="1411" bestFit="1" customWidth="1"/>
    <col min="8193" max="8193" width="7.453125" style="1411" customWidth="1"/>
    <col min="8194" max="8194" width="18.453125" style="1411" customWidth="1"/>
    <col min="8195" max="8195" width="10" style="1411" customWidth="1"/>
    <col min="8196" max="8196" width="9.7265625" style="1411" customWidth="1"/>
    <col min="8197" max="8197" width="11.36328125" style="1411" customWidth="1"/>
    <col min="8198" max="8198" width="11.7265625" style="1411" customWidth="1"/>
    <col min="8199" max="8201" width="9.7265625" style="1411" customWidth="1"/>
    <col min="8202" max="8202" width="11.26953125" style="1411" customWidth="1"/>
    <col min="8203" max="8203" width="13.26953125" style="1411" bestFit="1" customWidth="1"/>
    <col min="8204" max="8447" width="9" style="1411"/>
    <col min="8448" max="8448" width="5" style="1411" bestFit="1" customWidth="1"/>
    <col min="8449" max="8449" width="7.453125" style="1411" customWidth="1"/>
    <col min="8450" max="8450" width="18.453125" style="1411" customWidth="1"/>
    <col min="8451" max="8451" width="10" style="1411" customWidth="1"/>
    <col min="8452" max="8452" width="9.7265625" style="1411" customWidth="1"/>
    <col min="8453" max="8453" width="11.36328125" style="1411" customWidth="1"/>
    <col min="8454" max="8454" width="11.7265625" style="1411" customWidth="1"/>
    <col min="8455" max="8457" width="9.7265625" style="1411" customWidth="1"/>
    <col min="8458" max="8458" width="11.26953125" style="1411" customWidth="1"/>
    <col min="8459" max="8459" width="13.26953125" style="1411" bestFit="1" customWidth="1"/>
    <col min="8460" max="8703" width="9" style="1411"/>
    <col min="8704" max="8704" width="5" style="1411" bestFit="1" customWidth="1"/>
    <col min="8705" max="8705" width="7.453125" style="1411" customWidth="1"/>
    <col min="8706" max="8706" width="18.453125" style="1411" customWidth="1"/>
    <col min="8707" max="8707" width="10" style="1411" customWidth="1"/>
    <col min="8708" max="8708" width="9.7265625" style="1411" customWidth="1"/>
    <col min="8709" max="8709" width="11.36328125" style="1411" customWidth="1"/>
    <col min="8710" max="8710" width="11.7265625" style="1411" customWidth="1"/>
    <col min="8711" max="8713" width="9.7265625" style="1411" customWidth="1"/>
    <col min="8714" max="8714" width="11.26953125" style="1411" customWidth="1"/>
    <col min="8715" max="8715" width="13.26953125" style="1411" bestFit="1" customWidth="1"/>
    <col min="8716" max="8959" width="9" style="1411"/>
    <col min="8960" max="8960" width="5" style="1411" bestFit="1" customWidth="1"/>
    <col min="8961" max="8961" width="7.453125" style="1411" customWidth="1"/>
    <col min="8962" max="8962" width="18.453125" style="1411" customWidth="1"/>
    <col min="8963" max="8963" width="10" style="1411" customWidth="1"/>
    <col min="8964" max="8964" width="9.7265625" style="1411" customWidth="1"/>
    <col min="8965" max="8965" width="11.36328125" style="1411" customWidth="1"/>
    <col min="8966" max="8966" width="11.7265625" style="1411" customWidth="1"/>
    <col min="8967" max="8969" width="9.7265625" style="1411" customWidth="1"/>
    <col min="8970" max="8970" width="11.26953125" style="1411" customWidth="1"/>
    <col min="8971" max="8971" width="13.26953125" style="1411" bestFit="1" customWidth="1"/>
    <col min="8972" max="9215" width="9" style="1411"/>
    <col min="9216" max="9216" width="5" style="1411" bestFit="1" customWidth="1"/>
    <col min="9217" max="9217" width="7.453125" style="1411" customWidth="1"/>
    <col min="9218" max="9218" width="18.453125" style="1411" customWidth="1"/>
    <col min="9219" max="9219" width="10" style="1411" customWidth="1"/>
    <col min="9220" max="9220" width="9.7265625" style="1411" customWidth="1"/>
    <col min="9221" max="9221" width="11.36328125" style="1411" customWidth="1"/>
    <col min="9222" max="9222" width="11.7265625" style="1411" customWidth="1"/>
    <col min="9223" max="9225" width="9.7265625" style="1411" customWidth="1"/>
    <col min="9226" max="9226" width="11.26953125" style="1411" customWidth="1"/>
    <col min="9227" max="9227" width="13.26953125" style="1411" bestFit="1" customWidth="1"/>
    <col min="9228" max="9471" width="9" style="1411"/>
    <col min="9472" max="9472" width="5" style="1411" bestFit="1" customWidth="1"/>
    <col min="9473" max="9473" width="7.453125" style="1411" customWidth="1"/>
    <col min="9474" max="9474" width="18.453125" style="1411" customWidth="1"/>
    <col min="9475" max="9475" width="10" style="1411" customWidth="1"/>
    <col min="9476" max="9476" width="9.7265625" style="1411" customWidth="1"/>
    <col min="9477" max="9477" width="11.36328125" style="1411" customWidth="1"/>
    <col min="9478" max="9478" width="11.7265625" style="1411" customWidth="1"/>
    <col min="9479" max="9481" width="9.7265625" style="1411" customWidth="1"/>
    <col min="9482" max="9482" width="11.26953125" style="1411" customWidth="1"/>
    <col min="9483" max="9483" width="13.26953125" style="1411" bestFit="1" customWidth="1"/>
    <col min="9484" max="9727" width="9" style="1411"/>
    <col min="9728" max="9728" width="5" style="1411" bestFit="1" customWidth="1"/>
    <col min="9729" max="9729" width="7.453125" style="1411" customWidth="1"/>
    <col min="9730" max="9730" width="18.453125" style="1411" customWidth="1"/>
    <col min="9731" max="9731" width="10" style="1411" customWidth="1"/>
    <col min="9732" max="9732" width="9.7265625" style="1411" customWidth="1"/>
    <col min="9733" max="9733" width="11.36328125" style="1411" customWidth="1"/>
    <col min="9734" max="9734" width="11.7265625" style="1411" customWidth="1"/>
    <col min="9735" max="9737" width="9.7265625" style="1411" customWidth="1"/>
    <col min="9738" max="9738" width="11.26953125" style="1411" customWidth="1"/>
    <col min="9739" max="9739" width="13.26953125" style="1411" bestFit="1" customWidth="1"/>
    <col min="9740" max="9983" width="9" style="1411"/>
    <col min="9984" max="9984" width="5" style="1411" bestFit="1" customWidth="1"/>
    <col min="9985" max="9985" width="7.453125" style="1411" customWidth="1"/>
    <col min="9986" max="9986" width="18.453125" style="1411" customWidth="1"/>
    <col min="9987" max="9987" width="10" style="1411" customWidth="1"/>
    <col min="9988" max="9988" width="9.7265625" style="1411" customWidth="1"/>
    <col min="9989" max="9989" width="11.36328125" style="1411" customWidth="1"/>
    <col min="9990" max="9990" width="11.7265625" style="1411" customWidth="1"/>
    <col min="9991" max="9993" width="9.7265625" style="1411" customWidth="1"/>
    <col min="9994" max="9994" width="11.26953125" style="1411" customWidth="1"/>
    <col min="9995" max="9995" width="13.26953125" style="1411" bestFit="1" customWidth="1"/>
    <col min="9996" max="10239" width="9" style="1411"/>
    <col min="10240" max="10240" width="5" style="1411" bestFit="1" customWidth="1"/>
    <col min="10241" max="10241" width="7.453125" style="1411" customWidth="1"/>
    <col min="10242" max="10242" width="18.453125" style="1411" customWidth="1"/>
    <col min="10243" max="10243" width="10" style="1411" customWidth="1"/>
    <col min="10244" max="10244" width="9.7265625" style="1411" customWidth="1"/>
    <col min="10245" max="10245" width="11.36328125" style="1411" customWidth="1"/>
    <col min="10246" max="10246" width="11.7265625" style="1411" customWidth="1"/>
    <col min="10247" max="10249" width="9.7265625" style="1411" customWidth="1"/>
    <col min="10250" max="10250" width="11.26953125" style="1411" customWidth="1"/>
    <col min="10251" max="10251" width="13.26953125" style="1411" bestFit="1" customWidth="1"/>
    <col min="10252" max="10495" width="9" style="1411"/>
    <col min="10496" max="10496" width="5" style="1411" bestFit="1" customWidth="1"/>
    <col min="10497" max="10497" width="7.453125" style="1411" customWidth="1"/>
    <col min="10498" max="10498" width="18.453125" style="1411" customWidth="1"/>
    <col min="10499" max="10499" width="10" style="1411" customWidth="1"/>
    <col min="10500" max="10500" width="9.7265625" style="1411" customWidth="1"/>
    <col min="10501" max="10501" width="11.36328125" style="1411" customWidth="1"/>
    <col min="10502" max="10502" width="11.7265625" style="1411" customWidth="1"/>
    <col min="10503" max="10505" width="9.7265625" style="1411" customWidth="1"/>
    <col min="10506" max="10506" width="11.26953125" style="1411" customWidth="1"/>
    <col min="10507" max="10507" width="13.26953125" style="1411" bestFit="1" customWidth="1"/>
    <col min="10508" max="10751" width="9" style="1411"/>
    <col min="10752" max="10752" width="5" style="1411" bestFit="1" customWidth="1"/>
    <col min="10753" max="10753" width="7.453125" style="1411" customWidth="1"/>
    <col min="10754" max="10754" width="18.453125" style="1411" customWidth="1"/>
    <col min="10755" max="10755" width="10" style="1411" customWidth="1"/>
    <col min="10756" max="10756" width="9.7265625" style="1411" customWidth="1"/>
    <col min="10757" max="10757" width="11.36328125" style="1411" customWidth="1"/>
    <col min="10758" max="10758" width="11.7265625" style="1411" customWidth="1"/>
    <col min="10759" max="10761" width="9.7265625" style="1411" customWidth="1"/>
    <col min="10762" max="10762" width="11.26953125" style="1411" customWidth="1"/>
    <col min="10763" max="10763" width="13.26953125" style="1411" bestFit="1" customWidth="1"/>
    <col min="10764" max="11007" width="9" style="1411"/>
    <col min="11008" max="11008" width="5" style="1411" bestFit="1" customWidth="1"/>
    <col min="11009" max="11009" width="7.453125" style="1411" customWidth="1"/>
    <col min="11010" max="11010" width="18.453125" style="1411" customWidth="1"/>
    <col min="11011" max="11011" width="10" style="1411" customWidth="1"/>
    <col min="11012" max="11012" width="9.7265625" style="1411" customWidth="1"/>
    <col min="11013" max="11013" width="11.36328125" style="1411" customWidth="1"/>
    <col min="11014" max="11014" width="11.7265625" style="1411" customWidth="1"/>
    <col min="11015" max="11017" width="9.7265625" style="1411" customWidth="1"/>
    <col min="11018" max="11018" width="11.26953125" style="1411" customWidth="1"/>
    <col min="11019" max="11019" width="13.26953125" style="1411" bestFit="1" customWidth="1"/>
    <col min="11020" max="11263" width="9" style="1411"/>
    <col min="11264" max="11264" width="5" style="1411" bestFit="1" customWidth="1"/>
    <col min="11265" max="11265" width="7.453125" style="1411" customWidth="1"/>
    <col min="11266" max="11266" width="18.453125" style="1411" customWidth="1"/>
    <col min="11267" max="11267" width="10" style="1411" customWidth="1"/>
    <col min="11268" max="11268" width="9.7265625" style="1411" customWidth="1"/>
    <col min="11269" max="11269" width="11.36328125" style="1411" customWidth="1"/>
    <col min="11270" max="11270" width="11.7265625" style="1411" customWidth="1"/>
    <col min="11271" max="11273" width="9.7265625" style="1411" customWidth="1"/>
    <col min="11274" max="11274" width="11.26953125" style="1411" customWidth="1"/>
    <col min="11275" max="11275" width="13.26953125" style="1411" bestFit="1" customWidth="1"/>
    <col min="11276" max="11519" width="9" style="1411"/>
    <col min="11520" max="11520" width="5" style="1411" bestFit="1" customWidth="1"/>
    <col min="11521" max="11521" width="7.453125" style="1411" customWidth="1"/>
    <col min="11522" max="11522" width="18.453125" style="1411" customWidth="1"/>
    <col min="11523" max="11523" width="10" style="1411" customWidth="1"/>
    <col min="11524" max="11524" width="9.7265625" style="1411" customWidth="1"/>
    <col min="11525" max="11525" width="11.36328125" style="1411" customWidth="1"/>
    <col min="11526" max="11526" width="11.7265625" style="1411" customWidth="1"/>
    <col min="11527" max="11529" width="9.7265625" style="1411" customWidth="1"/>
    <col min="11530" max="11530" width="11.26953125" style="1411" customWidth="1"/>
    <col min="11531" max="11531" width="13.26953125" style="1411" bestFit="1" customWidth="1"/>
    <col min="11532" max="11775" width="9" style="1411"/>
    <col min="11776" max="11776" width="5" style="1411" bestFit="1" customWidth="1"/>
    <col min="11777" max="11777" width="7.453125" style="1411" customWidth="1"/>
    <col min="11778" max="11778" width="18.453125" style="1411" customWidth="1"/>
    <col min="11779" max="11779" width="10" style="1411" customWidth="1"/>
    <col min="11780" max="11780" width="9.7265625" style="1411" customWidth="1"/>
    <col min="11781" max="11781" width="11.36328125" style="1411" customWidth="1"/>
    <col min="11782" max="11782" width="11.7265625" style="1411" customWidth="1"/>
    <col min="11783" max="11785" width="9.7265625" style="1411" customWidth="1"/>
    <col min="11786" max="11786" width="11.26953125" style="1411" customWidth="1"/>
    <col min="11787" max="11787" width="13.26953125" style="1411" bestFit="1" customWidth="1"/>
    <col min="11788" max="12031" width="9" style="1411"/>
    <col min="12032" max="12032" width="5" style="1411" bestFit="1" customWidth="1"/>
    <col min="12033" max="12033" width="7.453125" style="1411" customWidth="1"/>
    <col min="12034" max="12034" width="18.453125" style="1411" customWidth="1"/>
    <col min="12035" max="12035" width="10" style="1411" customWidth="1"/>
    <col min="12036" max="12036" width="9.7265625" style="1411" customWidth="1"/>
    <col min="12037" max="12037" width="11.36328125" style="1411" customWidth="1"/>
    <col min="12038" max="12038" width="11.7265625" style="1411" customWidth="1"/>
    <col min="12039" max="12041" width="9.7265625" style="1411" customWidth="1"/>
    <col min="12042" max="12042" width="11.26953125" style="1411" customWidth="1"/>
    <col min="12043" max="12043" width="13.26953125" style="1411" bestFit="1" customWidth="1"/>
    <col min="12044" max="12287" width="9" style="1411"/>
    <col min="12288" max="12288" width="5" style="1411" bestFit="1" customWidth="1"/>
    <col min="12289" max="12289" width="7.453125" style="1411" customWidth="1"/>
    <col min="12290" max="12290" width="18.453125" style="1411" customWidth="1"/>
    <col min="12291" max="12291" width="10" style="1411" customWidth="1"/>
    <col min="12292" max="12292" width="9.7265625" style="1411" customWidth="1"/>
    <col min="12293" max="12293" width="11.36328125" style="1411" customWidth="1"/>
    <col min="12294" max="12294" width="11.7265625" style="1411" customWidth="1"/>
    <col min="12295" max="12297" width="9.7265625" style="1411" customWidth="1"/>
    <col min="12298" max="12298" width="11.26953125" style="1411" customWidth="1"/>
    <col min="12299" max="12299" width="13.26953125" style="1411" bestFit="1" customWidth="1"/>
    <col min="12300" max="12543" width="9" style="1411"/>
    <col min="12544" max="12544" width="5" style="1411" bestFit="1" customWidth="1"/>
    <col min="12545" max="12545" width="7.453125" style="1411" customWidth="1"/>
    <col min="12546" max="12546" width="18.453125" style="1411" customWidth="1"/>
    <col min="12547" max="12547" width="10" style="1411" customWidth="1"/>
    <col min="12548" max="12548" width="9.7265625" style="1411" customWidth="1"/>
    <col min="12549" max="12549" width="11.36328125" style="1411" customWidth="1"/>
    <col min="12550" max="12550" width="11.7265625" style="1411" customWidth="1"/>
    <col min="12551" max="12553" width="9.7265625" style="1411" customWidth="1"/>
    <col min="12554" max="12554" width="11.26953125" style="1411" customWidth="1"/>
    <col min="12555" max="12555" width="13.26953125" style="1411" bestFit="1" customWidth="1"/>
    <col min="12556" max="12799" width="9" style="1411"/>
    <col min="12800" max="12800" width="5" style="1411" bestFit="1" customWidth="1"/>
    <col min="12801" max="12801" width="7.453125" style="1411" customWidth="1"/>
    <col min="12802" max="12802" width="18.453125" style="1411" customWidth="1"/>
    <col min="12803" max="12803" width="10" style="1411" customWidth="1"/>
    <col min="12804" max="12804" width="9.7265625" style="1411" customWidth="1"/>
    <col min="12805" max="12805" width="11.36328125" style="1411" customWidth="1"/>
    <col min="12806" max="12806" width="11.7265625" style="1411" customWidth="1"/>
    <col min="12807" max="12809" width="9.7265625" style="1411" customWidth="1"/>
    <col min="12810" max="12810" width="11.26953125" style="1411" customWidth="1"/>
    <col min="12811" max="12811" width="13.26953125" style="1411" bestFit="1" customWidth="1"/>
    <col min="12812" max="13055" width="9" style="1411"/>
    <col min="13056" max="13056" width="5" style="1411" bestFit="1" customWidth="1"/>
    <col min="13057" max="13057" width="7.453125" style="1411" customWidth="1"/>
    <col min="13058" max="13058" width="18.453125" style="1411" customWidth="1"/>
    <col min="13059" max="13059" width="10" style="1411" customWidth="1"/>
    <col min="13060" max="13060" width="9.7265625" style="1411" customWidth="1"/>
    <col min="13061" max="13061" width="11.36328125" style="1411" customWidth="1"/>
    <col min="13062" max="13062" width="11.7265625" style="1411" customWidth="1"/>
    <col min="13063" max="13065" width="9.7265625" style="1411" customWidth="1"/>
    <col min="13066" max="13066" width="11.26953125" style="1411" customWidth="1"/>
    <col min="13067" max="13067" width="13.26953125" style="1411" bestFit="1" customWidth="1"/>
    <col min="13068" max="13311" width="9" style="1411"/>
    <col min="13312" max="13312" width="5" style="1411" bestFit="1" customWidth="1"/>
    <col min="13313" max="13313" width="7.453125" style="1411" customWidth="1"/>
    <col min="13314" max="13314" width="18.453125" style="1411" customWidth="1"/>
    <col min="13315" max="13315" width="10" style="1411" customWidth="1"/>
    <col min="13316" max="13316" width="9.7265625" style="1411" customWidth="1"/>
    <col min="13317" max="13317" width="11.36328125" style="1411" customWidth="1"/>
    <col min="13318" max="13318" width="11.7265625" style="1411" customWidth="1"/>
    <col min="13319" max="13321" width="9.7265625" style="1411" customWidth="1"/>
    <col min="13322" max="13322" width="11.26953125" style="1411" customWidth="1"/>
    <col min="13323" max="13323" width="13.26953125" style="1411" bestFit="1" customWidth="1"/>
    <col min="13324" max="13567" width="9" style="1411"/>
    <col min="13568" max="13568" width="5" style="1411" bestFit="1" customWidth="1"/>
    <col min="13569" max="13569" width="7.453125" style="1411" customWidth="1"/>
    <col min="13570" max="13570" width="18.453125" style="1411" customWidth="1"/>
    <col min="13571" max="13571" width="10" style="1411" customWidth="1"/>
    <col min="13572" max="13572" width="9.7265625" style="1411" customWidth="1"/>
    <col min="13573" max="13573" width="11.36328125" style="1411" customWidth="1"/>
    <col min="13574" max="13574" width="11.7265625" style="1411" customWidth="1"/>
    <col min="13575" max="13577" width="9.7265625" style="1411" customWidth="1"/>
    <col min="13578" max="13578" width="11.26953125" style="1411" customWidth="1"/>
    <col min="13579" max="13579" width="13.26953125" style="1411" bestFit="1" customWidth="1"/>
    <col min="13580" max="13823" width="9" style="1411"/>
    <col min="13824" max="13824" width="5" style="1411" bestFit="1" customWidth="1"/>
    <col min="13825" max="13825" width="7.453125" style="1411" customWidth="1"/>
    <col min="13826" max="13826" width="18.453125" style="1411" customWidth="1"/>
    <col min="13827" max="13827" width="10" style="1411" customWidth="1"/>
    <col min="13828" max="13828" width="9.7265625" style="1411" customWidth="1"/>
    <col min="13829" max="13829" width="11.36328125" style="1411" customWidth="1"/>
    <col min="13830" max="13830" width="11.7265625" style="1411" customWidth="1"/>
    <col min="13831" max="13833" width="9.7265625" style="1411" customWidth="1"/>
    <col min="13834" max="13834" width="11.26953125" style="1411" customWidth="1"/>
    <col min="13835" max="13835" width="13.26953125" style="1411" bestFit="1" customWidth="1"/>
    <col min="13836" max="14079" width="9" style="1411"/>
    <col min="14080" max="14080" width="5" style="1411" bestFit="1" customWidth="1"/>
    <col min="14081" max="14081" width="7.453125" style="1411" customWidth="1"/>
    <col min="14082" max="14082" width="18.453125" style="1411" customWidth="1"/>
    <col min="14083" max="14083" width="10" style="1411" customWidth="1"/>
    <col min="14084" max="14084" width="9.7265625" style="1411" customWidth="1"/>
    <col min="14085" max="14085" width="11.36328125" style="1411" customWidth="1"/>
    <col min="14086" max="14086" width="11.7265625" style="1411" customWidth="1"/>
    <col min="14087" max="14089" width="9.7265625" style="1411" customWidth="1"/>
    <col min="14090" max="14090" width="11.26953125" style="1411" customWidth="1"/>
    <col min="14091" max="14091" width="13.26953125" style="1411" bestFit="1" customWidth="1"/>
    <col min="14092" max="14335" width="9" style="1411"/>
    <col min="14336" max="14336" width="5" style="1411" bestFit="1" customWidth="1"/>
    <col min="14337" max="14337" width="7.453125" style="1411" customWidth="1"/>
    <col min="14338" max="14338" width="18.453125" style="1411" customWidth="1"/>
    <col min="14339" max="14339" width="10" style="1411" customWidth="1"/>
    <col min="14340" max="14340" width="9.7265625" style="1411" customWidth="1"/>
    <col min="14341" max="14341" width="11.36328125" style="1411" customWidth="1"/>
    <col min="14342" max="14342" width="11.7265625" style="1411" customWidth="1"/>
    <col min="14343" max="14345" width="9.7265625" style="1411" customWidth="1"/>
    <col min="14346" max="14346" width="11.26953125" style="1411" customWidth="1"/>
    <col min="14347" max="14347" width="13.26953125" style="1411" bestFit="1" customWidth="1"/>
    <col min="14348" max="14591" width="9" style="1411"/>
    <col min="14592" max="14592" width="5" style="1411" bestFit="1" customWidth="1"/>
    <col min="14593" max="14593" width="7.453125" style="1411" customWidth="1"/>
    <col min="14594" max="14594" width="18.453125" style="1411" customWidth="1"/>
    <col min="14595" max="14595" width="10" style="1411" customWidth="1"/>
    <col min="14596" max="14596" width="9.7265625" style="1411" customWidth="1"/>
    <col min="14597" max="14597" width="11.36328125" style="1411" customWidth="1"/>
    <col min="14598" max="14598" width="11.7265625" style="1411" customWidth="1"/>
    <col min="14599" max="14601" width="9.7265625" style="1411" customWidth="1"/>
    <col min="14602" max="14602" width="11.26953125" style="1411" customWidth="1"/>
    <col min="14603" max="14603" width="13.26953125" style="1411" bestFit="1" customWidth="1"/>
    <col min="14604" max="14847" width="9" style="1411"/>
    <col min="14848" max="14848" width="5" style="1411" bestFit="1" customWidth="1"/>
    <col min="14849" max="14849" width="7.453125" style="1411" customWidth="1"/>
    <col min="14850" max="14850" width="18.453125" style="1411" customWidth="1"/>
    <col min="14851" max="14851" width="10" style="1411" customWidth="1"/>
    <col min="14852" max="14852" width="9.7265625" style="1411" customWidth="1"/>
    <col min="14853" max="14853" width="11.36328125" style="1411" customWidth="1"/>
    <col min="14854" max="14854" width="11.7265625" style="1411" customWidth="1"/>
    <col min="14855" max="14857" width="9.7265625" style="1411" customWidth="1"/>
    <col min="14858" max="14858" width="11.26953125" style="1411" customWidth="1"/>
    <col min="14859" max="14859" width="13.26953125" style="1411" bestFit="1" customWidth="1"/>
    <col min="14860" max="15103" width="9" style="1411"/>
    <col min="15104" max="15104" width="5" style="1411" bestFit="1" customWidth="1"/>
    <col min="15105" max="15105" width="7.453125" style="1411" customWidth="1"/>
    <col min="15106" max="15106" width="18.453125" style="1411" customWidth="1"/>
    <col min="15107" max="15107" width="10" style="1411" customWidth="1"/>
    <col min="15108" max="15108" width="9.7265625" style="1411" customWidth="1"/>
    <col min="15109" max="15109" width="11.36328125" style="1411" customWidth="1"/>
    <col min="15110" max="15110" width="11.7265625" style="1411" customWidth="1"/>
    <col min="15111" max="15113" width="9.7265625" style="1411" customWidth="1"/>
    <col min="15114" max="15114" width="11.26953125" style="1411" customWidth="1"/>
    <col min="15115" max="15115" width="13.26953125" style="1411" bestFit="1" customWidth="1"/>
    <col min="15116" max="15359" width="9" style="1411"/>
    <col min="15360" max="15360" width="5" style="1411" bestFit="1" customWidth="1"/>
    <col min="15361" max="15361" width="7.453125" style="1411" customWidth="1"/>
    <col min="15362" max="15362" width="18.453125" style="1411" customWidth="1"/>
    <col min="15363" max="15363" width="10" style="1411" customWidth="1"/>
    <col min="15364" max="15364" width="9.7265625" style="1411" customWidth="1"/>
    <col min="15365" max="15365" width="11.36328125" style="1411" customWidth="1"/>
    <col min="15366" max="15366" width="11.7265625" style="1411" customWidth="1"/>
    <col min="15367" max="15369" width="9.7265625" style="1411" customWidth="1"/>
    <col min="15370" max="15370" width="11.26953125" style="1411" customWidth="1"/>
    <col min="15371" max="15371" width="13.26953125" style="1411" bestFit="1" customWidth="1"/>
    <col min="15372" max="15615" width="9" style="1411"/>
    <col min="15616" max="15616" width="5" style="1411" bestFit="1" customWidth="1"/>
    <col min="15617" max="15617" width="7.453125" style="1411" customWidth="1"/>
    <col min="15618" max="15618" width="18.453125" style="1411" customWidth="1"/>
    <col min="15619" max="15619" width="10" style="1411" customWidth="1"/>
    <col min="15620" max="15620" width="9.7265625" style="1411" customWidth="1"/>
    <col min="15621" max="15621" width="11.36328125" style="1411" customWidth="1"/>
    <col min="15622" max="15622" width="11.7265625" style="1411" customWidth="1"/>
    <col min="15623" max="15625" width="9.7265625" style="1411" customWidth="1"/>
    <col min="15626" max="15626" width="11.26953125" style="1411" customWidth="1"/>
    <col min="15627" max="15627" width="13.26953125" style="1411" bestFit="1" customWidth="1"/>
    <col min="15628" max="15871" width="9" style="1411"/>
    <col min="15872" max="15872" width="5" style="1411" bestFit="1" customWidth="1"/>
    <col min="15873" max="15873" width="7.453125" style="1411" customWidth="1"/>
    <col min="15874" max="15874" width="18.453125" style="1411" customWidth="1"/>
    <col min="15875" max="15875" width="10" style="1411" customWidth="1"/>
    <col min="15876" max="15876" width="9.7265625" style="1411" customWidth="1"/>
    <col min="15877" max="15877" width="11.36328125" style="1411" customWidth="1"/>
    <col min="15878" max="15878" width="11.7265625" style="1411" customWidth="1"/>
    <col min="15879" max="15881" width="9.7265625" style="1411" customWidth="1"/>
    <col min="15882" max="15882" width="11.26953125" style="1411" customWidth="1"/>
    <col min="15883" max="15883" width="13.26953125" style="1411" bestFit="1" customWidth="1"/>
    <col min="15884" max="16127" width="9" style="1411"/>
    <col min="16128" max="16128" width="5" style="1411" bestFit="1" customWidth="1"/>
    <col min="16129" max="16129" width="7.453125" style="1411" customWidth="1"/>
    <col min="16130" max="16130" width="18.453125" style="1411" customWidth="1"/>
    <col min="16131" max="16131" width="10" style="1411" customWidth="1"/>
    <col min="16132" max="16132" width="9.7265625" style="1411" customWidth="1"/>
    <col min="16133" max="16133" width="11.36328125" style="1411" customWidth="1"/>
    <col min="16134" max="16134" width="11.7265625" style="1411" customWidth="1"/>
    <col min="16135" max="16137" width="9.7265625" style="1411" customWidth="1"/>
    <col min="16138" max="16138" width="11.26953125" style="1411" customWidth="1"/>
    <col min="16139" max="16139" width="13.26953125" style="1411" bestFit="1" customWidth="1"/>
    <col min="16140" max="16384" width="9" style="1411"/>
  </cols>
  <sheetData>
    <row r="1" spans="1:19" ht="25.15" customHeight="1">
      <c r="A1" s="1410" t="s">
        <v>725</v>
      </c>
      <c r="B1" s="1410"/>
      <c r="C1" s="1410"/>
      <c r="D1" s="1410"/>
      <c r="E1" s="1410"/>
      <c r="F1" s="1410"/>
      <c r="G1" s="1410"/>
      <c r="H1" s="1410"/>
      <c r="I1" s="1410"/>
      <c r="J1" s="1410"/>
    </row>
    <row r="2" spans="1:19" ht="25.15" customHeight="1">
      <c r="A2" s="2"/>
      <c r="B2" s="2"/>
      <c r="C2" s="2"/>
    </row>
    <row r="3" spans="1:19" ht="23.25" customHeight="1">
      <c r="A3" s="1412" t="s">
        <v>767</v>
      </c>
      <c r="B3" s="1412"/>
      <c r="C3" s="1412"/>
      <c r="D3" s="1412"/>
      <c r="E3" s="1412"/>
      <c r="F3" s="1412"/>
      <c r="G3" s="1412"/>
      <c r="H3" s="1412"/>
      <c r="I3" s="1412"/>
      <c r="J3" s="1412"/>
      <c r="K3" s="1412"/>
    </row>
    <row r="4" spans="1:19" ht="15" customHeight="1">
      <c r="A4" s="1413"/>
      <c r="B4" s="1413"/>
      <c r="C4" s="1413"/>
      <c r="D4" s="1413"/>
      <c r="E4" s="1413"/>
      <c r="F4" s="1413"/>
      <c r="G4" s="1413"/>
      <c r="H4" s="1413"/>
      <c r="I4" s="1413"/>
      <c r="J4" s="1413"/>
      <c r="K4" s="1413"/>
    </row>
    <row r="5" spans="1:19" ht="12.75" customHeight="1">
      <c r="A5" s="1414" t="s">
        <v>727</v>
      </c>
      <c r="B5" s="1415"/>
      <c r="C5" s="1416"/>
      <c r="D5" s="1416"/>
      <c r="E5" s="1416"/>
      <c r="F5" s="1416"/>
      <c r="G5" s="1416"/>
      <c r="H5" s="1416"/>
      <c r="I5" s="1416"/>
      <c r="J5" s="1416"/>
      <c r="K5" s="1416"/>
    </row>
    <row r="6" spans="1:19" ht="12.75" customHeight="1">
      <c r="A6" s="1417" t="s">
        <v>728</v>
      </c>
      <c r="B6" s="1415"/>
      <c r="C6" s="1416"/>
      <c r="D6" s="1416"/>
      <c r="E6" s="1416"/>
      <c r="F6" s="1416"/>
      <c r="G6" s="1416"/>
      <c r="H6" s="1416"/>
      <c r="I6" s="1416"/>
      <c r="J6" s="1416"/>
      <c r="K6" s="1416"/>
    </row>
    <row r="7" spans="1:19" ht="12.75" customHeight="1">
      <c r="A7" s="1833" t="s">
        <v>729</v>
      </c>
      <c r="B7" s="1833"/>
      <c r="C7" s="1833"/>
      <c r="D7" s="1833"/>
      <c r="E7" s="1833"/>
      <c r="F7" s="1833"/>
      <c r="G7" s="1833"/>
      <c r="H7" s="1833"/>
      <c r="I7" s="1833"/>
      <c r="J7" s="1833"/>
      <c r="K7" s="1416"/>
    </row>
    <row r="8" spans="1:19" ht="30.75" customHeight="1">
      <c r="A8" s="1833"/>
      <c r="B8" s="1833"/>
      <c r="C8" s="1833"/>
      <c r="D8" s="1833"/>
      <c r="E8" s="1833"/>
      <c r="F8" s="1833"/>
      <c r="G8" s="1833"/>
      <c r="H8" s="1833"/>
      <c r="I8" s="1833"/>
      <c r="J8" s="1833"/>
      <c r="K8" s="1416"/>
    </row>
    <row r="9" spans="1:19" ht="12.75" customHeight="1">
      <c r="A9" s="1417" t="s">
        <v>730</v>
      </c>
      <c r="B9" s="1418"/>
      <c r="C9" s="1416"/>
      <c r="D9" s="1416"/>
      <c r="E9" s="1416"/>
      <c r="F9" s="1416"/>
      <c r="G9" s="1416"/>
      <c r="H9" s="1416"/>
      <c r="I9" s="1416"/>
      <c r="J9" s="1416"/>
      <c r="K9" s="1416"/>
    </row>
    <row r="10" spans="1:19" ht="12.75" customHeight="1">
      <c r="A10" s="1414" t="s">
        <v>731</v>
      </c>
      <c r="C10" s="1416"/>
      <c r="D10" s="1416"/>
      <c r="E10" s="1416"/>
      <c r="F10" s="1416"/>
      <c r="G10" s="1416"/>
      <c r="H10" s="1416"/>
      <c r="I10" s="1416"/>
      <c r="J10" s="1416"/>
      <c r="K10" s="1416"/>
    </row>
    <row r="11" spans="1:19" ht="26.25" customHeight="1">
      <c r="A11" s="1834" t="s">
        <v>732</v>
      </c>
      <c r="B11" s="1834"/>
      <c r="C11" s="1834"/>
      <c r="D11" s="1834"/>
      <c r="E11" s="1834"/>
      <c r="F11" s="1834"/>
      <c r="G11" s="1834"/>
      <c r="H11" s="1834"/>
      <c r="I11" s="1834"/>
      <c r="J11" s="1834"/>
      <c r="K11" s="1416"/>
    </row>
    <row r="12" spans="1:19" customFormat="1" ht="12.75" customHeight="1"/>
    <row r="13" spans="1:19" ht="12.75" customHeight="1">
      <c r="J13" s="1419" t="s">
        <v>733</v>
      </c>
      <c r="K13" s="1415"/>
    </row>
    <row r="14" spans="1:19" s="1418" customFormat="1" ht="21" customHeight="1">
      <c r="A14" s="1420"/>
      <c r="B14" s="1421"/>
      <c r="C14" s="1835" t="s">
        <v>734</v>
      </c>
      <c r="D14" s="1835" t="s">
        <v>735</v>
      </c>
      <c r="E14" s="1835" t="s">
        <v>736</v>
      </c>
      <c r="F14" s="1837" t="s">
        <v>737</v>
      </c>
      <c r="G14" s="1837" t="s">
        <v>738</v>
      </c>
      <c r="H14" s="1837" t="s">
        <v>739</v>
      </c>
      <c r="I14" s="1838" t="s">
        <v>740</v>
      </c>
      <c r="J14" s="1838" t="s">
        <v>741</v>
      </c>
      <c r="K14" s="1422"/>
    </row>
    <row r="15" spans="1:19" s="1418" customFormat="1" ht="21" customHeight="1">
      <c r="A15" s="1423"/>
      <c r="B15" s="1424"/>
      <c r="C15" s="1836"/>
      <c r="D15" s="1836"/>
      <c r="E15" s="1836"/>
      <c r="F15" s="1836"/>
      <c r="G15" s="1836"/>
      <c r="H15" s="1836"/>
      <c r="I15" s="1839"/>
      <c r="J15" s="1839"/>
      <c r="K15" s="1425"/>
      <c r="L15" s="1426"/>
    </row>
    <row r="16" spans="1:19" ht="18" customHeight="1">
      <c r="A16" s="1427" t="s">
        <v>742</v>
      </c>
      <c r="C16" s="1428">
        <v>38.720994649326002</v>
      </c>
      <c r="D16" s="1428">
        <v>0</v>
      </c>
      <c r="E16" s="1428">
        <v>0</v>
      </c>
      <c r="F16" s="1428">
        <v>280.87170715496723</v>
      </c>
      <c r="G16" s="1428">
        <v>329.90646372578402</v>
      </c>
      <c r="H16" s="1428">
        <v>113.45639661370799</v>
      </c>
      <c r="I16" s="1429">
        <v>764.37531214378521</v>
      </c>
      <c r="J16" s="1429">
        <v>753.64190326728726</v>
      </c>
      <c r="K16" s="1430"/>
      <c r="L16" s="1430"/>
      <c r="M16" s="1430"/>
      <c r="N16" s="1430"/>
      <c r="O16" s="1430"/>
      <c r="P16" s="1430"/>
      <c r="Q16" s="1430"/>
      <c r="R16" s="1430"/>
      <c r="S16" s="1431"/>
    </row>
    <row r="17" spans="1:19" ht="18" customHeight="1">
      <c r="A17" s="1427" t="s">
        <v>743</v>
      </c>
      <c r="C17" s="1428">
        <v>195.4459012284</v>
      </c>
      <c r="D17" s="1428">
        <v>3.2398271146000003E-2</v>
      </c>
      <c r="E17" s="1428">
        <v>0</v>
      </c>
      <c r="F17" s="1428">
        <v>155.79928199274005</v>
      </c>
      <c r="G17" s="1428">
        <v>38.978169716216001</v>
      </c>
      <c r="H17" s="1428">
        <v>88.834992259964054</v>
      </c>
      <c r="I17" s="1432">
        <v>479.09074346846609</v>
      </c>
      <c r="J17" s="1432">
        <v>641.07121118929399</v>
      </c>
      <c r="K17" s="1430"/>
      <c r="L17" s="1430"/>
      <c r="M17" s="1430"/>
      <c r="N17" s="1430"/>
      <c r="O17" s="1430"/>
      <c r="P17" s="1430"/>
      <c r="Q17" s="1430"/>
      <c r="R17" s="1430"/>
      <c r="S17" s="1431"/>
    </row>
    <row r="18" spans="1:19" ht="18" customHeight="1">
      <c r="A18" s="1427" t="s">
        <v>744</v>
      </c>
      <c r="C18" s="1428">
        <v>108.75327751</v>
      </c>
      <c r="D18" s="1428">
        <v>1.5782201607700002</v>
      </c>
      <c r="E18" s="1428">
        <v>0</v>
      </c>
      <c r="F18" s="1428">
        <v>167.41116689180296</v>
      </c>
      <c r="G18" s="1428">
        <v>23.182003216955</v>
      </c>
      <c r="H18" s="1428">
        <v>275.46269205372505</v>
      </c>
      <c r="I18" s="1432">
        <v>576.38735983325307</v>
      </c>
      <c r="J18" s="1432">
        <v>576.26659123647812</v>
      </c>
      <c r="K18" s="1430"/>
      <c r="L18" s="1430"/>
      <c r="M18" s="1430"/>
      <c r="N18" s="1430"/>
      <c r="O18" s="1430"/>
      <c r="P18" s="1430"/>
      <c r="Q18" s="1430"/>
      <c r="R18" s="1430"/>
      <c r="S18" s="1431"/>
    </row>
    <row r="19" spans="1:19" ht="18" customHeight="1">
      <c r="A19" s="1427" t="s">
        <v>745</v>
      </c>
      <c r="C19" s="1428">
        <f>C20+C21</f>
        <v>40.053642183712</v>
      </c>
      <c r="D19" s="1428">
        <f t="shared" ref="D19:J19" si="0">D20+D21</f>
        <v>0</v>
      </c>
      <c r="E19" s="1428">
        <f t="shared" si="0"/>
        <v>0</v>
      </c>
      <c r="F19" s="1428">
        <f t="shared" si="0"/>
        <v>455.6804754261945</v>
      </c>
      <c r="G19" s="1428">
        <f t="shared" si="0"/>
        <v>40.652293603021988</v>
      </c>
      <c r="H19" s="1428">
        <f t="shared" si="0"/>
        <v>51.914979618748923</v>
      </c>
      <c r="I19" s="1432">
        <f t="shared" si="0"/>
        <v>588.30139083167739</v>
      </c>
      <c r="J19" s="1432">
        <f t="shared" si="0"/>
        <v>583.12447143750614</v>
      </c>
      <c r="K19" s="1430"/>
      <c r="L19" s="1430"/>
      <c r="M19" s="1430"/>
      <c r="N19" s="1430"/>
      <c r="O19" s="1430"/>
      <c r="P19" s="1430"/>
      <c r="Q19" s="1430"/>
      <c r="R19" s="1430"/>
      <c r="S19" s="1431"/>
    </row>
    <row r="20" spans="1:19" ht="18" customHeight="1">
      <c r="A20" s="1427"/>
      <c r="B20" s="19" t="s">
        <v>746</v>
      </c>
      <c r="C20" s="1433">
        <v>36.549707583711999</v>
      </c>
      <c r="D20" s="1433">
        <v>0</v>
      </c>
      <c r="E20" s="1433">
        <v>0</v>
      </c>
      <c r="F20" s="1433">
        <v>392.2891884106665</v>
      </c>
      <c r="G20" s="1433">
        <v>36.430877288053992</v>
      </c>
      <c r="H20" s="1433">
        <v>41.344279715668925</v>
      </c>
      <c r="I20" s="1434">
        <v>506.61405299810144</v>
      </c>
      <c r="J20" s="1434">
        <v>508.07637258653023</v>
      </c>
      <c r="K20" s="1430"/>
      <c r="L20" s="1430"/>
      <c r="M20" s="1430"/>
      <c r="N20" s="1430"/>
      <c r="O20" s="1430"/>
      <c r="P20" s="1430"/>
      <c r="Q20" s="1430"/>
      <c r="R20" s="1430"/>
      <c r="S20" s="1431"/>
    </row>
    <row r="21" spans="1:19" ht="18" customHeight="1">
      <c r="A21" s="1427"/>
      <c r="B21" s="1435" t="s">
        <v>747</v>
      </c>
      <c r="C21" s="1433">
        <v>3.5039346</v>
      </c>
      <c r="D21" s="1433">
        <v>0</v>
      </c>
      <c r="E21" s="1433">
        <v>0</v>
      </c>
      <c r="F21" s="1433">
        <v>63.391287015527986</v>
      </c>
      <c r="G21" s="1433">
        <v>4.2214163149679997</v>
      </c>
      <c r="H21" s="1433">
        <v>10.570699903079998</v>
      </c>
      <c r="I21" s="1434">
        <v>81.687337833575981</v>
      </c>
      <c r="J21" s="1434">
        <v>75.048098850975975</v>
      </c>
      <c r="K21" s="1430"/>
      <c r="L21" s="1430"/>
      <c r="M21" s="1430"/>
      <c r="N21" s="1430"/>
      <c r="O21" s="1430"/>
      <c r="P21" s="1430"/>
      <c r="Q21" s="1430"/>
      <c r="R21" s="1430"/>
      <c r="S21" s="1431"/>
    </row>
    <row r="22" spans="1:19" ht="18" customHeight="1">
      <c r="A22" s="1427" t="s">
        <v>748</v>
      </c>
      <c r="C22" s="1428">
        <v>12.57706467</v>
      </c>
      <c r="D22" s="1428">
        <v>3.4255399577740002</v>
      </c>
      <c r="E22" s="1428">
        <v>3.5117882279999999</v>
      </c>
      <c r="F22" s="1428">
        <v>82.72390261577101</v>
      </c>
      <c r="G22" s="1428">
        <v>50.577010905062011</v>
      </c>
      <c r="H22" s="1428">
        <v>175.13022190544299</v>
      </c>
      <c r="I22" s="1432">
        <v>327.94552828205002</v>
      </c>
      <c r="J22" s="1432">
        <v>820.13199079285005</v>
      </c>
      <c r="K22" s="1430"/>
      <c r="L22" s="1430"/>
      <c r="M22" s="1430"/>
      <c r="N22" s="1430"/>
      <c r="O22" s="1430"/>
      <c r="P22" s="1430"/>
      <c r="Q22" s="1430"/>
      <c r="R22" s="1430"/>
      <c r="S22" s="1431"/>
    </row>
    <row r="23" spans="1:19" ht="18" customHeight="1">
      <c r="A23" s="1427" t="s">
        <v>749</v>
      </c>
      <c r="C23" s="1428">
        <v>10.24539</v>
      </c>
      <c r="D23" s="1428">
        <v>0</v>
      </c>
      <c r="E23" s="1428">
        <v>0</v>
      </c>
      <c r="F23" s="1428">
        <v>2.7932855594280004</v>
      </c>
      <c r="G23" s="1428">
        <v>3.2394885600000013E-2</v>
      </c>
      <c r="H23" s="1428">
        <v>1.6091747952000004</v>
      </c>
      <c r="I23" s="1432">
        <v>14.680245240228</v>
      </c>
      <c r="J23" s="1432">
        <v>9.604222540228001</v>
      </c>
      <c r="K23" s="1430"/>
      <c r="L23" s="1430"/>
      <c r="M23" s="1430"/>
      <c r="N23" s="1430"/>
      <c r="O23" s="1430"/>
      <c r="P23" s="1430"/>
      <c r="Q23" s="1430"/>
      <c r="R23" s="1430"/>
      <c r="S23" s="1431"/>
    </row>
    <row r="24" spans="1:19" ht="18" customHeight="1">
      <c r="A24" s="1427" t="s">
        <v>750</v>
      </c>
      <c r="C24" s="1428">
        <v>0</v>
      </c>
      <c r="D24" s="1428">
        <v>0</v>
      </c>
      <c r="E24" s="1428">
        <v>0</v>
      </c>
      <c r="F24" s="1428">
        <v>38.99024644</v>
      </c>
      <c r="G24" s="1428">
        <v>38.110030100000003</v>
      </c>
      <c r="H24" s="1428">
        <v>85.313079813500011</v>
      </c>
      <c r="I24" s="1432">
        <v>162.41335635350001</v>
      </c>
      <c r="J24" s="1432">
        <v>162.7659262535</v>
      </c>
      <c r="K24" s="1430"/>
      <c r="L24" s="1430"/>
      <c r="M24" s="1430"/>
      <c r="N24" s="1430"/>
      <c r="O24" s="1430"/>
      <c r="P24" s="1430"/>
      <c r="Q24" s="1430"/>
      <c r="R24" s="1430"/>
      <c r="S24" s="1431"/>
    </row>
    <row r="25" spans="1:19" ht="18" customHeight="1">
      <c r="A25" s="1427" t="s">
        <v>751</v>
      </c>
      <c r="C25" s="1428">
        <v>122.33045754201</v>
      </c>
      <c r="D25" s="1428">
        <v>3.3647994899999999E-2</v>
      </c>
      <c r="E25" s="1428">
        <v>0</v>
      </c>
      <c r="F25" s="1428">
        <v>284.24518281404687</v>
      </c>
      <c r="G25" s="1428">
        <v>18.323006039724998</v>
      </c>
      <c r="H25" s="1428">
        <v>9.2183532729210054</v>
      </c>
      <c r="I25" s="1432">
        <v>434.15064766360291</v>
      </c>
      <c r="J25" s="1432">
        <v>322.27422721285183</v>
      </c>
      <c r="K25" s="1430"/>
      <c r="L25" s="1430"/>
      <c r="M25" s="1430"/>
      <c r="N25" s="1430"/>
      <c r="O25" s="1430"/>
      <c r="P25" s="1430"/>
      <c r="Q25" s="1430"/>
      <c r="R25" s="1430"/>
      <c r="S25" s="1431"/>
    </row>
    <row r="26" spans="1:19" ht="18" customHeight="1">
      <c r="A26" s="1427" t="s">
        <v>752</v>
      </c>
      <c r="C26" s="1428">
        <v>183.14902211</v>
      </c>
      <c r="D26" s="1428">
        <v>7.1192299999999998E-3</v>
      </c>
      <c r="E26" s="1428">
        <v>3.2196009999999997E-2</v>
      </c>
      <c r="F26" s="1428">
        <v>597.78929857988601</v>
      </c>
      <c r="G26" s="1428">
        <v>142.65833379448</v>
      </c>
      <c r="H26" s="1428">
        <v>538.06138199943086</v>
      </c>
      <c r="I26" s="1432">
        <v>1476.037511723797</v>
      </c>
      <c r="J26" s="1432">
        <v>1709.1133229329303</v>
      </c>
      <c r="K26" s="1430"/>
      <c r="L26" s="1430"/>
      <c r="M26" s="1430"/>
      <c r="N26" s="1430"/>
      <c r="O26" s="1430"/>
      <c r="P26" s="1430"/>
      <c r="Q26" s="1430"/>
      <c r="R26" s="1430"/>
      <c r="S26" s="1431"/>
    </row>
    <row r="27" spans="1:19" ht="18" customHeight="1">
      <c r="A27" s="1436" t="s">
        <v>753</v>
      </c>
      <c r="B27" s="1437"/>
      <c r="C27" s="1428">
        <v>0</v>
      </c>
      <c r="D27" s="1428">
        <v>0</v>
      </c>
      <c r="E27" s="1428">
        <v>0</v>
      </c>
      <c r="F27" s="1428">
        <v>0.23681435893200004</v>
      </c>
      <c r="G27" s="1428">
        <v>0</v>
      </c>
      <c r="H27" s="1428">
        <v>8.0739400000000003E-2</v>
      </c>
      <c r="I27" s="1432">
        <v>0.31755375893200005</v>
      </c>
      <c r="J27" s="1432">
        <v>54.856571899000016</v>
      </c>
      <c r="K27" s="1430"/>
      <c r="L27" s="1430"/>
      <c r="M27" s="1430"/>
      <c r="N27" s="1430"/>
      <c r="O27" s="1430"/>
      <c r="P27" s="1430"/>
      <c r="Q27" s="1430"/>
      <c r="R27" s="1430"/>
      <c r="S27" s="1431"/>
    </row>
    <row r="28" spans="1:19" ht="20.25" customHeight="1">
      <c r="A28" s="1438" t="s">
        <v>754</v>
      </c>
      <c r="B28" s="1439"/>
      <c r="C28" s="1440">
        <v>711.27574989344805</v>
      </c>
      <c r="D28" s="1440">
        <v>5.0769256145900004</v>
      </c>
      <c r="E28" s="1440">
        <v>3.5439842379999997</v>
      </c>
      <c r="F28" s="1440">
        <v>2066.3045474748369</v>
      </c>
      <c r="G28" s="1440">
        <v>682.41970598684395</v>
      </c>
      <c r="H28" s="1440">
        <v>1339.0012723326411</v>
      </c>
      <c r="I28" s="1441">
        <v>4823.6996492992921</v>
      </c>
      <c r="J28" s="1441">
        <v>5632.8504387619259</v>
      </c>
      <c r="K28" s="1430"/>
      <c r="L28" s="1430"/>
      <c r="M28" s="1430"/>
      <c r="N28" s="1430"/>
      <c r="O28" s="1430"/>
      <c r="P28" s="1430"/>
      <c r="Q28" s="1430"/>
      <c r="R28" s="1430"/>
      <c r="S28" s="1442"/>
    </row>
    <row r="29" spans="1:19" ht="12.75" customHeight="1">
      <c r="A29" s="1443"/>
      <c r="B29" s="1443"/>
      <c r="C29" s="1444"/>
      <c r="D29" s="1444"/>
      <c r="E29" s="1444"/>
      <c r="F29" s="1444"/>
      <c r="G29" s="1444"/>
      <c r="H29" s="1444"/>
      <c r="I29" s="1444"/>
      <c r="J29" s="1444"/>
      <c r="K29" s="1445"/>
    </row>
    <row r="30" spans="1:19" ht="18.75" customHeight="1">
      <c r="A30" s="1411" t="s">
        <v>755</v>
      </c>
    </row>
    <row r="31" spans="1:19" ht="15" customHeight="1"/>
    <row r="32" spans="1:19" ht="18" customHeight="1">
      <c r="A32" s="1840" t="s">
        <v>726</v>
      </c>
      <c r="B32" s="1840"/>
      <c r="C32" s="1840"/>
      <c r="D32" s="1840"/>
      <c r="E32" s="1840"/>
      <c r="F32" s="1840"/>
      <c r="G32" s="1840"/>
      <c r="H32" s="1840"/>
      <c r="I32" s="1840"/>
      <c r="J32" s="1840"/>
      <c r="K32" s="1412"/>
    </row>
    <row r="33" spans="1:19" ht="12.75" customHeight="1">
      <c r="A33" s="1446"/>
    </row>
    <row r="34" spans="1:19" ht="12.75" customHeight="1">
      <c r="J34" s="1419" t="s">
        <v>733</v>
      </c>
      <c r="K34" s="1415"/>
    </row>
    <row r="35" spans="1:19" s="1418" customFormat="1" ht="21" customHeight="1">
      <c r="A35" s="1420"/>
      <c r="B35" s="1421"/>
      <c r="C35" s="1835" t="s">
        <v>734</v>
      </c>
      <c r="D35" s="1835" t="s">
        <v>735</v>
      </c>
      <c r="E35" s="1835" t="s">
        <v>736</v>
      </c>
      <c r="F35" s="1837" t="s">
        <v>737</v>
      </c>
      <c r="G35" s="1837" t="s">
        <v>738</v>
      </c>
      <c r="H35" s="1837" t="s">
        <v>739</v>
      </c>
      <c r="I35" s="1838" t="s">
        <v>740</v>
      </c>
      <c r="J35" s="1838" t="s">
        <v>741</v>
      </c>
      <c r="K35" s="1422"/>
    </row>
    <row r="36" spans="1:19" s="1418" customFormat="1" ht="21" customHeight="1">
      <c r="A36" s="1423"/>
      <c r="B36" s="1424"/>
      <c r="C36" s="1836"/>
      <c r="D36" s="1836"/>
      <c r="E36" s="1836"/>
      <c r="F36" s="1836"/>
      <c r="G36" s="1836"/>
      <c r="H36" s="1836"/>
      <c r="I36" s="1839"/>
      <c r="J36" s="1839"/>
      <c r="K36" s="1425"/>
      <c r="L36" s="1426"/>
    </row>
    <row r="37" spans="1:19" ht="18" customHeight="1">
      <c r="A37" s="1427" t="s">
        <v>742</v>
      </c>
      <c r="C37" s="1428">
        <v>36.750520331632003</v>
      </c>
      <c r="D37" s="1428">
        <v>0</v>
      </c>
      <c r="E37" s="1428">
        <v>0</v>
      </c>
      <c r="F37" s="1428">
        <v>288.69585598711359</v>
      </c>
      <c r="G37" s="1428">
        <v>296.29135629644003</v>
      </c>
      <c r="H37" s="1428">
        <v>111.73285809828003</v>
      </c>
      <c r="I37" s="1429">
        <v>733.47059071346553</v>
      </c>
      <c r="J37" s="1429">
        <v>723.41062147998571</v>
      </c>
      <c r="K37" s="1430"/>
      <c r="L37" s="1430"/>
      <c r="M37" s="1430"/>
      <c r="N37" s="1430"/>
      <c r="O37" s="1430"/>
      <c r="P37" s="1430"/>
      <c r="Q37" s="1430"/>
      <c r="R37" s="1430"/>
      <c r="S37" s="1431"/>
    </row>
    <row r="38" spans="1:19" ht="18" customHeight="1">
      <c r="A38" s="1427" t="s">
        <v>743</v>
      </c>
      <c r="C38" s="1428">
        <v>195.0257014032</v>
      </c>
      <c r="D38" s="1428">
        <v>3.9241426183999999E-2</v>
      </c>
      <c r="E38" s="1428">
        <v>0</v>
      </c>
      <c r="F38" s="1428">
        <v>256.48837390747013</v>
      </c>
      <c r="G38" s="1428">
        <v>46.683108365072002</v>
      </c>
      <c r="H38" s="1428">
        <v>87.290923796579918</v>
      </c>
      <c r="I38" s="1432">
        <v>585.52734889850603</v>
      </c>
      <c r="J38" s="1432">
        <v>660.83542458011607</v>
      </c>
      <c r="K38" s="1430"/>
      <c r="L38" s="1430"/>
      <c r="M38" s="1430"/>
      <c r="N38" s="1430"/>
      <c r="O38" s="1430"/>
      <c r="P38" s="1430"/>
      <c r="Q38" s="1430"/>
      <c r="R38" s="1430"/>
      <c r="S38" s="1431"/>
    </row>
    <row r="39" spans="1:19" ht="18" customHeight="1">
      <c r="A39" s="1427" t="s">
        <v>744</v>
      </c>
      <c r="C39" s="1428">
        <v>73.882143540000001</v>
      </c>
      <c r="D39" s="1428">
        <v>1.5843358530439999</v>
      </c>
      <c r="E39" s="1428">
        <v>0</v>
      </c>
      <c r="F39" s="1428">
        <v>117.72692612430895</v>
      </c>
      <c r="G39" s="1428">
        <v>42.318764187462008</v>
      </c>
      <c r="H39" s="1428">
        <v>229.78197455102588</v>
      </c>
      <c r="I39" s="1432">
        <v>465.29414425584082</v>
      </c>
      <c r="J39" s="1432">
        <v>465.29414425584082</v>
      </c>
      <c r="K39" s="1430"/>
      <c r="L39" s="1430"/>
      <c r="M39" s="1430"/>
      <c r="N39" s="1430"/>
      <c r="O39" s="1430"/>
      <c r="P39" s="1430"/>
      <c r="Q39" s="1430"/>
      <c r="R39" s="1430"/>
      <c r="S39" s="1431"/>
    </row>
    <row r="40" spans="1:19" ht="18" customHeight="1">
      <c r="A40" s="1427" t="s">
        <v>745</v>
      </c>
      <c r="C40" s="1428">
        <f>C41+C42</f>
        <v>48.268831435228009</v>
      </c>
      <c r="D40" s="1428">
        <f t="shared" ref="D40:J40" si="1">D41+D42</f>
        <v>0</v>
      </c>
      <c r="E40" s="1428">
        <f t="shared" si="1"/>
        <v>1.33011E-3</v>
      </c>
      <c r="F40" s="1428">
        <f t="shared" si="1"/>
        <v>381.93400742036971</v>
      </c>
      <c r="G40" s="1428">
        <f t="shared" si="1"/>
        <v>42.810886308711005</v>
      </c>
      <c r="H40" s="1428">
        <f t="shared" si="1"/>
        <v>42.657776333680005</v>
      </c>
      <c r="I40" s="1432">
        <f t="shared" si="1"/>
        <v>515.67283160798877</v>
      </c>
      <c r="J40" s="1432">
        <f t="shared" si="1"/>
        <v>507.10569188280164</v>
      </c>
      <c r="K40" s="1430"/>
      <c r="L40" s="1430"/>
      <c r="M40" s="1430"/>
      <c r="N40" s="1430"/>
      <c r="O40" s="1430"/>
      <c r="P40" s="1430"/>
      <c r="Q40" s="1430"/>
      <c r="R40" s="1430"/>
      <c r="S40" s="1431"/>
    </row>
    <row r="41" spans="1:19" ht="18" customHeight="1">
      <c r="A41" s="1427"/>
      <c r="B41" s="19" t="s">
        <v>746</v>
      </c>
      <c r="C41" s="1433">
        <v>44.324723236028007</v>
      </c>
      <c r="D41" s="1433">
        <v>0</v>
      </c>
      <c r="E41" s="1433">
        <v>1.33011E-3</v>
      </c>
      <c r="F41" s="1433">
        <v>350.15309672449973</v>
      </c>
      <c r="G41" s="1433">
        <v>38.672531825511008</v>
      </c>
      <c r="H41" s="1433">
        <v>31.749887965272013</v>
      </c>
      <c r="I41" s="1434">
        <v>464.90156986131075</v>
      </c>
      <c r="J41" s="1434">
        <v>463.66502179485167</v>
      </c>
      <c r="K41" s="1430"/>
      <c r="L41" s="1430"/>
      <c r="M41" s="1430"/>
      <c r="N41" s="1430"/>
      <c r="O41" s="1430"/>
      <c r="P41" s="1430"/>
      <c r="Q41" s="1430"/>
      <c r="R41" s="1430"/>
      <c r="S41" s="1431"/>
    </row>
    <row r="42" spans="1:19" ht="18" customHeight="1">
      <c r="A42" s="1427"/>
      <c r="B42" s="1435" t="s">
        <v>747</v>
      </c>
      <c r="C42" s="1433">
        <v>3.9441081992</v>
      </c>
      <c r="D42" s="1433">
        <v>0</v>
      </c>
      <c r="E42" s="1433">
        <v>0</v>
      </c>
      <c r="F42" s="1433">
        <v>31.780910695869988</v>
      </c>
      <c r="G42" s="1433">
        <v>4.1383544831999997</v>
      </c>
      <c r="H42" s="1433">
        <v>10.907888368407995</v>
      </c>
      <c r="I42" s="1434">
        <v>50.771261746677979</v>
      </c>
      <c r="J42" s="1434">
        <v>43.440670087949982</v>
      </c>
      <c r="K42" s="1430"/>
      <c r="L42" s="1430"/>
      <c r="M42" s="1430"/>
      <c r="N42" s="1430"/>
      <c r="O42" s="1430"/>
      <c r="P42" s="1430"/>
      <c r="Q42" s="1430"/>
      <c r="R42" s="1430"/>
      <c r="S42" s="1431"/>
    </row>
    <row r="43" spans="1:19" ht="18" customHeight="1">
      <c r="A43" s="1427" t="s">
        <v>748</v>
      </c>
      <c r="C43" s="1428">
        <v>14.447858419999999</v>
      </c>
      <c r="D43" s="1428">
        <v>2.8077629770149999</v>
      </c>
      <c r="E43" s="1428">
        <v>3.2958599354999993</v>
      </c>
      <c r="F43" s="1428">
        <v>59.588671685663023</v>
      </c>
      <c r="G43" s="1428">
        <v>17.693530326834999</v>
      </c>
      <c r="H43" s="1428">
        <v>167.26478897540002</v>
      </c>
      <c r="I43" s="1432">
        <v>265.09847232041301</v>
      </c>
      <c r="J43" s="1432">
        <v>676.45322805757314</v>
      </c>
      <c r="K43" s="1430"/>
      <c r="L43" s="1430"/>
      <c r="M43" s="1430"/>
      <c r="N43" s="1430"/>
      <c r="O43" s="1430"/>
      <c r="P43" s="1430"/>
      <c r="Q43" s="1430"/>
      <c r="R43" s="1430"/>
      <c r="S43" s="1431"/>
    </row>
    <row r="44" spans="1:19" ht="18" customHeight="1">
      <c r="A44" s="1427" t="s">
        <v>749</v>
      </c>
      <c r="C44" s="1428">
        <v>4.5099364</v>
      </c>
      <c r="D44" s="1428">
        <v>0</v>
      </c>
      <c r="E44" s="1428">
        <v>0</v>
      </c>
      <c r="F44" s="1428">
        <v>2.6880014967120003</v>
      </c>
      <c r="G44" s="1428">
        <v>9.0622576800000021E-2</v>
      </c>
      <c r="H44" s="1428">
        <v>1.5014148907999998</v>
      </c>
      <c r="I44" s="1432">
        <v>8.7899753643120011</v>
      </c>
      <c r="J44" s="1432">
        <v>5.0437105643120006</v>
      </c>
      <c r="K44" s="1430"/>
      <c r="L44" s="1430"/>
      <c r="M44" s="1430"/>
      <c r="N44" s="1430"/>
      <c r="O44" s="1430"/>
      <c r="P44" s="1430"/>
      <c r="Q44" s="1430"/>
      <c r="R44" s="1430"/>
      <c r="S44" s="1431"/>
    </row>
    <row r="45" spans="1:19" ht="18" customHeight="1">
      <c r="A45" s="1427" t="s">
        <v>750</v>
      </c>
      <c r="C45" s="1428">
        <v>0</v>
      </c>
      <c r="D45" s="1428">
        <v>0</v>
      </c>
      <c r="E45" s="1428">
        <v>0</v>
      </c>
      <c r="F45" s="1428">
        <v>44.015500000000003</v>
      </c>
      <c r="G45" s="1428">
        <v>27.988975159999999</v>
      </c>
      <c r="H45" s="1428">
        <v>77.265046749999996</v>
      </c>
      <c r="I45" s="1432">
        <v>149.26952191000001</v>
      </c>
      <c r="J45" s="1432">
        <v>149.12950149</v>
      </c>
      <c r="K45" s="1430"/>
      <c r="L45" s="1430"/>
      <c r="M45" s="1430"/>
      <c r="N45" s="1430"/>
      <c r="O45" s="1430"/>
      <c r="P45" s="1430"/>
      <c r="Q45" s="1430"/>
      <c r="R45" s="1430"/>
      <c r="S45" s="1431"/>
    </row>
    <row r="46" spans="1:19" ht="18" customHeight="1">
      <c r="A46" s="1427" t="s">
        <v>751</v>
      </c>
      <c r="C46" s="1428">
        <v>96.883102566585009</v>
      </c>
      <c r="D46" s="1428">
        <v>4.4061564800000001E-2</v>
      </c>
      <c r="E46" s="1428">
        <v>0</v>
      </c>
      <c r="F46" s="1428">
        <v>242.55307737950787</v>
      </c>
      <c r="G46" s="1428">
        <v>10.830497975215998</v>
      </c>
      <c r="H46" s="1428">
        <v>37.204770644832003</v>
      </c>
      <c r="I46" s="1432">
        <v>387.51551013094087</v>
      </c>
      <c r="J46" s="1432">
        <v>336.91570656561674</v>
      </c>
      <c r="K46" s="1430"/>
      <c r="L46" s="1430"/>
      <c r="M46" s="1430"/>
      <c r="N46" s="1430"/>
      <c r="O46" s="1430"/>
      <c r="P46" s="1430"/>
      <c r="Q46" s="1430"/>
      <c r="R46" s="1430"/>
      <c r="S46" s="1431"/>
    </row>
    <row r="47" spans="1:19" ht="18" customHeight="1">
      <c r="A47" s="1427" t="s">
        <v>752</v>
      </c>
      <c r="C47" s="1428">
        <v>172.41576836159999</v>
      </c>
      <c r="D47" s="1428">
        <v>2.213091E-2</v>
      </c>
      <c r="E47" s="1428">
        <v>2.9047893</v>
      </c>
      <c r="F47" s="1428">
        <v>431.89677375420183</v>
      </c>
      <c r="G47" s="1428">
        <v>121.959908512968</v>
      </c>
      <c r="H47" s="1428">
        <v>495.17817299961274</v>
      </c>
      <c r="I47" s="1432">
        <v>1224.3775438383825</v>
      </c>
      <c r="J47" s="1432">
        <v>1369.9789837106416</v>
      </c>
      <c r="K47" s="1430"/>
      <c r="L47" s="1430"/>
      <c r="M47" s="1430"/>
      <c r="N47" s="1430"/>
      <c r="O47" s="1430"/>
      <c r="P47" s="1430"/>
      <c r="Q47" s="1430"/>
      <c r="R47" s="1430"/>
      <c r="S47" s="1431"/>
    </row>
    <row r="48" spans="1:19" ht="18" customHeight="1">
      <c r="A48" s="1436" t="s">
        <v>753</v>
      </c>
      <c r="B48" s="1437"/>
      <c r="C48" s="1428">
        <v>0</v>
      </c>
      <c r="D48" s="1428">
        <v>0</v>
      </c>
      <c r="E48" s="1428">
        <v>0</v>
      </c>
      <c r="F48" s="1428">
        <v>8.4875018191999996E-2</v>
      </c>
      <c r="G48" s="1428">
        <v>0</v>
      </c>
      <c r="H48" s="1428">
        <v>7.3264800000000005E-2</v>
      </c>
      <c r="I48" s="1432">
        <v>0.15813981819199999</v>
      </c>
      <c r="J48" s="1432">
        <v>122.65266388975201</v>
      </c>
      <c r="K48" s="1430"/>
      <c r="L48" s="1430"/>
      <c r="M48" s="1430"/>
      <c r="N48" s="1430"/>
      <c r="O48" s="1430"/>
      <c r="P48" s="1430"/>
      <c r="Q48" s="1430"/>
      <c r="R48" s="1430"/>
      <c r="S48" s="1431"/>
    </row>
    <row r="49" spans="1:19" ht="20.25" customHeight="1">
      <c r="A49" s="1438" t="s">
        <v>754</v>
      </c>
      <c r="B49" s="1439"/>
      <c r="C49" s="1440">
        <v>642.18386245824502</v>
      </c>
      <c r="D49" s="1440">
        <v>4.497532731043</v>
      </c>
      <c r="E49" s="1440">
        <v>6.2019793454999999</v>
      </c>
      <c r="F49" s="1440">
        <f>SUM(F37:F40)+SUM(F43:F48)</f>
        <v>1825.6720627735392</v>
      </c>
      <c r="G49" s="1440">
        <f t="shared" ref="G49:J49" si="2">SUM(G37:G40)+SUM(G43:G48)</f>
        <v>606.66764970950408</v>
      </c>
      <c r="H49" s="1440">
        <f t="shared" si="2"/>
        <v>1249.9509918402105</v>
      </c>
      <c r="I49" s="1441">
        <f t="shared" si="2"/>
        <v>4335.1740788580419</v>
      </c>
      <c r="J49" s="1441">
        <f t="shared" si="2"/>
        <v>5016.8196764766399</v>
      </c>
      <c r="K49" s="1430"/>
      <c r="L49" s="1430"/>
      <c r="M49" s="1430"/>
      <c r="N49" s="1430"/>
      <c r="O49" s="1430"/>
      <c r="P49" s="1430"/>
      <c r="Q49" s="1430"/>
      <c r="R49" s="1430"/>
      <c r="S49" s="1442"/>
    </row>
    <row r="50" spans="1:19" ht="12.75" customHeight="1">
      <c r="A50" s="1425"/>
      <c r="B50" s="1425"/>
      <c r="C50" s="1447"/>
      <c r="D50" s="1447"/>
      <c r="E50" s="1447"/>
      <c r="F50" s="1447"/>
      <c r="G50" s="1447"/>
      <c r="H50" s="1447"/>
      <c r="I50" s="1447"/>
      <c r="J50" s="1447"/>
      <c r="K50" s="1445"/>
    </row>
    <row r="51" spans="1:19" ht="18.75" customHeight="1">
      <c r="A51" s="1418"/>
      <c r="B51" s="1418"/>
      <c r="C51" s="1448"/>
      <c r="D51" s="1448"/>
      <c r="E51" s="1448"/>
      <c r="F51" s="1448"/>
      <c r="G51" s="1448"/>
      <c r="H51" s="1448"/>
      <c r="I51" s="1445"/>
      <c r="J51" s="1448"/>
      <c r="K51" s="1445"/>
    </row>
    <row r="52" spans="1:19" ht="18.75" customHeight="1">
      <c r="A52" s="1449"/>
      <c r="B52" s="1449"/>
      <c r="C52" s="1448"/>
      <c r="D52" s="1448"/>
      <c r="E52" s="1448"/>
      <c r="F52" s="1448"/>
      <c r="G52" s="1448"/>
      <c r="H52" s="1448"/>
      <c r="I52" s="1445"/>
      <c r="J52" s="1448"/>
      <c r="K52" s="1445"/>
    </row>
    <row r="55" spans="1:19" ht="21" customHeight="1">
      <c r="A55" s="1418"/>
      <c r="B55" s="1418"/>
      <c r="C55" s="1843"/>
      <c r="D55" s="1843"/>
      <c r="E55" s="1843"/>
      <c r="F55" s="1841"/>
      <c r="G55" s="1841"/>
      <c r="H55" s="1841"/>
      <c r="I55" s="1841"/>
      <c r="J55" s="1841"/>
      <c r="K55" s="1422"/>
    </row>
    <row r="56" spans="1:19" ht="21" customHeight="1">
      <c r="A56" s="1425"/>
      <c r="B56" s="1425"/>
      <c r="C56" s="1843"/>
      <c r="D56" s="1843"/>
      <c r="E56" s="1843"/>
      <c r="F56" s="1841"/>
      <c r="G56" s="1841"/>
      <c r="H56" s="1841"/>
      <c r="I56" s="1842"/>
      <c r="J56" s="1842"/>
      <c r="K56" s="1425"/>
    </row>
    <row r="57" spans="1:19" ht="18" customHeight="1">
      <c r="A57" s="1418"/>
      <c r="B57" s="1418"/>
      <c r="C57" s="1445"/>
      <c r="D57" s="1445"/>
      <c r="E57" s="1445"/>
      <c r="F57" s="1445"/>
      <c r="G57" s="1445"/>
      <c r="H57" s="1445"/>
      <c r="I57" s="1445"/>
      <c r="J57" s="1445"/>
      <c r="K57" s="1445"/>
    </row>
    <row r="58" spans="1:19" ht="18" customHeight="1">
      <c r="A58" s="1418"/>
      <c r="B58" s="1418"/>
      <c r="C58" s="1445"/>
      <c r="D58" s="1445"/>
      <c r="E58" s="1445"/>
      <c r="F58" s="1445"/>
      <c r="G58" s="1445"/>
      <c r="H58" s="1445"/>
      <c r="I58" s="1445"/>
      <c r="J58" s="1445"/>
      <c r="K58" s="1445"/>
    </row>
    <row r="59" spans="1:19" ht="18" customHeight="1">
      <c r="A59" s="1418"/>
      <c r="B59" s="1418"/>
      <c r="C59" s="1445"/>
      <c r="D59" s="1445"/>
      <c r="E59" s="1445"/>
      <c r="F59" s="1445"/>
      <c r="G59" s="1445"/>
      <c r="H59" s="1445"/>
      <c r="I59" s="1445"/>
      <c r="J59" s="1445"/>
      <c r="K59" s="1445"/>
    </row>
    <row r="60" spans="1:19" ht="18" customHeight="1">
      <c r="A60" s="1418"/>
      <c r="B60" s="1418"/>
      <c r="C60" s="1445"/>
      <c r="D60" s="1445"/>
      <c r="E60" s="1445"/>
      <c r="F60" s="1445"/>
      <c r="G60" s="1445"/>
      <c r="H60" s="1445"/>
      <c r="I60" s="1445"/>
      <c r="J60" s="1445"/>
      <c r="K60" s="1445"/>
    </row>
    <row r="61" spans="1:19" ht="18" customHeight="1">
      <c r="A61" s="1418"/>
      <c r="C61" s="1445"/>
      <c r="D61" s="1445"/>
      <c r="E61" s="1445"/>
      <c r="F61" s="1445"/>
      <c r="G61" s="1445"/>
      <c r="H61" s="1445"/>
      <c r="I61" s="1445"/>
      <c r="J61" s="1445"/>
      <c r="K61" s="1445"/>
    </row>
    <row r="62" spans="1:19" ht="18" customHeight="1">
      <c r="A62" s="1418"/>
      <c r="B62" s="1450"/>
      <c r="C62" s="1451"/>
      <c r="D62" s="1451"/>
      <c r="E62" s="1451"/>
      <c r="F62" s="1451"/>
      <c r="G62" s="1451"/>
      <c r="H62" s="1451"/>
      <c r="I62" s="1451"/>
      <c r="J62" s="1451"/>
      <c r="K62" s="1451"/>
    </row>
    <row r="63" spans="1:19" ht="18" customHeight="1">
      <c r="A63" s="1418"/>
      <c r="B63" s="1450"/>
      <c r="C63" s="1451"/>
      <c r="D63" s="1451"/>
      <c r="E63" s="1451"/>
      <c r="F63" s="1451"/>
      <c r="G63" s="1451"/>
      <c r="H63" s="1451"/>
      <c r="I63" s="1451"/>
      <c r="J63" s="1451"/>
      <c r="K63" s="1451"/>
    </row>
    <row r="64" spans="1:19" ht="18" customHeight="1">
      <c r="A64" s="1418"/>
      <c r="B64" s="1418"/>
      <c r="C64" s="1445"/>
      <c r="D64" s="1445"/>
      <c r="E64" s="1445"/>
      <c r="F64" s="1445"/>
      <c r="G64" s="1445"/>
      <c r="H64" s="1445"/>
      <c r="I64" s="1445"/>
      <c r="J64" s="1445"/>
      <c r="K64" s="1445"/>
    </row>
    <row r="65" spans="1:20" ht="18" customHeight="1">
      <c r="A65" s="1418"/>
      <c r="B65" s="1418"/>
      <c r="C65" s="1445"/>
      <c r="D65" s="1445"/>
      <c r="E65" s="1445"/>
      <c r="F65" s="1445"/>
      <c r="G65" s="1445"/>
      <c r="H65" s="1445"/>
      <c r="I65" s="1445"/>
      <c r="J65" s="1445"/>
      <c r="K65" s="1445"/>
    </row>
    <row r="66" spans="1:20" ht="18" customHeight="1">
      <c r="A66" s="1418"/>
      <c r="B66" s="1418"/>
      <c r="C66" s="1445"/>
      <c r="D66" s="1445"/>
      <c r="E66" s="1445"/>
      <c r="F66" s="1445"/>
      <c r="G66" s="1445"/>
      <c r="H66" s="1445"/>
      <c r="I66" s="1445"/>
      <c r="J66" s="1445"/>
      <c r="K66" s="1445"/>
    </row>
    <row r="67" spans="1:20" ht="18" customHeight="1">
      <c r="A67" s="1418"/>
      <c r="B67" s="1418"/>
      <c r="C67" s="1445"/>
      <c r="D67" s="1445"/>
      <c r="E67" s="1445"/>
      <c r="F67" s="1445"/>
      <c r="G67" s="1445"/>
      <c r="H67" s="1445"/>
      <c r="I67" s="1445"/>
      <c r="J67" s="1445"/>
      <c r="K67" s="1445"/>
    </row>
    <row r="68" spans="1:20" ht="18" customHeight="1">
      <c r="A68" s="1418"/>
      <c r="B68" s="1418"/>
      <c r="C68" s="1445"/>
      <c r="D68" s="1445"/>
      <c r="E68" s="1445"/>
      <c r="F68" s="1445"/>
      <c r="G68" s="1445"/>
      <c r="H68" s="1445"/>
      <c r="I68" s="1445"/>
      <c r="J68" s="1445"/>
      <c r="K68" s="1445"/>
    </row>
    <row r="69" spans="1:20" ht="18" customHeight="1">
      <c r="A69" s="1418"/>
      <c r="B69" s="1418"/>
      <c r="C69" s="1445"/>
      <c r="D69" s="1445"/>
      <c r="E69" s="1445"/>
      <c r="F69" s="1445"/>
      <c r="G69" s="1445"/>
      <c r="H69" s="1445"/>
      <c r="I69" s="1445"/>
      <c r="J69" s="1445"/>
      <c r="K69" s="1445"/>
    </row>
    <row r="70" spans="1:20" ht="20.25" customHeight="1">
      <c r="A70" s="1425"/>
      <c r="B70" s="1425"/>
      <c r="C70" s="1445"/>
      <c r="D70" s="1445"/>
      <c r="E70" s="1445"/>
      <c r="F70" s="1445"/>
      <c r="G70" s="1445"/>
      <c r="H70" s="1445"/>
      <c r="I70" s="1445"/>
      <c r="J70" s="1445"/>
      <c r="K70" s="1445"/>
    </row>
    <row r="71" spans="1:20" ht="20.25" customHeight="1">
      <c r="A71" s="1414"/>
      <c r="B71" s="1425"/>
      <c r="C71" s="1445"/>
      <c r="D71" s="1445"/>
      <c r="E71" s="1445"/>
      <c r="F71" s="1445"/>
      <c r="G71" s="1445"/>
      <c r="H71" s="1445"/>
      <c r="I71" s="1445"/>
      <c r="J71" s="1445"/>
      <c r="K71" s="1414"/>
    </row>
    <row r="72" spans="1:20">
      <c r="C72" s="1452"/>
      <c r="D72" s="1452"/>
      <c r="E72" s="1452"/>
      <c r="F72" s="1452"/>
      <c r="G72" s="1452"/>
      <c r="H72" s="1452"/>
      <c r="I72" s="1452"/>
      <c r="J72" s="1452"/>
      <c r="M72" s="1453"/>
      <c r="N72" s="1453"/>
      <c r="O72" s="1453"/>
      <c r="P72" s="1453"/>
      <c r="Q72" s="1453"/>
      <c r="R72" s="1453"/>
      <c r="S72" s="1453"/>
      <c r="T72" s="1453"/>
    </row>
    <row r="73" spans="1:20">
      <c r="C73" s="1452"/>
      <c r="D73" s="1452"/>
      <c r="E73" s="1452"/>
      <c r="F73" s="1452"/>
      <c r="G73" s="1452"/>
      <c r="H73" s="1452"/>
      <c r="I73" s="1452"/>
      <c r="J73" s="1452"/>
      <c r="M73" s="1453"/>
      <c r="N73" s="1453"/>
      <c r="O73" s="1453"/>
      <c r="P73" s="1453"/>
      <c r="Q73" s="1453"/>
      <c r="R73" s="1453"/>
      <c r="S73" s="1453"/>
      <c r="T73" s="1453"/>
    </row>
    <row r="74" spans="1:20">
      <c r="C74" s="1452"/>
      <c r="D74" s="1452"/>
      <c r="E74" s="1452"/>
      <c r="F74" s="1452"/>
      <c r="G74" s="1452"/>
      <c r="H74" s="1452"/>
      <c r="I74" s="1452"/>
      <c r="J74" s="1452"/>
      <c r="M74" s="1453"/>
      <c r="N74" s="1453"/>
      <c r="O74" s="1453"/>
      <c r="P74" s="1453"/>
      <c r="Q74" s="1453"/>
      <c r="R74" s="1453"/>
      <c r="S74" s="1453"/>
      <c r="T74" s="1453"/>
    </row>
    <row r="75" spans="1:20">
      <c r="C75" s="1452"/>
      <c r="D75" s="1452"/>
      <c r="E75" s="1452"/>
      <c r="F75" s="1452"/>
      <c r="G75" s="1452"/>
      <c r="H75" s="1452"/>
      <c r="I75" s="1452"/>
      <c r="J75" s="1452"/>
      <c r="M75" s="1453"/>
      <c r="N75" s="1453"/>
      <c r="O75" s="1453"/>
      <c r="P75" s="1453"/>
      <c r="Q75" s="1453"/>
      <c r="R75" s="1453"/>
      <c r="S75" s="1453"/>
      <c r="T75" s="1453"/>
    </row>
    <row r="76" spans="1:20">
      <c r="C76" s="1452"/>
      <c r="D76" s="1452"/>
      <c r="E76" s="1452"/>
      <c r="F76" s="1452"/>
      <c r="G76" s="1452"/>
      <c r="H76" s="1452"/>
      <c r="I76" s="1452"/>
      <c r="J76" s="1452"/>
      <c r="M76" s="1453"/>
      <c r="N76" s="1453"/>
      <c r="O76" s="1453"/>
      <c r="P76" s="1453"/>
      <c r="Q76" s="1453"/>
      <c r="R76" s="1453"/>
      <c r="S76" s="1453"/>
      <c r="T76" s="1453"/>
    </row>
    <row r="77" spans="1:20">
      <c r="C77" s="1452"/>
      <c r="D77" s="1452"/>
      <c r="E77" s="1452"/>
      <c r="F77" s="1452"/>
      <c r="G77" s="1452"/>
      <c r="H77" s="1452"/>
      <c r="I77" s="1452"/>
      <c r="J77" s="1452"/>
      <c r="M77" s="1453"/>
      <c r="N77" s="1453"/>
      <c r="O77" s="1453"/>
      <c r="P77" s="1453"/>
      <c r="Q77" s="1453"/>
      <c r="R77" s="1453"/>
      <c r="S77" s="1453"/>
      <c r="T77" s="1453"/>
    </row>
    <row r="78" spans="1:20">
      <c r="C78" s="1452"/>
      <c r="D78" s="1452"/>
      <c r="E78" s="1452"/>
      <c r="F78" s="1452"/>
      <c r="G78" s="1452"/>
      <c r="H78" s="1452"/>
      <c r="I78" s="1452"/>
      <c r="J78" s="1452"/>
      <c r="M78" s="1453"/>
      <c r="N78" s="1453"/>
      <c r="O78" s="1453"/>
      <c r="P78" s="1453"/>
      <c r="Q78" s="1453"/>
      <c r="R78" s="1453"/>
      <c r="S78" s="1453"/>
      <c r="T78" s="1453"/>
    </row>
    <row r="79" spans="1:20">
      <c r="C79" s="1452"/>
      <c r="D79" s="1452"/>
      <c r="E79" s="1452"/>
      <c r="F79" s="1452"/>
      <c r="G79" s="1452"/>
      <c r="H79" s="1452"/>
      <c r="I79" s="1452"/>
      <c r="J79" s="1452"/>
      <c r="M79" s="1453"/>
      <c r="N79" s="1453"/>
      <c r="O79" s="1453"/>
      <c r="P79" s="1453"/>
      <c r="Q79" s="1453"/>
      <c r="R79" s="1453"/>
      <c r="S79" s="1453"/>
      <c r="T79" s="1453"/>
    </row>
    <row r="80" spans="1:20">
      <c r="C80" s="1452"/>
      <c r="D80" s="1452"/>
      <c r="E80" s="1452"/>
      <c r="F80" s="1452"/>
      <c r="G80" s="1452"/>
      <c r="H80" s="1452"/>
      <c r="I80" s="1452"/>
      <c r="J80" s="1452"/>
      <c r="M80" s="1453"/>
      <c r="N80" s="1453"/>
      <c r="O80" s="1453"/>
      <c r="P80" s="1453"/>
      <c r="Q80" s="1453"/>
      <c r="R80" s="1453"/>
      <c r="S80" s="1453"/>
      <c r="T80" s="1453"/>
    </row>
    <row r="81" spans="1:20">
      <c r="C81" s="1452"/>
      <c r="D81" s="1452"/>
      <c r="E81" s="1452"/>
      <c r="F81" s="1452"/>
      <c r="G81" s="1452"/>
      <c r="H81" s="1452"/>
      <c r="I81" s="1452"/>
      <c r="J81" s="1452"/>
      <c r="M81" s="1453"/>
      <c r="N81" s="1453"/>
      <c r="O81" s="1453"/>
      <c r="P81" s="1453"/>
      <c r="Q81" s="1453"/>
      <c r="R81" s="1453"/>
      <c r="S81" s="1453"/>
      <c r="T81" s="1453"/>
    </row>
    <row r="91" spans="1:20">
      <c r="A91" s="1414" t="s">
        <v>756</v>
      </c>
    </row>
    <row r="92" spans="1:20" ht="14.25" customHeight="1">
      <c r="A92" s="1411" t="s">
        <v>757</v>
      </c>
      <c r="B92" s="1411" t="s">
        <v>757</v>
      </c>
      <c r="C92" s="1454">
        <v>15000000</v>
      </c>
      <c r="D92" s="1454">
        <v>0</v>
      </c>
      <c r="E92" s="1454">
        <v>0</v>
      </c>
      <c r="F92" s="1454">
        <v>399000000</v>
      </c>
      <c r="G92" s="1454">
        <v>116000000</v>
      </c>
      <c r="H92" s="1454">
        <v>87000000</v>
      </c>
      <c r="I92" s="1455">
        <v>617000000</v>
      </c>
      <c r="J92" s="1455">
        <v>645000000</v>
      </c>
    </row>
    <row r="93" spans="1:20">
      <c r="A93" s="1411" t="s">
        <v>758</v>
      </c>
      <c r="B93" s="1411" t="s">
        <v>758</v>
      </c>
      <c r="C93" s="1456">
        <v>4000000</v>
      </c>
      <c r="D93" s="1456">
        <v>0</v>
      </c>
      <c r="E93" s="1456">
        <v>0</v>
      </c>
      <c r="F93" s="1456">
        <v>38000000</v>
      </c>
      <c r="G93" s="1456">
        <v>5000000</v>
      </c>
      <c r="H93" s="1456">
        <v>12000000</v>
      </c>
      <c r="I93" s="1457">
        <v>59000000</v>
      </c>
      <c r="J93" s="1457">
        <v>47000000</v>
      </c>
    </row>
    <row r="94" spans="1:20">
      <c r="A94" s="1411" t="s">
        <v>759</v>
      </c>
      <c r="B94" s="1411" t="s">
        <v>759</v>
      </c>
      <c r="C94" s="1456">
        <v>103000000</v>
      </c>
      <c r="D94" s="1456">
        <v>1000000</v>
      </c>
      <c r="E94" s="1456">
        <v>0</v>
      </c>
      <c r="F94" s="1456">
        <v>129000000</v>
      </c>
      <c r="G94" s="1456">
        <v>52000000</v>
      </c>
      <c r="H94" s="1456">
        <v>152000000</v>
      </c>
      <c r="I94" s="1457">
        <v>437000000</v>
      </c>
      <c r="J94" s="1457">
        <v>562000000</v>
      </c>
    </row>
    <row r="95" spans="1:20">
      <c r="A95" s="1411" t="s">
        <v>760</v>
      </c>
      <c r="B95" s="1411" t="s">
        <v>760</v>
      </c>
      <c r="C95" s="1456">
        <v>163000000</v>
      </c>
      <c r="D95" s="1456">
        <v>4000000</v>
      </c>
      <c r="E95" s="1456">
        <v>0</v>
      </c>
      <c r="F95" s="1456">
        <v>158000000</v>
      </c>
      <c r="G95" s="1456">
        <v>7000000</v>
      </c>
      <c r="H95" s="1456">
        <v>17000000</v>
      </c>
      <c r="I95" s="1457">
        <v>349000000</v>
      </c>
      <c r="J95" s="1457">
        <v>241000000</v>
      </c>
    </row>
    <row r="96" spans="1:20">
      <c r="A96" s="1411" t="s">
        <v>761</v>
      </c>
      <c r="B96" s="1411" t="s">
        <v>761</v>
      </c>
      <c r="C96" s="1456">
        <v>105000000</v>
      </c>
      <c r="D96" s="1456">
        <v>3000000</v>
      </c>
      <c r="E96" s="1456">
        <v>4000000</v>
      </c>
      <c r="F96" s="1456">
        <v>307000000</v>
      </c>
      <c r="G96" s="1456">
        <v>44000000</v>
      </c>
      <c r="H96" s="1456">
        <v>13000000</v>
      </c>
      <c r="I96" s="1457">
        <v>476000000</v>
      </c>
      <c r="J96" s="1457">
        <v>502000000</v>
      </c>
    </row>
    <row r="97" spans="1:10">
      <c r="A97" s="1411" t="s">
        <v>762</v>
      </c>
      <c r="B97" s="1411" t="s">
        <v>762</v>
      </c>
      <c r="C97" s="1456">
        <v>14000000</v>
      </c>
      <c r="D97" s="1456">
        <v>0</v>
      </c>
      <c r="E97" s="1456">
        <v>0</v>
      </c>
      <c r="F97" s="1456">
        <v>99000000</v>
      </c>
      <c r="G97" s="1456">
        <v>21000000</v>
      </c>
      <c r="H97" s="1456">
        <v>34000000</v>
      </c>
      <c r="I97" s="1457">
        <v>168000000</v>
      </c>
      <c r="J97" s="1457">
        <v>111000000</v>
      </c>
    </row>
    <row r="98" spans="1:10">
      <c r="A98" s="1411" t="s">
        <v>763</v>
      </c>
      <c r="B98" s="1411" t="s">
        <v>763</v>
      </c>
      <c r="C98" s="1456">
        <v>26000000</v>
      </c>
      <c r="D98" s="1456">
        <v>5000000</v>
      </c>
      <c r="E98" s="1456">
        <v>2000000</v>
      </c>
      <c r="F98" s="1456">
        <v>96000000</v>
      </c>
      <c r="G98" s="1456">
        <v>31000000</v>
      </c>
      <c r="H98" s="1456">
        <v>95000000</v>
      </c>
      <c r="I98" s="1457">
        <v>255000000</v>
      </c>
      <c r="J98" s="1457">
        <v>452000000</v>
      </c>
    </row>
    <row r="99" spans="1:10">
      <c r="A99" s="1411" t="s">
        <v>764</v>
      </c>
      <c r="B99" s="1411" t="s">
        <v>764</v>
      </c>
      <c r="C99" s="1456">
        <v>0</v>
      </c>
      <c r="D99" s="1456">
        <v>0</v>
      </c>
      <c r="E99" s="1456">
        <v>0</v>
      </c>
      <c r="F99" s="1456">
        <v>66000000</v>
      </c>
      <c r="G99" s="1456">
        <v>71000000</v>
      </c>
      <c r="H99" s="1456">
        <v>133000000</v>
      </c>
      <c r="I99" s="1457">
        <v>270000000</v>
      </c>
      <c r="J99" s="1457">
        <v>270000000</v>
      </c>
    </row>
    <row r="100" spans="1:10">
      <c r="A100" s="1411" t="s">
        <v>765</v>
      </c>
      <c r="B100" s="1411" t="s">
        <v>765</v>
      </c>
      <c r="C100" s="1456">
        <v>5000000</v>
      </c>
      <c r="D100" s="1456">
        <v>0</v>
      </c>
      <c r="E100" s="1456">
        <v>0</v>
      </c>
      <c r="F100" s="1456">
        <v>35000000</v>
      </c>
      <c r="G100" s="1456">
        <v>1000000</v>
      </c>
      <c r="H100" s="1456">
        <v>19000000</v>
      </c>
      <c r="I100" s="1457">
        <v>60000000</v>
      </c>
      <c r="J100" s="1457">
        <v>37000000</v>
      </c>
    </row>
    <row r="101" spans="1:10">
      <c r="A101" s="1411" t="s">
        <v>766</v>
      </c>
      <c r="B101" s="1411" t="s">
        <v>766</v>
      </c>
      <c r="C101" s="1456">
        <v>4000000</v>
      </c>
      <c r="D101" s="1456">
        <v>0</v>
      </c>
      <c r="E101" s="1456">
        <v>0</v>
      </c>
      <c r="F101" s="1456">
        <v>214000000</v>
      </c>
      <c r="G101" s="1456">
        <v>49000000</v>
      </c>
      <c r="H101" s="1456">
        <v>3000000</v>
      </c>
      <c r="I101" s="1457">
        <v>270000000</v>
      </c>
      <c r="J101" s="1457">
        <v>273000000</v>
      </c>
    </row>
  </sheetData>
  <mergeCells count="27">
    <mergeCell ref="I55:I56"/>
    <mergeCell ref="J55:J56"/>
    <mergeCell ref="C55:C56"/>
    <mergeCell ref="D55:D56"/>
    <mergeCell ref="E55:E56"/>
    <mergeCell ref="F55:F56"/>
    <mergeCell ref="G55:G56"/>
    <mergeCell ref="H55:H56"/>
    <mergeCell ref="A32:J32"/>
    <mergeCell ref="C35:C36"/>
    <mergeCell ref="D35:D36"/>
    <mergeCell ref="E35:E36"/>
    <mergeCell ref="F35:F36"/>
    <mergeCell ref="G35:G36"/>
    <mergeCell ref="H35:H36"/>
    <mergeCell ref="I35:I36"/>
    <mergeCell ref="J35:J36"/>
    <mergeCell ref="A7:J8"/>
    <mergeCell ref="A11:J11"/>
    <mergeCell ref="C14:C15"/>
    <mergeCell ref="D14:D15"/>
    <mergeCell ref="E14:E15"/>
    <mergeCell ref="F14:F15"/>
    <mergeCell ref="G14:G15"/>
    <mergeCell ref="H14:H15"/>
    <mergeCell ref="I14:I15"/>
    <mergeCell ref="J14:J15"/>
  </mergeCells>
  <phoneticPr fontId="2"/>
  <printOptions horizontalCentered="1"/>
  <pageMargins left="0.70866141732283472" right="0.70866141732283472" top="0.74803149606299213" bottom="0.74803149606299213" header="0" footer="0"/>
  <pageSetup paperSize="9" scale="79" orientation="portrait" horizontalDpi="300" verticalDpi="300" r:id="rId1"/>
  <headerFooter scaleWithDoc="0"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6E76A-4FF7-43FE-BF4B-0E0EA07413AF}">
  <dimension ref="A1"/>
  <sheetViews>
    <sheetView workbookViewId="0"/>
  </sheetViews>
  <sheetFormatPr defaultRowHeight="13"/>
  <cols>
    <col min="1" max="1" width="19.6328125" customWidth="1"/>
  </cols>
  <sheetData>
    <row r="1" spans="1:1">
      <c r="A1" s="1844" t="s">
        <v>790</v>
      </c>
    </row>
  </sheetData>
  <phoneticPr fontId="2"/>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46B34-8D53-4F49-8CEA-30ACEC0150C6}">
  <dimension ref="A1:U76"/>
  <sheetViews>
    <sheetView showGridLines="0" view="pageBreakPreview" zoomScaleNormal="70" zoomScaleSheetLayoutView="100" workbookViewId="0">
      <pane xSplit="2" ySplit="5" topLeftCell="S43" activePane="bottomRight" state="frozen"/>
      <selection pane="topRight" activeCell="C1" sqref="C1"/>
      <selection pane="bottomLeft" activeCell="A6" sqref="A6"/>
      <selection pane="bottomRight"/>
    </sheetView>
  </sheetViews>
  <sheetFormatPr defaultColWidth="9" defaultRowHeight="14"/>
  <cols>
    <col min="1" max="1" width="3.6328125" style="1" customWidth="1"/>
    <col min="2" max="2" width="105.08984375" style="1" customWidth="1"/>
    <col min="3" max="7" width="20.6328125" style="1" customWidth="1"/>
    <col min="8" max="17" width="20.453125" style="1" customWidth="1"/>
    <col min="18" max="18" width="2.90625" style="1" customWidth="1"/>
    <col min="19" max="19" width="100.6328125" style="1" customWidth="1"/>
    <col min="20" max="21" width="20.453125" style="1" customWidth="1"/>
    <col min="22" max="16384" width="9" style="1"/>
  </cols>
  <sheetData>
    <row r="1" spans="1:21" ht="22.5" customHeight="1">
      <c r="A1" s="27" t="s">
        <v>327</v>
      </c>
      <c r="B1" s="22"/>
      <c r="Q1" s="1353"/>
      <c r="R1" s="1353" t="s">
        <v>773</v>
      </c>
      <c r="T1" s="1462"/>
      <c r="U1" s="1462"/>
    </row>
    <row r="2" spans="1:21" ht="22.5" customHeight="1">
      <c r="A2" s="27"/>
      <c r="B2" s="22"/>
      <c r="C2" s="944"/>
      <c r="D2" s="944"/>
      <c r="E2" s="944"/>
      <c r="F2" s="944"/>
      <c r="G2" s="944"/>
      <c r="H2" s="944"/>
      <c r="I2" s="944"/>
      <c r="J2" s="944"/>
      <c r="K2" s="944"/>
      <c r="L2" s="944"/>
      <c r="N2" s="1053"/>
      <c r="O2" s="1053"/>
      <c r="P2" s="1053"/>
      <c r="Q2" s="1053" t="s">
        <v>62</v>
      </c>
      <c r="T2" s="180"/>
      <c r="U2" s="180" t="s">
        <v>774</v>
      </c>
    </row>
    <row r="3" spans="1:21" ht="5.25" customHeight="1">
      <c r="B3" s="15"/>
      <c r="T3" s="1462"/>
      <c r="U3" s="1462"/>
    </row>
    <row r="4" spans="1:21" s="16" customFormat="1" ht="28.5" customHeight="1">
      <c r="B4" s="1604"/>
      <c r="C4" s="1614" t="s">
        <v>35</v>
      </c>
      <c r="D4" s="1614" t="s">
        <v>87</v>
      </c>
      <c r="E4" s="1614" t="s">
        <v>238</v>
      </c>
      <c r="F4" s="1614" t="s">
        <v>483</v>
      </c>
      <c r="G4" s="1614" t="s">
        <v>504</v>
      </c>
      <c r="H4" s="1614" t="s">
        <v>526</v>
      </c>
      <c r="I4" s="1614" t="s">
        <v>529</v>
      </c>
      <c r="J4" s="1615" t="s">
        <v>540</v>
      </c>
      <c r="K4" s="1615" t="s">
        <v>590</v>
      </c>
      <c r="L4" s="1617" t="s">
        <v>594</v>
      </c>
      <c r="M4" s="1615" t="s">
        <v>625</v>
      </c>
      <c r="N4" s="1602" t="s">
        <v>662</v>
      </c>
      <c r="O4" s="1607" t="s">
        <v>666</v>
      </c>
      <c r="P4" s="1596" t="s">
        <v>670</v>
      </c>
      <c r="Q4" s="1598" t="s">
        <v>719</v>
      </c>
      <c r="R4" s="1463"/>
      <c r="S4" s="1621"/>
      <c r="T4" s="1623" t="s">
        <v>775</v>
      </c>
      <c r="U4" s="1625" t="s">
        <v>780</v>
      </c>
    </row>
    <row r="5" spans="1:21" s="16" customFormat="1" ht="28.5" customHeight="1">
      <c r="B5" s="1605"/>
      <c r="C5" s="1609"/>
      <c r="D5" s="1609"/>
      <c r="E5" s="1609"/>
      <c r="F5" s="1609"/>
      <c r="G5" s="1609"/>
      <c r="H5" s="1609"/>
      <c r="I5" s="1609"/>
      <c r="J5" s="1606"/>
      <c r="K5" s="1616"/>
      <c r="L5" s="1618"/>
      <c r="M5" s="1616"/>
      <c r="N5" s="1603"/>
      <c r="O5" s="1619"/>
      <c r="P5" s="1597"/>
      <c r="Q5" s="1599"/>
      <c r="R5" s="1461"/>
      <c r="S5" s="1622"/>
      <c r="T5" s="1624"/>
      <c r="U5" s="1626"/>
    </row>
    <row r="6" spans="1:21" s="17" customFormat="1" ht="21.75" customHeight="1">
      <c r="B6" s="945" t="s">
        <v>90</v>
      </c>
      <c r="C6" s="946"/>
      <c r="D6" s="946"/>
      <c r="E6" s="946"/>
      <c r="F6" s="946"/>
      <c r="G6" s="946"/>
      <c r="H6" s="946"/>
      <c r="I6" s="946"/>
      <c r="J6" s="947"/>
      <c r="K6" s="947"/>
      <c r="L6" s="1081"/>
      <c r="M6" s="947"/>
      <c r="N6" s="400"/>
      <c r="O6" s="1276"/>
      <c r="P6" s="1399"/>
      <c r="Q6" s="1344"/>
      <c r="R6" s="1461"/>
      <c r="S6" s="1464" t="s">
        <v>90</v>
      </c>
      <c r="T6" s="1465"/>
      <c r="U6" s="1466"/>
    </row>
    <row r="7" spans="1:21" s="17" customFormat="1" ht="21.75" customHeight="1">
      <c r="B7" s="948" t="s">
        <v>91</v>
      </c>
      <c r="C7" s="949">
        <v>1915992</v>
      </c>
      <c r="D7" s="949">
        <v>1659233</v>
      </c>
      <c r="E7" s="949">
        <v>1714176</v>
      </c>
      <c r="F7" s="949">
        <v>1718165</v>
      </c>
      <c r="G7" s="949">
        <v>1566839</v>
      </c>
      <c r="H7" s="949">
        <v>1463536</v>
      </c>
      <c r="I7" s="949">
        <v>1716670</v>
      </c>
      <c r="J7" s="950">
        <v>1749319</v>
      </c>
      <c r="K7" s="950">
        <v>1651592</v>
      </c>
      <c r="L7" s="1082">
        <v>1512727</v>
      </c>
      <c r="M7" s="950">
        <v>1998218</v>
      </c>
      <c r="N7" s="84">
        <v>2368500</v>
      </c>
      <c r="O7" s="345">
        <v>2299715</v>
      </c>
      <c r="P7" s="250">
        <v>2388732</v>
      </c>
      <c r="Q7" s="126">
        <v>2621347</v>
      </c>
      <c r="R7" s="1461"/>
      <c r="S7" s="1467" t="s">
        <v>91</v>
      </c>
      <c r="T7" s="1468">
        <v>568509</v>
      </c>
      <c r="U7" s="1586">
        <v>800550</v>
      </c>
    </row>
    <row r="8" spans="1:21" s="17" customFormat="1" ht="21.75" customHeight="1">
      <c r="B8" s="57" t="s">
        <v>92</v>
      </c>
      <c r="C8" s="951">
        <v>90657</v>
      </c>
      <c r="D8" s="951">
        <v>88517</v>
      </c>
      <c r="E8" s="951">
        <v>88298</v>
      </c>
      <c r="F8" s="951">
        <v>91535</v>
      </c>
      <c r="G8" s="951">
        <v>91233</v>
      </c>
      <c r="H8" s="951">
        <v>91813</v>
      </c>
      <c r="I8" s="951">
        <v>99788</v>
      </c>
      <c r="J8" s="952">
        <v>106870</v>
      </c>
      <c r="K8" s="952">
        <v>103233</v>
      </c>
      <c r="L8" s="1083">
        <v>89758</v>
      </c>
      <c r="M8" s="952">
        <v>102534</v>
      </c>
      <c r="N8" s="346">
        <v>111339</v>
      </c>
      <c r="O8" s="388">
        <v>114933</v>
      </c>
      <c r="P8" s="389">
        <v>120982</v>
      </c>
      <c r="Q8" s="390">
        <v>136003</v>
      </c>
      <c r="R8" s="1461"/>
      <c r="S8" s="1469" t="s">
        <v>92</v>
      </c>
      <c r="T8" s="1470">
        <v>30391</v>
      </c>
      <c r="U8" s="1587">
        <v>33698</v>
      </c>
    </row>
    <row r="9" spans="1:21" s="17" customFormat="1" ht="21.75" customHeight="1">
      <c r="B9" s="56" t="s">
        <v>93</v>
      </c>
      <c r="C9" s="953">
        <v>2006649</v>
      </c>
      <c r="D9" s="953">
        <v>1747750</v>
      </c>
      <c r="E9" s="953">
        <v>1803104</v>
      </c>
      <c r="F9" s="953">
        <v>1809701</v>
      </c>
      <c r="G9" s="953">
        <v>1658072</v>
      </c>
      <c r="H9" s="953">
        <v>1555349</v>
      </c>
      <c r="I9" s="953">
        <v>1816459</v>
      </c>
      <c r="J9" s="954">
        <v>1856190</v>
      </c>
      <c r="K9" s="954">
        <v>1754825</v>
      </c>
      <c r="L9" s="1084">
        <v>1602485</v>
      </c>
      <c r="M9" s="954">
        <v>2100752</v>
      </c>
      <c r="N9" s="339">
        <v>2479840</v>
      </c>
      <c r="O9" s="340">
        <v>2414649</v>
      </c>
      <c r="P9" s="323">
        <v>2509714</v>
      </c>
      <c r="Q9" s="241">
        <v>2757350</v>
      </c>
      <c r="R9" s="1461"/>
      <c r="S9" s="1471" t="s">
        <v>93</v>
      </c>
      <c r="T9" s="1472">
        <v>598901</v>
      </c>
      <c r="U9" s="1588">
        <v>834249</v>
      </c>
    </row>
    <row r="10" spans="1:21" s="17" customFormat="1" ht="21.75" customHeight="1">
      <c r="B10" s="56" t="s">
        <v>26</v>
      </c>
      <c r="C10" s="953">
        <v>-1789582</v>
      </c>
      <c r="D10" s="953">
        <v>-1560504</v>
      </c>
      <c r="E10" s="953">
        <v>-1604882</v>
      </c>
      <c r="F10" s="953">
        <v>-1612013</v>
      </c>
      <c r="G10" s="953">
        <v>-1477333</v>
      </c>
      <c r="H10" s="953">
        <v>-1354664</v>
      </c>
      <c r="I10" s="953">
        <v>-1584078</v>
      </c>
      <c r="J10" s="954">
        <v>-1615233</v>
      </c>
      <c r="K10" s="954">
        <v>-1534330</v>
      </c>
      <c r="L10" s="1084">
        <v>-1414365</v>
      </c>
      <c r="M10" s="954">
        <v>-1829433</v>
      </c>
      <c r="N10" s="339">
        <v>-2142272</v>
      </c>
      <c r="O10" s="340">
        <v>-2088694</v>
      </c>
      <c r="P10" s="323">
        <v>-2162921</v>
      </c>
      <c r="Q10" s="241">
        <v>-2389861</v>
      </c>
      <c r="R10" s="1461"/>
      <c r="S10" s="1471" t="s">
        <v>26</v>
      </c>
      <c r="T10" s="1472">
        <v>-516658</v>
      </c>
      <c r="U10" s="1588">
        <v>-722902</v>
      </c>
    </row>
    <row r="11" spans="1:21" s="17" customFormat="1" ht="21.75" customHeight="1">
      <c r="B11" s="56" t="s">
        <v>17</v>
      </c>
      <c r="C11" s="953">
        <v>217066</v>
      </c>
      <c r="D11" s="953">
        <v>187245</v>
      </c>
      <c r="E11" s="953">
        <v>198221</v>
      </c>
      <c r="F11" s="953">
        <v>197688</v>
      </c>
      <c r="G11" s="953">
        <v>180739</v>
      </c>
      <c r="H11" s="953">
        <v>200685</v>
      </c>
      <c r="I11" s="953">
        <v>232380</v>
      </c>
      <c r="J11" s="954">
        <v>240956</v>
      </c>
      <c r="K11" s="954">
        <v>220494</v>
      </c>
      <c r="L11" s="1084">
        <v>188120</v>
      </c>
      <c r="M11" s="954">
        <v>271319</v>
      </c>
      <c r="N11" s="339">
        <v>337567</v>
      </c>
      <c r="O11" s="340">
        <v>325955</v>
      </c>
      <c r="P11" s="323">
        <v>346793</v>
      </c>
      <c r="Q11" s="241">
        <v>367489</v>
      </c>
      <c r="R11" s="1461"/>
      <c r="S11" s="1471" t="s">
        <v>17</v>
      </c>
      <c r="T11" s="1472">
        <v>82242</v>
      </c>
      <c r="U11" s="1588">
        <v>111347</v>
      </c>
    </row>
    <row r="12" spans="1:21" s="14" customFormat="1" ht="21.75" customHeight="1">
      <c r="B12" s="131" t="s">
        <v>27</v>
      </c>
      <c r="C12" s="955">
        <v>-153663</v>
      </c>
      <c r="D12" s="955">
        <v>-151091</v>
      </c>
      <c r="E12" s="955">
        <v>-151628</v>
      </c>
      <c r="F12" s="955">
        <v>-149739</v>
      </c>
      <c r="G12" s="955">
        <v>-154416</v>
      </c>
      <c r="H12" s="955">
        <v>-153038</v>
      </c>
      <c r="I12" s="955">
        <v>-162662</v>
      </c>
      <c r="J12" s="956">
        <v>-173433</v>
      </c>
      <c r="K12" s="956">
        <v>-173243</v>
      </c>
      <c r="L12" s="1085">
        <v>-161080</v>
      </c>
      <c r="M12" s="956">
        <v>-180314</v>
      </c>
      <c r="N12" s="361">
        <v>-222771</v>
      </c>
      <c r="O12" s="342">
        <v>-241464</v>
      </c>
      <c r="P12" s="324">
        <v>-269903</v>
      </c>
      <c r="Q12" s="242">
        <v>-305116</v>
      </c>
      <c r="R12" s="1461"/>
      <c r="S12" s="1473" t="s">
        <v>27</v>
      </c>
      <c r="T12" s="1474">
        <v>-70233</v>
      </c>
      <c r="U12" s="1589">
        <v>-83025</v>
      </c>
    </row>
    <row r="13" spans="1:21" s="17" customFormat="1" ht="21.75" customHeight="1">
      <c r="B13" s="957" t="s">
        <v>94</v>
      </c>
      <c r="C13" s="958">
        <v>-5930</v>
      </c>
      <c r="D13" s="958">
        <v>-10660</v>
      </c>
      <c r="E13" s="958">
        <v>-22898</v>
      </c>
      <c r="F13" s="958">
        <v>-14398</v>
      </c>
      <c r="G13" s="958">
        <v>2919</v>
      </c>
      <c r="H13" s="958">
        <v>3971</v>
      </c>
      <c r="I13" s="958">
        <v>-9878</v>
      </c>
      <c r="J13" s="959">
        <v>2476</v>
      </c>
      <c r="K13" s="959">
        <v>7530</v>
      </c>
      <c r="L13" s="1086">
        <v>-1137</v>
      </c>
      <c r="M13" s="959">
        <v>-13784</v>
      </c>
      <c r="N13" s="647">
        <v>12770</v>
      </c>
      <c r="O13" s="1265">
        <v>3240</v>
      </c>
      <c r="P13" s="1399">
        <v>12306</v>
      </c>
      <c r="Q13" s="1344">
        <v>10121</v>
      </c>
      <c r="R13" s="1461"/>
      <c r="S13" s="1464" t="s">
        <v>94</v>
      </c>
      <c r="T13" s="1475" t="s">
        <v>788</v>
      </c>
      <c r="U13" s="1476" t="s">
        <v>789</v>
      </c>
    </row>
    <row r="14" spans="1:21" s="14" customFormat="1" ht="21.75" customHeight="1">
      <c r="B14" s="223" t="s">
        <v>95</v>
      </c>
      <c r="C14" s="960">
        <v>1839</v>
      </c>
      <c r="D14" s="960">
        <v>2209</v>
      </c>
      <c r="E14" s="960">
        <v>6132</v>
      </c>
      <c r="F14" s="960">
        <v>1058</v>
      </c>
      <c r="G14" s="960">
        <v>1498</v>
      </c>
      <c r="H14" s="960">
        <v>4797</v>
      </c>
      <c r="I14" s="960">
        <v>-324</v>
      </c>
      <c r="J14" s="961">
        <v>1764</v>
      </c>
      <c r="K14" s="961">
        <v>10274</v>
      </c>
      <c r="L14" s="1087">
        <v>2860</v>
      </c>
      <c r="M14" s="961">
        <v>6702</v>
      </c>
      <c r="N14" s="95">
        <v>2197</v>
      </c>
      <c r="O14" s="343">
        <v>2077</v>
      </c>
      <c r="P14" s="313">
        <v>-531</v>
      </c>
      <c r="Q14" s="212">
        <v>-12</v>
      </c>
      <c r="R14" s="1461"/>
      <c r="S14" s="1467" t="s">
        <v>95</v>
      </c>
      <c r="T14" s="1468">
        <v>-308</v>
      </c>
      <c r="U14" s="1586">
        <v>107</v>
      </c>
    </row>
    <row r="15" spans="1:21" s="14" customFormat="1" ht="21.75" customHeight="1">
      <c r="B15" s="962" t="s">
        <v>195</v>
      </c>
      <c r="C15" s="963">
        <v>-3190</v>
      </c>
      <c r="D15" s="963">
        <v>-11549</v>
      </c>
      <c r="E15" s="963">
        <v>-19461</v>
      </c>
      <c r="F15" s="963">
        <v>-17446</v>
      </c>
      <c r="G15" s="963">
        <v>-24051</v>
      </c>
      <c r="H15" s="963">
        <v>-4618</v>
      </c>
      <c r="I15" s="963">
        <v>-4402</v>
      </c>
      <c r="J15" s="964">
        <v>-509</v>
      </c>
      <c r="K15" s="964">
        <v>-2833</v>
      </c>
      <c r="L15" s="1088">
        <v>-5470</v>
      </c>
      <c r="M15" s="964">
        <v>-2637</v>
      </c>
      <c r="N15" s="82">
        <v>-14338</v>
      </c>
      <c r="O15" s="344">
        <v>-4983</v>
      </c>
      <c r="P15" s="312">
        <v>-918</v>
      </c>
      <c r="Q15" s="209">
        <v>-17123</v>
      </c>
      <c r="R15" s="1461"/>
      <c r="S15" s="1477" t="s">
        <v>195</v>
      </c>
      <c r="T15" s="1478">
        <v>-2</v>
      </c>
      <c r="U15" s="1590">
        <v>-695</v>
      </c>
    </row>
    <row r="16" spans="1:21" s="14" customFormat="1" ht="21.75" customHeight="1">
      <c r="B16" s="962" t="s">
        <v>635</v>
      </c>
      <c r="C16" s="949">
        <v>957</v>
      </c>
      <c r="D16" s="949">
        <v>2138</v>
      </c>
      <c r="E16" s="949">
        <v>1666</v>
      </c>
      <c r="F16" s="949">
        <v>1758</v>
      </c>
      <c r="G16" s="949">
        <v>12909</v>
      </c>
      <c r="H16" s="949">
        <v>10358</v>
      </c>
      <c r="I16" s="949">
        <v>7517</v>
      </c>
      <c r="J16" s="950">
        <v>8039</v>
      </c>
      <c r="K16" s="950">
        <v>3415</v>
      </c>
      <c r="L16" s="1082">
        <v>3923</v>
      </c>
      <c r="M16" s="950">
        <v>6060</v>
      </c>
      <c r="N16" s="84">
        <v>30776</v>
      </c>
      <c r="O16" s="345">
        <v>8073</v>
      </c>
      <c r="P16" s="250">
        <v>17253</v>
      </c>
      <c r="Q16" s="126">
        <v>41746</v>
      </c>
      <c r="R16" s="1461"/>
      <c r="S16" s="1477" t="s">
        <v>776</v>
      </c>
      <c r="T16" s="1468">
        <v>1805</v>
      </c>
      <c r="U16" s="1586">
        <v>3</v>
      </c>
    </row>
    <row r="17" spans="2:21" s="14" customFormat="1" ht="21.75" customHeight="1">
      <c r="B17" s="962" t="s">
        <v>575</v>
      </c>
      <c r="C17" s="949">
        <v>-1728</v>
      </c>
      <c r="D17" s="949">
        <v>-3525</v>
      </c>
      <c r="E17" s="949">
        <v>-2684</v>
      </c>
      <c r="F17" s="949">
        <v>-2080</v>
      </c>
      <c r="G17" s="949">
        <v>-1349</v>
      </c>
      <c r="H17" s="949">
        <v>-8174</v>
      </c>
      <c r="I17" s="949">
        <v>-11847</v>
      </c>
      <c r="J17" s="950">
        <v>-3099</v>
      </c>
      <c r="K17" s="950">
        <v>-545</v>
      </c>
      <c r="L17" s="1082">
        <v>-2128</v>
      </c>
      <c r="M17" s="950">
        <v>-18215</v>
      </c>
      <c r="N17" s="84">
        <v>-8604</v>
      </c>
      <c r="O17" s="345">
        <v>-3980</v>
      </c>
      <c r="P17" s="250">
        <v>-2343</v>
      </c>
      <c r="Q17" s="126">
        <v>-12623</v>
      </c>
      <c r="R17" s="1461"/>
      <c r="S17" s="1477" t="s">
        <v>575</v>
      </c>
      <c r="T17" s="1468">
        <v>0</v>
      </c>
      <c r="U17" s="1591">
        <v>-20</v>
      </c>
    </row>
    <row r="18" spans="2:21" s="14" customFormat="1" ht="21.75" customHeight="1">
      <c r="B18" s="60" t="s">
        <v>96</v>
      </c>
      <c r="C18" s="965">
        <v>11705</v>
      </c>
      <c r="D18" s="949">
        <v>10702</v>
      </c>
      <c r="E18" s="949">
        <v>10429</v>
      </c>
      <c r="F18" s="949">
        <v>17193</v>
      </c>
      <c r="G18" s="949">
        <v>20646</v>
      </c>
      <c r="H18" s="949">
        <v>9566</v>
      </c>
      <c r="I18" s="949">
        <v>6763</v>
      </c>
      <c r="J18" s="950">
        <v>5113</v>
      </c>
      <c r="K18" s="950">
        <v>5800</v>
      </c>
      <c r="L18" s="1082">
        <v>8005</v>
      </c>
      <c r="M18" s="950">
        <v>7357</v>
      </c>
      <c r="N18" s="84">
        <v>11040</v>
      </c>
      <c r="O18" s="345">
        <v>14379</v>
      </c>
      <c r="P18" s="250">
        <v>11717</v>
      </c>
      <c r="Q18" s="126">
        <v>12997</v>
      </c>
      <c r="R18" s="1461"/>
      <c r="S18" s="1477" t="s">
        <v>96</v>
      </c>
      <c r="T18" s="1468">
        <v>2974</v>
      </c>
      <c r="U18" s="1586">
        <v>2262</v>
      </c>
    </row>
    <row r="19" spans="2:21" s="14" customFormat="1" ht="21.75" customHeight="1">
      <c r="B19" s="224" t="s">
        <v>97</v>
      </c>
      <c r="C19" s="949">
        <v>-15513</v>
      </c>
      <c r="D19" s="949">
        <v>-10636</v>
      </c>
      <c r="E19" s="949">
        <v>-18980</v>
      </c>
      <c r="F19" s="949">
        <v>-14882</v>
      </c>
      <c r="G19" s="949">
        <v>-6733</v>
      </c>
      <c r="H19" s="949">
        <v>-7958</v>
      </c>
      <c r="I19" s="949">
        <v>-7584</v>
      </c>
      <c r="J19" s="950">
        <v>-8832</v>
      </c>
      <c r="K19" s="950">
        <v>-8580</v>
      </c>
      <c r="L19" s="1082">
        <v>-8327</v>
      </c>
      <c r="M19" s="950">
        <v>-13052</v>
      </c>
      <c r="N19" s="84">
        <v>-8301</v>
      </c>
      <c r="O19" s="345">
        <v>-12327</v>
      </c>
      <c r="P19" s="250">
        <v>-12871</v>
      </c>
      <c r="Q19" s="126">
        <v>-14863</v>
      </c>
      <c r="R19" s="1461"/>
      <c r="S19" s="1479" t="s">
        <v>97</v>
      </c>
      <c r="T19" s="1474">
        <v>-2264</v>
      </c>
      <c r="U19" s="1589">
        <v>-1791</v>
      </c>
    </row>
    <row r="20" spans="2:21" s="14" customFormat="1" ht="21.75" customHeight="1">
      <c r="B20" s="56" t="s">
        <v>98</v>
      </c>
      <c r="C20" s="953">
        <v>-5930</v>
      </c>
      <c r="D20" s="953">
        <v>-10660</v>
      </c>
      <c r="E20" s="953">
        <v>-22898</v>
      </c>
      <c r="F20" s="953">
        <v>-14398</v>
      </c>
      <c r="G20" s="953">
        <v>2919</v>
      </c>
      <c r="H20" s="953">
        <v>3971</v>
      </c>
      <c r="I20" s="953">
        <v>-9878</v>
      </c>
      <c r="J20" s="954">
        <v>2476</v>
      </c>
      <c r="K20" s="954">
        <v>7530</v>
      </c>
      <c r="L20" s="1084">
        <v>-1137</v>
      </c>
      <c r="M20" s="954">
        <v>-13784</v>
      </c>
      <c r="N20" s="339">
        <v>12770</v>
      </c>
      <c r="O20" s="340">
        <v>-12327</v>
      </c>
      <c r="P20" s="323">
        <v>-12871</v>
      </c>
      <c r="Q20" s="241">
        <v>10121</v>
      </c>
      <c r="R20" s="1461"/>
      <c r="S20" s="1471" t="s">
        <v>98</v>
      </c>
      <c r="T20" s="1480">
        <v>2204</v>
      </c>
      <c r="U20" s="1481">
        <v>-135</v>
      </c>
    </row>
    <row r="21" spans="2:21" s="14" customFormat="1" ht="21.75" customHeight="1">
      <c r="B21" s="945" t="s">
        <v>196</v>
      </c>
      <c r="C21" s="946">
        <v>57472</v>
      </c>
      <c r="D21" s="946">
        <v>25493</v>
      </c>
      <c r="E21" s="946">
        <v>23694</v>
      </c>
      <c r="F21" s="946">
        <v>33550</v>
      </c>
      <c r="G21" s="946">
        <v>29242</v>
      </c>
      <c r="H21" s="946">
        <v>51618</v>
      </c>
      <c r="I21" s="946">
        <v>59838</v>
      </c>
      <c r="J21" s="947" t="s">
        <v>13</v>
      </c>
      <c r="K21" s="947" t="s">
        <v>13</v>
      </c>
      <c r="L21" s="1081" t="s">
        <v>13</v>
      </c>
      <c r="M21" s="947" t="s">
        <v>655</v>
      </c>
      <c r="N21" s="400" t="s">
        <v>13</v>
      </c>
      <c r="O21" s="1266" t="s">
        <v>668</v>
      </c>
      <c r="P21" s="1345" t="s">
        <v>675</v>
      </c>
      <c r="Q21" s="1345" t="s">
        <v>13</v>
      </c>
      <c r="R21" s="1461"/>
      <c r="S21" s="1471" t="s">
        <v>196</v>
      </c>
      <c r="T21" s="1480" t="s">
        <v>25</v>
      </c>
      <c r="U21" s="1481" t="s">
        <v>13</v>
      </c>
    </row>
    <row r="22" spans="2:21" s="17" customFormat="1" ht="21.75" customHeight="1">
      <c r="B22" s="957" t="s">
        <v>101</v>
      </c>
      <c r="C22" s="958"/>
      <c r="D22" s="958"/>
      <c r="E22" s="958"/>
      <c r="F22" s="958"/>
      <c r="G22" s="958"/>
      <c r="H22" s="958"/>
      <c r="I22" s="958"/>
      <c r="J22" s="959"/>
      <c r="K22" s="959"/>
      <c r="L22" s="1086"/>
      <c r="M22" s="959"/>
      <c r="N22" s="647"/>
      <c r="O22" s="1265"/>
      <c r="P22" s="1399"/>
      <c r="Q22" s="1344"/>
      <c r="R22" s="1461"/>
      <c r="S22" s="1482" t="s">
        <v>101</v>
      </c>
      <c r="T22" s="1475"/>
      <c r="U22" s="1476"/>
    </row>
    <row r="23" spans="2:21" s="14" customFormat="1" ht="21.75" customHeight="1">
      <c r="B23" s="60" t="s">
        <v>99</v>
      </c>
      <c r="C23" s="949">
        <v>5552</v>
      </c>
      <c r="D23" s="949">
        <v>4984</v>
      </c>
      <c r="E23" s="949">
        <v>5359</v>
      </c>
      <c r="F23" s="949">
        <v>4860</v>
      </c>
      <c r="G23" s="949">
        <v>3893</v>
      </c>
      <c r="H23" s="949">
        <v>3903</v>
      </c>
      <c r="I23" s="949">
        <v>5682</v>
      </c>
      <c r="J23" s="950">
        <v>7084</v>
      </c>
      <c r="K23" s="950">
        <v>6565</v>
      </c>
      <c r="L23" s="1082">
        <v>5418</v>
      </c>
      <c r="M23" s="950">
        <v>7425</v>
      </c>
      <c r="N23" s="84">
        <v>12802</v>
      </c>
      <c r="O23" s="345">
        <v>11928</v>
      </c>
      <c r="P23" s="250">
        <v>14866</v>
      </c>
      <c r="Q23" s="126">
        <v>20628</v>
      </c>
      <c r="R23" s="1461"/>
      <c r="S23" s="1477" t="s">
        <v>99</v>
      </c>
      <c r="T23" s="1468">
        <v>4416</v>
      </c>
      <c r="U23" s="1586">
        <v>5625</v>
      </c>
    </row>
    <row r="24" spans="2:21" s="14" customFormat="1" ht="21.75" customHeight="1">
      <c r="B24" s="60" t="s">
        <v>100</v>
      </c>
      <c r="C24" s="949">
        <v>3283</v>
      </c>
      <c r="D24" s="949">
        <v>2761</v>
      </c>
      <c r="E24" s="949">
        <v>3810</v>
      </c>
      <c r="F24" s="949">
        <v>4456</v>
      </c>
      <c r="G24" s="949">
        <v>4349</v>
      </c>
      <c r="H24" s="949">
        <v>4165</v>
      </c>
      <c r="I24" s="949">
        <v>4639</v>
      </c>
      <c r="J24" s="950">
        <v>5167</v>
      </c>
      <c r="K24" s="950">
        <v>4228</v>
      </c>
      <c r="L24" s="1082">
        <v>3034</v>
      </c>
      <c r="M24" s="950">
        <v>5063</v>
      </c>
      <c r="N24" s="84">
        <v>6732</v>
      </c>
      <c r="O24" s="345">
        <v>5545</v>
      </c>
      <c r="P24" s="250">
        <v>7375</v>
      </c>
      <c r="Q24" s="126">
        <v>5218</v>
      </c>
      <c r="R24" s="1461"/>
      <c r="S24" s="1477" t="s">
        <v>100</v>
      </c>
      <c r="T24" s="1468">
        <v>2323</v>
      </c>
      <c r="U24" s="1586">
        <v>1290</v>
      </c>
    </row>
    <row r="25" spans="2:21" s="14" customFormat="1" ht="21.75" customHeight="1">
      <c r="B25" s="224" t="s">
        <v>197</v>
      </c>
      <c r="C25" s="949">
        <v>39</v>
      </c>
      <c r="D25" s="949">
        <v>276</v>
      </c>
      <c r="E25" s="949">
        <v>43</v>
      </c>
      <c r="F25" s="949">
        <v>78</v>
      </c>
      <c r="G25" s="949" t="s">
        <v>13</v>
      </c>
      <c r="H25" s="949" t="s">
        <v>25</v>
      </c>
      <c r="I25" s="949" t="s">
        <v>25</v>
      </c>
      <c r="J25" s="950">
        <v>143</v>
      </c>
      <c r="K25" s="950" t="s">
        <v>25</v>
      </c>
      <c r="L25" s="1082">
        <v>53</v>
      </c>
      <c r="M25" s="970">
        <v>828</v>
      </c>
      <c r="N25" s="356" t="s">
        <v>669</v>
      </c>
      <c r="O25" s="357">
        <v>684</v>
      </c>
      <c r="P25" s="325">
        <v>744</v>
      </c>
      <c r="Q25" s="243">
        <v>3783</v>
      </c>
      <c r="R25" s="1461"/>
      <c r="S25" s="1483" t="s">
        <v>197</v>
      </c>
      <c r="T25" s="1484" t="s">
        <v>25</v>
      </c>
      <c r="U25" s="1592">
        <v>1324</v>
      </c>
    </row>
    <row r="26" spans="2:21" s="14" customFormat="1" ht="21.75" customHeight="1">
      <c r="B26" s="56" t="s">
        <v>102</v>
      </c>
      <c r="C26" s="953">
        <v>8875</v>
      </c>
      <c r="D26" s="953">
        <v>8022</v>
      </c>
      <c r="E26" s="953">
        <v>9213</v>
      </c>
      <c r="F26" s="953">
        <v>9395</v>
      </c>
      <c r="G26" s="953">
        <v>8242</v>
      </c>
      <c r="H26" s="953">
        <v>8068</v>
      </c>
      <c r="I26" s="953">
        <v>10321</v>
      </c>
      <c r="J26" s="954">
        <v>12395</v>
      </c>
      <c r="K26" s="954">
        <v>10794</v>
      </c>
      <c r="L26" s="1084">
        <v>8506</v>
      </c>
      <c r="M26" s="1100">
        <v>13317</v>
      </c>
      <c r="N26" s="1101">
        <v>19534</v>
      </c>
      <c r="O26" s="1267">
        <v>18158</v>
      </c>
      <c r="P26" s="1400">
        <v>22987</v>
      </c>
      <c r="Q26" s="1346">
        <v>29630</v>
      </c>
      <c r="R26" s="1461"/>
      <c r="S26" s="1471" t="s">
        <v>102</v>
      </c>
      <c r="T26" s="1472">
        <v>6739</v>
      </c>
      <c r="U26" s="1588">
        <v>8240</v>
      </c>
    </row>
    <row r="27" spans="2:21" s="17" customFormat="1" ht="21.75" customHeight="1">
      <c r="B27" s="966" t="s">
        <v>103</v>
      </c>
      <c r="C27" s="967"/>
      <c r="D27" s="967"/>
      <c r="E27" s="967"/>
      <c r="F27" s="967"/>
      <c r="G27" s="967"/>
      <c r="H27" s="967"/>
      <c r="I27" s="967"/>
      <c r="J27" s="968"/>
      <c r="K27" s="968"/>
      <c r="L27" s="1089"/>
      <c r="M27" s="968"/>
      <c r="N27" s="648"/>
      <c r="O27" s="1268"/>
      <c r="P27" s="1401"/>
      <c r="Q27" s="1347"/>
      <c r="R27" s="1461"/>
      <c r="S27" s="1485" t="s">
        <v>103</v>
      </c>
      <c r="T27" s="1486"/>
      <c r="U27" s="1487"/>
    </row>
    <row r="28" spans="2:21" s="14" customFormat="1" ht="21.75" customHeight="1">
      <c r="B28" s="60" t="s">
        <v>65</v>
      </c>
      <c r="C28" s="949">
        <v>-23848</v>
      </c>
      <c r="D28" s="949">
        <v>-21247</v>
      </c>
      <c r="E28" s="949">
        <v>-19855</v>
      </c>
      <c r="F28" s="949">
        <v>-18975</v>
      </c>
      <c r="G28" s="949">
        <v>-16316</v>
      </c>
      <c r="H28" s="949">
        <v>-14382</v>
      </c>
      <c r="I28" s="949">
        <v>-14746</v>
      </c>
      <c r="J28" s="950">
        <v>-15290</v>
      </c>
      <c r="K28" s="950">
        <v>-14908</v>
      </c>
      <c r="L28" s="1082">
        <v>-11774</v>
      </c>
      <c r="M28" s="950">
        <v>-11210</v>
      </c>
      <c r="N28" s="84">
        <v>-18537</v>
      </c>
      <c r="O28" s="345">
        <v>-24006</v>
      </c>
      <c r="P28" s="250">
        <v>-26509</v>
      </c>
      <c r="Q28" s="126">
        <v>-30512</v>
      </c>
      <c r="R28" s="1461"/>
      <c r="S28" s="1477" t="s">
        <v>65</v>
      </c>
      <c r="T28" s="1478">
        <v>-6695</v>
      </c>
      <c r="U28" s="1590">
        <v>-9367</v>
      </c>
    </row>
    <row r="29" spans="2:21" s="14" customFormat="1" ht="21.75" customHeight="1">
      <c r="B29" s="224" t="s">
        <v>198</v>
      </c>
      <c r="C29" s="969">
        <v>-338</v>
      </c>
      <c r="D29" s="969" t="s">
        <v>13</v>
      </c>
      <c r="E29" s="969" t="s">
        <v>13</v>
      </c>
      <c r="F29" s="969" t="s">
        <v>13</v>
      </c>
      <c r="G29" s="969">
        <v>-63</v>
      </c>
      <c r="H29" s="969">
        <v>-22</v>
      </c>
      <c r="I29" s="969">
        <v>-128</v>
      </c>
      <c r="J29" s="970" t="s">
        <v>25</v>
      </c>
      <c r="K29" s="970">
        <v>-47</v>
      </c>
      <c r="L29" s="1090" t="s">
        <v>13</v>
      </c>
      <c r="M29" s="970" t="s">
        <v>655</v>
      </c>
      <c r="N29" s="356">
        <v>-808</v>
      </c>
      <c r="O29" s="1269" t="s">
        <v>668</v>
      </c>
      <c r="P29" s="1361" t="s">
        <v>675</v>
      </c>
      <c r="Q29" s="1348" t="s">
        <v>13</v>
      </c>
      <c r="R29" s="1461"/>
      <c r="S29" s="1488" t="s">
        <v>198</v>
      </c>
      <c r="T29" s="1361">
        <v>-114</v>
      </c>
      <c r="U29" s="1348" t="s">
        <v>669</v>
      </c>
    </row>
    <row r="30" spans="2:21" s="14" customFormat="1" ht="21.75" customHeight="1">
      <c r="B30" s="56" t="s">
        <v>104</v>
      </c>
      <c r="C30" s="971">
        <v>-24186</v>
      </c>
      <c r="D30" s="971">
        <v>-21247</v>
      </c>
      <c r="E30" s="971">
        <v>-19855</v>
      </c>
      <c r="F30" s="971">
        <v>-18975</v>
      </c>
      <c r="G30" s="971">
        <v>-16379</v>
      </c>
      <c r="H30" s="971">
        <v>-14405</v>
      </c>
      <c r="I30" s="971">
        <v>-14874</v>
      </c>
      <c r="J30" s="972">
        <v>-15290</v>
      </c>
      <c r="K30" s="972">
        <v>-14956</v>
      </c>
      <c r="L30" s="1091">
        <v>-11774</v>
      </c>
      <c r="M30" s="972">
        <v>-11210</v>
      </c>
      <c r="N30" s="358">
        <v>-19345</v>
      </c>
      <c r="O30" s="359">
        <v>-24006</v>
      </c>
      <c r="P30" s="326">
        <v>-26509</v>
      </c>
      <c r="Q30" s="244">
        <v>-30512</v>
      </c>
      <c r="R30" s="1461"/>
      <c r="S30" s="1471" t="s">
        <v>104</v>
      </c>
      <c r="T30" s="1472">
        <v>-6809</v>
      </c>
      <c r="U30" s="1588">
        <v>-9367</v>
      </c>
    </row>
    <row r="31" spans="2:21" s="17" customFormat="1" ht="40.25" customHeight="1">
      <c r="B31" s="56" t="s">
        <v>110</v>
      </c>
      <c r="C31" s="953">
        <v>16296</v>
      </c>
      <c r="D31" s="953">
        <v>15784</v>
      </c>
      <c r="E31" s="953">
        <v>30979</v>
      </c>
      <c r="F31" s="953">
        <v>28613</v>
      </c>
      <c r="G31" s="953">
        <v>23163</v>
      </c>
      <c r="H31" s="953">
        <v>12673</v>
      </c>
      <c r="I31" s="953">
        <v>25057</v>
      </c>
      <c r="J31" s="954">
        <v>27779</v>
      </c>
      <c r="K31" s="954">
        <v>24908</v>
      </c>
      <c r="L31" s="1084">
        <v>14786</v>
      </c>
      <c r="M31" s="954">
        <v>37968</v>
      </c>
      <c r="N31" s="339">
        <v>27282</v>
      </c>
      <c r="O31" s="340">
        <v>43615</v>
      </c>
      <c r="P31" s="323">
        <v>49627</v>
      </c>
      <c r="Q31" s="241">
        <v>44017</v>
      </c>
      <c r="R31" s="1461"/>
      <c r="S31" s="1471" t="s">
        <v>110</v>
      </c>
      <c r="T31" s="1489">
        <v>10803</v>
      </c>
      <c r="U31" s="1593">
        <v>14059</v>
      </c>
    </row>
    <row r="32" spans="2:21" s="17" customFormat="1" ht="21.75" customHeight="1">
      <c r="B32" s="56" t="s">
        <v>105</v>
      </c>
      <c r="C32" s="953">
        <v>58457</v>
      </c>
      <c r="D32" s="953">
        <v>28052</v>
      </c>
      <c r="E32" s="953">
        <v>44033</v>
      </c>
      <c r="F32" s="953">
        <v>52584</v>
      </c>
      <c r="G32" s="953">
        <v>44269</v>
      </c>
      <c r="H32" s="953">
        <v>57955</v>
      </c>
      <c r="I32" s="953">
        <v>80343</v>
      </c>
      <c r="J32" s="954">
        <v>94882</v>
      </c>
      <c r="K32" s="954">
        <v>75528</v>
      </c>
      <c r="L32" s="1084">
        <v>37420</v>
      </c>
      <c r="M32" s="954">
        <v>117295</v>
      </c>
      <c r="N32" s="339">
        <v>155036</v>
      </c>
      <c r="O32" s="340">
        <v>125498</v>
      </c>
      <c r="P32" s="323">
        <v>135300</v>
      </c>
      <c r="Q32" s="241">
        <v>115630</v>
      </c>
      <c r="R32" s="1461"/>
      <c r="S32" s="1471" t="s">
        <v>105</v>
      </c>
      <c r="T32" s="1472">
        <v>24946</v>
      </c>
      <c r="U32" s="1588">
        <v>41117</v>
      </c>
    </row>
    <row r="33" spans="2:21" s="17" customFormat="1" ht="21.75" customHeight="1">
      <c r="B33" s="56" t="s">
        <v>106</v>
      </c>
      <c r="C33" s="953">
        <v>-56735</v>
      </c>
      <c r="D33" s="953">
        <v>-11058</v>
      </c>
      <c r="E33" s="953">
        <v>-11949</v>
      </c>
      <c r="F33" s="953">
        <v>-14933</v>
      </c>
      <c r="G33" s="953">
        <v>-7782</v>
      </c>
      <c r="H33" s="953">
        <v>-13879</v>
      </c>
      <c r="I33" s="953">
        <v>-18648</v>
      </c>
      <c r="J33" s="954">
        <v>-19662</v>
      </c>
      <c r="K33" s="954">
        <v>-10954</v>
      </c>
      <c r="L33" s="1084">
        <v>-8002</v>
      </c>
      <c r="M33" s="954">
        <v>-31824</v>
      </c>
      <c r="N33" s="339">
        <v>-39211</v>
      </c>
      <c r="O33" s="340">
        <v>-22437</v>
      </c>
      <c r="P33" s="323">
        <v>-21101</v>
      </c>
      <c r="Q33" s="241">
        <v>-7983</v>
      </c>
      <c r="R33" s="1461"/>
      <c r="S33" s="1471" t="s">
        <v>106</v>
      </c>
      <c r="T33" s="1489">
        <v>-2991</v>
      </c>
      <c r="U33" s="1593">
        <v>-8760</v>
      </c>
    </row>
    <row r="34" spans="2:21" s="14" customFormat="1" ht="21.75" customHeight="1">
      <c r="B34" s="973" t="s">
        <v>107</v>
      </c>
      <c r="C34" s="971">
        <v>1722</v>
      </c>
      <c r="D34" s="971">
        <v>16993</v>
      </c>
      <c r="E34" s="971">
        <v>32083</v>
      </c>
      <c r="F34" s="971">
        <v>37650</v>
      </c>
      <c r="G34" s="971">
        <v>36486</v>
      </c>
      <c r="H34" s="971">
        <v>44075</v>
      </c>
      <c r="I34" s="971">
        <v>61694</v>
      </c>
      <c r="J34" s="972">
        <v>75219</v>
      </c>
      <c r="K34" s="972">
        <v>64573</v>
      </c>
      <c r="L34" s="1091">
        <v>29417</v>
      </c>
      <c r="M34" s="972">
        <v>85471</v>
      </c>
      <c r="N34" s="358">
        <v>115824</v>
      </c>
      <c r="O34" s="359">
        <v>103060</v>
      </c>
      <c r="P34" s="326">
        <v>114199</v>
      </c>
      <c r="Q34" s="244">
        <v>107647</v>
      </c>
      <c r="R34" s="1461"/>
      <c r="S34" s="1490" t="s">
        <v>107</v>
      </c>
      <c r="T34" s="1472">
        <v>21954</v>
      </c>
      <c r="U34" s="1588">
        <v>32357</v>
      </c>
    </row>
    <row r="35" spans="2:21" s="14" customFormat="1" ht="21.75" customHeight="1">
      <c r="B35" s="974" t="s">
        <v>108</v>
      </c>
      <c r="C35" s="975"/>
      <c r="D35" s="975"/>
      <c r="E35" s="975"/>
      <c r="F35" s="975"/>
      <c r="G35" s="975"/>
      <c r="H35" s="975"/>
      <c r="I35" s="975"/>
      <c r="J35" s="976"/>
      <c r="K35" s="976"/>
      <c r="L35" s="1092"/>
      <c r="M35" s="976"/>
      <c r="N35" s="1102"/>
      <c r="O35" s="1270"/>
      <c r="P35" s="1402"/>
      <c r="Q35" s="1349"/>
      <c r="R35" s="1461"/>
      <c r="S35" s="1491" t="s">
        <v>108</v>
      </c>
      <c r="T35" s="1492"/>
      <c r="U35" s="1493"/>
    </row>
    <row r="36" spans="2:21" s="14" customFormat="1" ht="21.75" customHeight="1">
      <c r="B36" s="977" t="s">
        <v>194</v>
      </c>
      <c r="C36" s="978">
        <v>-1040</v>
      </c>
      <c r="D36" s="978">
        <v>13448</v>
      </c>
      <c r="E36" s="978">
        <v>27250</v>
      </c>
      <c r="F36" s="978">
        <v>33075</v>
      </c>
      <c r="G36" s="978">
        <v>36526</v>
      </c>
      <c r="H36" s="978">
        <v>40760</v>
      </c>
      <c r="I36" s="978">
        <v>56842</v>
      </c>
      <c r="J36" s="979">
        <v>70419</v>
      </c>
      <c r="K36" s="979">
        <v>60821</v>
      </c>
      <c r="L36" s="1093">
        <v>27001</v>
      </c>
      <c r="M36" s="979">
        <v>82332</v>
      </c>
      <c r="N36" s="646">
        <v>111247</v>
      </c>
      <c r="O36" s="1271">
        <v>100765</v>
      </c>
      <c r="P36" s="1362">
        <v>110636</v>
      </c>
      <c r="Q36" s="1350">
        <v>103611</v>
      </c>
      <c r="R36" s="1461"/>
      <c r="S36" s="1494" t="s">
        <v>194</v>
      </c>
      <c r="T36" s="1584">
        <v>21079</v>
      </c>
      <c r="U36" s="1585">
        <v>30222</v>
      </c>
    </row>
    <row r="37" spans="2:21" s="17" customFormat="1" ht="21.75" customHeight="1" thickBot="1">
      <c r="B37" s="980" t="s">
        <v>109</v>
      </c>
      <c r="C37" s="981">
        <v>2762</v>
      </c>
      <c r="D37" s="981">
        <v>3544</v>
      </c>
      <c r="E37" s="981">
        <v>4833</v>
      </c>
      <c r="F37" s="981">
        <v>4575</v>
      </c>
      <c r="G37" s="981">
        <v>-39</v>
      </c>
      <c r="H37" s="981">
        <v>3314</v>
      </c>
      <c r="I37" s="981">
        <v>4852</v>
      </c>
      <c r="J37" s="982">
        <v>4799</v>
      </c>
      <c r="K37" s="982">
        <v>3752</v>
      </c>
      <c r="L37" s="1094">
        <v>2416</v>
      </c>
      <c r="M37" s="982">
        <v>3138</v>
      </c>
      <c r="N37" s="1103">
        <v>4577</v>
      </c>
      <c r="O37" s="1272">
        <v>2294</v>
      </c>
      <c r="P37" s="1403">
        <v>3562</v>
      </c>
      <c r="Q37" s="1351">
        <v>4035</v>
      </c>
      <c r="R37" s="283"/>
      <c r="S37" s="1495" t="s">
        <v>109</v>
      </c>
      <c r="T37" s="1496">
        <v>875</v>
      </c>
      <c r="U37" s="1497">
        <v>2134</v>
      </c>
    </row>
    <row r="38" spans="2:21" s="14" customFormat="1" ht="20.5" thickTop="1">
      <c r="B38" s="58" t="s">
        <v>636</v>
      </c>
      <c r="C38" s="953">
        <v>4321734</v>
      </c>
      <c r="D38" s="953">
        <v>3934456</v>
      </c>
      <c r="E38" s="953">
        <v>4046577</v>
      </c>
      <c r="F38" s="953">
        <v>4105295</v>
      </c>
      <c r="G38" s="953">
        <v>4006649</v>
      </c>
      <c r="H38" s="953">
        <v>3745549</v>
      </c>
      <c r="I38" s="953">
        <v>4209077</v>
      </c>
      <c r="J38" s="954" t="s">
        <v>13</v>
      </c>
      <c r="K38" s="954" t="s">
        <v>13</v>
      </c>
      <c r="L38" s="1084" t="s">
        <v>13</v>
      </c>
      <c r="M38" s="954" t="s">
        <v>655</v>
      </c>
      <c r="N38" s="339" t="s">
        <v>13</v>
      </c>
      <c r="O38" s="340" t="s">
        <v>13</v>
      </c>
      <c r="P38" s="323"/>
      <c r="Q38" s="241"/>
      <c r="R38" s="1498"/>
      <c r="S38" s="1499" t="s">
        <v>636</v>
      </c>
      <c r="T38" s="1500" t="s">
        <v>25</v>
      </c>
      <c r="U38" s="1501" t="s">
        <v>13</v>
      </c>
    </row>
    <row r="39" spans="2:21" s="14" customFormat="1" ht="11.25" customHeight="1">
      <c r="B39" s="132"/>
      <c r="C39" s="983"/>
      <c r="D39" s="983"/>
      <c r="E39" s="983"/>
      <c r="F39" s="983"/>
      <c r="G39" s="983"/>
      <c r="H39" s="983"/>
      <c r="I39" s="983"/>
      <c r="J39" s="984"/>
      <c r="K39" s="984"/>
      <c r="L39" s="1095"/>
      <c r="M39" s="984"/>
      <c r="N39" s="379"/>
      <c r="O39" s="380"/>
      <c r="P39" s="327"/>
      <c r="Q39" s="245"/>
      <c r="R39" s="1502"/>
      <c r="S39" s="1503"/>
      <c r="U39" s="1627" t="s">
        <v>505</v>
      </c>
    </row>
    <row r="40" spans="2:21" s="14" customFormat="1" ht="17.5">
      <c r="B40" s="132"/>
      <c r="C40" s="985"/>
      <c r="D40" s="985"/>
      <c r="E40" s="985"/>
      <c r="F40" s="985"/>
      <c r="G40" s="985"/>
      <c r="H40" s="985"/>
      <c r="I40" s="985"/>
      <c r="J40" s="986"/>
      <c r="K40" s="986"/>
      <c r="L40" s="1096"/>
      <c r="M40" s="986"/>
      <c r="N40" s="1104"/>
      <c r="P40" s="1352"/>
      <c r="Q40" s="1352" t="s">
        <v>505</v>
      </c>
      <c r="R40" s="1504"/>
      <c r="S40" s="1503"/>
      <c r="U40" s="1628"/>
    </row>
    <row r="41" spans="2:21" s="17" customFormat="1" ht="21.75" customHeight="1">
      <c r="B41" s="58" t="s">
        <v>637</v>
      </c>
      <c r="C41" s="987">
        <v>65.8</v>
      </c>
      <c r="D41" s="987">
        <v>38.5</v>
      </c>
      <c r="E41" s="987">
        <v>68</v>
      </c>
      <c r="F41" s="987">
        <v>66.3</v>
      </c>
      <c r="G41" s="987">
        <v>41.6</v>
      </c>
      <c r="H41" s="987">
        <v>54.2</v>
      </c>
      <c r="I41" s="987">
        <v>90.8</v>
      </c>
      <c r="J41" s="988">
        <v>93.2</v>
      </c>
      <c r="K41" s="988">
        <v>68.400000000000006</v>
      </c>
      <c r="L41" s="1097">
        <v>38.4</v>
      </c>
      <c r="M41" s="988">
        <v>131.30000000000001</v>
      </c>
      <c r="N41" s="382">
        <v>145.1</v>
      </c>
      <c r="O41" s="383">
        <v>121.7</v>
      </c>
      <c r="P41" s="329">
        <v>122.7</v>
      </c>
      <c r="Q41" s="247">
        <v>102.4</v>
      </c>
      <c r="R41" s="1505"/>
      <c r="S41" s="1499" t="s">
        <v>637</v>
      </c>
      <c r="T41" s="1506">
        <v>22.9</v>
      </c>
      <c r="U41" s="1568">
        <v>40.1</v>
      </c>
    </row>
    <row r="42" spans="2:21" s="17" customFormat="1" ht="21" customHeight="1">
      <c r="B42" s="14" t="s">
        <v>638</v>
      </c>
      <c r="C42" s="14"/>
      <c r="D42" s="14"/>
      <c r="E42" s="14"/>
      <c r="F42" s="14"/>
      <c r="G42" s="14"/>
      <c r="H42" s="14"/>
      <c r="I42" s="14"/>
      <c r="J42" s="14"/>
      <c r="K42" s="14"/>
      <c r="L42" s="14"/>
      <c r="M42" s="14"/>
    </row>
    <row r="43" spans="2:21" s="990" customFormat="1" ht="21" customHeight="1">
      <c r="B43" s="989" t="s">
        <v>639</v>
      </c>
      <c r="C43" s="989"/>
      <c r="D43" s="989"/>
      <c r="E43" s="989"/>
      <c r="F43" s="989"/>
      <c r="G43" s="989"/>
      <c r="H43" s="989"/>
      <c r="I43" s="989"/>
      <c r="J43" s="989"/>
      <c r="K43" s="989"/>
      <c r="L43" s="989"/>
      <c r="M43" s="989"/>
    </row>
    <row r="44" spans="2:21" s="990" customFormat="1" ht="21" customHeight="1">
      <c r="B44" s="989" t="s">
        <v>640</v>
      </c>
      <c r="C44" s="989"/>
      <c r="D44" s="989"/>
      <c r="E44" s="989"/>
      <c r="F44" s="989"/>
      <c r="G44" s="989"/>
      <c r="H44" s="989"/>
      <c r="I44" s="989"/>
      <c r="J44" s="989"/>
      <c r="K44" s="989"/>
      <c r="L44" s="989"/>
      <c r="M44" s="989"/>
    </row>
    <row r="45" spans="2:21" s="17" customFormat="1" ht="21.75" customHeight="1">
      <c r="B45" s="1613" t="s">
        <v>641</v>
      </c>
      <c r="C45" s="1613"/>
      <c r="D45" s="1613"/>
      <c r="E45" s="1613"/>
      <c r="F45" s="1613"/>
      <c r="G45" s="1613"/>
      <c r="H45" s="1613"/>
      <c r="I45" s="1613"/>
      <c r="J45" s="991"/>
      <c r="K45" s="991"/>
      <c r="L45" s="991"/>
      <c r="M45" s="991"/>
    </row>
    <row r="46" spans="2:21" s="14" customFormat="1" ht="10.25" customHeight="1">
      <c r="B46" s="1613"/>
      <c r="C46" s="1613"/>
      <c r="D46" s="1613"/>
      <c r="E46" s="1613"/>
      <c r="F46" s="1613"/>
      <c r="G46" s="1613"/>
      <c r="H46" s="1613"/>
      <c r="I46" s="1613"/>
      <c r="J46" s="991"/>
      <c r="K46" s="991"/>
      <c r="L46" s="991"/>
      <c r="M46" s="991"/>
    </row>
    <row r="47" spans="2:21" ht="3" customHeight="1">
      <c r="B47" s="1613"/>
      <c r="C47" s="1613"/>
      <c r="D47" s="1613"/>
      <c r="E47" s="1613"/>
      <c r="F47" s="1613"/>
      <c r="G47" s="1613"/>
      <c r="H47" s="1613"/>
      <c r="I47" s="1613"/>
      <c r="J47" s="991"/>
      <c r="K47" s="991"/>
      <c r="L47" s="991"/>
      <c r="M47" s="991"/>
    </row>
    <row r="48" spans="2:21" ht="15" customHeight="1">
      <c r="B48" s="992" t="s">
        <v>642</v>
      </c>
    </row>
    <row r="49" spans="1:21" ht="15" customHeight="1">
      <c r="B49" s="14" t="s">
        <v>643</v>
      </c>
    </row>
    <row r="50" spans="1:21">
      <c r="B50" s="19"/>
    </row>
    <row r="51" spans="1:21" ht="18">
      <c r="A51" s="27" t="s">
        <v>328</v>
      </c>
      <c r="B51" s="19"/>
      <c r="Q51" s="1353"/>
      <c r="R51" s="1353" t="s">
        <v>777</v>
      </c>
    </row>
    <row r="52" spans="1:21" ht="22.5" customHeight="1">
      <c r="B52" s="22"/>
      <c r="C52" s="944"/>
      <c r="D52" s="944"/>
      <c r="E52" s="944"/>
      <c r="F52" s="944"/>
      <c r="G52" s="944"/>
      <c r="H52" s="944"/>
      <c r="I52" s="944"/>
      <c r="J52" s="944"/>
      <c r="K52" s="944"/>
      <c r="L52" s="944"/>
      <c r="N52" s="1053"/>
      <c r="O52" s="1053"/>
      <c r="P52" s="1053"/>
      <c r="Q52" s="1053" t="s">
        <v>62</v>
      </c>
      <c r="U52" s="180" t="s">
        <v>774</v>
      </c>
    </row>
    <row r="53" spans="1:21" ht="5.25" customHeight="1">
      <c r="B53" s="15"/>
    </row>
    <row r="54" spans="1:21" s="16" customFormat="1" ht="20.25" customHeight="1">
      <c r="B54" s="1604"/>
      <c r="C54" s="1614" t="s">
        <v>35</v>
      </c>
      <c r="D54" s="1614" t="s">
        <v>87</v>
      </c>
      <c r="E54" s="1614" t="s">
        <v>238</v>
      </c>
      <c r="F54" s="1614" t="s">
        <v>483</v>
      </c>
      <c r="G54" s="1614" t="s">
        <v>504</v>
      </c>
      <c r="H54" s="1614" t="s">
        <v>526</v>
      </c>
      <c r="I54" s="1614" t="s">
        <v>529</v>
      </c>
      <c r="J54" s="1615" t="s">
        <v>540</v>
      </c>
      <c r="K54" s="1617" t="s">
        <v>590</v>
      </c>
      <c r="L54" s="1615" t="s">
        <v>594</v>
      </c>
      <c r="M54" s="1615" t="s">
        <v>625</v>
      </c>
      <c r="N54" s="1602" t="s">
        <v>662</v>
      </c>
      <c r="O54" s="1607" t="s">
        <v>666</v>
      </c>
      <c r="P54" s="1596" t="s">
        <v>670</v>
      </c>
      <c r="Q54" s="1598" t="s">
        <v>718</v>
      </c>
      <c r="S54" s="1604"/>
      <c r="T54" s="1623" t="s">
        <v>775</v>
      </c>
      <c r="U54" s="1625" t="s">
        <v>780</v>
      </c>
    </row>
    <row r="55" spans="1:21" s="16" customFormat="1" ht="20.25" customHeight="1">
      <c r="B55" s="1605"/>
      <c r="C55" s="1609"/>
      <c r="D55" s="1609"/>
      <c r="E55" s="1609"/>
      <c r="F55" s="1609"/>
      <c r="G55" s="1609"/>
      <c r="H55" s="1609"/>
      <c r="I55" s="1609"/>
      <c r="J55" s="1606"/>
      <c r="K55" s="1608"/>
      <c r="L55" s="1606"/>
      <c r="M55" s="1606"/>
      <c r="N55" s="1606"/>
      <c r="O55" s="1608"/>
      <c r="P55" s="1609"/>
      <c r="Q55" s="1610"/>
      <c r="S55" s="1605"/>
      <c r="T55" s="1629"/>
      <c r="U55" s="1630"/>
    </row>
    <row r="56" spans="1:21" s="17" customFormat="1" ht="21.75" customHeight="1">
      <c r="B56" s="56" t="s">
        <v>107</v>
      </c>
      <c r="C56" s="946">
        <v>1722</v>
      </c>
      <c r="D56" s="946">
        <v>16993</v>
      </c>
      <c r="E56" s="946">
        <v>32083</v>
      </c>
      <c r="F56" s="946">
        <v>37650</v>
      </c>
      <c r="G56" s="946">
        <v>36486</v>
      </c>
      <c r="H56" s="946">
        <v>44075</v>
      </c>
      <c r="I56" s="946">
        <v>61694</v>
      </c>
      <c r="J56" s="947">
        <v>75219</v>
      </c>
      <c r="K56" s="1081">
        <v>64573</v>
      </c>
      <c r="L56" s="947">
        <v>29417</v>
      </c>
      <c r="M56" s="947">
        <v>85471</v>
      </c>
      <c r="N56" s="400">
        <v>115824</v>
      </c>
      <c r="O56" s="1276">
        <v>103060</v>
      </c>
      <c r="P56" s="248">
        <v>114199</v>
      </c>
      <c r="Q56" s="190">
        <v>107647</v>
      </c>
      <c r="S56" s="56" t="s">
        <v>778</v>
      </c>
      <c r="T56" s="1507">
        <v>21954</v>
      </c>
      <c r="U56" s="1508">
        <v>32357</v>
      </c>
    </row>
    <row r="57" spans="1:21" s="14" customFormat="1" ht="21.75" customHeight="1">
      <c r="B57" s="59" t="s">
        <v>34</v>
      </c>
      <c r="C57" s="946"/>
      <c r="D57" s="946"/>
      <c r="E57" s="946"/>
      <c r="F57" s="946"/>
      <c r="G57" s="946"/>
      <c r="H57" s="946"/>
      <c r="I57" s="946"/>
      <c r="J57" s="947"/>
      <c r="K57" s="1081"/>
      <c r="L57" s="947"/>
      <c r="M57" s="947"/>
      <c r="N57" s="400"/>
      <c r="O57" s="1276"/>
      <c r="P57" s="248"/>
      <c r="Q57" s="190"/>
      <c r="S57" s="59" t="s">
        <v>34</v>
      </c>
      <c r="T57" s="1509"/>
      <c r="U57" s="1510"/>
    </row>
    <row r="58" spans="1:21" s="14" customFormat="1" ht="18">
      <c r="B58" s="993" t="s">
        <v>111</v>
      </c>
      <c r="C58" s="971"/>
      <c r="D58" s="971"/>
      <c r="E58" s="971"/>
      <c r="F58" s="971"/>
      <c r="G58" s="971"/>
      <c r="H58" s="971"/>
      <c r="I58" s="971"/>
      <c r="J58" s="972"/>
      <c r="K58" s="1091"/>
      <c r="L58" s="972"/>
      <c r="M58" s="972"/>
      <c r="N58" s="358"/>
      <c r="O58" s="359"/>
      <c r="P58" s="326"/>
      <c r="Q58" s="244"/>
      <c r="S58" s="993" t="s">
        <v>111</v>
      </c>
      <c r="T58" s="1509"/>
      <c r="U58" s="1511"/>
    </row>
    <row r="59" spans="1:21" s="14" customFormat="1" ht="21.75" customHeight="1">
      <c r="B59" s="226" t="s">
        <v>112</v>
      </c>
      <c r="C59" s="949">
        <v>-1010</v>
      </c>
      <c r="D59" s="949">
        <v>11172</v>
      </c>
      <c r="E59" s="949">
        <v>15065</v>
      </c>
      <c r="F59" s="949">
        <v>46787</v>
      </c>
      <c r="G59" s="949">
        <v>-1232</v>
      </c>
      <c r="H59" s="949">
        <v>9977</v>
      </c>
      <c r="I59" s="949">
        <v>-575</v>
      </c>
      <c r="J59" s="950">
        <v>-10751</v>
      </c>
      <c r="K59" s="1082">
        <v>-21936</v>
      </c>
      <c r="L59" s="950">
        <v>13460</v>
      </c>
      <c r="M59" s="950">
        <v>18533</v>
      </c>
      <c r="N59" s="84">
        <v>-11064</v>
      </c>
      <c r="O59" s="345">
        <v>17619</v>
      </c>
      <c r="P59" s="250">
        <v>-6346</v>
      </c>
      <c r="Q59" s="126">
        <v>12452</v>
      </c>
      <c r="S59" s="226" t="s">
        <v>112</v>
      </c>
      <c r="T59" s="312">
        <v>3453</v>
      </c>
      <c r="U59" s="1510">
        <v>18760</v>
      </c>
    </row>
    <row r="60" spans="1:21" s="14" customFormat="1" ht="21.75" customHeight="1">
      <c r="B60" s="226" t="s">
        <v>503</v>
      </c>
      <c r="C60" s="949">
        <v>-872</v>
      </c>
      <c r="D60" s="949">
        <v>-398</v>
      </c>
      <c r="E60" s="949">
        <v>-425</v>
      </c>
      <c r="F60" s="949">
        <v>-925</v>
      </c>
      <c r="G60" s="949">
        <v>-725</v>
      </c>
      <c r="H60" s="949">
        <v>478</v>
      </c>
      <c r="I60" s="949">
        <v>-275</v>
      </c>
      <c r="J60" s="950">
        <v>-365</v>
      </c>
      <c r="K60" s="1082">
        <v>-435</v>
      </c>
      <c r="L60" s="950">
        <v>442</v>
      </c>
      <c r="M60" s="950">
        <v>-258</v>
      </c>
      <c r="N60" s="84">
        <v>1138</v>
      </c>
      <c r="O60" s="345">
        <v>152</v>
      </c>
      <c r="P60" s="250">
        <v>408</v>
      </c>
      <c r="Q60" s="126">
        <v>917</v>
      </c>
      <c r="S60" s="226" t="s">
        <v>779</v>
      </c>
      <c r="T60" s="312">
        <v>-52</v>
      </c>
      <c r="U60" s="209">
        <v>-118</v>
      </c>
    </row>
    <row r="61" spans="1:21" s="14" customFormat="1" ht="21.75" customHeight="1">
      <c r="B61" s="994" t="s">
        <v>521</v>
      </c>
      <c r="C61" s="995" t="s">
        <v>13</v>
      </c>
      <c r="D61" s="995" t="s">
        <v>13</v>
      </c>
      <c r="E61" s="995" t="s">
        <v>13</v>
      </c>
      <c r="F61" s="995" t="s">
        <v>13</v>
      </c>
      <c r="G61" s="969">
        <v>-4868</v>
      </c>
      <c r="H61" s="969">
        <v>-3686</v>
      </c>
      <c r="I61" s="969">
        <v>4778</v>
      </c>
      <c r="J61" s="970">
        <v>4391</v>
      </c>
      <c r="K61" s="1090">
        <v>-5731</v>
      </c>
      <c r="L61" s="970">
        <v>1982</v>
      </c>
      <c r="M61" s="970">
        <v>-10743</v>
      </c>
      <c r="N61" s="356">
        <v>1328</v>
      </c>
      <c r="O61" s="357">
        <v>485</v>
      </c>
      <c r="P61" s="325">
        <v>2538</v>
      </c>
      <c r="Q61" s="243">
        <v>-13724</v>
      </c>
      <c r="S61" s="994" t="s">
        <v>521</v>
      </c>
      <c r="T61" s="328">
        <v>-1120</v>
      </c>
      <c r="U61" s="246">
        <v>1191</v>
      </c>
    </row>
    <row r="62" spans="1:21" s="14" customFormat="1" ht="18">
      <c r="B62" s="295" t="s">
        <v>114</v>
      </c>
      <c r="C62" s="953">
        <v>-1883</v>
      </c>
      <c r="D62" s="953">
        <v>10774</v>
      </c>
      <c r="E62" s="953">
        <v>14639</v>
      </c>
      <c r="F62" s="953">
        <v>45862</v>
      </c>
      <c r="G62" s="953">
        <v>-6826</v>
      </c>
      <c r="H62" s="953">
        <v>6768</v>
      </c>
      <c r="I62" s="953">
        <v>3927</v>
      </c>
      <c r="J62" s="954">
        <v>-6725</v>
      </c>
      <c r="K62" s="1084">
        <v>-28103</v>
      </c>
      <c r="L62" s="954">
        <v>15885</v>
      </c>
      <c r="M62" s="954">
        <v>7530</v>
      </c>
      <c r="N62" s="339">
        <v>-8597</v>
      </c>
      <c r="O62" s="340">
        <v>18257</v>
      </c>
      <c r="P62" s="323">
        <v>-3399</v>
      </c>
      <c r="Q62" s="241">
        <v>-354</v>
      </c>
      <c r="S62" s="1512" t="s">
        <v>114</v>
      </c>
      <c r="T62" s="1507">
        <v>2281</v>
      </c>
      <c r="U62" s="1508">
        <v>19832</v>
      </c>
    </row>
    <row r="63" spans="1:21" s="14" customFormat="1" ht="18">
      <c r="B63" s="993" t="s">
        <v>113</v>
      </c>
      <c r="C63" s="971"/>
      <c r="D63" s="971"/>
      <c r="E63" s="971"/>
      <c r="F63" s="971"/>
      <c r="G63" s="971"/>
      <c r="H63" s="971"/>
      <c r="I63" s="971"/>
      <c r="J63" s="972"/>
      <c r="K63" s="1091"/>
      <c r="L63" s="972"/>
      <c r="M63" s="972"/>
      <c r="N63" s="358"/>
      <c r="O63" s="359"/>
      <c r="P63" s="326"/>
      <c r="Q63" s="244"/>
      <c r="S63" s="993" t="s">
        <v>113</v>
      </c>
      <c r="T63" s="1509"/>
      <c r="U63" s="1510"/>
    </row>
    <row r="64" spans="1:21" s="14" customFormat="1" ht="21.75" customHeight="1">
      <c r="B64" s="226" t="s">
        <v>115</v>
      </c>
      <c r="C64" s="949">
        <v>-12505</v>
      </c>
      <c r="D64" s="949">
        <v>34509</v>
      </c>
      <c r="E64" s="949">
        <v>40578</v>
      </c>
      <c r="F64" s="949">
        <v>34811</v>
      </c>
      <c r="G64" s="949">
        <v>-44362</v>
      </c>
      <c r="H64" s="949">
        <v>-7958</v>
      </c>
      <c r="I64" s="949">
        <v>-12244</v>
      </c>
      <c r="J64" s="950">
        <v>-8975</v>
      </c>
      <c r="K64" s="1082">
        <v>-24518</v>
      </c>
      <c r="L64" s="950">
        <v>17590</v>
      </c>
      <c r="M64" s="950">
        <v>34797</v>
      </c>
      <c r="N64" s="84">
        <v>18745</v>
      </c>
      <c r="O64" s="345">
        <v>39232</v>
      </c>
      <c r="P64" s="250">
        <v>-1014</v>
      </c>
      <c r="Q64" s="126">
        <v>49710</v>
      </c>
      <c r="S64" s="226" t="s">
        <v>115</v>
      </c>
      <c r="T64" s="250">
        <v>-14826</v>
      </c>
      <c r="U64" s="126">
        <v>16533</v>
      </c>
    </row>
    <row r="65" spans="2:21" s="14" customFormat="1" ht="21.75" customHeight="1">
      <c r="B65" s="226" t="s">
        <v>116</v>
      </c>
      <c r="C65" s="949">
        <v>-945</v>
      </c>
      <c r="D65" s="949">
        <v>-528</v>
      </c>
      <c r="E65" s="949">
        <v>1184</v>
      </c>
      <c r="F65" s="949">
        <v>-3405</v>
      </c>
      <c r="G65" s="949">
        <v>-2709</v>
      </c>
      <c r="H65" s="949">
        <v>693</v>
      </c>
      <c r="I65" s="949">
        <v>1024</v>
      </c>
      <c r="J65" s="950">
        <v>-189</v>
      </c>
      <c r="K65" s="1082">
        <v>-1092</v>
      </c>
      <c r="L65" s="950">
        <v>4815</v>
      </c>
      <c r="M65" s="950">
        <v>1677</v>
      </c>
      <c r="N65" s="84">
        <v>-3178</v>
      </c>
      <c r="O65" s="345">
        <v>-627</v>
      </c>
      <c r="P65" s="250">
        <v>-2510</v>
      </c>
      <c r="Q65" s="126">
        <v>3984</v>
      </c>
      <c r="S65" s="226" t="s">
        <v>116</v>
      </c>
      <c r="T65" s="250">
        <v>2159</v>
      </c>
      <c r="U65" s="126">
        <v>4873</v>
      </c>
    </row>
    <row r="66" spans="2:21" s="14" customFormat="1" ht="21.75" customHeight="1">
      <c r="B66" s="994" t="s">
        <v>521</v>
      </c>
      <c r="C66" s="995" t="s">
        <v>13</v>
      </c>
      <c r="D66" s="995" t="s">
        <v>13</v>
      </c>
      <c r="E66" s="995" t="s">
        <v>13</v>
      </c>
      <c r="F66" s="995" t="s">
        <v>13</v>
      </c>
      <c r="G66" s="969">
        <v>-10993</v>
      </c>
      <c r="H66" s="969">
        <v>554</v>
      </c>
      <c r="I66" s="969">
        <v>-3075</v>
      </c>
      <c r="J66" s="970">
        <v>-4380</v>
      </c>
      <c r="K66" s="1090">
        <v>-13220</v>
      </c>
      <c r="L66" s="970">
        <v>-4741</v>
      </c>
      <c r="M66" s="970">
        <v>19111</v>
      </c>
      <c r="N66" s="356">
        <v>23009</v>
      </c>
      <c r="O66" s="357">
        <v>13359</v>
      </c>
      <c r="P66" s="325">
        <v>-831</v>
      </c>
      <c r="Q66" s="243">
        <v>32252</v>
      </c>
      <c r="S66" s="1513" t="s">
        <v>521</v>
      </c>
      <c r="T66" s="368">
        <v>-7265</v>
      </c>
      <c r="U66" s="369">
        <v>3006</v>
      </c>
    </row>
    <row r="67" spans="2:21" s="14" customFormat="1" ht="18">
      <c r="B67" s="295" t="s">
        <v>117</v>
      </c>
      <c r="C67" s="953">
        <v>-13450</v>
      </c>
      <c r="D67" s="953">
        <v>33980</v>
      </c>
      <c r="E67" s="953">
        <v>41763</v>
      </c>
      <c r="F67" s="953">
        <v>31405</v>
      </c>
      <c r="G67" s="953">
        <v>-58065</v>
      </c>
      <c r="H67" s="953">
        <v>-6710</v>
      </c>
      <c r="I67" s="953">
        <v>-14295</v>
      </c>
      <c r="J67" s="954">
        <v>-13545</v>
      </c>
      <c r="K67" s="1084">
        <v>-38831</v>
      </c>
      <c r="L67" s="954">
        <v>17664</v>
      </c>
      <c r="M67" s="954">
        <v>55587</v>
      </c>
      <c r="N67" s="339">
        <v>38575</v>
      </c>
      <c r="O67" s="340">
        <v>51964</v>
      </c>
      <c r="P67" s="323">
        <v>-4356</v>
      </c>
      <c r="Q67" s="241">
        <v>85947</v>
      </c>
      <c r="S67" s="295" t="s">
        <v>117</v>
      </c>
      <c r="T67" s="1507">
        <v>-19933</v>
      </c>
      <c r="U67" s="1508">
        <v>24413</v>
      </c>
    </row>
    <row r="68" spans="2:21" s="14" customFormat="1" ht="18">
      <c r="B68" s="295" t="s">
        <v>118</v>
      </c>
      <c r="C68" s="953">
        <v>-15334</v>
      </c>
      <c r="D68" s="953">
        <v>44754</v>
      </c>
      <c r="E68" s="953">
        <v>56403</v>
      </c>
      <c r="F68" s="953">
        <v>77268</v>
      </c>
      <c r="G68" s="953">
        <v>-64892</v>
      </c>
      <c r="H68" s="953">
        <v>57</v>
      </c>
      <c r="I68" s="953">
        <v>-10368</v>
      </c>
      <c r="J68" s="954">
        <v>-20270</v>
      </c>
      <c r="K68" s="1084">
        <v>-66934</v>
      </c>
      <c r="L68" s="954">
        <v>33549</v>
      </c>
      <c r="M68" s="954">
        <v>63117</v>
      </c>
      <c r="N68" s="339">
        <v>29978</v>
      </c>
      <c r="O68" s="340">
        <v>70222</v>
      </c>
      <c r="P68" s="323">
        <v>-7756</v>
      </c>
      <c r="Q68" s="241">
        <v>85592</v>
      </c>
      <c r="S68" s="295" t="s">
        <v>118</v>
      </c>
      <c r="T68" s="1507">
        <v>-17652</v>
      </c>
      <c r="U68" s="1508">
        <v>44245</v>
      </c>
    </row>
    <row r="69" spans="2:21" s="14" customFormat="1" ht="21.75" customHeight="1">
      <c r="B69" s="227" t="s">
        <v>119</v>
      </c>
      <c r="C69" s="996">
        <v>-13611</v>
      </c>
      <c r="D69" s="996">
        <v>61748</v>
      </c>
      <c r="E69" s="996">
        <v>88487</v>
      </c>
      <c r="F69" s="996">
        <v>114919</v>
      </c>
      <c r="G69" s="996">
        <v>-28405</v>
      </c>
      <c r="H69" s="996">
        <v>44133</v>
      </c>
      <c r="I69" s="996">
        <v>51326</v>
      </c>
      <c r="J69" s="831">
        <v>54948</v>
      </c>
      <c r="K69" s="1098">
        <v>-2361</v>
      </c>
      <c r="L69" s="831">
        <v>62967</v>
      </c>
      <c r="M69" s="831">
        <v>148588</v>
      </c>
      <c r="N69" s="99">
        <v>145803</v>
      </c>
      <c r="O69" s="604">
        <v>173283</v>
      </c>
      <c r="P69" s="317">
        <v>106443</v>
      </c>
      <c r="Q69" s="222">
        <v>193239</v>
      </c>
      <c r="S69" s="945" t="s">
        <v>119</v>
      </c>
      <c r="T69" s="1514">
        <v>4302</v>
      </c>
      <c r="U69" s="1515">
        <v>76602</v>
      </c>
    </row>
    <row r="70" spans="2:21" s="14" customFormat="1" ht="16.5">
      <c r="B70" s="966" t="s">
        <v>120</v>
      </c>
      <c r="C70" s="960"/>
      <c r="D70" s="960"/>
      <c r="E70" s="960"/>
      <c r="F70" s="960"/>
      <c r="G70" s="960"/>
      <c r="H70" s="960"/>
      <c r="I70" s="960"/>
      <c r="J70" s="961"/>
      <c r="K70" s="1087"/>
      <c r="L70" s="961"/>
      <c r="M70" s="961"/>
      <c r="N70" s="95"/>
      <c r="O70" s="343"/>
      <c r="P70" s="313"/>
      <c r="Q70" s="212"/>
      <c r="S70" s="966" t="s">
        <v>120</v>
      </c>
      <c r="T70" s="368"/>
      <c r="U70" s="369"/>
    </row>
    <row r="71" spans="2:21" s="14" customFormat="1" ht="18">
      <c r="B71" s="993" t="s">
        <v>193</v>
      </c>
      <c r="C71" s="978">
        <v>-16177</v>
      </c>
      <c r="D71" s="978">
        <v>56171</v>
      </c>
      <c r="E71" s="978">
        <v>82221</v>
      </c>
      <c r="F71" s="978">
        <v>107347</v>
      </c>
      <c r="G71" s="978">
        <v>-25379</v>
      </c>
      <c r="H71" s="978">
        <v>40289</v>
      </c>
      <c r="I71" s="978">
        <v>47430</v>
      </c>
      <c r="J71" s="979">
        <v>50938</v>
      </c>
      <c r="K71" s="1093">
        <v>-4220</v>
      </c>
      <c r="L71" s="979">
        <v>59111</v>
      </c>
      <c r="M71" s="979">
        <v>142429</v>
      </c>
      <c r="N71" s="646">
        <v>138434</v>
      </c>
      <c r="O71" s="1271">
        <v>168317</v>
      </c>
      <c r="P71" s="1362">
        <v>103239</v>
      </c>
      <c r="Q71" s="1350">
        <v>187859</v>
      </c>
      <c r="S71" s="993" t="s">
        <v>193</v>
      </c>
      <c r="T71" s="1516">
        <v>4314</v>
      </c>
      <c r="U71" s="1517">
        <v>71689</v>
      </c>
    </row>
    <row r="72" spans="2:21" s="14" customFormat="1" ht="17" thickBot="1">
      <c r="B72" s="228" t="s">
        <v>121</v>
      </c>
      <c r="C72" s="997">
        <v>2565</v>
      </c>
      <c r="D72" s="997">
        <v>5576</v>
      </c>
      <c r="E72" s="997">
        <v>6265</v>
      </c>
      <c r="F72" s="997">
        <v>7571</v>
      </c>
      <c r="G72" s="997">
        <v>-3025</v>
      </c>
      <c r="H72" s="997">
        <v>3843</v>
      </c>
      <c r="I72" s="997">
        <v>3896</v>
      </c>
      <c r="J72" s="998">
        <v>4010</v>
      </c>
      <c r="K72" s="1099">
        <v>1859</v>
      </c>
      <c r="L72" s="998">
        <v>3856</v>
      </c>
      <c r="M72" s="998">
        <v>6159</v>
      </c>
      <c r="N72" s="1105">
        <v>7369</v>
      </c>
      <c r="O72" s="392">
        <v>4965</v>
      </c>
      <c r="P72" s="330">
        <v>3203</v>
      </c>
      <c r="Q72" s="249">
        <v>5379</v>
      </c>
      <c r="S72" s="1518" t="s">
        <v>121</v>
      </c>
      <c r="T72" s="389">
        <v>-12</v>
      </c>
      <c r="U72" s="390">
        <v>4913</v>
      </c>
    </row>
    <row r="73" spans="2:21" s="14" customFormat="1" ht="17.5" thickTop="1" thickBot="1">
      <c r="B73" s="228" t="s">
        <v>5</v>
      </c>
      <c r="C73" s="997">
        <v>-13611</v>
      </c>
      <c r="D73" s="997">
        <v>61748</v>
      </c>
      <c r="E73" s="998">
        <v>88487</v>
      </c>
      <c r="F73" s="981">
        <v>114919</v>
      </c>
      <c r="G73" s="981">
        <v>-28405</v>
      </c>
      <c r="H73" s="981">
        <v>44133</v>
      </c>
      <c r="I73" s="981">
        <v>51326</v>
      </c>
      <c r="J73" s="982">
        <v>54948</v>
      </c>
      <c r="K73" s="1094">
        <v>-2361</v>
      </c>
      <c r="L73" s="982">
        <v>62967</v>
      </c>
      <c r="M73" s="982">
        <v>148588</v>
      </c>
      <c r="N73" s="1103">
        <v>145803</v>
      </c>
      <c r="O73" s="1272">
        <v>173283</v>
      </c>
      <c r="P73" s="1403">
        <v>106443</v>
      </c>
      <c r="Q73" s="1351">
        <v>193239</v>
      </c>
      <c r="S73" s="1518" t="s">
        <v>5</v>
      </c>
      <c r="T73" s="1519">
        <v>4302</v>
      </c>
      <c r="U73" s="1520">
        <v>76602</v>
      </c>
    </row>
    <row r="74" spans="2:21" ht="14.5" thickTop="1"/>
    <row r="75" spans="2:21" ht="14.25" customHeight="1">
      <c r="B75" s="1620" t="s">
        <v>644</v>
      </c>
      <c r="C75" s="1620"/>
      <c r="D75" s="1620"/>
      <c r="E75" s="1620"/>
      <c r="F75" s="1620"/>
      <c r="G75" s="1620"/>
      <c r="H75" s="1620"/>
      <c r="I75" s="1620"/>
      <c r="J75" s="999"/>
      <c r="K75" s="999"/>
      <c r="L75" s="999"/>
      <c r="M75" s="999"/>
    </row>
    <row r="76" spans="2:21" ht="14.25" customHeight="1">
      <c r="B76" s="1620"/>
      <c r="C76" s="1620"/>
      <c r="D76" s="1620"/>
      <c r="E76" s="1620"/>
      <c r="F76" s="1620"/>
      <c r="G76" s="1620"/>
      <c r="H76" s="1620"/>
      <c r="I76" s="1620"/>
      <c r="J76" s="999"/>
      <c r="K76" s="999"/>
      <c r="L76" s="999"/>
      <c r="M76" s="999"/>
    </row>
  </sheetData>
  <mergeCells count="41">
    <mergeCell ref="S4:S5"/>
    <mergeCell ref="T4:T5"/>
    <mergeCell ref="U4:U5"/>
    <mergeCell ref="U39:U40"/>
    <mergeCell ref="S54:S55"/>
    <mergeCell ref="T54:T55"/>
    <mergeCell ref="U54:U55"/>
    <mergeCell ref="Q4:Q5"/>
    <mergeCell ref="Q54:Q55"/>
    <mergeCell ref="B75:I76"/>
    <mergeCell ref="B54:B55"/>
    <mergeCell ref="C54:C55"/>
    <mergeCell ref="D54:D55"/>
    <mergeCell ref="E54:E55"/>
    <mergeCell ref="F54:F55"/>
    <mergeCell ref="G54:G55"/>
    <mergeCell ref="H54:H55"/>
    <mergeCell ref="I54:I55"/>
    <mergeCell ref="N4:N5"/>
    <mergeCell ref="N54:N55"/>
    <mergeCell ref="P4:P5"/>
    <mergeCell ref="P54:P55"/>
    <mergeCell ref="M4:M5"/>
    <mergeCell ref="J4:J5"/>
    <mergeCell ref="K4:K5"/>
    <mergeCell ref="L4:L5"/>
    <mergeCell ref="M54:M55"/>
    <mergeCell ref="O4:O5"/>
    <mergeCell ref="O54:O55"/>
    <mergeCell ref="J54:J55"/>
    <mergeCell ref="K54:K55"/>
    <mergeCell ref="L54:L55"/>
    <mergeCell ref="B45:I47"/>
    <mergeCell ref="B4:B5"/>
    <mergeCell ref="C4:C5"/>
    <mergeCell ref="D4:D5"/>
    <mergeCell ref="E4:E5"/>
    <mergeCell ref="F4:F5"/>
    <mergeCell ref="G4:G5"/>
    <mergeCell ref="H4:H5"/>
    <mergeCell ref="I4:I5"/>
  </mergeCells>
  <phoneticPr fontId="2"/>
  <conditionalFormatting sqref="U17">
    <cfRule type="expression" dxfId="1" priority="1">
      <formula>U17=0</formula>
    </cfRule>
    <cfRule type="expression" dxfId="0" priority="2">
      <formula>B1=0</formula>
    </cfRule>
    <cfRule type="expression" priority="3">
      <formula>"T17=0"</formula>
    </cfRule>
  </conditionalFormatting>
  <printOptions horizontalCentered="1"/>
  <pageMargins left="0.39370078740157483" right="0.43307086614173229" top="0.78740157480314965" bottom="0.39370078740157483" header="0.27559055118110237" footer="0.35433070866141736"/>
  <pageSetup paperSize="8" scale="35"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44"/>
  <sheetViews>
    <sheetView showGridLines="0" view="pageBreakPreview" topLeftCell="B1" zoomScale="55" zoomScaleNormal="70" zoomScaleSheetLayoutView="55" workbookViewId="0">
      <selection activeCell="B1" sqref="B1"/>
    </sheetView>
  </sheetViews>
  <sheetFormatPr defaultColWidth="9" defaultRowHeight="20"/>
  <cols>
    <col min="1" max="1" width="3.6328125" style="20" customWidth="1"/>
    <col min="2" max="2" width="49.08984375" style="576" customWidth="1"/>
    <col min="3" max="18" width="19.08984375" style="568" customWidth="1"/>
    <col min="19" max="19" width="19.08984375" style="413" customWidth="1"/>
    <col min="20" max="34" width="19.08984375" style="87" customWidth="1"/>
    <col min="35" max="43" width="19.08984375" style="20" customWidth="1"/>
    <col min="44" max="16384" width="9" style="20"/>
  </cols>
  <sheetData>
    <row r="1" spans="1:42" ht="38.25" customHeight="1">
      <c r="A1" s="410" t="s">
        <v>357</v>
      </c>
      <c r="B1" s="411"/>
      <c r="C1" s="412"/>
      <c r="D1" s="412"/>
      <c r="E1" s="412"/>
      <c r="F1" s="412"/>
      <c r="G1" s="412"/>
      <c r="H1" s="412"/>
      <c r="I1" s="412"/>
      <c r="J1" s="412"/>
      <c r="K1" s="412"/>
      <c r="L1" s="412"/>
      <c r="M1" s="412"/>
      <c r="N1" s="412"/>
      <c r="O1" s="412"/>
      <c r="P1" s="412"/>
      <c r="Q1" s="412"/>
      <c r="R1" s="412"/>
      <c r="U1" s="414"/>
      <c r="W1" s="414"/>
      <c r="X1" s="88"/>
      <c r="Z1" s="415"/>
      <c r="AB1" s="415"/>
      <c r="AH1" s="88"/>
      <c r="AI1" s="88"/>
      <c r="AJ1" s="88"/>
      <c r="AK1" s="88"/>
      <c r="AL1" s="88"/>
      <c r="AO1" s="304"/>
      <c r="AP1" s="304" t="s">
        <v>329</v>
      </c>
    </row>
    <row r="2" spans="1:42" s="416" customFormat="1" ht="50.25" customHeight="1">
      <c r="B2" s="417"/>
      <c r="C2" s="1637" t="s">
        <v>241</v>
      </c>
      <c r="D2" s="1637"/>
      <c r="E2" s="1637"/>
      <c r="F2" s="1637"/>
      <c r="G2" s="1638" t="s">
        <v>242</v>
      </c>
      <c r="H2" s="1637"/>
      <c r="I2" s="1637"/>
      <c r="J2" s="1639"/>
      <c r="K2" s="1638" t="s">
        <v>243</v>
      </c>
      <c r="L2" s="1637"/>
      <c r="M2" s="1637"/>
      <c r="N2" s="1639"/>
      <c r="O2" s="1638" t="s">
        <v>244</v>
      </c>
      <c r="P2" s="1637"/>
      <c r="Q2" s="1637"/>
      <c r="R2" s="1639"/>
      <c r="S2" s="1638" t="s">
        <v>245</v>
      </c>
      <c r="T2" s="1637"/>
      <c r="U2" s="1637"/>
      <c r="V2" s="1639"/>
      <c r="W2" s="1638" t="s">
        <v>246</v>
      </c>
      <c r="X2" s="1637"/>
      <c r="Y2" s="1637"/>
      <c r="Z2" s="1639"/>
      <c r="AA2" s="1631" t="s">
        <v>247</v>
      </c>
      <c r="AB2" s="1632"/>
      <c r="AC2" s="1632"/>
      <c r="AD2" s="1633"/>
      <c r="AE2" s="1634" t="s">
        <v>248</v>
      </c>
      <c r="AF2" s="1634"/>
      <c r="AG2" s="1634"/>
      <c r="AH2" s="1635"/>
      <c r="AI2" s="1631" t="s">
        <v>249</v>
      </c>
      <c r="AJ2" s="1632"/>
      <c r="AK2" s="1632"/>
      <c r="AL2" s="1633"/>
      <c r="AM2" s="1631" t="s">
        <v>250</v>
      </c>
      <c r="AN2" s="1632"/>
      <c r="AO2" s="1632"/>
      <c r="AP2" s="1636"/>
    </row>
    <row r="3" spans="1:42" s="423" customFormat="1" ht="50.25" customHeight="1">
      <c r="B3" s="424"/>
      <c r="C3" s="425" t="s">
        <v>330</v>
      </c>
      <c r="D3" s="426" t="s">
        <v>331</v>
      </c>
      <c r="E3" s="426" t="s">
        <v>332</v>
      </c>
      <c r="F3" s="418" t="s">
        <v>333</v>
      </c>
      <c r="G3" s="425" t="s">
        <v>330</v>
      </c>
      <c r="H3" s="426" t="s">
        <v>331</v>
      </c>
      <c r="I3" s="426" t="s">
        <v>332</v>
      </c>
      <c r="J3" s="419" t="s">
        <v>333</v>
      </c>
      <c r="K3" s="425" t="s">
        <v>330</v>
      </c>
      <c r="L3" s="426" t="s">
        <v>331</v>
      </c>
      <c r="M3" s="426" t="s">
        <v>332</v>
      </c>
      <c r="N3" s="419" t="s">
        <v>333</v>
      </c>
      <c r="O3" s="425" t="s">
        <v>330</v>
      </c>
      <c r="P3" s="426" t="s">
        <v>331</v>
      </c>
      <c r="Q3" s="426" t="s">
        <v>332</v>
      </c>
      <c r="R3" s="418" t="s">
        <v>333</v>
      </c>
      <c r="S3" s="425" t="s">
        <v>330</v>
      </c>
      <c r="T3" s="426" t="s">
        <v>331</v>
      </c>
      <c r="U3" s="426" t="s">
        <v>332</v>
      </c>
      <c r="V3" s="427" t="s">
        <v>333</v>
      </c>
      <c r="W3" s="425" t="s">
        <v>330</v>
      </c>
      <c r="X3" s="426" t="s">
        <v>331</v>
      </c>
      <c r="Y3" s="426" t="s">
        <v>332</v>
      </c>
      <c r="Z3" s="427" t="s">
        <v>333</v>
      </c>
      <c r="AA3" s="428" t="s">
        <v>330</v>
      </c>
      <c r="AB3" s="429" t="s">
        <v>331</v>
      </c>
      <c r="AC3" s="430" t="s">
        <v>332</v>
      </c>
      <c r="AD3" s="422" t="s">
        <v>333</v>
      </c>
      <c r="AE3" s="420" t="s">
        <v>330</v>
      </c>
      <c r="AF3" s="430" t="s">
        <v>331</v>
      </c>
      <c r="AG3" s="430" t="s">
        <v>332</v>
      </c>
      <c r="AH3" s="422" t="s">
        <v>333</v>
      </c>
      <c r="AI3" s="428" t="s">
        <v>330</v>
      </c>
      <c r="AJ3" s="421" t="s">
        <v>331</v>
      </c>
      <c r="AK3" s="429" t="s">
        <v>332</v>
      </c>
      <c r="AL3" s="431" t="s">
        <v>333</v>
      </c>
      <c r="AM3" s="428" t="s">
        <v>330</v>
      </c>
      <c r="AN3" s="421" t="s">
        <v>331</v>
      </c>
      <c r="AO3" s="429" t="s">
        <v>332</v>
      </c>
      <c r="AP3" s="431" t="s">
        <v>333</v>
      </c>
    </row>
    <row r="4" spans="1:42" s="10" customFormat="1" ht="39" customHeight="1">
      <c r="B4" s="432" t="s">
        <v>334</v>
      </c>
      <c r="C4" s="433">
        <v>1523136</v>
      </c>
      <c r="D4" s="434">
        <v>1498906</v>
      </c>
      <c r="E4" s="434">
        <v>1387973</v>
      </c>
      <c r="F4" s="433">
        <v>1451722</v>
      </c>
      <c r="G4" s="435">
        <v>1214045</v>
      </c>
      <c r="H4" s="434">
        <v>1040170</v>
      </c>
      <c r="I4" s="434">
        <v>1154347</v>
      </c>
      <c r="J4" s="436">
        <v>1267341</v>
      </c>
      <c r="K4" s="435">
        <v>1130731</v>
      </c>
      <c r="L4" s="434">
        <f>2354027-K4</f>
        <v>1223296</v>
      </c>
      <c r="M4" s="434">
        <v>1332649</v>
      </c>
      <c r="N4" s="436">
        <v>1285383</v>
      </c>
      <c r="O4" s="437">
        <v>1227634</v>
      </c>
      <c r="P4" s="434">
        <v>1301610</v>
      </c>
      <c r="Q4" s="434">
        <v>1325425</v>
      </c>
      <c r="R4" s="433">
        <v>1363484</v>
      </c>
      <c r="S4" s="435">
        <v>1377294</v>
      </c>
      <c r="T4" s="434">
        <v>1425162</v>
      </c>
      <c r="U4" s="434">
        <v>1438351</v>
      </c>
      <c r="V4" s="436">
        <v>1530221</v>
      </c>
      <c r="W4" s="435">
        <v>1407178</v>
      </c>
      <c r="X4" s="434">
        <v>1497931</v>
      </c>
      <c r="Y4" s="434">
        <v>1305129</v>
      </c>
      <c r="Z4" s="436">
        <v>955944</v>
      </c>
      <c r="AA4" s="437">
        <v>897121</v>
      </c>
      <c r="AB4" s="438">
        <v>989277</v>
      </c>
      <c r="AC4" s="434">
        <v>982619</v>
      </c>
      <c r="AD4" s="436">
        <v>975401</v>
      </c>
      <c r="AE4" s="435">
        <v>958289</v>
      </c>
      <c r="AF4" s="434">
        <v>1006889</v>
      </c>
      <c r="AG4" s="434">
        <v>993726</v>
      </c>
      <c r="AH4" s="436">
        <v>1055735</v>
      </c>
      <c r="AI4" s="437">
        <v>1109645</v>
      </c>
      <c r="AJ4" s="433">
        <v>1086059</v>
      </c>
      <c r="AK4" s="438">
        <v>1104873</v>
      </c>
      <c r="AL4" s="439">
        <v>1193660</v>
      </c>
      <c r="AM4" s="437">
        <v>1001595</v>
      </c>
      <c r="AN4" s="433">
        <v>950975</v>
      </c>
      <c r="AO4" s="438">
        <v>995574</v>
      </c>
      <c r="AP4" s="439">
        <v>1007763</v>
      </c>
    </row>
    <row r="5" spans="1:42" s="10" customFormat="1" ht="39" customHeight="1">
      <c r="B5" s="432" t="s">
        <v>335</v>
      </c>
      <c r="C5" s="440">
        <v>-1464505</v>
      </c>
      <c r="D5" s="434">
        <v>-1435213</v>
      </c>
      <c r="E5" s="441">
        <v>-1325579</v>
      </c>
      <c r="F5" s="433">
        <v>-1387417</v>
      </c>
      <c r="G5" s="442">
        <v>-1155248</v>
      </c>
      <c r="H5" s="434">
        <v>-979250</v>
      </c>
      <c r="I5" s="441">
        <v>-1095042</v>
      </c>
      <c r="J5" s="436">
        <v>-1202116</v>
      </c>
      <c r="K5" s="442">
        <v>-1075086</v>
      </c>
      <c r="L5" s="441">
        <f>-2235356-K5</f>
        <v>-1160270</v>
      </c>
      <c r="M5" s="441">
        <v>-1270556</v>
      </c>
      <c r="N5" s="443">
        <v>-1223980</v>
      </c>
      <c r="O5" s="444">
        <v>-1168993</v>
      </c>
      <c r="P5" s="441">
        <v>-1237665</v>
      </c>
      <c r="Q5" s="441">
        <v>-1262800</v>
      </c>
      <c r="R5" s="440">
        <v>-1294228</v>
      </c>
      <c r="S5" s="442">
        <v>-1312108</v>
      </c>
      <c r="T5" s="441">
        <v>-1356029</v>
      </c>
      <c r="U5" s="441">
        <v>-1371554</v>
      </c>
      <c r="V5" s="443">
        <v>-1453605</v>
      </c>
      <c r="W5" s="442">
        <v>-1338711</v>
      </c>
      <c r="X5" s="441">
        <v>-1422736</v>
      </c>
      <c r="Y5" s="441">
        <v>-1244990</v>
      </c>
      <c r="Z5" s="443">
        <v>-924127</v>
      </c>
      <c r="AA5" s="444">
        <v>-859540</v>
      </c>
      <c r="AB5" s="445">
        <v>-941747</v>
      </c>
      <c r="AC5" s="441">
        <v>-938567</v>
      </c>
      <c r="AD5" s="443">
        <v>-926361</v>
      </c>
      <c r="AE5" s="442">
        <v>-913520</v>
      </c>
      <c r="AF5" s="441">
        <v>-957988</v>
      </c>
      <c r="AG5" s="441">
        <v>-944853</v>
      </c>
      <c r="AH5" s="443">
        <v>-1005553</v>
      </c>
      <c r="AI5" s="444">
        <v>-1058994</v>
      </c>
      <c r="AJ5" s="440">
        <v>-1034501</v>
      </c>
      <c r="AK5" s="445">
        <v>-1050380</v>
      </c>
      <c r="AL5" s="446">
        <v>-1118796</v>
      </c>
      <c r="AM5" s="444">
        <v>-954277</v>
      </c>
      <c r="AN5" s="440">
        <v>-903459</v>
      </c>
      <c r="AO5" s="445">
        <v>-949331</v>
      </c>
      <c r="AP5" s="446">
        <v>-956775</v>
      </c>
    </row>
    <row r="6" spans="1:42" s="10" customFormat="1" ht="39" customHeight="1">
      <c r="B6" s="432" t="s">
        <v>253</v>
      </c>
      <c r="C6" s="440">
        <v>58631</v>
      </c>
      <c r="D6" s="434">
        <v>63692</v>
      </c>
      <c r="E6" s="441">
        <v>62394</v>
      </c>
      <c r="F6" s="433">
        <v>64305</v>
      </c>
      <c r="G6" s="442">
        <v>58797</v>
      </c>
      <c r="H6" s="434">
        <v>60920</v>
      </c>
      <c r="I6" s="441">
        <v>59305</v>
      </c>
      <c r="J6" s="436">
        <v>65225</v>
      </c>
      <c r="K6" s="442">
        <v>55645</v>
      </c>
      <c r="L6" s="441">
        <f>118670-K6</f>
        <v>63025</v>
      </c>
      <c r="M6" s="441">
        <v>62092</v>
      </c>
      <c r="N6" s="443">
        <v>61404</v>
      </c>
      <c r="O6" s="444">
        <v>58641</v>
      </c>
      <c r="P6" s="441">
        <v>63944</v>
      </c>
      <c r="Q6" s="441">
        <v>62624</v>
      </c>
      <c r="R6" s="440">
        <v>69257</v>
      </c>
      <c r="S6" s="442">
        <v>65186</v>
      </c>
      <c r="T6" s="441">
        <v>69132</v>
      </c>
      <c r="U6" s="441">
        <v>66797</v>
      </c>
      <c r="V6" s="443">
        <v>76617</v>
      </c>
      <c r="W6" s="442">
        <v>68466</v>
      </c>
      <c r="X6" s="441">
        <v>75194</v>
      </c>
      <c r="Y6" s="441">
        <v>60138</v>
      </c>
      <c r="Z6" s="443">
        <v>31820</v>
      </c>
      <c r="AA6" s="444">
        <v>37580</v>
      </c>
      <c r="AB6" s="445">
        <v>47529</v>
      </c>
      <c r="AC6" s="441">
        <v>44051</v>
      </c>
      <c r="AD6" s="443">
        <v>49043</v>
      </c>
      <c r="AE6" s="442">
        <v>44769</v>
      </c>
      <c r="AF6" s="441">
        <v>48900</v>
      </c>
      <c r="AG6" s="441">
        <v>48873</v>
      </c>
      <c r="AH6" s="443">
        <v>50183</v>
      </c>
      <c r="AI6" s="444">
        <v>50651</v>
      </c>
      <c r="AJ6" s="440">
        <v>51557</v>
      </c>
      <c r="AK6" s="445">
        <v>54494</v>
      </c>
      <c r="AL6" s="446">
        <v>74864</v>
      </c>
      <c r="AM6" s="444">
        <v>47317</v>
      </c>
      <c r="AN6" s="440">
        <v>47517</v>
      </c>
      <c r="AO6" s="445">
        <v>46243</v>
      </c>
      <c r="AP6" s="446">
        <v>50987</v>
      </c>
    </row>
    <row r="7" spans="1:42" s="10" customFormat="1" ht="39" customHeight="1">
      <c r="B7" s="447" t="s">
        <v>336</v>
      </c>
      <c r="C7" s="448">
        <v>-47970</v>
      </c>
      <c r="D7" s="449">
        <v>-47747</v>
      </c>
      <c r="E7" s="450">
        <v>-43839</v>
      </c>
      <c r="F7" s="451">
        <v>-49518</v>
      </c>
      <c r="G7" s="452">
        <v>-43495</v>
      </c>
      <c r="H7" s="449">
        <v>-43288</v>
      </c>
      <c r="I7" s="450">
        <v>-42252</v>
      </c>
      <c r="J7" s="453">
        <v>-49690</v>
      </c>
      <c r="K7" s="452">
        <v>-39937</v>
      </c>
      <c r="L7" s="450">
        <f>-80771-K7</f>
        <v>-40834</v>
      </c>
      <c r="M7" s="450">
        <v>-40633</v>
      </c>
      <c r="N7" s="454">
        <v>-44560</v>
      </c>
      <c r="O7" s="455">
        <v>-40875</v>
      </c>
      <c r="P7" s="450">
        <v>-42389</v>
      </c>
      <c r="Q7" s="450">
        <v>-42282</v>
      </c>
      <c r="R7" s="448">
        <v>-50987</v>
      </c>
      <c r="S7" s="452">
        <v>-43311</v>
      </c>
      <c r="T7" s="450">
        <v>-45306</v>
      </c>
      <c r="U7" s="450">
        <v>-44323</v>
      </c>
      <c r="V7" s="454">
        <v>-52428</v>
      </c>
      <c r="W7" s="452">
        <v>-44916</v>
      </c>
      <c r="X7" s="450">
        <v>-48743</v>
      </c>
      <c r="Y7" s="450">
        <v>-45260</v>
      </c>
      <c r="Z7" s="454">
        <v>-44692</v>
      </c>
      <c r="AA7" s="455">
        <v>-40488</v>
      </c>
      <c r="AB7" s="456">
        <v>-39221</v>
      </c>
      <c r="AC7" s="450">
        <v>-38577</v>
      </c>
      <c r="AD7" s="454">
        <v>-43788</v>
      </c>
      <c r="AE7" s="452">
        <v>-38149</v>
      </c>
      <c r="AF7" s="450">
        <v>-38141</v>
      </c>
      <c r="AG7" s="450">
        <v>-38283</v>
      </c>
      <c r="AH7" s="454">
        <v>-40632</v>
      </c>
      <c r="AI7" s="455">
        <v>-39634</v>
      </c>
      <c r="AJ7" s="448">
        <v>-39850</v>
      </c>
      <c r="AK7" s="456">
        <v>-38613</v>
      </c>
      <c r="AL7" s="457">
        <v>-48947</v>
      </c>
      <c r="AM7" s="455">
        <v>-39514</v>
      </c>
      <c r="AN7" s="448">
        <v>-38508</v>
      </c>
      <c r="AO7" s="456">
        <v>-39344</v>
      </c>
      <c r="AP7" s="457">
        <v>-41393</v>
      </c>
    </row>
    <row r="8" spans="1:42" s="10" customFormat="1" ht="39" customHeight="1">
      <c r="B8" s="432" t="s">
        <v>255</v>
      </c>
      <c r="C8" s="440">
        <v>10660</v>
      </c>
      <c r="D8" s="434">
        <v>15946</v>
      </c>
      <c r="E8" s="441">
        <v>18554</v>
      </c>
      <c r="F8" s="433">
        <v>14788</v>
      </c>
      <c r="G8" s="442">
        <v>15301</v>
      </c>
      <c r="H8" s="434">
        <v>17633</v>
      </c>
      <c r="I8" s="441">
        <v>17052</v>
      </c>
      <c r="J8" s="446">
        <v>15535</v>
      </c>
      <c r="K8" s="442">
        <v>15707</v>
      </c>
      <c r="L8" s="441">
        <f>37899-K8</f>
        <v>22192</v>
      </c>
      <c r="M8" s="441">
        <v>21458</v>
      </c>
      <c r="N8" s="443">
        <v>16845</v>
      </c>
      <c r="O8" s="444">
        <v>17765</v>
      </c>
      <c r="P8" s="441">
        <v>21556</v>
      </c>
      <c r="Q8" s="441">
        <v>20342</v>
      </c>
      <c r="R8" s="440">
        <v>18269</v>
      </c>
      <c r="S8" s="442">
        <v>21874</v>
      </c>
      <c r="T8" s="441">
        <v>23827</v>
      </c>
      <c r="U8" s="441">
        <v>22473</v>
      </c>
      <c r="V8" s="443">
        <v>24189</v>
      </c>
      <c r="W8" s="442">
        <v>23550</v>
      </c>
      <c r="X8" s="441">
        <v>26451</v>
      </c>
      <c r="Y8" s="441">
        <v>14877</v>
      </c>
      <c r="Z8" s="443">
        <v>-12872</v>
      </c>
      <c r="AA8" s="444">
        <v>-2907</v>
      </c>
      <c r="AB8" s="445">
        <v>8308</v>
      </c>
      <c r="AC8" s="441">
        <v>5474</v>
      </c>
      <c r="AD8" s="443">
        <v>5253</v>
      </c>
      <c r="AE8" s="442">
        <v>6619</v>
      </c>
      <c r="AF8" s="441">
        <v>10759</v>
      </c>
      <c r="AG8" s="441">
        <v>10589</v>
      </c>
      <c r="AH8" s="443">
        <v>9552</v>
      </c>
      <c r="AI8" s="444">
        <v>11016</v>
      </c>
      <c r="AJ8" s="440">
        <v>11707</v>
      </c>
      <c r="AK8" s="445">
        <v>15882</v>
      </c>
      <c r="AL8" s="446">
        <v>25917</v>
      </c>
      <c r="AM8" s="444">
        <v>7803</v>
      </c>
      <c r="AN8" s="440">
        <v>9009</v>
      </c>
      <c r="AO8" s="445">
        <v>6898</v>
      </c>
      <c r="AP8" s="446">
        <v>9595</v>
      </c>
    </row>
    <row r="9" spans="1:42" s="10" customFormat="1" ht="39" customHeight="1">
      <c r="B9" s="458" t="s">
        <v>337</v>
      </c>
      <c r="C9" s="459">
        <v>12671</v>
      </c>
      <c r="D9" s="434">
        <v>15474</v>
      </c>
      <c r="E9" s="460">
        <v>11574</v>
      </c>
      <c r="F9" s="433">
        <v>18550</v>
      </c>
      <c r="G9" s="461">
        <v>13728</v>
      </c>
      <c r="H9" s="434">
        <v>9951</v>
      </c>
      <c r="I9" s="460">
        <v>11822</v>
      </c>
      <c r="J9" s="462">
        <v>16147</v>
      </c>
      <c r="K9" s="461">
        <v>18715</v>
      </c>
      <c r="L9" s="460">
        <f>34485-K9</f>
        <v>15770</v>
      </c>
      <c r="M9" s="460">
        <v>11863</v>
      </c>
      <c r="N9" s="462">
        <v>13370</v>
      </c>
      <c r="O9" s="463">
        <v>17301</v>
      </c>
      <c r="P9" s="460">
        <v>15099</v>
      </c>
      <c r="Q9" s="460">
        <v>12479</v>
      </c>
      <c r="R9" s="459">
        <v>17151</v>
      </c>
      <c r="S9" s="461">
        <v>17719</v>
      </c>
      <c r="T9" s="460">
        <v>15327</v>
      </c>
      <c r="U9" s="460">
        <v>12481</v>
      </c>
      <c r="V9" s="462">
        <v>15568</v>
      </c>
      <c r="W9" s="461">
        <v>15321</v>
      </c>
      <c r="X9" s="460">
        <v>12747</v>
      </c>
      <c r="Y9" s="460">
        <v>6168</v>
      </c>
      <c r="Z9" s="462">
        <v>5117</v>
      </c>
      <c r="AA9" s="463">
        <v>8476</v>
      </c>
      <c r="AB9" s="464">
        <v>10305</v>
      </c>
      <c r="AC9" s="460">
        <v>9089</v>
      </c>
      <c r="AD9" s="462">
        <v>9375</v>
      </c>
      <c r="AE9" s="461">
        <v>14841</v>
      </c>
      <c r="AF9" s="460">
        <v>10127</v>
      </c>
      <c r="AG9" s="460">
        <v>8749</v>
      </c>
      <c r="AH9" s="462">
        <v>10256</v>
      </c>
      <c r="AI9" s="463">
        <v>9668</v>
      </c>
      <c r="AJ9" s="459">
        <v>11661</v>
      </c>
      <c r="AK9" s="464">
        <v>4618</v>
      </c>
      <c r="AL9" s="465">
        <v>11195</v>
      </c>
      <c r="AM9" s="463">
        <v>7324</v>
      </c>
      <c r="AN9" s="459">
        <v>6961</v>
      </c>
      <c r="AO9" s="464">
        <v>8756</v>
      </c>
      <c r="AP9" s="465">
        <v>16911</v>
      </c>
    </row>
    <row r="10" spans="1:42" ht="39" customHeight="1">
      <c r="B10" s="466" t="s">
        <v>338</v>
      </c>
      <c r="C10" s="467">
        <v>6772</v>
      </c>
      <c r="D10" s="468">
        <v>6080</v>
      </c>
      <c r="E10" s="469">
        <v>5112</v>
      </c>
      <c r="F10" s="470">
        <v>6608</v>
      </c>
      <c r="G10" s="471">
        <v>4228</v>
      </c>
      <c r="H10" s="468">
        <v>4953</v>
      </c>
      <c r="I10" s="469">
        <v>3586</v>
      </c>
      <c r="J10" s="472">
        <v>5664</v>
      </c>
      <c r="K10" s="471">
        <v>3308</v>
      </c>
      <c r="L10" s="469">
        <f>6305-K10</f>
        <v>2997</v>
      </c>
      <c r="M10" s="469">
        <v>3229</v>
      </c>
      <c r="N10" s="472">
        <v>3679</v>
      </c>
      <c r="O10" s="473">
        <v>3243</v>
      </c>
      <c r="P10" s="469">
        <v>4064</v>
      </c>
      <c r="Q10" s="469">
        <v>3478</v>
      </c>
      <c r="R10" s="467">
        <v>4210</v>
      </c>
      <c r="S10" s="471">
        <v>3856</v>
      </c>
      <c r="T10" s="469">
        <v>3447</v>
      </c>
      <c r="U10" s="469">
        <v>2933</v>
      </c>
      <c r="V10" s="472">
        <v>3479</v>
      </c>
      <c r="W10" s="471">
        <v>3035</v>
      </c>
      <c r="X10" s="469">
        <v>2695</v>
      </c>
      <c r="Y10" s="469">
        <v>2103</v>
      </c>
      <c r="Z10" s="472">
        <v>1764</v>
      </c>
      <c r="AA10" s="473">
        <v>1475</v>
      </c>
      <c r="AB10" s="474">
        <v>1171</v>
      </c>
      <c r="AC10" s="469">
        <v>843</v>
      </c>
      <c r="AD10" s="472">
        <v>1143</v>
      </c>
      <c r="AE10" s="471">
        <v>999</v>
      </c>
      <c r="AF10" s="469">
        <v>1010</v>
      </c>
      <c r="AG10" s="469">
        <v>1279</v>
      </c>
      <c r="AH10" s="472">
        <v>1020</v>
      </c>
      <c r="AI10" s="473">
        <v>1089</v>
      </c>
      <c r="AJ10" s="467">
        <v>1230</v>
      </c>
      <c r="AK10" s="474">
        <v>1288</v>
      </c>
      <c r="AL10" s="475">
        <v>2387</v>
      </c>
      <c r="AM10" s="473">
        <v>1230</v>
      </c>
      <c r="AN10" s="467">
        <v>1298</v>
      </c>
      <c r="AO10" s="474">
        <v>1201</v>
      </c>
      <c r="AP10" s="475">
        <v>1195</v>
      </c>
    </row>
    <row r="11" spans="1:42" s="10" customFormat="1" ht="39" customHeight="1">
      <c r="B11" s="476" t="s">
        <v>339</v>
      </c>
      <c r="C11" s="477">
        <v>1224</v>
      </c>
      <c r="D11" s="478">
        <v>823</v>
      </c>
      <c r="E11" s="479">
        <v>996</v>
      </c>
      <c r="F11" s="480">
        <v>1500</v>
      </c>
      <c r="G11" s="481">
        <v>1303</v>
      </c>
      <c r="H11" s="478">
        <v>176</v>
      </c>
      <c r="I11" s="479">
        <v>815</v>
      </c>
      <c r="J11" s="480">
        <v>1359</v>
      </c>
      <c r="K11" s="481">
        <v>3048</v>
      </c>
      <c r="L11" s="479">
        <f>4427-K11</f>
        <v>1379</v>
      </c>
      <c r="M11" s="479">
        <v>857</v>
      </c>
      <c r="N11" s="482">
        <v>1532</v>
      </c>
      <c r="O11" s="483">
        <v>2208</v>
      </c>
      <c r="P11" s="479">
        <v>1305</v>
      </c>
      <c r="Q11" s="479">
        <v>956</v>
      </c>
      <c r="R11" s="477">
        <v>1583</v>
      </c>
      <c r="S11" s="481">
        <v>1740</v>
      </c>
      <c r="T11" s="479">
        <v>707</v>
      </c>
      <c r="U11" s="479">
        <v>1393</v>
      </c>
      <c r="V11" s="482">
        <v>1164</v>
      </c>
      <c r="W11" s="481">
        <v>2250</v>
      </c>
      <c r="X11" s="479">
        <v>1971</v>
      </c>
      <c r="Y11" s="479">
        <v>986</v>
      </c>
      <c r="Z11" s="482">
        <v>3142</v>
      </c>
      <c r="AA11" s="483">
        <v>2031</v>
      </c>
      <c r="AB11" s="484">
        <v>1268</v>
      </c>
      <c r="AC11" s="479">
        <v>598</v>
      </c>
      <c r="AD11" s="482">
        <v>1143</v>
      </c>
      <c r="AE11" s="481">
        <v>1307</v>
      </c>
      <c r="AF11" s="479">
        <v>245</v>
      </c>
      <c r="AG11" s="479">
        <v>775</v>
      </c>
      <c r="AH11" s="482">
        <v>1754</v>
      </c>
      <c r="AI11" s="483">
        <v>1438</v>
      </c>
      <c r="AJ11" s="477">
        <v>291</v>
      </c>
      <c r="AK11" s="484">
        <v>860</v>
      </c>
      <c r="AL11" s="480">
        <v>2389</v>
      </c>
      <c r="AM11" s="483">
        <v>1312</v>
      </c>
      <c r="AN11" s="477">
        <v>355</v>
      </c>
      <c r="AO11" s="484">
        <v>534</v>
      </c>
      <c r="AP11" s="480">
        <v>386</v>
      </c>
    </row>
    <row r="12" spans="1:42" s="10" customFormat="1" ht="39" customHeight="1">
      <c r="B12" s="476" t="s">
        <v>340</v>
      </c>
      <c r="C12" s="477">
        <v>617</v>
      </c>
      <c r="D12" s="478">
        <v>1249</v>
      </c>
      <c r="E12" s="479">
        <v>1914</v>
      </c>
      <c r="F12" s="480">
        <v>2149</v>
      </c>
      <c r="G12" s="481">
        <v>4167</v>
      </c>
      <c r="H12" s="478">
        <v>1916</v>
      </c>
      <c r="I12" s="479">
        <v>3458</v>
      </c>
      <c r="J12" s="480">
        <v>1200</v>
      </c>
      <c r="K12" s="481">
        <v>6138</v>
      </c>
      <c r="L12" s="479">
        <f>11911-K12</f>
        <v>5773</v>
      </c>
      <c r="M12" s="479">
        <v>4883</v>
      </c>
      <c r="N12" s="482">
        <v>2355</v>
      </c>
      <c r="O12" s="483">
        <v>6463</v>
      </c>
      <c r="P12" s="479">
        <v>5139</v>
      </c>
      <c r="Q12" s="479">
        <v>6113</v>
      </c>
      <c r="R12" s="477">
        <v>6037</v>
      </c>
      <c r="S12" s="481">
        <v>7793</v>
      </c>
      <c r="T12" s="479">
        <v>8793</v>
      </c>
      <c r="U12" s="479">
        <v>6940</v>
      </c>
      <c r="V12" s="482">
        <v>5385</v>
      </c>
      <c r="W12" s="481">
        <v>6678</v>
      </c>
      <c r="X12" s="479">
        <v>5149</v>
      </c>
      <c r="Y12" s="479" t="s">
        <v>25</v>
      </c>
      <c r="Z12" s="482" t="s">
        <v>25</v>
      </c>
      <c r="AA12" s="483">
        <v>528</v>
      </c>
      <c r="AB12" s="484">
        <v>1922</v>
      </c>
      <c r="AC12" s="479">
        <v>3992</v>
      </c>
      <c r="AD12" s="482">
        <v>2737</v>
      </c>
      <c r="AE12" s="481">
        <v>8272</v>
      </c>
      <c r="AF12" s="479">
        <v>2901</v>
      </c>
      <c r="AG12" s="479">
        <v>2961</v>
      </c>
      <c r="AH12" s="482">
        <v>5163</v>
      </c>
      <c r="AI12" s="483">
        <v>4103</v>
      </c>
      <c r="AJ12" s="477">
        <v>4015</v>
      </c>
      <c r="AK12" s="484">
        <v>1974</v>
      </c>
      <c r="AL12" s="480">
        <v>2474</v>
      </c>
      <c r="AM12" s="483">
        <v>1728</v>
      </c>
      <c r="AN12" s="477">
        <v>2533</v>
      </c>
      <c r="AO12" s="484">
        <v>758</v>
      </c>
      <c r="AP12" s="480">
        <v>10569</v>
      </c>
    </row>
    <row r="13" spans="1:42" ht="39" customHeight="1">
      <c r="B13" s="476" t="s">
        <v>341</v>
      </c>
      <c r="C13" s="481" t="s">
        <v>260</v>
      </c>
      <c r="D13" s="479" t="s">
        <v>260</v>
      </c>
      <c r="E13" s="479" t="s">
        <v>260</v>
      </c>
      <c r="F13" s="480">
        <v>6231</v>
      </c>
      <c r="G13" s="481">
        <v>863</v>
      </c>
      <c r="H13" s="479" t="s">
        <v>260</v>
      </c>
      <c r="I13" s="479" t="s">
        <v>260</v>
      </c>
      <c r="J13" s="480">
        <v>1519</v>
      </c>
      <c r="K13" s="481">
        <v>1682</v>
      </c>
      <c r="L13" s="479" t="s">
        <v>260</v>
      </c>
      <c r="M13" s="479" t="s">
        <v>260</v>
      </c>
      <c r="N13" s="482">
        <v>360</v>
      </c>
      <c r="O13" s="483">
        <v>1419</v>
      </c>
      <c r="P13" s="479" t="s">
        <v>260</v>
      </c>
      <c r="Q13" s="479" t="s">
        <v>260</v>
      </c>
      <c r="R13" s="477">
        <v>453</v>
      </c>
      <c r="S13" s="481">
        <v>16</v>
      </c>
      <c r="T13" s="479" t="s">
        <v>260</v>
      </c>
      <c r="U13" s="479" t="s">
        <v>260</v>
      </c>
      <c r="V13" s="482">
        <v>45</v>
      </c>
      <c r="W13" s="481" t="s">
        <v>260</v>
      </c>
      <c r="X13" s="479" t="s">
        <v>260</v>
      </c>
      <c r="Y13" s="479" t="s">
        <v>25</v>
      </c>
      <c r="Z13" s="482" t="s">
        <v>25</v>
      </c>
      <c r="AA13" s="483" t="s">
        <v>260</v>
      </c>
      <c r="AB13" s="484" t="s">
        <v>260</v>
      </c>
      <c r="AC13" s="479" t="s">
        <v>25</v>
      </c>
      <c r="AD13" s="482" t="s">
        <v>25</v>
      </c>
      <c r="AE13" s="481" t="s">
        <v>25</v>
      </c>
      <c r="AF13" s="479" t="s">
        <v>25</v>
      </c>
      <c r="AG13" s="479" t="s">
        <v>25</v>
      </c>
      <c r="AH13" s="482" t="s">
        <v>25</v>
      </c>
      <c r="AI13" s="483" t="s">
        <v>25</v>
      </c>
      <c r="AJ13" s="477" t="s">
        <v>260</v>
      </c>
      <c r="AK13" s="484" t="s">
        <v>260</v>
      </c>
      <c r="AL13" s="480" t="s">
        <v>260</v>
      </c>
      <c r="AM13" s="483" t="s">
        <v>260</v>
      </c>
      <c r="AN13" s="477" t="s">
        <v>260</v>
      </c>
      <c r="AO13" s="484" t="s">
        <v>260</v>
      </c>
      <c r="AP13" s="480" t="s">
        <v>260</v>
      </c>
    </row>
    <row r="14" spans="1:42" ht="39" customHeight="1">
      <c r="B14" s="476" t="s">
        <v>342</v>
      </c>
      <c r="C14" s="481" t="s">
        <v>260</v>
      </c>
      <c r="D14" s="479" t="s">
        <v>260</v>
      </c>
      <c r="E14" s="479" t="s">
        <v>260</v>
      </c>
      <c r="F14" s="482" t="s">
        <v>260</v>
      </c>
      <c r="G14" s="481" t="s">
        <v>260</v>
      </c>
      <c r="H14" s="479" t="s">
        <v>260</v>
      </c>
      <c r="I14" s="479" t="s">
        <v>260</v>
      </c>
      <c r="J14" s="480" t="s">
        <v>260</v>
      </c>
      <c r="K14" s="481" t="s">
        <v>260</v>
      </c>
      <c r="L14" s="479" t="s">
        <v>260</v>
      </c>
      <c r="M14" s="479" t="s">
        <v>260</v>
      </c>
      <c r="N14" s="482" t="s">
        <v>260</v>
      </c>
      <c r="O14" s="483" t="s">
        <v>260</v>
      </c>
      <c r="P14" s="479" t="s">
        <v>260</v>
      </c>
      <c r="Q14" s="479" t="s">
        <v>260</v>
      </c>
      <c r="R14" s="477" t="s">
        <v>260</v>
      </c>
      <c r="S14" s="481" t="s">
        <v>260</v>
      </c>
      <c r="T14" s="479" t="s">
        <v>260</v>
      </c>
      <c r="U14" s="479" t="s">
        <v>260</v>
      </c>
      <c r="V14" s="482" t="s">
        <v>260</v>
      </c>
      <c r="W14" s="481" t="s">
        <v>260</v>
      </c>
      <c r="X14" s="479" t="s">
        <v>260</v>
      </c>
      <c r="Y14" s="479" t="s">
        <v>25</v>
      </c>
      <c r="Z14" s="482" t="s">
        <v>25</v>
      </c>
      <c r="AA14" s="483" t="s">
        <v>260</v>
      </c>
      <c r="AB14" s="484">
        <v>3036</v>
      </c>
      <c r="AC14" s="479">
        <v>54</v>
      </c>
      <c r="AD14" s="482">
        <v>712</v>
      </c>
      <c r="AE14" s="481" t="s">
        <v>25</v>
      </c>
      <c r="AF14" s="479" t="s">
        <v>25</v>
      </c>
      <c r="AG14" s="479" t="s">
        <v>25</v>
      </c>
      <c r="AH14" s="482" t="s">
        <v>25</v>
      </c>
      <c r="AI14" s="483" t="s">
        <v>25</v>
      </c>
      <c r="AJ14" s="477" t="s">
        <v>260</v>
      </c>
      <c r="AK14" s="484" t="s">
        <v>260</v>
      </c>
      <c r="AL14" s="480" t="s">
        <v>260</v>
      </c>
      <c r="AM14" s="483" t="s">
        <v>260</v>
      </c>
      <c r="AN14" s="477" t="s">
        <v>260</v>
      </c>
      <c r="AO14" s="484" t="s">
        <v>260</v>
      </c>
      <c r="AP14" s="480" t="s">
        <v>260</v>
      </c>
    </row>
    <row r="15" spans="1:42" ht="39" customHeight="1">
      <c r="B15" s="485" t="s">
        <v>343</v>
      </c>
      <c r="C15" s="481" t="s">
        <v>260</v>
      </c>
      <c r="D15" s="479" t="s">
        <v>260</v>
      </c>
      <c r="E15" s="479" t="s">
        <v>260</v>
      </c>
      <c r="F15" s="482" t="s">
        <v>260</v>
      </c>
      <c r="G15" s="481" t="s">
        <v>260</v>
      </c>
      <c r="H15" s="479" t="s">
        <v>260</v>
      </c>
      <c r="I15" s="479" t="s">
        <v>260</v>
      </c>
      <c r="J15" s="480" t="s">
        <v>260</v>
      </c>
      <c r="K15" s="481" t="s">
        <v>260</v>
      </c>
      <c r="L15" s="479" t="s">
        <v>260</v>
      </c>
      <c r="M15" s="479" t="s">
        <v>260</v>
      </c>
      <c r="N15" s="482" t="s">
        <v>260</v>
      </c>
      <c r="O15" s="483" t="s">
        <v>260</v>
      </c>
      <c r="P15" s="479" t="s">
        <v>260</v>
      </c>
      <c r="Q15" s="479" t="s">
        <v>260</v>
      </c>
      <c r="R15" s="477" t="s">
        <v>260</v>
      </c>
      <c r="S15" s="481" t="s">
        <v>260</v>
      </c>
      <c r="T15" s="479" t="s">
        <v>260</v>
      </c>
      <c r="U15" s="479" t="s">
        <v>260</v>
      </c>
      <c r="V15" s="482" t="s">
        <v>260</v>
      </c>
      <c r="W15" s="481" t="s">
        <v>260</v>
      </c>
      <c r="X15" s="479" t="s">
        <v>260</v>
      </c>
      <c r="Y15" s="479" t="s">
        <v>25</v>
      </c>
      <c r="Z15" s="482" t="s">
        <v>25</v>
      </c>
      <c r="AA15" s="481" t="s">
        <v>260</v>
      </c>
      <c r="AB15" s="479" t="s">
        <v>260</v>
      </c>
      <c r="AC15" s="479" t="s">
        <v>25</v>
      </c>
      <c r="AD15" s="482" t="s">
        <v>25</v>
      </c>
      <c r="AE15" s="481" t="s">
        <v>260</v>
      </c>
      <c r="AF15" s="479" t="s">
        <v>260</v>
      </c>
      <c r="AG15" s="479" t="s">
        <v>25</v>
      </c>
      <c r="AH15" s="482" t="s">
        <v>25</v>
      </c>
      <c r="AI15" s="481" t="s">
        <v>260</v>
      </c>
      <c r="AJ15" s="479" t="s">
        <v>260</v>
      </c>
      <c r="AK15" s="479" t="s">
        <v>25</v>
      </c>
      <c r="AL15" s="482" t="s">
        <v>25</v>
      </c>
      <c r="AM15" s="481" t="s">
        <v>260</v>
      </c>
      <c r="AN15" s="479" t="s">
        <v>260</v>
      </c>
      <c r="AO15" s="479" t="s">
        <v>25</v>
      </c>
      <c r="AP15" s="482">
        <v>5408</v>
      </c>
    </row>
    <row r="16" spans="1:42" ht="39" customHeight="1">
      <c r="B16" s="476" t="s">
        <v>344</v>
      </c>
      <c r="C16" s="477">
        <v>4057</v>
      </c>
      <c r="D16" s="468">
        <v>7322</v>
      </c>
      <c r="E16" s="479">
        <v>3551</v>
      </c>
      <c r="F16" s="480">
        <v>2062</v>
      </c>
      <c r="G16" s="481">
        <v>3165</v>
      </c>
      <c r="H16" s="478">
        <v>2907</v>
      </c>
      <c r="I16" s="479">
        <v>3962</v>
      </c>
      <c r="J16" s="480">
        <v>6405</v>
      </c>
      <c r="K16" s="481">
        <v>4538</v>
      </c>
      <c r="L16" s="479">
        <v>5621</v>
      </c>
      <c r="M16" s="479">
        <v>2892</v>
      </c>
      <c r="N16" s="482">
        <v>5445</v>
      </c>
      <c r="O16" s="483">
        <v>3966</v>
      </c>
      <c r="P16" s="479">
        <v>6010</v>
      </c>
      <c r="Q16" s="479">
        <v>1931</v>
      </c>
      <c r="R16" s="477">
        <v>3450</v>
      </c>
      <c r="S16" s="481">
        <v>4312</v>
      </c>
      <c r="T16" s="479">
        <v>2397</v>
      </c>
      <c r="U16" s="479">
        <v>1214</v>
      </c>
      <c r="V16" s="482">
        <v>5479</v>
      </c>
      <c r="W16" s="481">
        <v>3356</v>
      </c>
      <c r="X16" s="479">
        <v>2930</v>
      </c>
      <c r="Y16" s="479">
        <v>3077</v>
      </c>
      <c r="Z16" s="482">
        <v>211</v>
      </c>
      <c r="AA16" s="483">
        <v>4441</v>
      </c>
      <c r="AB16" s="484">
        <v>2907</v>
      </c>
      <c r="AC16" s="479">
        <v>3599</v>
      </c>
      <c r="AD16" s="482">
        <v>3644</v>
      </c>
      <c r="AE16" s="481">
        <v>4261</v>
      </c>
      <c r="AF16" s="479">
        <v>5969</v>
      </c>
      <c r="AG16" s="479">
        <v>3733</v>
      </c>
      <c r="AH16" s="482">
        <v>2322</v>
      </c>
      <c r="AI16" s="483">
        <v>3037</v>
      </c>
      <c r="AJ16" s="477">
        <v>6125</v>
      </c>
      <c r="AK16" s="484">
        <v>495</v>
      </c>
      <c r="AL16" s="480">
        <v>3946</v>
      </c>
      <c r="AM16" s="483">
        <v>3053</v>
      </c>
      <c r="AN16" s="477">
        <v>2775</v>
      </c>
      <c r="AO16" s="484">
        <v>6262</v>
      </c>
      <c r="AP16" s="480">
        <v>-647</v>
      </c>
    </row>
    <row r="17" spans="2:42" s="10" customFormat="1" ht="39" customHeight="1">
      <c r="B17" s="458" t="s">
        <v>345</v>
      </c>
      <c r="C17" s="459">
        <v>-17254</v>
      </c>
      <c r="D17" s="460">
        <v>-18423</v>
      </c>
      <c r="E17" s="460">
        <v>-17015</v>
      </c>
      <c r="F17" s="486">
        <v>-17065</v>
      </c>
      <c r="G17" s="461">
        <v>-15138</v>
      </c>
      <c r="H17" s="487">
        <v>-15713</v>
      </c>
      <c r="I17" s="460">
        <v>-13461</v>
      </c>
      <c r="J17" s="462">
        <v>-14770</v>
      </c>
      <c r="K17" s="461">
        <v>-13583</v>
      </c>
      <c r="L17" s="460">
        <f>-29761-K17</f>
        <v>-16178</v>
      </c>
      <c r="M17" s="460">
        <v>-12077</v>
      </c>
      <c r="N17" s="462">
        <v>-15309</v>
      </c>
      <c r="O17" s="463">
        <v>-13316</v>
      </c>
      <c r="P17" s="460">
        <v>-12011</v>
      </c>
      <c r="Q17" s="460">
        <v>-10702</v>
      </c>
      <c r="R17" s="459">
        <v>-14398</v>
      </c>
      <c r="S17" s="461">
        <v>-11223</v>
      </c>
      <c r="T17" s="460">
        <v>-14281</v>
      </c>
      <c r="U17" s="460">
        <v>-10622</v>
      </c>
      <c r="V17" s="462">
        <v>-15853</v>
      </c>
      <c r="W17" s="461">
        <v>-10352</v>
      </c>
      <c r="X17" s="460">
        <v>-12214</v>
      </c>
      <c r="Y17" s="460">
        <v>-12729</v>
      </c>
      <c r="Z17" s="462">
        <v>-22424</v>
      </c>
      <c r="AA17" s="463">
        <v>-10664</v>
      </c>
      <c r="AB17" s="464">
        <v>-11970</v>
      </c>
      <c r="AC17" s="460">
        <v>-9541</v>
      </c>
      <c r="AD17" s="462">
        <v>-7497</v>
      </c>
      <c r="AE17" s="461">
        <v>-10664</v>
      </c>
      <c r="AF17" s="460">
        <v>-9522</v>
      </c>
      <c r="AG17" s="460">
        <v>-7728</v>
      </c>
      <c r="AH17" s="462">
        <v>-8262</v>
      </c>
      <c r="AI17" s="463">
        <v>-9494</v>
      </c>
      <c r="AJ17" s="459">
        <v>-10782</v>
      </c>
      <c r="AK17" s="464">
        <v>-5802</v>
      </c>
      <c r="AL17" s="465">
        <v>-13358</v>
      </c>
      <c r="AM17" s="463">
        <v>-8250</v>
      </c>
      <c r="AN17" s="459">
        <v>-7065</v>
      </c>
      <c r="AO17" s="464">
        <v>-11684</v>
      </c>
      <c r="AP17" s="465">
        <v>-11780</v>
      </c>
    </row>
    <row r="18" spans="2:42" ht="39" customHeight="1">
      <c r="B18" s="488" t="s">
        <v>346</v>
      </c>
      <c r="C18" s="467">
        <v>-14497</v>
      </c>
      <c r="D18" s="469">
        <v>-13459</v>
      </c>
      <c r="E18" s="469">
        <v>-13019</v>
      </c>
      <c r="F18" s="470">
        <v>-12615</v>
      </c>
      <c r="G18" s="471">
        <v>-11814</v>
      </c>
      <c r="H18" s="468">
        <v>-12076</v>
      </c>
      <c r="I18" s="469">
        <v>-10830</v>
      </c>
      <c r="J18" s="472">
        <v>-11113</v>
      </c>
      <c r="K18" s="471">
        <v>-9549</v>
      </c>
      <c r="L18" s="469">
        <f>-18514-K18</f>
        <v>-8965</v>
      </c>
      <c r="M18" s="469">
        <v>-10074</v>
      </c>
      <c r="N18" s="472">
        <v>-9983</v>
      </c>
      <c r="O18" s="473">
        <v>-9891</v>
      </c>
      <c r="P18" s="469">
        <v>-9711</v>
      </c>
      <c r="Q18" s="469">
        <v>-9085</v>
      </c>
      <c r="R18" s="467">
        <v>-9645</v>
      </c>
      <c r="S18" s="471">
        <v>-8882</v>
      </c>
      <c r="T18" s="469">
        <v>-8187</v>
      </c>
      <c r="U18" s="469">
        <v>-8342</v>
      </c>
      <c r="V18" s="472">
        <v>-7690</v>
      </c>
      <c r="W18" s="471">
        <v>-7331</v>
      </c>
      <c r="X18" s="469">
        <v>-7089</v>
      </c>
      <c r="Y18" s="469">
        <v>-7369</v>
      </c>
      <c r="Z18" s="472">
        <v>-7356</v>
      </c>
      <c r="AA18" s="473">
        <v>-6856</v>
      </c>
      <c r="AB18" s="474">
        <v>-6578</v>
      </c>
      <c r="AC18" s="469">
        <v>-6136</v>
      </c>
      <c r="AD18" s="472">
        <v>-6238</v>
      </c>
      <c r="AE18" s="471">
        <v>-6067</v>
      </c>
      <c r="AF18" s="469">
        <v>-6167</v>
      </c>
      <c r="AG18" s="469">
        <v>-5835</v>
      </c>
      <c r="AH18" s="472">
        <v>-5848</v>
      </c>
      <c r="AI18" s="473">
        <v>-5977</v>
      </c>
      <c r="AJ18" s="467">
        <v>-5738</v>
      </c>
      <c r="AK18" s="474">
        <v>-5913</v>
      </c>
      <c r="AL18" s="475">
        <v>-6584</v>
      </c>
      <c r="AM18" s="473">
        <v>-5413</v>
      </c>
      <c r="AN18" s="467">
        <v>-5402</v>
      </c>
      <c r="AO18" s="474">
        <v>-5117</v>
      </c>
      <c r="AP18" s="475">
        <v>-5089</v>
      </c>
    </row>
    <row r="19" spans="2:42" ht="39" customHeight="1">
      <c r="B19" s="476" t="s">
        <v>347</v>
      </c>
      <c r="C19" s="477">
        <v>-275</v>
      </c>
      <c r="D19" s="479">
        <v>-498</v>
      </c>
      <c r="E19" s="479">
        <v>-619</v>
      </c>
      <c r="F19" s="480">
        <v>-693</v>
      </c>
      <c r="G19" s="481">
        <v>-784</v>
      </c>
      <c r="H19" s="478">
        <v>-477</v>
      </c>
      <c r="I19" s="479">
        <v>-759</v>
      </c>
      <c r="J19" s="480">
        <v>-900</v>
      </c>
      <c r="K19" s="481">
        <v>-809</v>
      </c>
      <c r="L19" s="479">
        <f>-1292-K19</f>
        <v>-483</v>
      </c>
      <c r="M19" s="479">
        <v>-199</v>
      </c>
      <c r="N19" s="482">
        <v>-81</v>
      </c>
      <c r="O19" s="483">
        <v>-32</v>
      </c>
      <c r="P19" s="479">
        <v>-26</v>
      </c>
      <c r="Q19" s="479">
        <v>-20</v>
      </c>
      <c r="R19" s="477">
        <v>-11</v>
      </c>
      <c r="S19" s="481">
        <v>-23</v>
      </c>
      <c r="T19" s="479">
        <v>-20</v>
      </c>
      <c r="U19" s="479">
        <v>-83</v>
      </c>
      <c r="V19" s="482">
        <v>-57</v>
      </c>
      <c r="W19" s="481">
        <v>-74</v>
      </c>
      <c r="X19" s="479">
        <v>-77</v>
      </c>
      <c r="Y19" s="479">
        <v>-72</v>
      </c>
      <c r="Z19" s="482">
        <v>-83</v>
      </c>
      <c r="AA19" s="483">
        <v>-100</v>
      </c>
      <c r="AB19" s="484">
        <v>-43</v>
      </c>
      <c r="AC19" s="479">
        <v>-20</v>
      </c>
      <c r="AD19" s="482">
        <v>-15</v>
      </c>
      <c r="AE19" s="481">
        <v>-9</v>
      </c>
      <c r="AF19" s="479">
        <v>-5</v>
      </c>
      <c r="AG19" s="479">
        <v>-1</v>
      </c>
      <c r="AH19" s="482">
        <v>-3</v>
      </c>
      <c r="AI19" s="483">
        <v>-1</v>
      </c>
      <c r="AJ19" s="477">
        <v>-1</v>
      </c>
      <c r="AK19" s="484">
        <v>-2</v>
      </c>
      <c r="AL19" s="480">
        <v>-1</v>
      </c>
      <c r="AM19" s="483">
        <v>-1</v>
      </c>
      <c r="AN19" s="477">
        <v>-1</v>
      </c>
      <c r="AO19" s="484">
        <v>-1</v>
      </c>
      <c r="AP19" s="480">
        <v>-1</v>
      </c>
    </row>
    <row r="20" spans="2:42" ht="39" customHeight="1">
      <c r="B20" s="476" t="s">
        <v>348</v>
      </c>
      <c r="C20" s="481" t="s">
        <v>260</v>
      </c>
      <c r="D20" s="479" t="s">
        <v>260</v>
      </c>
      <c r="E20" s="479" t="s">
        <v>260</v>
      </c>
      <c r="F20" s="482" t="s">
        <v>260</v>
      </c>
      <c r="G20" s="481" t="s">
        <v>260</v>
      </c>
      <c r="H20" s="479" t="s">
        <v>260</v>
      </c>
      <c r="I20" s="479" t="s">
        <v>260</v>
      </c>
      <c r="J20" s="482" t="s">
        <v>260</v>
      </c>
      <c r="K20" s="481" t="s">
        <v>260</v>
      </c>
      <c r="L20" s="479" t="s">
        <v>260</v>
      </c>
      <c r="M20" s="479" t="s">
        <v>260</v>
      </c>
      <c r="N20" s="482" t="s">
        <v>260</v>
      </c>
      <c r="O20" s="483" t="s">
        <v>260</v>
      </c>
      <c r="P20" s="479" t="s">
        <v>260</v>
      </c>
      <c r="Q20" s="479" t="s">
        <v>260</v>
      </c>
      <c r="R20" s="477" t="s">
        <v>260</v>
      </c>
      <c r="S20" s="481" t="s">
        <v>260</v>
      </c>
      <c r="T20" s="479" t="s">
        <v>260</v>
      </c>
      <c r="U20" s="479" t="s">
        <v>260</v>
      </c>
      <c r="V20" s="482" t="s">
        <v>260</v>
      </c>
      <c r="W20" s="481" t="s">
        <v>260</v>
      </c>
      <c r="X20" s="479" t="s">
        <v>260</v>
      </c>
      <c r="Y20" s="479">
        <v>-479</v>
      </c>
      <c r="Z20" s="482">
        <v>-8893</v>
      </c>
      <c r="AA20" s="483" t="s">
        <v>260</v>
      </c>
      <c r="AB20" s="484" t="s">
        <v>260</v>
      </c>
      <c r="AC20" s="479" t="s">
        <v>25</v>
      </c>
      <c r="AD20" s="482" t="s">
        <v>25</v>
      </c>
      <c r="AE20" s="481" t="s">
        <v>25</v>
      </c>
      <c r="AF20" s="479" t="s">
        <v>25</v>
      </c>
      <c r="AG20" s="479" t="s">
        <v>25</v>
      </c>
      <c r="AH20" s="482" t="s">
        <v>25</v>
      </c>
      <c r="AI20" s="483" t="s">
        <v>25</v>
      </c>
      <c r="AJ20" s="477" t="s">
        <v>260</v>
      </c>
      <c r="AK20" s="484" t="s">
        <v>260</v>
      </c>
      <c r="AL20" s="480" t="s">
        <v>260</v>
      </c>
      <c r="AM20" s="483" t="s">
        <v>260</v>
      </c>
      <c r="AN20" s="477" t="s">
        <v>260</v>
      </c>
      <c r="AO20" s="484" t="s">
        <v>260</v>
      </c>
      <c r="AP20" s="480" t="s">
        <v>260</v>
      </c>
    </row>
    <row r="21" spans="2:42" ht="39" customHeight="1">
      <c r="B21" s="476" t="s">
        <v>349</v>
      </c>
      <c r="C21" s="481" t="s">
        <v>260</v>
      </c>
      <c r="D21" s="479" t="s">
        <v>260</v>
      </c>
      <c r="E21" s="479" t="s">
        <v>260</v>
      </c>
      <c r="F21" s="482" t="s">
        <v>260</v>
      </c>
      <c r="G21" s="481" t="s">
        <v>260</v>
      </c>
      <c r="H21" s="479" t="s">
        <v>260</v>
      </c>
      <c r="I21" s="479" t="s">
        <v>260</v>
      </c>
      <c r="J21" s="479" t="s">
        <v>260</v>
      </c>
      <c r="K21" s="481" t="s">
        <v>260</v>
      </c>
      <c r="L21" s="479" t="s">
        <v>260</v>
      </c>
      <c r="M21" s="479" t="s">
        <v>260</v>
      </c>
      <c r="N21" s="482" t="s">
        <v>260</v>
      </c>
      <c r="O21" s="483" t="s">
        <v>260</v>
      </c>
      <c r="P21" s="479" t="s">
        <v>260</v>
      </c>
      <c r="Q21" s="479" t="s">
        <v>260</v>
      </c>
      <c r="R21" s="477" t="s">
        <v>260</v>
      </c>
      <c r="S21" s="481" t="s">
        <v>260</v>
      </c>
      <c r="T21" s="479" t="s">
        <v>260</v>
      </c>
      <c r="U21" s="479" t="s">
        <v>260</v>
      </c>
      <c r="V21" s="482">
        <v>-5664</v>
      </c>
      <c r="W21" s="481" t="s">
        <v>260</v>
      </c>
      <c r="X21" s="479" t="s">
        <v>260</v>
      </c>
      <c r="Y21" s="479">
        <v>-3013</v>
      </c>
      <c r="Z21" s="482">
        <v>-2230</v>
      </c>
      <c r="AA21" s="483" t="s">
        <v>260</v>
      </c>
      <c r="AB21" s="484" t="s">
        <v>260</v>
      </c>
      <c r="AC21" s="479" t="s">
        <v>260</v>
      </c>
      <c r="AD21" s="482" t="s">
        <v>25</v>
      </c>
      <c r="AE21" s="481" t="s">
        <v>25</v>
      </c>
      <c r="AF21" s="479" t="s">
        <v>25</v>
      </c>
      <c r="AG21" s="479" t="s">
        <v>25</v>
      </c>
      <c r="AH21" s="482" t="s">
        <v>25</v>
      </c>
      <c r="AI21" s="483">
        <v>-1609</v>
      </c>
      <c r="AJ21" s="477">
        <v>-3360</v>
      </c>
      <c r="AK21" s="484">
        <v>1891</v>
      </c>
      <c r="AL21" s="480">
        <v>2933</v>
      </c>
      <c r="AM21" s="483">
        <v>-1109</v>
      </c>
      <c r="AN21" s="477">
        <v>31</v>
      </c>
      <c r="AO21" s="484">
        <v>1078</v>
      </c>
      <c r="AP21" s="480" t="s">
        <v>260</v>
      </c>
    </row>
    <row r="22" spans="2:42" ht="39" customHeight="1">
      <c r="B22" s="485" t="s">
        <v>268</v>
      </c>
      <c r="C22" s="481" t="s">
        <v>260</v>
      </c>
      <c r="D22" s="479" t="s">
        <v>260</v>
      </c>
      <c r="E22" s="479" t="s">
        <v>260</v>
      </c>
      <c r="F22" s="477" t="s">
        <v>260</v>
      </c>
      <c r="G22" s="481" t="s">
        <v>260</v>
      </c>
      <c r="H22" s="479" t="s">
        <v>260</v>
      </c>
      <c r="I22" s="479" t="s">
        <v>260</v>
      </c>
      <c r="J22" s="477" t="s">
        <v>260</v>
      </c>
      <c r="K22" s="481" t="s">
        <v>260</v>
      </c>
      <c r="L22" s="479" t="s">
        <v>260</v>
      </c>
      <c r="M22" s="479" t="s">
        <v>260</v>
      </c>
      <c r="N22" s="477" t="s">
        <v>260</v>
      </c>
      <c r="O22" s="481" t="s">
        <v>260</v>
      </c>
      <c r="P22" s="479" t="s">
        <v>260</v>
      </c>
      <c r="Q22" s="479" t="s">
        <v>260</v>
      </c>
      <c r="R22" s="477" t="s">
        <v>260</v>
      </c>
      <c r="S22" s="481" t="s">
        <v>260</v>
      </c>
      <c r="T22" s="479" t="s">
        <v>260</v>
      </c>
      <c r="U22" s="479" t="s">
        <v>260</v>
      </c>
      <c r="V22" s="477" t="s">
        <v>260</v>
      </c>
      <c r="W22" s="481" t="s">
        <v>260</v>
      </c>
      <c r="X22" s="479" t="s">
        <v>260</v>
      </c>
      <c r="Y22" s="479" t="s">
        <v>260</v>
      </c>
      <c r="Z22" s="477" t="s">
        <v>260</v>
      </c>
      <c r="AA22" s="481" t="s">
        <v>260</v>
      </c>
      <c r="AB22" s="479" t="s">
        <v>260</v>
      </c>
      <c r="AC22" s="479" t="s">
        <v>260</v>
      </c>
      <c r="AD22" s="477" t="s">
        <v>260</v>
      </c>
      <c r="AE22" s="481" t="s">
        <v>260</v>
      </c>
      <c r="AF22" s="479" t="s">
        <v>260</v>
      </c>
      <c r="AG22" s="479" t="s">
        <v>260</v>
      </c>
      <c r="AH22" s="477" t="s">
        <v>260</v>
      </c>
      <c r="AI22" s="481" t="s">
        <v>260</v>
      </c>
      <c r="AJ22" s="479" t="s">
        <v>260</v>
      </c>
      <c r="AK22" s="479" t="s">
        <v>260</v>
      </c>
      <c r="AL22" s="477" t="s">
        <v>260</v>
      </c>
      <c r="AM22" s="481" t="s">
        <v>260</v>
      </c>
      <c r="AN22" s="479" t="s">
        <v>260</v>
      </c>
      <c r="AO22" s="484">
        <v>-6438</v>
      </c>
      <c r="AP22" s="480">
        <v>-4130</v>
      </c>
    </row>
    <row r="23" spans="2:42" ht="39" customHeight="1">
      <c r="B23" s="489" t="s">
        <v>344</v>
      </c>
      <c r="C23" s="467">
        <v>-2481</v>
      </c>
      <c r="D23" s="469">
        <v>-4465</v>
      </c>
      <c r="E23" s="469">
        <v>-3375</v>
      </c>
      <c r="F23" s="490">
        <v>-3760</v>
      </c>
      <c r="G23" s="471">
        <v>-2539</v>
      </c>
      <c r="H23" s="469">
        <v>-3160</v>
      </c>
      <c r="I23" s="469">
        <v>-1871</v>
      </c>
      <c r="J23" s="472">
        <v>-2758</v>
      </c>
      <c r="K23" s="471">
        <v>-3224</v>
      </c>
      <c r="L23" s="469">
        <f>-9954-K23</f>
        <v>-6730</v>
      </c>
      <c r="M23" s="469">
        <f>-11757-K23-L23</f>
        <v>-1803</v>
      </c>
      <c r="N23" s="472">
        <v>-5246</v>
      </c>
      <c r="O23" s="473">
        <v>-3392</v>
      </c>
      <c r="P23" s="469">
        <v>-2275</v>
      </c>
      <c r="Q23" s="469">
        <v>-1595</v>
      </c>
      <c r="R23" s="467">
        <v>-4743</v>
      </c>
      <c r="S23" s="471">
        <v>-2318</v>
      </c>
      <c r="T23" s="469">
        <v>-6073</v>
      </c>
      <c r="U23" s="469">
        <v>-2196</v>
      </c>
      <c r="V23" s="472">
        <v>-2443</v>
      </c>
      <c r="W23" s="471">
        <v>-2946</v>
      </c>
      <c r="X23" s="469">
        <v>-5048</v>
      </c>
      <c r="Y23" s="469">
        <v>-1795</v>
      </c>
      <c r="Z23" s="472">
        <v>-3862</v>
      </c>
      <c r="AA23" s="473">
        <v>-3708</v>
      </c>
      <c r="AB23" s="474">
        <v>-5348</v>
      </c>
      <c r="AC23" s="469">
        <v>-3383</v>
      </c>
      <c r="AD23" s="472">
        <v>-1245</v>
      </c>
      <c r="AE23" s="471">
        <v>-4586</v>
      </c>
      <c r="AF23" s="469">
        <v>-3348</v>
      </c>
      <c r="AG23" s="469">
        <v>-1891</v>
      </c>
      <c r="AH23" s="472">
        <v>-2415</v>
      </c>
      <c r="AI23" s="473">
        <v>-1905</v>
      </c>
      <c r="AJ23" s="467">
        <v>-1682</v>
      </c>
      <c r="AK23" s="474">
        <v>-1780</v>
      </c>
      <c r="AL23" s="475">
        <v>-9705</v>
      </c>
      <c r="AM23" s="473">
        <v>-1726</v>
      </c>
      <c r="AN23" s="467">
        <v>-1693</v>
      </c>
      <c r="AO23" s="474">
        <v>-1205</v>
      </c>
      <c r="AP23" s="475">
        <v>-2561</v>
      </c>
    </row>
    <row r="24" spans="2:42" s="10" customFormat="1" ht="39" customHeight="1">
      <c r="B24" s="432" t="s">
        <v>350</v>
      </c>
      <c r="C24" s="440">
        <v>6078</v>
      </c>
      <c r="D24" s="434">
        <v>12996</v>
      </c>
      <c r="E24" s="441">
        <v>13113</v>
      </c>
      <c r="F24" s="433">
        <v>16274</v>
      </c>
      <c r="G24" s="442">
        <v>13891</v>
      </c>
      <c r="H24" s="434">
        <v>11871</v>
      </c>
      <c r="I24" s="441">
        <v>15413</v>
      </c>
      <c r="J24" s="446">
        <v>16913</v>
      </c>
      <c r="K24" s="442">
        <v>20839</v>
      </c>
      <c r="L24" s="441">
        <f>42622-K24</f>
        <v>21783</v>
      </c>
      <c r="M24" s="441">
        <v>21244</v>
      </c>
      <c r="N24" s="443">
        <v>14907</v>
      </c>
      <c r="O24" s="444">
        <v>21750</v>
      </c>
      <c r="P24" s="441">
        <v>24644</v>
      </c>
      <c r="Q24" s="441">
        <v>22119</v>
      </c>
      <c r="R24" s="440">
        <v>21022</v>
      </c>
      <c r="S24" s="442">
        <v>28370</v>
      </c>
      <c r="T24" s="441">
        <v>24873</v>
      </c>
      <c r="U24" s="441">
        <v>24332</v>
      </c>
      <c r="V24" s="443">
        <v>23905</v>
      </c>
      <c r="W24" s="442">
        <v>28519</v>
      </c>
      <c r="X24" s="441">
        <v>26983</v>
      </c>
      <c r="Y24" s="441">
        <v>8315</v>
      </c>
      <c r="Z24" s="443">
        <v>-30181</v>
      </c>
      <c r="AA24" s="444">
        <v>-5095</v>
      </c>
      <c r="AB24" s="445">
        <v>6643</v>
      </c>
      <c r="AC24" s="441">
        <v>5022</v>
      </c>
      <c r="AD24" s="443">
        <v>7132</v>
      </c>
      <c r="AE24" s="442">
        <v>10796</v>
      </c>
      <c r="AF24" s="441">
        <v>11364</v>
      </c>
      <c r="AG24" s="441">
        <v>11610</v>
      </c>
      <c r="AH24" s="443">
        <v>11546</v>
      </c>
      <c r="AI24" s="444">
        <v>11190</v>
      </c>
      <c r="AJ24" s="440">
        <v>12586</v>
      </c>
      <c r="AK24" s="445">
        <v>14698</v>
      </c>
      <c r="AL24" s="446">
        <v>23754</v>
      </c>
      <c r="AM24" s="444">
        <v>6878</v>
      </c>
      <c r="AN24" s="440">
        <v>8903</v>
      </c>
      <c r="AO24" s="445">
        <v>3972</v>
      </c>
      <c r="AP24" s="446">
        <v>14725</v>
      </c>
    </row>
    <row r="25" spans="2:42" ht="39" customHeight="1">
      <c r="B25" s="491" t="s">
        <v>351</v>
      </c>
      <c r="C25" s="492" t="s">
        <v>260</v>
      </c>
      <c r="D25" s="449" t="s">
        <v>260</v>
      </c>
      <c r="E25" s="449" t="s">
        <v>260</v>
      </c>
      <c r="F25" s="453" t="s">
        <v>260</v>
      </c>
      <c r="G25" s="492" t="s">
        <v>260</v>
      </c>
      <c r="H25" s="449" t="s">
        <v>260</v>
      </c>
      <c r="I25" s="449" t="s">
        <v>260</v>
      </c>
      <c r="J25" s="453" t="s">
        <v>260</v>
      </c>
      <c r="K25" s="492" t="s">
        <v>260</v>
      </c>
      <c r="L25" s="449" t="s">
        <v>260</v>
      </c>
      <c r="M25" s="449" t="s">
        <v>260</v>
      </c>
      <c r="N25" s="453" t="s">
        <v>260</v>
      </c>
      <c r="O25" s="493" t="s">
        <v>260</v>
      </c>
      <c r="P25" s="449" t="s">
        <v>260</v>
      </c>
      <c r="Q25" s="449" t="s">
        <v>260</v>
      </c>
      <c r="R25" s="451" t="s">
        <v>260</v>
      </c>
      <c r="S25" s="492" t="s">
        <v>260</v>
      </c>
      <c r="T25" s="449" t="s">
        <v>260</v>
      </c>
      <c r="U25" s="449" t="s">
        <v>260</v>
      </c>
      <c r="V25" s="453" t="s">
        <v>260</v>
      </c>
      <c r="W25" s="494">
        <v>862</v>
      </c>
      <c r="X25" s="495">
        <v>10021</v>
      </c>
      <c r="Y25" s="495">
        <v>1680</v>
      </c>
      <c r="Z25" s="496">
        <v>28562</v>
      </c>
      <c r="AA25" s="497">
        <v>3641</v>
      </c>
      <c r="AB25" s="498">
        <v>23677</v>
      </c>
      <c r="AC25" s="499">
        <v>5507</v>
      </c>
      <c r="AD25" s="496">
        <v>8360</v>
      </c>
      <c r="AE25" s="500">
        <v>2812</v>
      </c>
      <c r="AF25" s="499">
        <v>715</v>
      </c>
      <c r="AG25" s="499">
        <v>2949</v>
      </c>
      <c r="AH25" s="496">
        <v>12602</v>
      </c>
      <c r="AI25" s="497">
        <v>4566</v>
      </c>
      <c r="AJ25" s="501">
        <v>889</v>
      </c>
      <c r="AK25" s="502">
        <v>413</v>
      </c>
      <c r="AL25" s="503">
        <v>8371</v>
      </c>
      <c r="AM25" s="497">
        <v>1117</v>
      </c>
      <c r="AN25" s="501">
        <v>5753</v>
      </c>
      <c r="AO25" s="498">
        <v>2604</v>
      </c>
      <c r="AP25" s="504">
        <v>4265</v>
      </c>
    </row>
    <row r="26" spans="2:42" ht="39" customHeight="1">
      <c r="B26" s="476" t="s">
        <v>305</v>
      </c>
      <c r="C26" s="505" t="s">
        <v>260</v>
      </c>
      <c r="D26" s="506" t="s">
        <v>260</v>
      </c>
      <c r="E26" s="506" t="s">
        <v>260</v>
      </c>
      <c r="F26" s="507" t="s">
        <v>260</v>
      </c>
      <c r="G26" s="505" t="s">
        <v>260</v>
      </c>
      <c r="H26" s="506" t="s">
        <v>260</v>
      </c>
      <c r="I26" s="506" t="s">
        <v>260</v>
      </c>
      <c r="J26" s="507" t="s">
        <v>260</v>
      </c>
      <c r="K26" s="505" t="s">
        <v>260</v>
      </c>
      <c r="L26" s="506" t="s">
        <v>260</v>
      </c>
      <c r="M26" s="506" t="s">
        <v>260</v>
      </c>
      <c r="N26" s="508" t="s">
        <v>260</v>
      </c>
      <c r="O26" s="509" t="s">
        <v>260</v>
      </c>
      <c r="P26" s="506" t="s">
        <v>260</v>
      </c>
      <c r="Q26" s="506" t="s">
        <v>260</v>
      </c>
      <c r="R26" s="510" t="s">
        <v>260</v>
      </c>
      <c r="S26" s="505" t="s">
        <v>260</v>
      </c>
      <c r="T26" s="506" t="s">
        <v>260</v>
      </c>
      <c r="U26" s="506" t="s">
        <v>260</v>
      </c>
      <c r="V26" s="508" t="s">
        <v>260</v>
      </c>
      <c r="W26" s="481">
        <v>-7117</v>
      </c>
      <c r="X26" s="479">
        <v>-6126</v>
      </c>
      <c r="Y26" s="479">
        <v>-12537</v>
      </c>
      <c r="Z26" s="511">
        <v>-11911</v>
      </c>
      <c r="AA26" s="512">
        <v>-590</v>
      </c>
      <c r="AB26" s="513">
        <v>-3929</v>
      </c>
      <c r="AC26" s="514">
        <v>-21773</v>
      </c>
      <c r="AD26" s="511">
        <v>-9701</v>
      </c>
      <c r="AE26" s="515">
        <v>-3315</v>
      </c>
      <c r="AF26" s="514">
        <v>-6518</v>
      </c>
      <c r="AG26" s="514">
        <v>-4732</v>
      </c>
      <c r="AH26" s="511">
        <v>-10517</v>
      </c>
      <c r="AI26" s="512">
        <v>-673</v>
      </c>
      <c r="AJ26" s="516">
        <v>-5042</v>
      </c>
      <c r="AK26" s="484">
        <v>-8016</v>
      </c>
      <c r="AL26" s="480">
        <v>-1283</v>
      </c>
      <c r="AM26" s="512">
        <v>-3674</v>
      </c>
      <c r="AN26" s="516">
        <v>-9469</v>
      </c>
      <c r="AO26" s="513">
        <v>7678</v>
      </c>
      <c r="AP26" s="517">
        <v>-11033</v>
      </c>
    </row>
    <row r="27" spans="2:42" ht="39" customHeight="1">
      <c r="B27" s="518" t="s">
        <v>571</v>
      </c>
      <c r="C27" s="519">
        <v>-4580</v>
      </c>
      <c r="D27" s="460">
        <v>-28470</v>
      </c>
      <c r="E27" s="520">
        <v>-2739</v>
      </c>
      <c r="F27" s="459">
        <v>-54774</v>
      </c>
      <c r="G27" s="519">
        <v>-612</v>
      </c>
      <c r="H27" s="460">
        <v>-244715</v>
      </c>
      <c r="I27" s="520">
        <v>-10189</v>
      </c>
      <c r="J27" s="521">
        <v>-182651</v>
      </c>
      <c r="K27" s="519">
        <v>1843</v>
      </c>
      <c r="L27" s="520">
        <f>-2121-K27</f>
        <v>-3964</v>
      </c>
      <c r="M27" s="520">
        <v>-3307</v>
      </c>
      <c r="N27" s="521">
        <v>-3930</v>
      </c>
      <c r="O27" s="522">
        <v>2064</v>
      </c>
      <c r="P27" s="520">
        <v>-6802</v>
      </c>
      <c r="Q27" s="520">
        <v>1545</v>
      </c>
      <c r="R27" s="523">
        <v>1744</v>
      </c>
      <c r="S27" s="519">
        <v>6421</v>
      </c>
      <c r="T27" s="520">
        <v>-7449</v>
      </c>
      <c r="U27" s="520">
        <v>-1179</v>
      </c>
      <c r="V27" s="521">
        <v>-10928</v>
      </c>
      <c r="W27" s="519">
        <v>-6255</v>
      </c>
      <c r="X27" s="520">
        <v>3895</v>
      </c>
      <c r="Y27" s="520">
        <v>-10858</v>
      </c>
      <c r="Z27" s="521">
        <v>16652</v>
      </c>
      <c r="AA27" s="522">
        <v>3051</v>
      </c>
      <c r="AB27" s="524">
        <v>19748</v>
      </c>
      <c r="AC27" s="520">
        <v>-16266</v>
      </c>
      <c r="AD27" s="521">
        <v>-1342</v>
      </c>
      <c r="AE27" s="519">
        <v>-503</v>
      </c>
      <c r="AF27" s="520">
        <v>-5803</v>
      </c>
      <c r="AG27" s="520">
        <v>-1783</v>
      </c>
      <c r="AH27" s="521">
        <v>2085</v>
      </c>
      <c r="AI27" s="522">
        <v>3893</v>
      </c>
      <c r="AJ27" s="523">
        <v>-4153</v>
      </c>
      <c r="AK27" s="524">
        <v>-7603</v>
      </c>
      <c r="AL27" s="525">
        <v>7088</v>
      </c>
      <c r="AM27" s="522">
        <v>-2557</v>
      </c>
      <c r="AN27" s="523">
        <v>-3716</v>
      </c>
      <c r="AO27" s="524">
        <v>10282</v>
      </c>
      <c r="AP27" s="525">
        <v>-6768</v>
      </c>
    </row>
    <row r="28" spans="2:42" s="10" customFormat="1" ht="39" customHeight="1">
      <c r="B28" s="432" t="s">
        <v>272</v>
      </c>
      <c r="C28" s="440">
        <v>1497</v>
      </c>
      <c r="D28" s="434">
        <v>-15472</v>
      </c>
      <c r="E28" s="441">
        <v>10374</v>
      </c>
      <c r="F28" s="433">
        <v>-38500</v>
      </c>
      <c r="G28" s="442">
        <v>13278</v>
      </c>
      <c r="H28" s="434">
        <v>-232842</v>
      </c>
      <c r="I28" s="441">
        <v>5224</v>
      </c>
      <c r="J28" s="446">
        <v>-165739</v>
      </c>
      <c r="K28" s="442">
        <v>22682</v>
      </c>
      <c r="L28" s="441">
        <f>40501-K28</f>
        <v>17819</v>
      </c>
      <c r="M28" s="441">
        <v>17937</v>
      </c>
      <c r="N28" s="443">
        <v>10976</v>
      </c>
      <c r="O28" s="444">
        <v>23815</v>
      </c>
      <c r="P28" s="441">
        <v>17840</v>
      </c>
      <c r="Q28" s="441">
        <v>23665</v>
      </c>
      <c r="R28" s="440">
        <v>22765</v>
      </c>
      <c r="S28" s="442">
        <v>34791</v>
      </c>
      <c r="T28" s="441">
        <v>17424</v>
      </c>
      <c r="U28" s="441">
        <v>23153</v>
      </c>
      <c r="V28" s="443">
        <v>12976</v>
      </c>
      <c r="W28" s="442">
        <v>22264</v>
      </c>
      <c r="X28" s="526">
        <v>30878</v>
      </c>
      <c r="Y28" s="526">
        <v>-2541</v>
      </c>
      <c r="Z28" s="527">
        <v>-13530</v>
      </c>
      <c r="AA28" s="528">
        <v>-2045</v>
      </c>
      <c r="AB28" s="529">
        <v>26391</v>
      </c>
      <c r="AC28" s="526">
        <v>-11243</v>
      </c>
      <c r="AD28" s="527">
        <v>5791</v>
      </c>
      <c r="AE28" s="530">
        <v>10293</v>
      </c>
      <c r="AF28" s="526">
        <v>5561</v>
      </c>
      <c r="AG28" s="526">
        <v>9828</v>
      </c>
      <c r="AH28" s="527">
        <v>13630</v>
      </c>
      <c r="AI28" s="528">
        <v>15083</v>
      </c>
      <c r="AJ28" s="531">
        <v>8433</v>
      </c>
      <c r="AK28" s="445">
        <v>7096</v>
      </c>
      <c r="AL28" s="446">
        <v>30842</v>
      </c>
      <c r="AM28" s="528">
        <v>4320</v>
      </c>
      <c r="AN28" s="531">
        <v>5188</v>
      </c>
      <c r="AO28" s="529">
        <v>14254</v>
      </c>
      <c r="AP28" s="532">
        <v>7957</v>
      </c>
    </row>
    <row r="29" spans="2:42" ht="39" customHeight="1">
      <c r="B29" s="447" t="s">
        <v>273</v>
      </c>
      <c r="C29" s="533">
        <v>-2651</v>
      </c>
      <c r="D29" s="449">
        <v>-2836</v>
      </c>
      <c r="E29" s="534">
        <v>-3007</v>
      </c>
      <c r="F29" s="535">
        <v>-3788</v>
      </c>
      <c r="G29" s="536">
        <v>-2726</v>
      </c>
      <c r="H29" s="449">
        <v>-2827</v>
      </c>
      <c r="I29" s="534">
        <v>-1557</v>
      </c>
      <c r="J29" s="537">
        <v>-4221</v>
      </c>
      <c r="K29" s="536">
        <v>-3852</v>
      </c>
      <c r="L29" s="534">
        <f>-9786-K29</f>
        <v>-5934</v>
      </c>
      <c r="M29" s="534">
        <v>-4459</v>
      </c>
      <c r="N29" s="537">
        <v>-2239</v>
      </c>
      <c r="O29" s="538">
        <v>-4742</v>
      </c>
      <c r="P29" s="539">
        <v>-4068</v>
      </c>
      <c r="Q29" s="539">
        <v>-4677</v>
      </c>
      <c r="R29" s="540">
        <v>-5354</v>
      </c>
      <c r="S29" s="541">
        <v>-5273</v>
      </c>
      <c r="T29" s="539">
        <v>-4742</v>
      </c>
      <c r="U29" s="539">
        <v>-4382</v>
      </c>
      <c r="V29" s="542">
        <v>-5721</v>
      </c>
      <c r="W29" s="541">
        <v>-5375</v>
      </c>
      <c r="X29" s="539">
        <v>-7640</v>
      </c>
      <c r="Y29" s="539">
        <v>-5106</v>
      </c>
      <c r="Z29" s="542">
        <v>-1108</v>
      </c>
      <c r="AA29" s="538">
        <v>-1577</v>
      </c>
      <c r="AB29" s="543">
        <v>-2044</v>
      </c>
      <c r="AC29" s="539">
        <v>-1673</v>
      </c>
      <c r="AD29" s="542">
        <v>-3268</v>
      </c>
      <c r="AE29" s="541">
        <v>-2143</v>
      </c>
      <c r="AF29" s="539">
        <v>-2867</v>
      </c>
      <c r="AG29" s="539">
        <v>-2874</v>
      </c>
      <c r="AH29" s="542">
        <v>-3516</v>
      </c>
      <c r="AI29" s="538">
        <v>-3496</v>
      </c>
      <c r="AJ29" s="540">
        <v>-2868</v>
      </c>
      <c r="AK29" s="544">
        <v>-3523</v>
      </c>
      <c r="AL29" s="545">
        <v>-8595</v>
      </c>
      <c r="AM29" s="538">
        <v>-2923</v>
      </c>
      <c r="AN29" s="540">
        <v>-2761</v>
      </c>
      <c r="AO29" s="543">
        <v>-1084</v>
      </c>
      <c r="AP29" s="546">
        <v>-4673</v>
      </c>
    </row>
    <row r="30" spans="2:42" ht="39" customHeight="1">
      <c r="B30" s="547" t="s">
        <v>274</v>
      </c>
      <c r="C30" s="540">
        <v>676</v>
      </c>
      <c r="D30" s="548">
        <v>2199</v>
      </c>
      <c r="E30" s="539">
        <v>-973</v>
      </c>
      <c r="F30" s="490">
        <v>21156</v>
      </c>
      <c r="G30" s="541">
        <v>-481</v>
      </c>
      <c r="H30" s="548">
        <v>-13377</v>
      </c>
      <c r="I30" s="539">
        <v>-969</v>
      </c>
      <c r="J30" s="542">
        <v>-3460</v>
      </c>
      <c r="K30" s="541">
        <v>-94</v>
      </c>
      <c r="L30" s="539">
        <f>-3129-K30</f>
        <v>-3035</v>
      </c>
      <c r="M30" s="539">
        <v>-2053</v>
      </c>
      <c r="N30" s="542">
        <v>-658</v>
      </c>
      <c r="O30" s="549">
        <v>-198</v>
      </c>
      <c r="P30" s="550">
        <v>368</v>
      </c>
      <c r="Q30" s="550">
        <v>-1546</v>
      </c>
      <c r="R30" s="551">
        <v>-3595</v>
      </c>
      <c r="S30" s="552">
        <v>-1113</v>
      </c>
      <c r="T30" s="550">
        <v>-2785</v>
      </c>
      <c r="U30" s="550">
        <v>-674</v>
      </c>
      <c r="V30" s="553">
        <v>2510</v>
      </c>
      <c r="W30" s="552">
        <v>911</v>
      </c>
      <c r="X30" s="550">
        <v>-1217</v>
      </c>
      <c r="Y30" s="550">
        <v>-868</v>
      </c>
      <c r="Z30" s="553">
        <v>3664</v>
      </c>
      <c r="AA30" s="549">
        <v>1839</v>
      </c>
      <c r="AB30" s="554">
        <v>-2211</v>
      </c>
      <c r="AC30" s="550">
        <v>1405</v>
      </c>
      <c r="AD30" s="553">
        <v>-739</v>
      </c>
      <c r="AE30" s="552">
        <v>-1252</v>
      </c>
      <c r="AF30" s="550">
        <v>982</v>
      </c>
      <c r="AG30" s="550">
        <v>-346</v>
      </c>
      <c r="AH30" s="553">
        <v>-8487</v>
      </c>
      <c r="AI30" s="549">
        <v>-4154</v>
      </c>
      <c r="AJ30" s="551">
        <v>-870</v>
      </c>
      <c r="AK30" s="543">
        <v>-26805</v>
      </c>
      <c r="AL30" s="546">
        <v>-11992</v>
      </c>
      <c r="AM30" s="549">
        <v>943</v>
      </c>
      <c r="AN30" s="551">
        <v>618</v>
      </c>
      <c r="AO30" s="554">
        <v>-4485</v>
      </c>
      <c r="AP30" s="555">
        <v>912</v>
      </c>
    </row>
    <row r="31" spans="2:42" ht="39" customHeight="1">
      <c r="B31" s="556" t="s">
        <v>352</v>
      </c>
      <c r="C31" s="452" t="s">
        <v>353</v>
      </c>
      <c r="D31" s="450" t="s">
        <v>353</v>
      </c>
      <c r="E31" s="450" t="s">
        <v>353</v>
      </c>
      <c r="F31" s="454" t="s">
        <v>353</v>
      </c>
      <c r="G31" s="452" t="s">
        <v>353</v>
      </c>
      <c r="H31" s="450" t="s">
        <v>353</v>
      </c>
      <c r="I31" s="450" t="s">
        <v>353</v>
      </c>
      <c r="J31" s="454" t="s">
        <v>353</v>
      </c>
      <c r="K31" s="452" t="s">
        <v>260</v>
      </c>
      <c r="L31" s="450" t="s">
        <v>353</v>
      </c>
      <c r="M31" s="450" t="s">
        <v>353</v>
      </c>
      <c r="N31" s="454" t="s">
        <v>353</v>
      </c>
      <c r="O31" s="455" t="s">
        <v>260</v>
      </c>
      <c r="P31" s="450" t="s">
        <v>260</v>
      </c>
      <c r="Q31" s="450" t="s">
        <v>260</v>
      </c>
      <c r="R31" s="448" t="s">
        <v>260</v>
      </c>
      <c r="S31" s="452" t="s">
        <v>260</v>
      </c>
      <c r="T31" s="450" t="s">
        <v>260</v>
      </c>
      <c r="U31" s="450" t="s">
        <v>260</v>
      </c>
      <c r="V31" s="454" t="s">
        <v>260</v>
      </c>
      <c r="W31" s="452" t="s">
        <v>260</v>
      </c>
      <c r="X31" s="450" t="s">
        <v>260</v>
      </c>
      <c r="Y31" s="450" t="s">
        <v>260</v>
      </c>
      <c r="Z31" s="454" t="s">
        <v>260</v>
      </c>
      <c r="AA31" s="444" t="s">
        <v>354</v>
      </c>
      <c r="AB31" s="456" t="s">
        <v>260</v>
      </c>
      <c r="AC31" s="450" t="s">
        <v>260</v>
      </c>
      <c r="AD31" s="454" t="s">
        <v>260</v>
      </c>
      <c r="AE31" s="442">
        <v>6897</v>
      </c>
      <c r="AF31" s="441">
        <v>3676</v>
      </c>
      <c r="AG31" s="441">
        <v>6606</v>
      </c>
      <c r="AH31" s="443">
        <v>1629</v>
      </c>
      <c r="AI31" s="444">
        <v>7433</v>
      </c>
      <c r="AJ31" s="440">
        <v>4695</v>
      </c>
      <c r="AK31" s="445">
        <v>-23232</v>
      </c>
      <c r="AL31" s="446">
        <v>10254</v>
      </c>
      <c r="AM31" s="444">
        <v>2340</v>
      </c>
      <c r="AN31" s="440">
        <v>3044</v>
      </c>
      <c r="AO31" s="445">
        <v>8685</v>
      </c>
      <c r="AP31" s="446">
        <v>4196</v>
      </c>
    </row>
    <row r="32" spans="2:42" s="10" customFormat="1" ht="39" customHeight="1" thickBot="1">
      <c r="B32" s="557" t="s">
        <v>277</v>
      </c>
      <c r="C32" s="540">
        <v>-244</v>
      </c>
      <c r="D32" s="558">
        <v>-678</v>
      </c>
      <c r="E32" s="539">
        <v>-647</v>
      </c>
      <c r="F32" s="559">
        <v>-713</v>
      </c>
      <c r="G32" s="541">
        <v>-268</v>
      </c>
      <c r="H32" s="558">
        <v>-1826</v>
      </c>
      <c r="I32" s="539">
        <v>-583</v>
      </c>
      <c r="J32" s="542">
        <v>-101</v>
      </c>
      <c r="K32" s="541">
        <v>-294</v>
      </c>
      <c r="L32" s="539">
        <f>-1678-K32</f>
        <v>-1384</v>
      </c>
      <c r="M32" s="539">
        <v>-534</v>
      </c>
      <c r="N32" s="542">
        <v>-1171</v>
      </c>
      <c r="O32" s="538">
        <v>-160</v>
      </c>
      <c r="P32" s="539">
        <v>-1498</v>
      </c>
      <c r="Q32" s="539">
        <v>-1165</v>
      </c>
      <c r="R32" s="540">
        <v>-2683</v>
      </c>
      <c r="S32" s="541">
        <v>-1335</v>
      </c>
      <c r="T32" s="539">
        <v>-1522</v>
      </c>
      <c r="U32" s="539">
        <v>19</v>
      </c>
      <c r="V32" s="542">
        <v>-631</v>
      </c>
      <c r="W32" s="541">
        <v>-1499</v>
      </c>
      <c r="X32" s="539">
        <v>-2408</v>
      </c>
      <c r="Y32" s="539">
        <v>-117</v>
      </c>
      <c r="Z32" s="542">
        <v>2694</v>
      </c>
      <c r="AA32" s="538">
        <v>219</v>
      </c>
      <c r="AB32" s="543">
        <v>-562</v>
      </c>
      <c r="AC32" s="539">
        <v>-449</v>
      </c>
      <c r="AD32" s="542">
        <v>-1040</v>
      </c>
      <c r="AE32" s="541">
        <v>-342</v>
      </c>
      <c r="AF32" s="539">
        <v>-1112</v>
      </c>
      <c r="AG32" s="539">
        <v>-950</v>
      </c>
      <c r="AH32" s="542">
        <v>-422</v>
      </c>
      <c r="AI32" s="538">
        <v>-556</v>
      </c>
      <c r="AJ32" s="540">
        <v>-1290</v>
      </c>
      <c r="AK32" s="543">
        <v>-508</v>
      </c>
      <c r="AL32" s="546">
        <v>-445</v>
      </c>
      <c r="AM32" s="538">
        <v>-689</v>
      </c>
      <c r="AN32" s="540">
        <v>-1680</v>
      </c>
      <c r="AO32" s="543">
        <v>-661</v>
      </c>
      <c r="AP32" s="546">
        <v>-972</v>
      </c>
    </row>
    <row r="33" spans="2:46" s="10" customFormat="1" ht="39" customHeight="1" thickTop="1">
      <c r="B33" s="560" t="s">
        <v>355</v>
      </c>
      <c r="C33" s="561">
        <v>-721</v>
      </c>
      <c r="D33" s="562">
        <v>-16788</v>
      </c>
      <c r="E33" s="562">
        <v>5745</v>
      </c>
      <c r="F33" s="563">
        <v>-21845</v>
      </c>
      <c r="G33" s="561">
        <v>9802</v>
      </c>
      <c r="H33" s="562">
        <v>-250873</v>
      </c>
      <c r="I33" s="562">
        <v>2114</v>
      </c>
      <c r="J33" s="564">
        <v>-173518</v>
      </c>
      <c r="K33" s="561">
        <f>SUM(K28:K32)-1</f>
        <v>18441</v>
      </c>
      <c r="L33" s="562">
        <f>25908-K33</f>
        <v>7467</v>
      </c>
      <c r="M33" s="562">
        <v>10889</v>
      </c>
      <c r="N33" s="564">
        <v>6909</v>
      </c>
      <c r="O33" s="565">
        <v>18713</v>
      </c>
      <c r="P33" s="562">
        <v>12643</v>
      </c>
      <c r="Q33" s="562">
        <v>16276</v>
      </c>
      <c r="R33" s="563">
        <v>11134</v>
      </c>
      <c r="S33" s="561">
        <v>27068</v>
      </c>
      <c r="T33" s="562">
        <v>8376</v>
      </c>
      <c r="U33" s="562">
        <v>18116</v>
      </c>
      <c r="V33" s="564">
        <v>9133</v>
      </c>
      <c r="W33" s="561">
        <v>16301</v>
      </c>
      <c r="X33" s="562">
        <v>19611</v>
      </c>
      <c r="Y33" s="562">
        <v>-8634</v>
      </c>
      <c r="Z33" s="564">
        <v>-8277</v>
      </c>
      <c r="AA33" s="565">
        <v>-1564</v>
      </c>
      <c r="AB33" s="566">
        <v>21572</v>
      </c>
      <c r="AC33" s="562">
        <v>-11961</v>
      </c>
      <c r="AD33" s="564">
        <v>747</v>
      </c>
      <c r="AE33" s="561">
        <v>6554</v>
      </c>
      <c r="AF33" s="562">
        <v>2564</v>
      </c>
      <c r="AG33" s="562">
        <v>5656</v>
      </c>
      <c r="AH33" s="564">
        <v>1207</v>
      </c>
      <c r="AI33" s="565">
        <v>6876</v>
      </c>
      <c r="AJ33" s="563">
        <v>3405</v>
      </c>
      <c r="AK33" s="566">
        <v>-23739</v>
      </c>
      <c r="AL33" s="567">
        <v>9809</v>
      </c>
      <c r="AM33" s="565">
        <v>1650</v>
      </c>
      <c r="AN33" s="563">
        <v>1365</v>
      </c>
      <c r="AO33" s="566">
        <v>8023</v>
      </c>
      <c r="AP33" s="567">
        <v>3225</v>
      </c>
    </row>
    <row r="34" spans="2:46" ht="39" customHeight="1">
      <c r="B34" s="20"/>
      <c r="S34" s="540"/>
      <c r="T34" s="540"/>
      <c r="U34" s="540"/>
      <c r="V34" s="540"/>
      <c r="W34" s="540"/>
      <c r="X34" s="540"/>
      <c r="Y34" s="540"/>
      <c r="Z34" s="540"/>
      <c r="AA34" s="540"/>
      <c r="AB34" s="540"/>
      <c r="AC34" s="540"/>
      <c r="AD34" s="540"/>
      <c r="AE34" s="540"/>
      <c r="AF34" s="540"/>
      <c r="AG34" s="540"/>
      <c r="AH34" s="540"/>
      <c r="AI34" s="540"/>
      <c r="AM34" s="540"/>
      <c r="AN34" s="540"/>
      <c r="AQ34" s="540"/>
    </row>
    <row r="35" spans="2:46" ht="20.25" customHeight="1">
      <c r="B35" s="569" t="s">
        <v>356</v>
      </c>
      <c r="AI35" s="570"/>
      <c r="AJ35" s="570"/>
      <c r="AK35" s="570"/>
      <c r="AL35" s="570"/>
      <c r="AM35" s="570"/>
      <c r="AN35" s="570"/>
      <c r="AO35" s="570"/>
      <c r="AP35" s="570"/>
      <c r="AQ35" s="570"/>
    </row>
    <row r="36" spans="2:46">
      <c r="B36" s="571"/>
      <c r="C36" s="572"/>
      <c r="D36" s="572"/>
      <c r="E36" s="572"/>
      <c r="F36" s="572"/>
      <c r="G36" s="572"/>
      <c r="H36" s="572"/>
      <c r="I36" s="572"/>
      <c r="J36" s="572"/>
      <c r="K36" s="572"/>
      <c r="L36" s="572"/>
      <c r="M36" s="572"/>
      <c r="N36" s="572"/>
      <c r="O36" s="572"/>
      <c r="P36" s="572"/>
      <c r="Q36" s="572"/>
      <c r="R36" s="572"/>
      <c r="S36" s="573"/>
      <c r="T36" s="573"/>
      <c r="U36" s="573"/>
      <c r="V36" s="573"/>
      <c r="W36" s="573"/>
      <c r="X36" s="573"/>
    </row>
    <row r="37" spans="2:46">
      <c r="B37" s="571"/>
      <c r="C37" s="572"/>
      <c r="D37" s="572"/>
      <c r="E37" s="572"/>
      <c r="F37" s="572"/>
      <c r="G37" s="572"/>
      <c r="H37" s="572"/>
      <c r="I37" s="572"/>
      <c r="J37" s="572"/>
      <c r="K37" s="572"/>
      <c r="L37" s="572"/>
      <c r="M37" s="572"/>
      <c r="N37" s="572"/>
      <c r="O37" s="572"/>
      <c r="P37" s="572"/>
      <c r="Q37" s="572"/>
      <c r="R37" s="572"/>
      <c r="S37" s="573"/>
      <c r="T37" s="573"/>
      <c r="U37" s="573"/>
      <c r="V37" s="573"/>
      <c r="W37" s="573"/>
      <c r="X37" s="573"/>
    </row>
    <row r="38" spans="2:46">
      <c r="B38" s="571"/>
      <c r="C38" s="572"/>
      <c r="D38" s="572"/>
      <c r="E38" s="572"/>
      <c r="F38" s="572"/>
      <c r="G38" s="572"/>
      <c r="H38" s="572"/>
      <c r="I38" s="572"/>
      <c r="J38" s="572"/>
      <c r="K38" s="572"/>
      <c r="L38" s="572"/>
      <c r="M38" s="572"/>
      <c r="N38" s="572"/>
      <c r="O38" s="572"/>
      <c r="P38" s="572"/>
      <c r="Q38" s="572"/>
      <c r="R38" s="572"/>
      <c r="S38" s="573"/>
      <c r="T38" s="573"/>
      <c r="U38" s="573"/>
      <c r="V38" s="573"/>
      <c r="W38" s="573"/>
      <c r="X38" s="573"/>
      <c r="Y38" s="89"/>
      <c r="Z38" s="90"/>
      <c r="AA38" s="90"/>
      <c r="AB38" s="574"/>
      <c r="AC38" s="574"/>
      <c r="AD38" s="574"/>
      <c r="AE38" s="90"/>
      <c r="AF38" s="90"/>
      <c r="AG38" s="90"/>
      <c r="AH38" s="90"/>
      <c r="AI38" s="158"/>
      <c r="AJ38" s="575"/>
      <c r="AK38" s="575"/>
      <c r="AL38" s="575"/>
      <c r="AM38" s="158"/>
      <c r="AN38" s="158"/>
      <c r="AO38" s="575"/>
      <c r="AP38" s="575"/>
      <c r="AQ38" s="158"/>
      <c r="AR38" s="575"/>
      <c r="AS38" s="575"/>
      <c r="AT38" s="575"/>
    </row>
    <row r="39" spans="2:46">
      <c r="B39" s="571"/>
      <c r="C39" s="572"/>
      <c r="D39" s="572"/>
      <c r="E39" s="572"/>
      <c r="F39" s="572"/>
      <c r="G39" s="572"/>
      <c r="H39" s="572"/>
      <c r="I39" s="572"/>
      <c r="J39" s="572"/>
      <c r="K39" s="572"/>
      <c r="L39" s="572"/>
      <c r="M39" s="572"/>
      <c r="N39" s="572"/>
      <c r="O39" s="572"/>
      <c r="P39" s="572"/>
      <c r="Q39" s="572"/>
      <c r="R39" s="572"/>
      <c r="S39" s="573"/>
      <c r="T39" s="573"/>
      <c r="U39" s="573"/>
      <c r="V39" s="573"/>
      <c r="W39" s="573"/>
      <c r="X39" s="573"/>
      <c r="Y39" s="89"/>
      <c r="Z39" s="90"/>
      <c r="AA39" s="90"/>
      <c r="AB39" s="574"/>
      <c r="AC39" s="574"/>
      <c r="AD39" s="574"/>
      <c r="AE39" s="90"/>
      <c r="AF39" s="90"/>
      <c r="AG39" s="90"/>
      <c r="AH39" s="90"/>
      <c r="AI39" s="158"/>
      <c r="AJ39" s="575"/>
      <c r="AK39" s="575"/>
      <c r="AL39" s="575"/>
      <c r="AM39" s="158"/>
      <c r="AN39" s="158"/>
      <c r="AO39" s="575"/>
      <c r="AP39" s="575"/>
      <c r="AQ39" s="158"/>
      <c r="AR39" s="575"/>
      <c r="AS39" s="575"/>
      <c r="AT39" s="575"/>
    </row>
    <row r="44" spans="2:46" ht="14.25" customHeight="1"/>
  </sheetData>
  <mergeCells count="10">
    <mergeCell ref="AA2:AD2"/>
    <mergeCell ref="AE2:AH2"/>
    <mergeCell ref="AI2:AL2"/>
    <mergeCell ref="AM2:AP2"/>
    <mergeCell ref="C2:F2"/>
    <mergeCell ref="G2:J2"/>
    <mergeCell ref="K2:N2"/>
    <mergeCell ref="O2:R2"/>
    <mergeCell ref="S2:V2"/>
    <mergeCell ref="W2:Z2"/>
  </mergeCells>
  <phoneticPr fontId="2"/>
  <printOptions horizontalCentered="1"/>
  <pageMargins left="0.31496062992125984" right="0.19685039370078741" top="0.78740157480314965" bottom="0.39370078740157483" header="0.27559055118110237" footer="0.35433070866141736"/>
  <pageSetup paperSize="8" scale="22"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6104C-DD5E-4662-A29A-EFC18A00C7D7}">
  <sheetPr>
    <pageSetUpPr fitToPage="1"/>
  </sheetPr>
  <dimension ref="A1:AO79"/>
  <sheetViews>
    <sheetView showGridLines="0" view="pageBreakPreview" zoomScale="60" zoomScaleNormal="70" zoomScaleSheetLayoutView="85" workbookViewId="0">
      <pane xSplit="1" topLeftCell="B1" activePane="topRight" state="frozen"/>
      <selection activeCell="U78" activeCellId="1" sqref="A1 U78"/>
      <selection pane="topRight"/>
    </sheetView>
  </sheetViews>
  <sheetFormatPr defaultColWidth="9" defaultRowHeight="14"/>
  <cols>
    <col min="1" max="1" width="86.1796875" style="1" customWidth="1"/>
    <col min="2" max="9" width="15.08984375" style="1" customWidth="1"/>
    <col min="10" max="18" width="15.08984375" style="1" bestFit="1" customWidth="1"/>
    <col min="19" max="21" width="15.08984375" style="1" customWidth="1"/>
    <col min="22" max="41" width="15.1796875" style="1" customWidth="1"/>
    <col min="42" max="16384" width="9" style="1"/>
  </cols>
  <sheetData>
    <row r="1" spans="1:41" ht="22.5" customHeight="1">
      <c r="A1" s="1106" t="s">
        <v>600</v>
      </c>
    </row>
    <row r="2" spans="1:41" ht="22.5" customHeight="1">
      <c r="D2" s="88"/>
      <c r="E2" s="88"/>
      <c r="F2" s="88"/>
      <c r="G2" s="88"/>
      <c r="H2" s="88"/>
      <c r="J2" s="88"/>
      <c r="K2" s="88"/>
      <c r="L2" s="88"/>
      <c r="M2" s="88"/>
      <c r="N2" s="88"/>
      <c r="O2" s="88"/>
      <c r="P2" s="88"/>
      <c r="Q2" s="88"/>
      <c r="R2" s="88"/>
      <c r="S2" s="88"/>
      <c r="T2" s="88"/>
      <c r="U2" s="1107"/>
      <c r="V2" s="88"/>
      <c r="W2" s="88"/>
      <c r="X2" s="1107"/>
      <c r="Y2" s="1107"/>
      <c r="Z2" s="1107"/>
      <c r="AB2" s="1107"/>
      <c r="AC2" s="88"/>
      <c r="AD2" s="88"/>
      <c r="AE2" s="88"/>
      <c r="AF2" s="1107"/>
      <c r="AG2" s="1107"/>
      <c r="AH2" s="1107"/>
      <c r="AM2" s="1107"/>
      <c r="AN2" s="1107"/>
      <c r="AO2" s="1107" t="s">
        <v>696</v>
      </c>
    </row>
    <row r="3" spans="1:41" ht="5.25" customHeight="1"/>
    <row r="4" spans="1:41" s="16" customFormat="1" ht="28.5" customHeight="1">
      <c r="A4" s="1640"/>
      <c r="B4" s="922" t="s">
        <v>697</v>
      </c>
      <c r="C4" s="922" t="s">
        <v>697</v>
      </c>
      <c r="D4" s="922" t="s">
        <v>697</v>
      </c>
      <c r="E4" s="922" t="s">
        <v>697</v>
      </c>
      <c r="F4" s="922" t="s">
        <v>698</v>
      </c>
      <c r="G4" s="922" t="s">
        <v>698</v>
      </c>
      <c r="H4" s="922" t="s">
        <v>698</v>
      </c>
      <c r="I4" s="922" t="s">
        <v>698</v>
      </c>
      <c r="J4" s="922" t="s">
        <v>699</v>
      </c>
      <c r="K4" s="922" t="s">
        <v>699</v>
      </c>
      <c r="L4" s="922" t="s">
        <v>699</v>
      </c>
      <c r="M4" s="922" t="s">
        <v>699</v>
      </c>
      <c r="N4" s="922" t="s">
        <v>700</v>
      </c>
      <c r="O4" s="922" t="s">
        <v>700</v>
      </c>
      <c r="P4" s="922" t="s">
        <v>700</v>
      </c>
      <c r="Q4" s="922" t="s">
        <v>700</v>
      </c>
      <c r="R4" s="922" t="s">
        <v>701</v>
      </c>
      <c r="S4" s="922" t="s">
        <v>701</v>
      </c>
      <c r="T4" s="922" t="s">
        <v>701</v>
      </c>
      <c r="U4" s="922" t="s">
        <v>701</v>
      </c>
      <c r="V4" s="1188" t="s">
        <v>702</v>
      </c>
      <c r="W4" s="922" t="s">
        <v>702</v>
      </c>
      <c r="X4" s="922" t="s">
        <v>702</v>
      </c>
      <c r="Y4" s="922" t="s">
        <v>702</v>
      </c>
      <c r="Z4" s="922" t="s">
        <v>703</v>
      </c>
      <c r="AA4" s="922" t="s">
        <v>703</v>
      </c>
      <c r="AB4" s="922" t="s">
        <v>703</v>
      </c>
      <c r="AC4" s="922" t="s">
        <v>703</v>
      </c>
      <c r="AD4" s="922" t="s">
        <v>704</v>
      </c>
      <c r="AE4" s="922" t="s">
        <v>704</v>
      </c>
      <c r="AF4" s="922" t="s">
        <v>704</v>
      </c>
      <c r="AG4" s="922" t="s">
        <v>704</v>
      </c>
      <c r="AH4" s="922" t="s">
        <v>705</v>
      </c>
      <c r="AI4" s="922" t="s">
        <v>705</v>
      </c>
      <c r="AJ4" s="922" t="s">
        <v>705</v>
      </c>
      <c r="AK4" s="922" t="s">
        <v>705</v>
      </c>
      <c r="AL4" s="922" t="s">
        <v>706</v>
      </c>
      <c r="AM4" s="922" t="s">
        <v>706</v>
      </c>
      <c r="AN4" s="922" t="s">
        <v>706</v>
      </c>
      <c r="AO4" s="943" t="s">
        <v>706</v>
      </c>
    </row>
    <row r="5" spans="1:41" s="16" customFormat="1" ht="28.5" customHeight="1">
      <c r="A5" s="1641"/>
      <c r="B5" s="1039" t="s">
        <v>472</v>
      </c>
      <c r="C5" s="1039" t="s">
        <v>473</v>
      </c>
      <c r="D5" s="1039" t="s">
        <v>474</v>
      </c>
      <c r="E5" s="1039" t="s">
        <v>475</v>
      </c>
      <c r="F5" s="1039" t="s">
        <v>472</v>
      </c>
      <c r="G5" s="1039" t="s">
        <v>473</v>
      </c>
      <c r="H5" s="1039" t="s">
        <v>474</v>
      </c>
      <c r="I5" s="1039" t="s">
        <v>475</v>
      </c>
      <c r="J5" s="1039" t="s">
        <v>472</v>
      </c>
      <c r="K5" s="1039" t="s">
        <v>473</v>
      </c>
      <c r="L5" s="1039" t="s">
        <v>474</v>
      </c>
      <c r="M5" s="1039" t="s">
        <v>475</v>
      </c>
      <c r="N5" s="1039" t="s">
        <v>472</v>
      </c>
      <c r="O5" s="1039" t="s">
        <v>473</v>
      </c>
      <c r="P5" s="1039" t="s">
        <v>474</v>
      </c>
      <c r="Q5" s="1039" t="s">
        <v>475</v>
      </c>
      <c r="R5" s="1039" t="s">
        <v>472</v>
      </c>
      <c r="S5" s="1039" t="s">
        <v>473</v>
      </c>
      <c r="T5" s="1039" t="s">
        <v>474</v>
      </c>
      <c r="U5" s="1039" t="s">
        <v>475</v>
      </c>
      <c r="V5" s="1189" t="s">
        <v>472</v>
      </c>
      <c r="W5" s="1039" t="s">
        <v>473</v>
      </c>
      <c r="X5" s="1039" t="s">
        <v>474</v>
      </c>
      <c r="Y5" s="1039" t="s">
        <v>475</v>
      </c>
      <c r="Z5" s="1039" t="s">
        <v>472</v>
      </c>
      <c r="AA5" s="1039" t="s">
        <v>473</v>
      </c>
      <c r="AB5" s="1039" t="s">
        <v>474</v>
      </c>
      <c r="AC5" s="1039" t="s">
        <v>475</v>
      </c>
      <c r="AD5" s="1039" t="s">
        <v>582</v>
      </c>
      <c r="AE5" s="1039" t="s">
        <v>473</v>
      </c>
      <c r="AF5" s="1039" t="s">
        <v>474</v>
      </c>
      <c r="AG5" s="1039" t="s">
        <v>475</v>
      </c>
      <c r="AH5" s="1039" t="s">
        <v>472</v>
      </c>
      <c r="AI5" s="1039" t="s">
        <v>473</v>
      </c>
      <c r="AJ5" s="1039" t="s">
        <v>474</v>
      </c>
      <c r="AK5" s="1039" t="s">
        <v>475</v>
      </c>
      <c r="AL5" s="1039" t="s">
        <v>472</v>
      </c>
      <c r="AM5" s="1039" t="s">
        <v>473</v>
      </c>
      <c r="AN5" s="1039" t="s">
        <v>474</v>
      </c>
      <c r="AO5" s="1109" t="s">
        <v>475</v>
      </c>
    </row>
    <row r="6" spans="1:41" s="17" customFormat="1" ht="40.25" customHeight="1">
      <c r="A6" s="1110" t="s">
        <v>90</v>
      </c>
      <c r="B6" s="646"/>
      <c r="C6" s="646"/>
      <c r="D6" s="646"/>
      <c r="E6" s="646"/>
      <c r="F6" s="646"/>
      <c r="G6" s="646"/>
      <c r="H6" s="646"/>
      <c r="I6" s="646"/>
      <c r="J6" s="646"/>
      <c r="K6" s="646"/>
      <c r="L6" s="646"/>
      <c r="M6" s="646"/>
      <c r="N6" s="646"/>
      <c r="O6" s="646"/>
      <c r="P6" s="646"/>
      <c r="Q6" s="646"/>
      <c r="R6" s="646"/>
      <c r="S6" s="646"/>
      <c r="T6" s="84"/>
      <c r="U6" s="84"/>
      <c r="V6" s="1190"/>
      <c r="W6" s="84"/>
      <c r="X6" s="84"/>
      <c r="Y6" s="84"/>
      <c r="Z6" s="84"/>
      <c r="AA6" s="84"/>
      <c r="AB6" s="84"/>
      <c r="AC6" s="84"/>
      <c r="AD6" s="84"/>
      <c r="AE6" s="84"/>
      <c r="AF6" s="84"/>
      <c r="AG6" s="84"/>
      <c r="AH6" s="84"/>
      <c r="AI6" s="950"/>
      <c r="AJ6" s="950"/>
      <c r="AK6" s="950"/>
      <c r="AL6" s="84"/>
      <c r="AM6" s="84"/>
      <c r="AN6" s="84"/>
      <c r="AO6" s="126"/>
    </row>
    <row r="7" spans="1:41" s="17" customFormat="1" ht="40.25" customHeight="1">
      <c r="A7" s="1111" t="s">
        <v>561</v>
      </c>
      <c r="B7" s="84">
        <v>447145</v>
      </c>
      <c r="C7" s="84">
        <v>415321</v>
      </c>
      <c r="D7" s="84">
        <v>419214</v>
      </c>
      <c r="E7" s="84">
        <v>377553</v>
      </c>
      <c r="F7" s="84">
        <v>439194</v>
      </c>
      <c r="G7" s="84">
        <v>423355</v>
      </c>
      <c r="H7" s="84">
        <v>431707</v>
      </c>
      <c r="I7" s="84">
        <v>419920</v>
      </c>
      <c r="J7" s="84">
        <v>431664</v>
      </c>
      <c r="K7" s="84">
        <v>432939</v>
      </c>
      <c r="L7" s="84">
        <v>447914</v>
      </c>
      <c r="M7" s="84">
        <v>405648</v>
      </c>
      <c r="N7" s="84">
        <v>423701</v>
      </c>
      <c r="O7" s="84">
        <v>406050</v>
      </c>
      <c r="P7" s="84">
        <v>370849</v>
      </c>
      <c r="Q7" s="84">
        <v>366239</v>
      </c>
      <c r="R7" s="84">
        <v>353210</v>
      </c>
      <c r="S7" s="84">
        <v>337934</v>
      </c>
      <c r="T7" s="1112">
        <v>364182</v>
      </c>
      <c r="U7" s="1112">
        <v>408210</v>
      </c>
      <c r="V7" s="1191">
        <v>413076</v>
      </c>
      <c r="W7" s="791">
        <v>426825</v>
      </c>
      <c r="X7" s="756">
        <v>443639</v>
      </c>
      <c r="Y7" s="756">
        <v>433130</v>
      </c>
      <c r="Z7" s="791">
        <v>442558</v>
      </c>
      <c r="AA7" s="791">
        <v>446710</v>
      </c>
      <c r="AB7" s="791">
        <v>441464</v>
      </c>
      <c r="AC7" s="791">
        <v>418587</v>
      </c>
      <c r="AD7" s="791">
        <v>413366</v>
      </c>
      <c r="AE7" s="791">
        <v>431272</v>
      </c>
      <c r="AF7" s="791">
        <v>399010</v>
      </c>
      <c r="AG7" s="791">
        <v>407944</v>
      </c>
      <c r="AH7" s="791">
        <v>330069</v>
      </c>
      <c r="AI7" s="921">
        <v>374503</v>
      </c>
      <c r="AJ7" s="921">
        <v>391438</v>
      </c>
      <c r="AK7" s="921">
        <v>416717</v>
      </c>
      <c r="AL7" s="791">
        <v>468880</v>
      </c>
      <c r="AM7" s="791">
        <v>483501</v>
      </c>
      <c r="AN7" s="791">
        <v>522741</v>
      </c>
      <c r="AO7" s="1054">
        <v>523096</v>
      </c>
    </row>
    <row r="8" spans="1:41" s="17" customFormat="1" ht="40.25" customHeight="1">
      <c r="A8" s="1114" t="s">
        <v>562</v>
      </c>
      <c r="B8" s="346">
        <v>20570</v>
      </c>
      <c r="C8" s="346">
        <v>20476</v>
      </c>
      <c r="D8" s="346">
        <v>21740</v>
      </c>
      <c r="E8" s="346">
        <v>25731</v>
      </c>
      <c r="F8" s="346">
        <v>20496</v>
      </c>
      <c r="G8" s="346">
        <v>20963</v>
      </c>
      <c r="H8" s="346">
        <v>24863</v>
      </c>
      <c r="I8" s="346">
        <v>22606</v>
      </c>
      <c r="J8" s="346">
        <v>19733</v>
      </c>
      <c r="K8" s="346">
        <v>20845</v>
      </c>
      <c r="L8" s="346">
        <v>23224</v>
      </c>
      <c r="M8" s="346">
        <v>27733</v>
      </c>
      <c r="N8" s="346">
        <v>21236</v>
      </c>
      <c r="O8" s="346">
        <v>23150</v>
      </c>
      <c r="P8" s="346">
        <v>22576</v>
      </c>
      <c r="Q8" s="346">
        <v>24271</v>
      </c>
      <c r="R8" s="346">
        <v>21829</v>
      </c>
      <c r="S8" s="346">
        <v>21604</v>
      </c>
      <c r="T8" s="1115">
        <v>22159</v>
      </c>
      <c r="U8" s="1115">
        <v>26221</v>
      </c>
      <c r="V8" s="1192">
        <v>19368</v>
      </c>
      <c r="W8" s="792">
        <v>24774</v>
      </c>
      <c r="X8" s="757">
        <v>25923</v>
      </c>
      <c r="Y8" s="757">
        <v>29723</v>
      </c>
      <c r="Z8" s="792">
        <v>25351</v>
      </c>
      <c r="AA8" s="792">
        <v>27164</v>
      </c>
      <c r="AB8" s="792">
        <v>27383</v>
      </c>
      <c r="AC8" s="792">
        <v>26972</v>
      </c>
      <c r="AD8" s="792">
        <v>24060</v>
      </c>
      <c r="AE8" s="792">
        <v>25134</v>
      </c>
      <c r="AF8" s="792">
        <v>25755</v>
      </c>
      <c r="AG8" s="792">
        <v>28284</v>
      </c>
      <c r="AH8" s="792">
        <v>19210</v>
      </c>
      <c r="AI8" s="1028">
        <v>20839</v>
      </c>
      <c r="AJ8" s="1028">
        <v>23594</v>
      </c>
      <c r="AK8" s="1028">
        <v>26115</v>
      </c>
      <c r="AL8" s="792">
        <v>23962</v>
      </c>
      <c r="AM8" s="792">
        <v>24350</v>
      </c>
      <c r="AN8" s="792">
        <v>25145</v>
      </c>
      <c r="AO8" s="1055">
        <v>29077</v>
      </c>
    </row>
    <row r="9" spans="1:41" s="17" customFormat="1" ht="40.25" customHeight="1">
      <c r="A9" s="1117" t="s">
        <v>93</v>
      </c>
      <c r="B9" s="339">
        <v>467715</v>
      </c>
      <c r="C9" s="339">
        <v>435797</v>
      </c>
      <c r="D9" s="339">
        <v>440955</v>
      </c>
      <c r="E9" s="339">
        <v>403283</v>
      </c>
      <c r="F9" s="339">
        <v>459690</v>
      </c>
      <c r="G9" s="339">
        <v>444318</v>
      </c>
      <c r="H9" s="339">
        <v>456570</v>
      </c>
      <c r="I9" s="339">
        <v>442526</v>
      </c>
      <c r="J9" s="339">
        <v>451397</v>
      </c>
      <c r="K9" s="339">
        <v>453784</v>
      </c>
      <c r="L9" s="339">
        <v>471139</v>
      </c>
      <c r="M9" s="339">
        <v>433381</v>
      </c>
      <c r="N9" s="339">
        <v>444937</v>
      </c>
      <c r="O9" s="339">
        <v>429201</v>
      </c>
      <c r="P9" s="339">
        <v>393425</v>
      </c>
      <c r="Q9" s="339">
        <v>390509</v>
      </c>
      <c r="R9" s="339">
        <v>375039</v>
      </c>
      <c r="S9" s="339">
        <v>359539</v>
      </c>
      <c r="T9" s="1118">
        <v>386340</v>
      </c>
      <c r="U9" s="1118">
        <v>434431</v>
      </c>
      <c r="V9" s="1193">
        <v>432445</v>
      </c>
      <c r="W9" s="793">
        <v>451599</v>
      </c>
      <c r="X9" s="758">
        <v>469562</v>
      </c>
      <c r="Y9" s="758">
        <v>462853</v>
      </c>
      <c r="Z9" s="793">
        <v>467910</v>
      </c>
      <c r="AA9" s="793">
        <v>473873</v>
      </c>
      <c r="AB9" s="793">
        <v>468847</v>
      </c>
      <c r="AC9" s="793">
        <v>445560</v>
      </c>
      <c r="AD9" s="793">
        <v>437426</v>
      </c>
      <c r="AE9" s="793">
        <v>456406</v>
      </c>
      <c r="AF9" s="793">
        <v>424766</v>
      </c>
      <c r="AG9" s="793">
        <v>436227</v>
      </c>
      <c r="AH9" s="793">
        <v>349280</v>
      </c>
      <c r="AI9" s="822">
        <v>395342</v>
      </c>
      <c r="AJ9" s="822">
        <v>415031</v>
      </c>
      <c r="AK9" s="822">
        <v>442832</v>
      </c>
      <c r="AL9" s="793">
        <v>492842</v>
      </c>
      <c r="AM9" s="793">
        <v>507852</v>
      </c>
      <c r="AN9" s="793">
        <v>547885</v>
      </c>
      <c r="AO9" s="1056">
        <v>552173</v>
      </c>
    </row>
    <row r="10" spans="1:41" s="17" customFormat="1" ht="40.25" customHeight="1">
      <c r="A10" s="1117" t="s">
        <v>26</v>
      </c>
      <c r="B10" s="339">
        <v>-419438</v>
      </c>
      <c r="C10" s="339">
        <v>-389004</v>
      </c>
      <c r="D10" s="339">
        <v>-394372</v>
      </c>
      <c r="E10" s="339">
        <v>-357690</v>
      </c>
      <c r="F10" s="339">
        <v>-409736</v>
      </c>
      <c r="G10" s="339">
        <v>-394805</v>
      </c>
      <c r="H10" s="339">
        <v>-403073</v>
      </c>
      <c r="I10" s="339">
        <v>-397268</v>
      </c>
      <c r="J10" s="339">
        <v>-404168</v>
      </c>
      <c r="K10" s="339">
        <v>-404820</v>
      </c>
      <c r="L10" s="339">
        <v>-418902</v>
      </c>
      <c r="M10" s="339">
        <v>-384123</v>
      </c>
      <c r="N10" s="339">
        <v>-399419</v>
      </c>
      <c r="O10" s="339">
        <v>-382997</v>
      </c>
      <c r="P10" s="339">
        <v>-351993</v>
      </c>
      <c r="Q10" s="339">
        <v>-342924</v>
      </c>
      <c r="R10" s="339">
        <v>-328216</v>
      </c>
      <c r="S10" s="339">
        <v>-314573</v>
      </c>
      <c r="T10" s="1120">
        <v>-336052</v>
      </c>
      <c r="U10" s="1120">
        <v>-375823</v>
      </c>
      <c r="V10" s="1194">
        <v>-380815</v>
      </c>
      <c r="W10" s="794">
        <v>-391768</v>
      </c>
      <c r="X10" s="758">
        <v>-412152</v>
      </c>
      <c r="Y10" s="758">
        <v>-399343</v>
      </c>
      <c r="Z10" s="794">
        <v>-408041</v>
      </c>
      <c r="AA10" s="794">
        <v>-412848</v>
      </c>
      <c r="AB10" s="794">
        <v>-407970</v>
      </c>
      <c r="AC10" s="794">
        <v>-386374</v>
      </c>
      <c r="AD10" s="794">
        <v>-382539</v>
      </c>
      <c r="AE10" s="794">
        <v>-401556</v>
      </c>
      <c r="AF10" s="794">
        <v>-375060</v>
      </c>
      <c r="AG10" s="794">
        <v>-375175</v>
      </c>
      <c r="AH10" s="794">
        <v>-310324</v>
      </c>
      <c r="AI10" s="821">
        <v>-349846</v>
      </c>
      <c r="AJ10" s="821">
        <v>-367010</v>
      </c>
      <c r="AK10" s="821">
        <v>-387185</v>
      </c>
      <c r="AL10" s="794">
        <v>-436396</v>
      </c>
      <c r="AM10" s="794">
        <v>-446581</v>
      </c>
      <c r="AN10" s="794">
        <v>-474947</v>
      </c>
      <c r="AO10" s="1057">
        <v>-471509</v>
      </c>
    </row>
    <row r="11" spans="1:41" s="17" customFormat="1" ht="40.25" customHeight="1">
      <c r="A11" s="1122" t="s">
        <v>17</v>
      </c>
      <c r="B11" s="648">
        <v>48276</v>
      </c>
      <c r="C11" s="648">
        <v>46794</v>
      </c>
      <c r="D11" s="648">
        <v>46583</v>
      </c>
      <c r="E11" s="648">
        <v>45592</v>
      </c>
      <c r="F11" s="648">
        <v>49954</v>
      </c>
      <c r="G11" s="648">
        <v>49512</v>
      </c>
      <c r="H11" s="648">
        <v>53497</v>
      </c>
      <c r="I11" s="648">
        <v>45258</v>
      </c>
      <c r="J11" s="648">
        <v>47229</v>
      </c>
      <c r="K11" s="648">
        <v>48964</v>
      </c>
      <c r="L11" s="648">
        <v>52236</v>
      </c>
      <c r="M11" s="648">
        <v>49259</v>
      </c>
      <c r="N11" s="648">
        <v>45517</v>
      </c>
      <c r="O11" s="648">
        <v>46205</v>
      </c>
      <c r="P11" s="648">
        <v>41431</v>
      </c>
      <c r="Q11" s="648">
        <v>47586</v>
      </c>
      <c r="R11" s="648">
        <v>46823</v>
      </c>
      <c r="S11" s="648">
        <v>44965</v>
      </c>
      <c r="T11" s="1123">
        <v>50288</v>
      </c>
      <c r="U11" s="1123">
        <v>58609</v>
      </c>
      <c r="V11" s="1195">
        <v>51629</v>
      </c>
      <c r="W11" s="1022">
        <v>59831</v>
      </c>
      <c r="X11" s="759">
        <v>57410</v>
      </c>
      <c r="Y11" s="759">
        <v>63510</v>
      </c>
      <c r="Z11" s="1022">
        <v>59868</v>
      </c>
      <c r="AA11" s="1022">
        <v>61025</v>
      </c>
      <c r="AB11" s="1022">
        <v>60878</v>
      </c>
      <c r="AC11" s="1022">
        <v>59185</v>
      </c>
      <c r="AD11" s="1022">
        <v>54887</v>
      </c>
      <c r="AE11" s="1022">
        <v>54850</v>
      </c>
      <c r="AF11" s="1022">
        <v>49706</v>
      </c>
      <c r="AG11" s="1022">
        <v>61051</v>
      </c>
      <c r="AH11" s="1022">
        <v>38955</v>
      </c>
      <c r="AI11" s="1031">
        <v>45497</v>
      </c>
      <c r="AJ11" s="1031">
        <v>48021</v>
      </c>
      <c r="AK11" s="1031">
        <v>55647</v>
      </c>
      <c r="AL11" s="1022">
        <v>56446</v>
      </c>
      <c r="AM11" s="1022">
        <v>61270</v>
      </c>
      <c r="AN11" s="1022">
        <v>72939</v>
      </c>
      <c r="AO11" s="1058">
        <v>80664</v>
      </c>
    </row>
    <row r="12" spans="1:41" s="14" customFormat="1" ht="40.25" customHeight="1">
      <c r="A12" s="1124" t="s">
        <v>665</v>
      </c>
      <c r="B12" s="346">
        <v>-38489</v>
      </c>
      <c r="C12" s="346">
        <v>-36989</v>
      </c>
      <c r="D12" s="346">
        <v>-38573</v>
      </c>
      <c r="E12" s="346">
        <v>-37040</v>
      </c>
      <c r="F12" s="346">
        <v>-38017</v>
      </c>
      <c r="G12" s="346">
        <v>-38623</v>
      </c>
      <c r="H12" s="346">
        <v>-41020</v>
      </c>
      <c r="I12" s="346">
        <v>-33968</v>
      </c>
      <c r="J12" s="346">
        <v>-37995</v>
      </c>
      <c r="K12" s="346">
        <v>-38652</v>
      </c>
      <c r="L12" s="346">
        <v>-40233</v>
      </c>
      <c r="M12" s="346">
        <v>-32859</v>
      </c>
      <c r="N12" s="346">
        <v>-38707</v>
      </c>
      <c r="O12" s="346">
        <v>-38157</v>
      </c>
      <c r="P12" s="346">
        <v>-38877</v>
      </c>
      <c r="Q12" s="346">
        <v>-38675</v>
      </c>
      <c r="R12" s="346">
        <v>-37686</v>
      </c>
      <c r="S12" s="346">
        <v>-36908</v>
      </c>
      <c r="T12" s="1125">
        <v>-37366</v>
      </c>
      <c r="U12" s="1125">
        <v>-41078</v>
      </c>
      <c r="V12" s="1196">
        <v>-38454</v>
      </c>
      <c r="W12" s="797">
        <v>-40062</v>
      </c>
      <c r="X12" s="755">
        <v>-40727</v>
      </c>
      <c r="Y12" s="755">
        <v>-43419</v>
      </c>
      <c r="Z12" s="797">
        <v>-42726</v>
      </c>
      <c r="AA12" s="797">
        <v>-42918</v>
      </c>
      <c r="AB12" s="797">
        <v>-42480</v>
      </c>
      <c r="AC12" s="797">
        <v>-45309</v>
      </c>
      <c r="AD12" s="797">
        <v>-42821</v>
      </c>
      <c r="AE12" s="797">
        <v>-42799</v>
      </c>
      <c r="AF12" s="797">
        <v>-44295</v>
      </c>
      <c r="AG12" s="797">
        <v>-43328</v>
      </c>
      <c r="AH12" s="797">
        <v>-38818</v>
      </c>
      <c r="AI12" s="1033">
        <v>-40132</v>
      </c>
      <c r="AJ12" s="1033">
        <v>-40545</v>
      </c>
      <c r="AK12" s="1033">
        <v>-41585</v>
      </c>
      <c r="AL12" s="797">
        <v>-41785</v>
      </c>
      <c r="AM12" s="797">
        <v>-42022</v>
      </c>
      <c r="AN12" s="797">
        <v>-46252</v>
      </c>
      <c r="AO12" s="1059">
        <v>-50255</v>
      </c>
    </row>
    <row r="13" spans="1:41" s="17" customFormat="1" ht="40.25" customHeight="1">
      <c r="A13" s="1127" t="s">
        <v>94</v>
      </c>
      <c r="B13" s="647">
        <v>-767</v>
      </c>
      <c r="C13" s="647">
        <v>597</v>
      </c>
      <c r="D13" s="647">
        <v>-430</v>
      </c>
      <c r="E13" s="647">
        <v>-10060</v>
      </c>
      <c r="F13" s="647">
        <v>-752</v>
      </c>
      <c r="G13" s="647">
        <v>-753</v>
      </c>
      <c r="H13" s="647">
        <v>-2682</v>
      </c>
      <c r="I13" s="647">
        <v>-18711</v>
      </c>
      <c r="J13" s="647">
        <v>599</v>
      </c>
      <c r="K13" s="647">
        <v>-1276</v>
      </c>
      <c r="L13" s="647">
        <v>-838</v>
      </c>
      <c r="M13" s="647">
        <v>-12883</v>
      </c>
      <c r="N13" s="647">
        <v>1150</v>
      </c>
      <c r="O13" s="647">
        <v>504</v>
      </c>
      <c r="P13" s="647">
        <v>8134</v>
      </c>
      <c r="Q13" s="647">
        <v>-6869</v>
      </c>
      <c r="R13" s="647">
        <v>-557</v>
      </c>
      <c r="S13" s="647">
        <v>-423</v>
      </c>
      <c r="T13" s="1128">
        <v>5234</v>
      </c>
      <c r="U13" s="1208">
        <v>-283</v>
      </c>
      <c r="V13" s="1197">
        <v>947</v>
      </c>
      <c r="W13" s="811">
        <v>-3985</v>
      </c>
      <c r="X13" s="1040">
        <v>501</v>
      </c>
      <c r="Y13" s="1040">
        <v>-7341</v>
      </c>
      <c r="Z13" s="811">
        <v>4924</v>
      </c>
      <c r="AA13" s="811">
        <v>765</v>
      </c>
      <c r="AB13" s="811">
        <v>-1458</v>
      </c>
      <c r="AC13" s="811">
        <v>-1755</v>
      </c>
      <c r="AD13" s="811">
        <v>-132</v>
      </c>
      <c r="AE13" s="811">
        <v>139</v>
      </c>
      <c r="AF13" s="811">
        <v>1332</v>
      </c>
      <c r="AG13" s="811">
        <v>6191</v>
      </c>
      <c r="AH13" s="811">
        <v>1670</v>
      </c>
      <c r="AI13" s="919">
        <v>2144</v>
      </c>
      <c r="AJ13" s="1051">
        <v>2131</v>
      </c>
      <c r="AK13" s="919">
        <v>-7082</v>
      </c>
      <c r="AL13" s="811">
        <v>1028</v>
      </c>
      <c r="AM13" s="811">
        <v>806</v>
      </c>
      <c r="AN13" s="811">
        <v>-4440</v>
      </c>
      <c r="AO13" s="1060">
        <v>-11178</v>
      </c>
    </row>
    <row r="14" spans="1:41" s="14" customFormat="1" ht="40.25" customHeight="1">
      <c r="A14" s="1130" t="s">
        <v>576</v>
      </c>
      <c r="B14" s="95">
        <v>110</v>
      </c>
      <c r="C14" s="95">
        <v>823</v>
      </c>
      <c r="D14" s="95">
        <v>237</v>
      </c>
      <c r="E14" s="95">
        <v>1039</v>
      </c>
      <c r="F14" s="95">
        <v>-110</v>
      </c>
      <c r="G14" s="95">
        <v>38</v>
      </c>
      <c r="H14" s="95">
        <v>562</v>
      </c>
      <c r="I14" s="95">
        <v>5642</v>
      </c>
      <c r="J14" s="95">
        <v>295</v>
      </c>
      <c r="K14" s="95">
        <v>237</v>
      </c>
      <c r="L14" s="95">
        <v>-83</v>
      </c>
      <c r="M14" s="95">
        <v>609</v>
      </c>
      <c r="N14" s="95">
        <v>375</v>
      </c>
      <c r="O14" s="95">
        <v>210</v>
      </c>
      <c r="P14" s="95">
        <v>655</v>
      </c>
      <c r="Q14" s="95">
        <v>258</v>
      </c>
      <c r="R14" s="95">
        <v>5</v>
      </c>
      <c r="S14" s="95">
        <v>10</v>
      </c>
      <c r="T14" s="1131">
        <v>4812</v>
      </c>
      <c r="U14" s="1209">
        <v>-30</v>
      </c>
      <c r="V14" s="1198">
        <v>1</v>
      </c>
      <c r="W14" s="1047">
        <v>-3</v>
      </c>
      <c r="X14" s="761">
        <v>-141</v>
      </c>
      <c r="Y14" s="761">
        <v>-181</v>
      </c>
      <c r="Z14" s="1047">
        <v>370</v>
      </c>
      <c r="AA14" s="1047">
        <v>486</v>
      </c>
      <c r="AB14" s="1047">
        <v>99</v>
      </c>
      <c r="AC14" s="1047">
        <v>809</v>
      </c>
      <c r="AD14" s="1047">
        <v>-37</v>
      </c>
      <c r="AE14" s="1047">
        <v>429</v>
      </c>
      <c r="AF14" s="1047">
        <v>2309</v>
      </c>
      <c r="AG14" s="1047">
        <v>7573</v>
      </c>
      <c r="AH14" s="1047">
        <v>34</v>
      </c>
      <c r="AI14" s="1048">
        <v>2021</v>
      </c>
      <c r="AJ14" s="1049">
        <v>841</v>
      </c>
      <c r="AK14" s="1050">
        <v>-36</v>
      </c>
      <c r="AL14" s="1047">
        <v>26</v>
      </c>
      <c r="AM14" s="1047">
        <v>25</v>
      </c>
      <c r="AN14" s="1047">
        <v>10</v>
      </c>
      <c r="AO14" s="1061">
        <v>6641</v>
      </c>
    </row>
    <row r="15" spans="1:41" s="14" customFormat="1" ht="40.25" customHeight="1">
      <c r="A15" s="1133" t="s">
        <v>563</v>
      </c>
      <c r="B15" s="82">
        <v>-334</v>
      </c>
      <c r="C15" s="82">
        <v>-485</v>
      </c>
      <c r="D15" s="82">
        <v>-1388</v>
      </c>
      <c r="E15" s="82">
        <v>-9342</v>
      </c>
      <c r="F15" s="82">
        <v>-229</v>
      </c>
      <c r="G15" s="82">
        <v>-69</v>
      </c>
      <c r="H15" s="82">
        <v>-4899</v>
      </c>
      <c r="I15" s="82">
        <v>-14264</v>
      </c>
      <c r="J15" s="82">
        <v>-181</v>
      </c>
      <c r="K15" s="82">
        <v>-176</v>
      </c>
      <c r="L15" s="82">
        <v>-60</v>
      </c>
      <c r="M15" s="82">
        <v>-17029</v>
      </c>
      <c r="N15" s="82">
        <v>-919</v>
      </c>
      <c r="O15" s="82">
        <v>-1000</v>
      </c>
      <c r="P15" s="82">
        <v>-7372</v>
      </c>
      <c r="Q15" s="82">
        <v>-14760</v>
      </c>
      <c r="R15" s="82">
        <v>-370</v>
      </c>
      <c r="S15" s="82">
        <v>-2438</v>
      </c>
      <c r="T15" s="1134">
        <v>-94</v>
      </c>
      <c r="U15" s="1134">
        <v>-1716</v>
      </c>
      <c r="V15" s="1199">
        <v>-21</v>
      </c>
      <c r="W15" s="795">
        <v>0</v>
      </c>
      <c r="X15" s="760">
        <v>-174</v>
      </c>
      <c r="Y15" s="760">
        <v>-4207</v>
      </c>
      <c r="Z15" s="795">
        <v>-65</v>
      </c>
      <c r="AA15" s="795">
        <v>0</v>
      </c>
      <c r="AB15" s="795">
        <v>-442</v>
      </c>
      <c r="AC15" s="795">
        <v>-2</v>
      </c>
      <c r="AD15" s="795">
        <v>0</v>
      </c>
      <c r="AE15" s="795">
        <v>-492</v>
      </c>
      <c r="AF15" s="795">
        <v>0</v>
      </c>
      <c r="AG15" s="795">
        <v>-2341</v>
      </c>
      <c r="AH15" s="795" t="s">
        <v>13</v>
      </c>
      <c r="AI15" s="1027" t="s">
        <v>13</v>
      </c>
      <c r="AJ15" s="1027">
        <v>-19</v>
      </c>
      <c r="AK15" s="1027">
        <v>-5451</v>
      </c>
      <c r="AL15" s="923" t="s">
        <v>13</v>
      </c>
      <c r="AM15" s="923">
        <v>-165</v>
      </c>
      <c r="AN15" s="923">
        <v>-1198</v>
      </c>
      <c r="AO15" s="1062">
        <v>-1274</v>
      </c>
    </row>
    <row r="16" spans="1:41" s="14" customFormat="1" ht="40.25" customHeight="1">
      <c r="A16" s="1136" t="s">
        <v>610</v>
      </c>
      <c r="B16" s="84">
        <v>67</v>
      </c>
      <c r="C16" s="84">
        <v>26</v>
      </c>
      <c r="D16" s="84">
        <v>5</v>
      </c>
      <c r="E16" s="84">
        <v>2040</v>
      </c>
      <c r="F16" s="84">
        <v>66</v>
      </c>
      <c r="G16" s="84">
        <v>450</v>
      </c>
      <c r="H16" s="84">
        <v>627</v>
      </c>
      <c r="I16" s="84">
        <v>523</v>
      </c>
      <c r="J16" s="84">
        <v>142</v>
      </c>
      <c r="K16" s="84">
        <v>395</v>
      </c>
      <c r="L16" s="84">
        <v>227</v>
      </c>
      <c r="M16" s="84">
        <v>994</v>
      </c>
      <c r="N16" s="84">
        <v>370</v>
      </c>
      <c r="O16" s="84">
        <v>886</v>
      </c>
      <c r="P16" s="84">
        <v>10612</v>
      </c>
      <c r="Q16" s="84">
        <v>1041</v>
      </c>
      <c r="R16" s="84">
        <v>93</v>
      </c>
      <c r="S16" s="84">
        <v>1200</v>
      </c>
      <c r="T16" s="1112">
        <v>238</v>
      </c>
      <c r="U16" s="1210">
        <v>8827</v>
      </c>
      <c r="V16" s="1200">
        <v>1100</v>
      </c>
      <c r="W16" s="796">
        <v>528</v>
      </c>
      <c r="X16" s="760">
        <v>2289</v>
      </c>
      <c r="Y16" s="760">
        <v>3600</v>
      </c>
      <c r="Z16" s="796">
        <v>6101</v>
      </c>
      <c r="AA16" s="796">
        <v>1905</v>
      </c>
      <c r="AB16" s="796">
        <v>13</v>
      </c>
      <c r="AC16" s="796">
        <v>20</v>
      </c>
      <c r="AD16" s="796">
        <v>30</v>
      </c>
      <c r="AE16" s="796">
        <v>799</v>
      </c>
      <c r="AF16" s="796">
        <v>116</v>
      </c>
      <c r="AG16" s="796">
        <v>2470</v>
      </c>
      <c r="AH16" s="796">
        <v>2180</v>
      </c>
      <c r="AI16" s="918">
        <v>-27</v>
      </c>
      <c r="AJ16" s="921">
        <v>1698</v>
      </c>
      <c r="AK16" s="921">
        <v>72</v>
      </c>
      <c r="AL16" s="796">
        <v>75</v>
      </c>
      <c r="AM16" s="796">
        <v>2261</v>
      </c>
      <c r="AN16" s="796">
        <v>99</v>
      </c>
      <c r="AO16" s="1063">
        <v>3625</v>
      </c>
    </row>
    <row r="17" spans="1:41" s="14" customFormat="1" ht="40.25" customHeight="1">
      <c r="A17" s="1133" t="s">
        <v>564</v>
      </c>
      <c r="B17" s="84">
        <v>-175</v>
      </c>
      <c r="C17" s="84">
        <v>-205</v>
      </c>
      <c r="D17" s="84">
        <v>-277</v>
      </c>
      <c r="E17" s="84">
        <v>-2868</v>
      </c>
      <c r="F17" s="84">
        <v>-167</v>
      </c>
      <c r="G17" s="84">
        <v>-68</v>
      </c>
      <c r="H17" s="84">
        <v>235</v>
      </c>
      <c r="I17" s="84">
        <v>-2684</v>
      </c>
      <c r="J17" s="84">
        <v>-87</v>
      </c>
      <c r="K17" s="84">
        <v>-575</v>
      </c>
      <c r="L17" s="84">
        <v>17</v>
      </c>
      <c r="M17" s="84">
        <v>-1435</v>
      </c>
      <c r="N17" s="84">
        <v>-86</v>
      </c>
      <c r="O17" s="84">
        <v>-559</v>
      </c>
      <c r="P17" s="84">
        <v>171</v>
      </c>
      <c r="Q17" s="84">
        <v>-875</v>
      </c>
      <c r="R17" s="84">
        <v>-273</v>
      </c>
      <c r="S17" s="84">
        <v>-165</v>
      </c>
      <c r="T17" s="1112">
        <v>187</v>
      </c>
      <c r="U17" s="1210">
        <v>-7923</v>
      </c>
      <c r="V17" s="1200">
        <v>-192</v>
      </c>
      <c r="W17" s="796">
        <v>-4123</v>
      </c>
      <c r="X17" s="760">
        <v>-321</v>
      </c>
      <c r="Y17" s="760">
        <v>-7211</v>
      </c>
      <c r="Z17" s="796">
        <v>-891</v>
      </c>
      <c r="AA17" s="796">
        <v>-1510</v>
      </c>
      <c r="AB17" s="796">
        <v>-386</v>
      </c>
      <c r="AC17" s="796">
        <v>-312</v>
      </c>
      <c r="AD17" s="796">
        <v>-1</v>
      </c>
      <c r="AE17" s="796">
        <v>-206</v>
      </c>
      <c r="AF17" s="796">
        <v>1</v>
      </c>
      <c r="AG17" s="796">
        <v>-339</v>
      </c>
      <c r="AH17" s="796">
        <v>-4</v>
      </c>
      <c r="AI17" s="918">
        <v>-60</v>
      </c>
      <c r="AJ17" s="918">
        <v>-194</v>
      </c>
      <c r="AK17" s="918">
        <v>-1870</v>
      </c>
      <c r="AL17" s="796">
        <v>-113</v>
      </c>
      <c r="AM17" s="796">
        <v>-602</v>
      </c>
      <c r="AN17" s="796">
        <v>-2902</v>
      </c>
      <c r="AO17" s="1063">
        <v>-14598</v>
      </c>
    </row>
    <row r="18" spans="1:41" s="14" customFormat="1" ht="40.25" customHeight="1">
      <c r="A18" s="1133" t="s">
        <v>565</v>
      </c>
      <c r="B18" s="173">
        <v>2939</v>
      </c>
      <c r="C18" s="173">
        <v>2585</v>
      </c>
      <c r="D18" s="84">
        <v>2259</v>
      </c>
      <c r="E18" s="84">
        <v>2919</v>
      </c>
      <c r="F18" s="84">
        <v>3054</v>
      </c>
      <c r="G18" s="84">
        <v>1533</v>
      </c>
      <c r="H18" s="84">
        <v>2153</v>
      </c>
      <c r="I18" s="84">
        <v>3689</v>
      </c>
      <c r="J18" s="84">
        <v>2280</v>
      </c>
      <c r="K18" s="84">
        <v>3833</v>
      </c>
      <c r="L18" s="84">
        <v>3636</v>
      </c>
      <c r="M18" s="84">
        <v>7444</v>
      </c>
      <c r="N18" s="84">
        <v>3041</v>
      </c>
      <c r="O18" s="84">
        <v>2751</v>
      </c>
      <c r="P18" s="84">
        <v>6174</v>
      </c>
      <c r="Q18" s="84">
        <v>8680</v>
      </c>
      <c r="R18" s="84">
        <v>2169</v>
      </c>
      <c r="S18" s="84">
        <v>2159</v>
      </c>
      <c r="T18" s="1112">
        <v>2791</v>
      </c>
      <c r="U18" s="1210">
        <v>2447</v>
      </c>
      <c r="V18" s="1200">
        <v>2097</v>
      </c>
      <c r="W18" s="796">
        <v>1349</v>
      </c>
      <c r="X18" s="760">
        <v>1179</v>
      </c>
      <c r="Y18" s="760">
        <v>2138</v>
      </c>
      <c r="Z18" s="796">
        <v>1394</v>
      </c>
      <c r="AA18" s="796">
        <v>1422</v>
      </c>
      <c r="AB18" s="796">
        <v>1112</v>
      </c>
      <c r="AC18" s="796">
        <v>1185</v>
      </c>
      <c r="AD18" s="796">
        <v>1368</v>
      </c>
      <c r="AE18" s="796">
        <v>1303</v>
      </c>
      <c r="AF18" s="796">
        <v>1548</v>
      </c>
      <c r="AG18" s="796">
        <v>1581</v>
      </c>
      <c r="AH18" s="796">
        <v>1348</v>
      </c>
      <c r="AI18" s="918">
        <v>1796</v>
      </c>
      <c r="AJ18" s="921">
        <v>1481</v>
      </c>
      <c r="AK18" s="921">
        <v>3380</v>
      </c>
      <c r="AL18" s="796">
        <v>2113</v>
      </c>
      <c r="AM18" s="796">
        <v>1213</v>
      </c>
      <c r="AN18" s="796">
        <v>2420</v>
      </c>
      <c r="AO18" s="1063">
        <v>1611</v>
      </c>
    </row>
    <row r="19" spans="1:41" s="14" customFormat="1" ht="40.25" customHeight="1">
      <c r="A19" s="1138" t="s">
        <v>566</v>
      </c>
      <c r="B19" s="346">
        <v>-3375</v>
      </c>
      <c r="C19" s="346">
        <v>-2147</v>
      </c>
      <c r="D19" s="346">
        <v>-1266</v>
      </c>
      <c r="E19" s="346">
        <v>-3848</v>
      </c>
      <c r="F19" s="346">
        <v>-3365</v>
      </c>
      <c r="G19" s="346">
        <v>-2637</v>
      </c>
      <c r="H19" s="346">
        <v>-1362</v>
      </c>
      <c r="I19" s="346">
        <v>-11616</v>
      </c>
      <c r="J19" s="346">
        <v>-1848</v>
      </c>
      <c r="K19" s="346">
        <v>-4993</v>
      </c>
      <c r="L19" s="346">
        <v>-4574</v>
      </c>
      <c r="M19" s="346">
        <v>-3467</v>
      </c>
      <c r="N19" s="346">
        <v>-1629</v>
      </c>
      <c r="O19" s="346">
        <v>-1786</v>
      </c>
      <c r="P19" s="346">
        <v>-2106</v>
      </c>
      <c r="Q19" s="346">
        <v>-1212</v>
      </c>
      <c r="R19" s="346">
        <v>-2182</v>
      </c>
      <c r="S19" s="346">
        <v>-1188</v>
      </c>
      <c r="T19" s="1125">
        <v>-2700</v>
      </c>
      <c r="U19" s="1125">
        <v>-1888</v>
      </c>
      <c r="V19" s="1196">
        <v>-2037</v>
      </c>
      <c r="W19" s="797">
        <v>-1735</v>
      </c>
      <c r="X19" s="755">
        <v>-2333</v>
      </c>
      <c r="Y19" s="755">
        <v>-1479</v>
      </c>
      <c r="Z19" s="797">
        <v>-1984</v>
      </c>
      <c r="AA19" s="797">
        <v>-1538</v>
      </c>
      <c r="AB19" s="797">
        <v>-1854</v>
      </c>
      <c r="AC19" s="797">
        <v>-3456</v>
      </c>
      <c r="AD19" s="797">
        <v>-1491</v>
      </c>
      <c r="AE19" s="797">
        <v>-1694</v>
      </c>
      <c r="AF19" s="797">
        <v>-2642</v>
      </c>
      <c r="AG19" s="797">
        <v>-2753</v>
      </c>
      <c r="AH19" s="797">
        <v>-1888</v>
      </c>
      <c r="AI19" s="1033">
        <v>-1587</v>
      </c>
      <c r="AJ19" s="1033">
        <v>-1673</v>
      </c>
      <c r="AK19" s="1033">
        <v>-3179</v>
      </c>
      <c r="AL19" s="797">
        <v>-1073</v>
      </c>
      <c r="AM19" s="797">
        <v>-1926</v>
      </c>
      <c r="AN19" s="797">
        <v>-2870</v>
      </c>
      <c r="AO19" s="1059">
        <v>-7183</v>
      </c>
    </row>
    <row r="20" spans="1:41" s="17" customFormat="1" ht="40.25" customHeight="1">
      <c r="A20" s="1117" t="s">
        <v>196</v>
      </c>
      <c r="B20" s="339">
        <v>9019</v>
      </c>
      <c r="C20" s="339">
        <v>10401</v>
      </c>
      <c r="D20" s="339">
        <v>7580</v>
      </c>
      <c r="E20" s="339">
        <v>-1507</v>
      </c>
      <c r="F20" s="339">
        <v>11184</v>
      </c>
      <c r="G20" s="339">
        <v>10136</v>
      </c>
      <c r="H20" s="339">
        <v>9796</v>
      </c>
      <c r="I20" s="339">
        <v>-7422</v>
      </c>
      <c r="J20" s="339">
        <v>9833</v>
      </c>
      <c r="K20" s="339">
        <v>9035</v>
      </c>
      <c r="L20" s="339">
        <v>11165</v>
      </c>
      <c r="M20" s="339">
        <v>3517</v>
      </c>
      <c r="N20" s="339">
        <v>7960</v>
      </c>
      <c r="O20" s="339">
        <v>8552</v>
      </c>
      <c r="P20" s="339">
        <v>10688</v>
      </c>
      <c r="Q20" s="339">
        <v>2042</v>
      </c>
      <c r="R20" s="339">
        <v>8579</v>
      </c>
      <c r="S20" s="339">
        <v>7634</v>
      </c>
      <c r="T20" s="1139">
        <v>18157</v>
      </c>
      <c r="U20" s="1139">
        <v>17248</v>
      </c>
      <c r="V20" s="1194">
        <v>14122</v>
      </c>
      <c r="W20" s="794">
        <v>15783</v>
      </c>
      <c r="X20" s="758">
        <v>17184</v>
      </c>
      <c r="Y20" s="758">
        <v>12749</v>
      </c>
      <c r="Z20" s="794" t="s">
        <v>13</v>
      </c>
      <c r="AA20" s="794" t="s">
        <v>25</v>
      </c>
      <c r="AB20" s="794" t="s">
        <v>25</v>
      </c>
      <c r="AC20" s="794" t="s">
        <v>25</v>
      </c>
      <c r="AD20" s="794" t="s">
        <v>25</v>
      </c>
      <c r="AE20" s="794" t="s">
        <v>25</v>
      </c>
      <c r="AF20" s="794" t="s">
        <v>25</v>
      </c>
      <c r="AG20" s="794" t="s">
        <v>13</v>
      </c>
      <c r="AH20" s="794" t="s">
        <v>13</v>
      </c>
      <c r="AI20" s="821" t="s">
        <v>25</v>
      </c>
      <c r="AJ20" s="821" t="s">
        <v>25</v>
      </c>
      <c r="AK20" s="821" t="s">
        <v>13</v>
      </c>
      <c r="AL20" s="924" t="s">
        <v>13</v>
      </c>
      <c r="AM20" s="924" t="s">
        <v>25</v>
      </c>
      <c r="AN20" s="924" t="s">
        <v>13</v>
      </c>
      <c r="AO20" s="1064" t="s">
        <v>13</v>
      </c>
    </row>
    <row r="21" spans="1:41" s="591" customFormat="1" ht="40.25" customHeight="1">
      <c r="A21" s="1045" t="s">
        <v>101</v>
      </c>
      <c r="B21" s="1025">
        <v>2561</v>
      </c>
      <c r="C21" s="1025">
        <v>1800</v>
      </c>
      <c r="D21" s="1025">
        <v>2051</v>
      </c>
      <c r="E21" s="1025">
        <v>1610</v>
      </c>
      <c r="F21" s="1025">
        <v>2674</v>
      </c>
      <c r="G21" s="1025">
        <v>1797</v>
      </c>
      <c r="H21" s="1025">
        <v>2323</v>
      </c>
      <c r="I21" s="1025">
        <v>2419</v>
      </c>
      <c r="J21" s="1025">
        <v>2816</v>
      </c>
      <c r="K21" s="1025">
        <v>1837</v>
      </c>
      <c r="L21" s="1025">
        <v>2697</v>
      </c>
      <c r="M21" s="1025">
        <v>2045</v>
      </c>
      <c r="N21" s="1025">
        <v>3014</v>
      </c>
      <c r="O21" s="1025">
        <v>1569</v>
      </c>
      <c r="P21" s="1025">
        <v>2107</v>
      </c>
      <c r="Q21" s="1025">
        <v>1552</v>
      </c>
      <c r="R21" s="1025">
        <v>2366</v>
      </c>
      <c r="S21" s="1025">
        <v>1743</v>
      </c>
      <c r="T21" s="1025">
        <v>1880</v>
      </c>
      <c r="U21" s="1025">
        <v>2079</v>
      </c>
      <c r="V21" s="1201">
        <v>2821</v>
      </c>
      <c r="W21" s="1026">
        <v>1661</v>
      </c>
      <c r="X21" s="1026">
        <v>3339</v>
      </c>
      <c r="Y21" s="1026">
        <v>2500</v>
      </c>
      <c r="Z21" s="1026">
        <v>3738</v>
      </c>
      <c r="AA21" s="1026">
        <v>2716</v>
      </c>
      <c r="AB21" s="1026">
        <v>2901</v>
      </c>
      <c r="AC21" s="1026">
        <v>3040</v>
      </c>
      <c r="AD21" s="1026">
        <v>3396</v>
      </c>
      <c r="AE21" s="1026">
        <v>2305</v>
      </c>
      <c r="AF21" s="1026">
        <v>2924</v>
      </c>
      <c r="AG21" s="1026">
        <v>2169</v>
      </c>
      <c r="AH21" s="1022">
        <v>2352</v>
      </c>
      <c r="AI21" s="1026">
        <v>2089</v>
      </c>
      <c r="AJ21" s="1026">
        <v>2140</v>
      </c>
      <c r="AK21" s="1026">
        <v>1925</v>
      </c>
      <c r="AL21" s="1022">
        <v>2681</v>
      </c>
      <c r="AM21" s="1022">
        <f>5365-AL21</f>
        <v>2684</v>
      </c>
      <c r="AN21" s="1022">
        <v>4439</v>
      </c>
      <c r="AO21" s="1058">
        <v>3513</v>
      </c>
    </row>
    <row r="22" spans="1:41" s="14" customFormat="1" ht="40.25" customHeight="1">
      <c r="A22" s="1133" t="s">
        <v>567</v>
      </c>
      <c r="B22" s="84">
        <v>1248</v>
      </c>
      <c r="C22" s="84">
        <v>1236</v>
      </c>
      <c r="D22" s="84">
        <v>1410</v>
      </c>
      <c r="E22" s="84">
        <v>1090</v>
      </c>
      <c r="F22" s="84">
        <v>1385</v>
      </c>
      <c r="G22" s="84">
        <v>1318</v>
      </c>
      <c r="H22" s="84">
        <v>1366</v>
      </c>
      <c r="I22" s="84">
        <v>1290</v>
      </c>
      <c r="J22" s="84">
        <v>1397</v>
      </c>
      <c r="K22" s="84">
        <v>1210</v>
      </c>
      <c r="L22" s="84">
        <v>1400</v>
      </c>
      <c r="M22" s="84">
        <v>853</v>
      </c>
      <c r="N22" s="84">
        <v>1196</v>
      </c>
      <c r="O22" s="84">
        <v>938</v>
      </c>
      <c r="P22" s="84">
        <v>1059</v>
      </c>
      <c r="Q22" s="84">
        <v>700</v>
      </c>
      <c r="R22" s="84">
        <v>988</v>
      </c>
      <c r="S22" s="84">
        <v>902</v>
      </c>
      <c r="T22" s="1112">
        <v>869</v>
      </c>
      <c r="U22" s="1112">
        <v>1144</v>
      </c>
      <c r="V22" s="1200">
        <v>1280</v>
      </c>
      <c r="W22" s="796">
        <v>1105</v>
      </c>
      <c r="X22" s="760">
        <v>1634</v>
      </c>
      <c r="Y22" s="760">
        <v>1663</v>
      </c>
      <c r="Z22" s="796">
        <v>1741</v>
      </c>
      <c r="AA22" s="796">
        <v>1864</v>
      </c>
      <c r="AB22" s="796">
        <v>1522</v>
      </c>
      <c r="AC22" s="796">
        <v>1957</v>
      </c>
      <c r="AD22" s="796">
        <v>1762</v>
      </c>
      <c r="AE22" s="796">
        <v>1925</v>
      </c>
      <c r="AF22" s="796">
        <v>1363</v>
      </c>
      <c r="AG22" s="796">
        <v>1515</v>
      </c>
      <c r="AH22" s="796">
        <v>1232</v>
      </c>
      <c r="AI22" s="918">
        <v>1731</v>
      </c>
      <c r="AJ22" s="921">
        <v>1270</v>
      </c>
      <c r="AK22" s="921">
        <v>1185</v>
      </c>
      <c r="AL22" s="796">
        <v>1420</v>
      </c>
      <c r="AM22" s="796">
        <v>1808</v>
      </c>
      <c r="AN22" s="796">
        <v>2060</v>
      </c>
      <c r="AO22" s="1063">
        <v>2137</v>
      </c>
    </row>
    <row r="23" spans="1:41" s="14" customFormat="1" ht="40.25" customHeight="1">
      <c r="A23" s="1133" t="s">
        <v>568</v>
      </c>
      <c r="B23" s="84">
        <v>1312</v>
      </c>
      <c r="C23" s="84">
        <v>387</v>
      </c>
      <c r="D23" s="84">
        <v>597</v>
      </c>
      <c r="E23" s="84">
        <v>465</v>
      </c>
      <c r="F23" s="84">
        <v>1279</v>
      </c>
      <c r="G23" s="84">
        <v>482</v>
      </c>
      <c r="H23" s="84">
        <v>911</v>
      </c>
      <c r="I23" s="84">
        <v>1138</v>
      </c>
      <c r="J23" s="84">
        <v>1419</v>
      </c>
      <c r="K23" s="84">
        <v>585</v>
      </c>
      <c r="L23" s="84">
        <v>1237</v>
      </c>
      <c r="M23" s="84">
        <v>1215</v>
      </c>
      <c r="N23" s="84">
        <v>1793</v>
      </c>
      <c r="O23" s="84">
        <v>656</v>
      </c>
      <c r="P23" s="84">
        <v>1048</v>
      </c>
      <c r="Q23" s="84">
        <v>852</v>
      </c>
      <c r="R23" s="84">
        <v>1378</v>
      </c>
      <c r="S23" s="84">
        <v>841</v>
      </c>
      <c r="T23" s="1112">
        <v>1011</v>
      </c>
      <c r="U23" s="1112">
        <v>935</v>
      </c>
      <c r="V23" s="1200">
        <v>1540</v>
      </c>
      <c r="W23" s="796">
        <v>514</v>
      </c>
      <c r="X23" s="760">
        <v>1687</v>
      </c>
      <c r="Y23" s="760">
        <v>898</v>
      </c>
      <c r="Z23" s="796">
        <v>1874</v>
      </c>
      <c r="AA23" s="796">
        <v>757</v>
      </c>
      <c r="AB23" s="796">
        <v>1494</v>
      </c>
      <c r="AC23" s="796">
        <v>1042</v>
      </c>
      <c r="AD23" s="796">
        <v>1634</v>
      </c>
      <c r="AE23" s="796">
        <v>380</v>
      </c>
      <c r="AF23" s="796">
        <v>1560</v>
      </c>
      <c r="AG23" s="796">
        <v>654</v>
      </c>
      <c r="AH23" s="796">
        <v>1120</v>
      </c>
      <c r="AI23" s="918">
        <v>357</v>
      </c>
      <c r="AJ23" s="921">
        <v>871</v>
      </c>
      <c r="AK23" s="921">
        <v>686</v>
      </c>
      <c r="AL23" s="796">
        <v>1213</v>
      </c>
      <c r="AM23" s="796">
        <v>723</v>
      </c>
      <c r="AN23" s="796">
        <v>2141</v>
      </c>
      <c r="AO23" s="1063">
        <v>986</v>
      </c>
    </row>
    <row r="24" spans="1:41" s="14" customFormat="1" ht="40.25" customHeight="1">
      <c r="A24" s="1133" t="s">
        <v>197</v>
      </c>
      <c r="B24" s="84" t="s">
        <v>25</v>
      </c>
      <c r="C24" s="84">
        <v>177</v>
      </c>
      <c r="D24" s="84">
        <v>45</v>
      </c>
      <c r="E24" s="84">
        <v>54</v>
      </c>
      <c r="F24" s="84">
        <v>10</v>
      </c>
      <c r="G24" s="84">
        <v>-3</v>
      </c>
      <c r="H24" s="84">
        <v>46</v>
      </c>
      <c r="I24" s="84">
        <v>-10</v>
      </c>
      <c r="J24" s="84" t="s">
        <v>13</v>
      </c>
      <c r="K24" s="84">
        <v>41</v>
      </c>
      <c r="L24" s="84">
        <v>60</v>
      </c>
      <c r="M24" s="84">
        <v>-23</v>
      </c>
      <c r="N24" s="84">
        <v>24</v>
      </c>
      <c r="O24" s="84">
        <v>-24</v>
      </c>
      <c r="P24" s="84" t="s">
        <v>13</v>
      </c>
      <c r="Q24" s="84" t="s">
        <v>13</v>
      </c>
      <c r="R24" s="84" t="s">
        <v>13</v>
      </c>
      <c r="S24" s="84" t="s">
        <v>13</v>
      </c>
      <c r="T24" s="84" t="s">
        <v>13</v>
      </c>
      <c r="U24" s="1037" t="s">
        <v>25</v>
      </c>
      <c r="V24" s="1202" t="s">
        <v>25</v>
      </c>
      <c r="W24" s="1144">
        <v>43</v>
      </c>
      <c r="X24" s="760">
        <v>17</v>
      </c>
      <c r="Y24" s="760">
        <v>-60</v>
      </c>
      <c r="Z24" s="1144">
        <v>122</v>
      </c>
      <c r="AA24" s="796">
        <v>95</v>
      </c>
      <c r="AB24" s="796">
        <v>-115</v>
      </c>
      <c r="AC24" s="796">
        <v>41</v>
      </c>
      <c r="AD24" s="796" t="s">
        <v>25</v>
      </c>
      <c r="AE24" s="796" t="s">
        <v>25</v>
      </c>
      <c r="AF24" s="796" t="s">
        <v>25</v>
      </c>
      <c r="AG24" s="796" t="s">
        <v>25</v>
      </c>
      <c r="AH24" s="796" t="s">
        <v>25</v>
      </c>
      <c r="AI24" s="918" t="s">
        <v>25</v>
      </c>
      <c r="AJ24" s="918" t="s">
        <v>25</v>
      </c>
      <c r="AK24" s="918">
        <v>53</v>
      </c>
      <c r="AL24" s="796">
        <v>47</v>
      </c>
      <c r="AM24" s="796">
        <v>153</v>
      </c>
      <c r="AN24" s="796">
        <v>238</v>
      </c>
      <c r="AO24" s="1063">
        <v>390</v>
      </c>
    </row>
    <row r="25" spans="1:41" s="591" customFormat="1" ht="40.25" customHeight="1">
      <c r="A25" s="1036" t="s">
        <v>103</v>
      </c>
      <c r="B25" s="1034">
        <v>-5570</v>
      </c>
      <c r="C25" s="1034">
        <v>-5379</v>
      </c>
      <c r="D25" s="1034">
        <v>-5258</v>
      </c>
      <c r="E25" s="1034">
        <v>-5040</v>
      </c>
      <c r="F25" s="1034">
        <v>-5151</v>
      </c>
      <c r="G25" s="1034">
        <v>-5043</v>
      </c>
      <c r="H25" s="1034">
        <v>-4945</v>
      </c>
      <c r="I25" s="1034">
        <v>-4716</v>
      </c>
      <c r="J25" s="1034">
        <v>-5070</v>
      </c>
      <c r="K25" s="1034">
        <v>-5173</v>
      </c>
      <c r="L25" s="1034">
        <v>-4941</v>
      </c>
      <c r="M25" s="1034">
        <v>-3791</v>
      </c>
      <c r="N25" s="1034">
        <v>-4421</v>
      </c>
      <c r="O25" s="1034">
        <v>-4160</v>
      </c>
      <c r="P25" s="1034">
        <v>-4181</v>
      </c>
      <c r="Q25" s="1034">
        <v>-3617</v>
      </c>
      <c r="R25" s="1034">
        <v>-3931</v>
      </c>
      <c r="S25" s="1034">
        <v>-3562</v>
      </c>
      <c r="T25" s="1034">
        <v>-3302</v>
      </c>
      <c r="U25" s="1034">
        <v>-3610</v>
      </c>
      <c r="V25" s="1203">
        <v>-3780</v>
      </c>
      <c r="W25" s="1035">
        <v>-3591</v>
      </c>
      <c r="X25" s="1035">
        <v>-3761</v>
      </c>
      <c r="Y25" s="1035">
        <v>-3742</v>
      </c>
      <c r="Z25" s="1035">
        <v>-4176</v>
      </c>
      <c r="AA25" s="1035">
        <v>-3607</v>
      </c>
      <c r="AB25" s="1035">
        <v>-3974</v>
      </c>
      <c r="AC25" s="1035">
        <v>-3533</v>
      </c>
      <c r="AD25" s="1035">
        <v>-3993</v>
      </c>
      <c r="AE25" s="1035">
        <v>-3788</v>
      </c>
      <c r="AF25" s="1035">
        <v>-3459</v>
      </c>
      <c r="AG25" s="1035">
        <v>-3716</v>
      </c>
      <c r="AH25" s="1023">
        <v>-3252</v>
      </c>
      <c r="AI25" s="1035">
        <v>-3078</v>
      </c>
      <c r="AJ25" s="1035">
        <v>-2939</v>
      </c>
      <c r="AK25" s="1035">
        <v>-2505</v>
      </c>
      <c r="AL25" s="1023">
        <v>-2679</v>
      </c>
      <c r="AM25" s="1023">
        <f>-5538-AL25</f>
        <v>-2859</v>
      </c>
      <c r="AN25" s="1023">
        <v>-2723</v>
      </c>
      <c r="AO25" s="1146">
        <v>-2949</v>
      </c>
    </row>
    <row r="26" spans="1:41" s="14" customFormat="1" ht="40.25" customHeight="1">
      <c r="A26" s="1133" t="s">
        <v>569</v>
      </c>
      <c r="B26" s="84">
        <v>-5543</v>
      </c>
      <c r="C26" s="84">
        <v>-5406</v>
      </c>
      <c r="D26" s="84">
        <v>-5258</v>
      </c>
      <c r="E26" s="84">
        <v>-5040</v>
      </c>
      <c r="F26" s="84">
        <v>-5151</v>
      </c>
      <c r="G26" s="84">
        <v>-5043</v>
      </c>
      <c r="H26" s="84">
        <v>-4945</v>
      </c>
      <c r="I26" s="84">
        <v>-4716</v>
      </c>
      <c r="J26" s="84">
        <v>-5065</v>
      </c>
      <c r="K26" s="84">
        <v>-5178</v>
      </c>
      <c r="L26" s="84">
        <v>-4941</v>
      </c>
      <c r="M26" s="84">
        <v>-3791</v>
      </c>
      <c r="N26" s="84">
        <v>-4421</v>
      </c>
      <c r="O26" s="84">
        <v>-4156</v>
      </c>
      <c r="P26" s="84">
        <v>-4173</v>
      </c>
      <c r="Q26" s="84">
        <v>-3566</v>
      </c>
      <c r="R26" s="84">
        <v>-3877</v>
      </c>
      <c r="S26" s="84">
        <v>-3589</v>
      </c>
      <c r="T26" s="1134">
        <v>-3304</v>
      </c>
      <c r="U26" s="1134">
        <v>-3612</v>
      </c>
      <c r="V26" s="1200">
        <v>-3780</v>
      </c>
      <c r="W26" s="796">
        <v>-3591</v>
      </c>
      <c r="X26" s="760">
        <v>-3761</v>
      </c>
      <c r="Y26" s="760">
        <v>-3614</v>
      </c>
      <c r="Z26" s="796">
        <v>-4176</v>
      </c>
      <c r="AA26" s="796">
        <v>-3607</v>
      </c>
      <c r="AB26" s="796">
        <v>-3974</v>
      </c>
      <c r="AC26" s="796">
        <v>-3533</v>
      </c>
      <c r="AD26" s="796">
        <v>-3887</v>
      </c>
      <c r="AE26" s="796">
        <v>-3796</v>
      </c>
      <c r="AF26" s="796">
        <v>-3507</v>
      </c>
      <c r="AG26" s="796">
        <v>-3718</v>
      </c>
      <c r="AH26" s="796">
        <v>-3213</v>
      </c>
      <c r="AI26" s="918">
        <v>-3015</v>
      </c>
      <c r="AJ26" s="918">
        <v>-2856</v>
      </c>
      <c r="AK26" s="918">
        <v>-2690</v>
      </c>
      <c r="AL26" s="796">
        <v>-2679</v>
      </c>
      <c r="AM26" s="796">
        <v>-2859</v>
      </c>
      <c r="AN26" s="796">
        <v>-2723</v>
      </c>
      <c r="AO26" s="1063">
        <v>-2949</v>
      </c>
    </row>
    <row r="27" spans="1:41" s="14" customFormat="1" ht="40.25" customHeight="1">
      <c r="A27" s="1138" t="s">
        <v>198</v>
      </c>
      <c r="B27" s="346">
        <v>-26</v>
      </c>
      <c r="C27" s="346">
        <v>26</v>
      </c>
      <c r="D27" s="346" t="s">
        <v>13</v>
      </c>
      <c r="E27" s="346" t="s">
        <v>13</v>
      </c>
      <c r="F27" s="346" t="s">
        <v>25</v>
      </c>
      <c r="G27" s="346" t="s">
        <v>25</v>
      </c>
      <c r="H27" s="346" t="s">
        <v>13</v>
      </c>
      <c r="I27" s="346" t="s">
        <v>13</v>
      </c>
      <c r="J27" s="346">
        <v>-5</v>
      </c>
      <c r="K27" s="346">
        <v>5</v>
      </c>
      <c r="L27" s="346" t="s">
        <v>13</v>
      </c>
      <c r="M27" s="346" t="s">
        <v>13</v>
      </c>
      <c r="N27" s="346" t="s">
        <v>13</v>
      </c>
      <c r="O27" s="346">
        <v>-3</v>
      </c>
      <c r="P27" s="346">
        <v>-9</v>
      </c>
      <c r="Q27" s="346">
        <v>-51</v>
      </c>
      <c r="R27" s="346">
        <v>-54</v>
      </c>
      <c r="S27" s="346">
        <v>28</v>
      </c>
      <c r="T27" s="1149">
        <v>2</v>
      </c>
      <c r="U27" s="1115">
        <v>2</v>
      </c>
      <c r="V27" s="1196">
        <v>-0.1</v>
      </c>
      <c r="W27" s="797" t="s">
        <v>25</v>
      </c>
      <c r="X27" s="755" t="s">
        <v>25</v>
      </c>
      <c r="Y27" s="755">
        <v>-128</v>
      </c>
      <c r="Z27" s="797" t="s">
        <v>25</v>
      </c>
      <c r="AA27" s="797" t="s">
        <v>13</v>
      </c>
      <c r="AB27" s="797" t="s">
        <v>13</v>
      </c>
      <c r="AC27" s="797" t="s">
        <v>13</v>
      </c>
      <c r="AD27" s="797">
        <v>-106</v>
      </c>
      <c r="AE27" s="797">
        <v>9</v>
      </c>
      <c r="AF27" s="797">
        <v>48</v>
      </c>
      <c r="AG27" s="797">
        <v>2</v>
      </c>
      <c r="AH27" s="797">
        <v>-39</v>
      </c>
      <c r="AI27" s="1033">
        <v>-63</v>
      </c>
      <c r="AJ27" s="1033">
        <v>-83</v>
      </c>
      <c r="AK27" s="1033">
        <v>185</v>
      </c>
      <c r="AL27" s="1043" t="s">
        <v>13</v>
      </c>
      <c r="AM27" s="1043" t="s">
        <v>25</v>
      </c>
      <c r="AN27" s="1043" t="s">
        <v>13</v>
      </c>
      <c r="AO27" s="1065" t="s">
        <v>13</v>
      </c>
    </row>
    <row r="28" spans="1:41" s="17" customFormat="1" ht="40.25" customHeight="1">
      <c r="A28" s="1117" t="s">
        <v>707</v>
      </c>
      <c r="B28" s="339">
        <v>3776</v>
      </c>
      <c r="C28" s="339">
        <v>2778</v>
      </c>
      <c r="D28" s="339">
        <v>870</v>
      </c>
      <c r="E28" s="339">
        <v>8360</v>
      </c>
      <c r="F28" s="339">
        <v>5258</v>
      </c>
      <c r="G28" s="339">
        <v>5445</v>
      </c>
      <c r="H28" s="339">
        <v>4319</v>
      </c>
      <c r="I28" s="339">
        <v>15957</v>
      </c>
      <c r="J28" s="339">
        <v>7284</v>
      </c>
      <c r="K28" s="339">
        <v>7753</v>
      </c>
      <c r="L28" s="339">
        <v>7484</v>
      </c>
      <c r="M28" s="339">
        <v>6092</v>
      </c>
      <c r="N28" s="339">
        <v>8511</v>
      </c>
      <c r="O28" s="339">
        <v>6702</v>
      </c>
      <c r="P28" s="339">
        <v>4061</v>
      </c>
      <c r="Q28" s="339">
        <v>3889</v>
      </c>
      <c r="R28" s="339">
        <v>2570</v>
      </c>
      <c r="S28" s="339">
        <v>4116</v>
      </c>
      <c r="T28" s="1139">
        <v>3499</v>
      </c>
      <c r="U28" s="1139">
        <v>2488</v>
      </c>
      <c r="V28" s="1204">
        <v>5896</v>
      </c>
      <c r="W28" s="823">
        <v>5002</v>
      </c>
      <c r="X28" s="758">
        <v>6161</v>
      </c>
      <c r="Y28" s="758">
        <v>7998</v>
      </c>
      <c r="Z28" s="823">
        <v>5639</v>
      </c>
      <c r="AA28" s="823">
        <v>6251</v>
      </c>
      <c r="AB28" s="823">
        <v>6859</v>
      </c>
      <c r="AC28" s="823">
        <v>9030</v>
      </c>
      <c r="AD28" s="823">
        <v>6796</v>
      </c>
      <c r="AE28" s="823">
        <v>6419</v>
      </c>
      <c r="AF28" s="823">
        <v>5331</v>
      </c>
      <c r="AG28" s="823">
        <v>6362</v>
      </c>
      <c r="AH28" s="823">
        <v>1667</v>
      </c>
      <c r="AI28" s="823">
        <v>2903</v>
      </c>
      <c r="AJ28" s="822">
        <v>3285</v>
      </c>
      <c r="AK28" s="822">
        <v>6931</v>
      </c>
      <c r="AL28" s="823">
        <v>7522</v>
      </c>
      <c r="AM28" s="823">
        <v>9362</v>
      </c>
      <c r="AN28" s="823">
        <v>8559</v>
      </c>
      <c r="AO28" s="1151">
        <v>12525</v>
      </c>
    </row>
    <row r="29" spans="1:41" s="17" customFormat="1" ht="40.25" customHeight="1">
      <c r="A29" s="1117" t="s">
        <v>105</v>
      </c>
      <c r="B29" s="339">
        <v>9787</v>
      </c>
      <c r="C29" s="339">
        <v>9599</v>
      </c>
      <c r="D29" s="339">
        <v>5244</v>
      </c>
      <c r="E29" s="339">
        <v>3422</v>
      </c>
      <c r="F29" s="339">
        <v>13966</v>
      </c>
      <c r="G29" s="339">
        <v>12335</v>
      </c>
      <c r="H29" s="339">
        <v>11492</v>
      </c>
      <c r="I29" s="339">
        <v>6240</v>
      </c>
      <c r="J29" s="339">
        <v>14864</v>
      </c>
      <c r="K29" s="339">
        <v>13451</v>
      </c>
      <c r="L29" s="339">
        <v>16407</v>
      </c>
      <c r="M29" s="339">
        <v>7862</v>
      </c>
      <c r="N29" s="339">
        <v>15065</v>
      </c>
      <c r="O29" s="339">
        <v>12663</v>
      </c>
      <c r="P29" s="339">
        <v>12674</v>
      </c>
      <c r="Q29" s="339">
        <v>3867</v>
      </c>
      <c r="R29" s="339">
        <v>9584</v>
      </c>
      <c r="S29" s="339">
        <v>9932</v>
      </c>
      <c r="T29" s="1139">
        <v>20234</v>
      </c>
      <c r="U29" s="1139">
        <v>18205</v>
      </c>
      <c r="V29" s="1204">
        <v>19058</v>
      </c>
      <c r="W29" s="823">
        <v>18857</v>
      </c>
      <c r="X29" s="758">
        <v>22923</v>
      </c>
      <c r="Y29" s="758">
        <v>19505</v>
      </c>
      <c r="Z29" s="823">
        <v>27269</v>
      </c>
      <c r="AA29" s="823">
        <v>24231</v>
      </c>
      <c r="AB29" s="823">
        <v>22725</v>
      </c>
      <c r="AC29" s="823">
        <v>20657</v>
      </c>
      <c r="AD29" s="823">
        <v>18133</v>
      </c>
      <c r="AE29" s="823">
        <v>17126</v>
      </c>
      <c r="AF29" s="823">
        <v>11539</v>
      </c>
      <c r="AG29" s="823">
        <v>28730</v>
      </c>
      <c r="AH29" s="823">
        <v>2574</v>
      </c>
      <c r="AI29" s="823">
        <v>9423</v>
      </c>
      <c r="AJ29" s="822">
        <v>12095</v>
      </c>
      <c r="AK29" s="822">
        <v>13328</v>
      </c>
      <c r="AL29" s="823">
        <v>23213</v>
      </c>
      <c r="AM29" s="823">
        <v>29242</v>
      </c>
      <c r="AN29" s="823">
        <v>32520</v>
      </c>
      <c r="AO29" s="1151">
        <v>32320</v>
      </c>
    </row>
    <row r="30" spans="1:41" s="17" customFormat="1" ht="40.25" customHeight="1">
      <c r="A30" s="1117" t="s">
        <v>106</v>
      </c>
      <c r="B30" s="339">
        <v>-1746</v>
      </c>
      <c r="C30" s="339">
        <v>-2632</v>
      </c>
      <c r="D30" s="339">
        <v>-4749</v>
      </c>
      <c r="E30" s="339">
        <v>-1931</v>
      </c>
      <c r="F30" s="339">
        <v>-4712</v>
      </c>
      <c r="G30" s="339">
        <v>-4710</v>
      </c>
      <c r="H30" s="339">
        <v>-3681</v>
      </c>
      <c r="I30" s="339">
        <v>1154</v>
      </c>
      <c r="J30" s="339">
        <v>-4746</v>
      </c>
      <c r="K30" s="339">
        <v>-3640</v>
      </c>
      <c r="L30" s="339">
        <v>-5289</v>
      </c>
      <c r="M30" s="339">
        <v>-1258</v>
      </c>
      <c r="N30" s="339">
        <v>-3184</v>
      </c>
      <c r="O30" s="339">
        <v>-1592</v>
      </c>
      <c r="P30" s="339">
        <v>-2026</v>
      </c>
      <c r="Q30" s="339">
        <v>-980</v>
      </c>
      <c r="R30" s="339">
        <v>-348</v>
      </c>
      <c r="S30" s="339">
        <v>-2406</v>
      </c>
      <c r="T30" s="1120">
        <v>-4757</v>
      </c>
      <c r="U30" s="1120">
        <v>-6368</v>
      </c>
      <c r="V30" s="1194">
        <v>-3169</v>
      </c>
      <c r="W30" s="794">
        <v>-4474</v>
      </c>
      <c r="X30" s="758">
        <v>-4569</v>
      </c>
      <c r="Y30" s="758">
        <v>-6436</v>
      </c>
      <c r="Z30" s="794">
        <v>-5856</v>
      </c>
      <c r="AA30" s="794">
        <v>-5645</v>
      </c>
      <c r="AB30" s="794">
        <v>-5101</v>
      </c>
      <c r="AC30" s="794">
        <v>-3060</v>
      </c>
      <c r="AD30" s="794">
        <v>-2775</v>
      </c>
      <c r="AE30" s="794">
        <v>-841</v>
      </c>
      <c r="AF30" s="794">
        <v>-2376</v>
      </c>
      <c r="AG30" s="794">
        <v>-4962</v>
      </c>
      <c r="AH30" s="794">
        <v>155</v>
      </c>
      <c r="AI30" s="821">
        <v>-1698</v>
      </c>
      <c r="AJ30" s="821">
        <v>-3800</v>
      </c>
      <c r="AK30" s="821">
        <v>-2659</v>
      </c>
      <c r="AL30" s="794">
        <v>-5204</v>
      </c>
      <c r="AM30" s="794">
        <v>-5786</v>
      </c>
      <c r="AN30" s="794">
        <v>-8997</v>
      </c>
      <c r="AO30" s="1057">
        <v>-11937</v>
      </c>
    </row>
    <row r="31" spans="1:41" s="17" customFormat="1" ht="40.25" customHeight="1">
      <c r="A31" s="1153" t="s">
        <v>708</v>
      </c>
      <c r="B31" s="339">
        <v>8040</v>
      </c>
      <c r="C31" s="339">
        <v>6967</v>
      </c>
      <c r="D31" s="339">
        <v>496</v>
      </c>
      <c r="E31" s="339">
        <v>1490</v>
      </c>
      <c r="F31" s="339">
        <v>9254</v>
      </c>
      <c r="G31" s="339">
        <v>7625</v>
      </c>
      <c r="H31" s="339">
        <v>7811</v>
      </c>
      <c r="I31" s="339">
        <v>7393</v>
      </c>
      <c r="J31" s="339">
        <v>10117</v>
      </c>
      <c r="K31" s="339">
        <v>9811</v>
      </c>
      <c r="L31" s="339">
        <v>11118</v>
      </c>
      <c r="M31" s="339">
        <v>6604</v>
      </c>
      <c r="N31" s="339">
        <v>11880</v>
      </c>
      <c r="O31" s="339">
        <v>11071</v>
      </c>
      <c r="P31" s="339">
        <v>10649</v>
      </c>
      <c r="Q31" s="339">
        <v>2886</v>
      </c>
      <c r="R31" s="339">
        <v>9236</v>
      </c>
      <c r="S31" s="339">
        <v>7525</v>
      </c>
      <c r="T31" s="1139">
        <v>15477</v>
      </c>
      <c r="U31" s="1139">
        <v>11837</v>
      </c>
      <c r="V31" s="1204">
        <v>15889</v>
      </c>
      <c r="W31" s="823">
        <v>14383</v>
      </c>
      <c r="X31" s="758">
        <v>18353</v>
      </c>
      <c r="Y31" s="758">
        <v>13069</v>
      </c>
      <c r="Z31" s="823">
        <v>21412</v>
      </c>
      <c r="AA31" s="823">
        <v>18587</v>
      </c>
      <c r="AB31" s="823">
        <v>17624</v>
      </c>
      <c r="AC31" s="823">
        <v>17596</v>
      </c>
      <c r="AD31" s="823">
        <v>15357</v>
      </c>
      <c r="AE31" s="823">
        <v>16286</v>
      </c>
      <c r="AF31" s="823">
        <v>9162</v>
      </c>
      <c r="AG31" s="823">
        <v>23768</v>
      </c>
      <c r="AH31" s="823">
        <v>2730</v>
      </c>
      <c r="AI31" s="823">
        <v>7724</v>
      </c>
      <c r="AJ31" s="822">
        <v>8295</v>
      </c>
      <c r="AK31" s="822">
        <v>10668</v>
      </c>
      <c r="AL31" s="823">
        <v>18008</v>
      </c>
      <c r="AM31" s="823">
        <v>23456</v>
      </c>
      <c r="AN31" s="823">
        <v>23623</v>
      </c>
      <c r="AO31" s="1151">
        <v>20384</v>
      </c>
    </row>
    <row r="32" spans="1:41" s="17" customFormat="1" ht="40.25" customHeight="1">
      <c r="A32" s="1154" t="s">
        <v>570</v>
      </c>
      <c r="B32" s="1052"/>
      <c r="C32" s="1052"/>
      <c r="D32" s="1052"/>
      <c r="E32" s="1052"/>
      <c r="F32" s="1052"/>
      <c r="G32" s="1052"/>
      <c r="H32" s="1052"/>
      <c r="I32" s="1052"/>
      <c r="J32" s="1052"/>
      <c r="K32" s="1052"/>
      <c r="L32" s="1052"/>
      <c r="M32" s="1052"/>
      <c r="N32" s="1052"/>
      <c r="O32" s="1052"/>
      <c r="P32" s="1052"/>
      <c r="Q32" s="1052"/>
      <c r="R32" s="1052"/>
      <c r="S32" s="1052"/>
      <c r="T32" s="1052"/>
      <c r="U32" s="1052"/>
      <c r="V32" s="1205"/>
      <c r="W32" s="1044"/>
      <c r="X32" s="762"/>
      <c r="Y32" s="762"/>
      <c r="Z32" s="1044"/>
      <c r="AA32" s="1044"/>
      <c r="AB32" s="1044"/>
      <c r="AC32" s="1044"/>
      <c r="AD32" s="1044"/>
      <c r="AE32" s="1044"/>
      <c r="AF32" s="1044"/>
      <c r="AG32" s="1044"/>
      <c r="AH32" s="1044"/>
      <c r="AI32" s="1044"/>
      <c r="AJ32" s="1044"/>
      <c r="AK32" s="1044"/>
      <c r="AL32" s="1044"/>
      <c r="AM32" s="1044"/>
      <c r="AN32" s="1044"/>
      <c r="AO32" s="1155"/>
    </row>
    <row r="33" spans="1:41" s="17" customFormat="1" ht="40.25" customHeight="1">
      <c r="A33" s="1110" t="s">
        <v>709</v>
      </c>
      <c r="B33" s="646">
        <v>6977</v>
      </c>
      <c r="C33" s="646">
        <v>5413</v>
      </c>
      <c r="D33" s="646">
        <v>36</v>
      </c>
      <c r="E33" s="646">
        <v>1022</v>
      </c>
      <c r="F33" s="646">
        <v>7944</v>
      </c>
      <c r="G33" s="646">
        <v>6050</v>
      </c>
      <c r="H33" s="646">
        <v>6861</v>
      </c>
      <c r="I33" s="646">
        <v>6395</v>
      </c>
      <c r="J33" s="646">
        <v>8891</v>
      </c>
      <c r="K33" s="646">
        <v>7845</v>
      </c>
      <c r="L33" s="646">
        <v>10470</v>
      </c>
      <c r="M33" s="646">
        <v>5869</v>
      </c>
      <c r="N33" s="646">
        <v>10598</v>
      </c>
      <c r="O33" s="646">
        <v>10014</v>
      </c>
      <c r="P33" s="646">
        <v>11596</v>
      </c>
      <c r="Q33" s="646">
        <v>4318</v>
      </c>
      <c r="R33" s="646">
        <v>8420</v>
      </c>
      <c r="S33" s="646">
        <v>6939</v>
      </c>
      <c r="T33" s="1157">
        <v>14723</v>
      </c>
      <c r="U33" s="1157">
        <v>10678</v>
      </c>
      <c r="V33" s="1206">
        <v>14615</v>
      </c>
      <c r="W33" s="798">
        <v>12626</v>
      </c>
      <c r="X33" s="1038">
        <v>17528</v>
      </c>
      <c r="Y33" s="1038">
        <v>12073</v>
      </c>
      <c r="Z33" s="798">
        <v>19759</v>
      </c>
      <c r="AA33" s="798">
        <v>17388</v>
      </c>
      <c r="AB33" s="798">
        <v>16564</v>
      </c>
      <c r="AC33" s="798">
        <v>16708</v>
      </c>
      <c r="AD33" s="798">
        <v>14258</v>
      </c>
      <c r="AE33" s="798">
        <v>15259</v>
      </c>
      <c r="AF33" s="798">
        <v>7970</v>
      </c>
      <c r="AG33" s="798">
        <v>23334</v>
      </c>
      <c r="AH33" s="798">
        <v>2383</v>
      </c>
      <c r="AI33" s="1029">
        <v>6764</v>
      </c>
      <c r="AJ33" s="1029">
        <v>7571</v>
      </c>
      <c r="AK33" s="1029">
        <v>10283</v>
      </c>
      <c r="AL33" s="798">
        <v>16924</v>
      </c>
      <c r="AM33" s="798">
        <v>22525</v>
      </c>
      <c r="AN33" s="798">
        <v>22574</v>
      </c>
      <c r="AO33" s="1066">
        <v>20309</v>
      </c>
    </row>
    <row r="34" spans="1:41" s="17" customFormat="1" ht="40.25" customHeight="1" thickBot="1">
      <c r="A34" s="1138" t="s">
        <v>109</v>
      </c>
      <c r="B34" s="346">
        <v>1063</v>
      </c>
      <c r="C34" s="346">
        <v>1554</v>
      </c>
      <c r="D34" s="346">
        <v>459</v>
      </c>
      <c r="E34" s="346">
        <v>468</v>
      </c>
      <c r="F34" s="346">
        <v>1309</v>
      </c>
      <c r="G34" s="346">
        <v>1576</v>
      </c>
      <c r="H34" s="346">
        <v>950</v>
      </c>
      <c r="I34" s="346">
        <v>998</v>
      </c>
      <c r="J34" s="346">
        <v>1226</v>
      </c>
      <c r="K34" s="346">
        <v>1965</v>
      </c>
      <c r="L34" s="346">
        <v>649</v>
      </c>
      <c r="M34" s="346">
        <v>735</v>
      </c>
      <c r="N34" s="346">
        <v>1282</v>
      </c>
      <c r="O34" s="346">
        <v>1057</v>
      </c>
      <c r="P34" s="346">
        <v>-947</v>
      </c>
      <c r="Q34" s="346">
        <v>-1431</v>
      </c>
      <c r="R34" s="346">
        <v>816</v>
      </c>
      <c r="S34" s="346">
        <v>586</v>
      </c>
      <c r="T34" s="1149">
        <v>753</v>
      </c>
      <c r="U34" s="1149">
        <v>1159</v>
      </c>
      <c r="V34" s="1192">
        <v>1273</v>
      </c>
      <c r="W34" s="792">
        <v>1757</v>
      </c>
      <c r="X34" s="1041">
        <v>826</v>
      </c>
      <c r="Y34" s="1041">
        <v>996</v>
      </c>
      <c r="Z34" s="792">
        <v>1652</v>
      </c>
      <c r="AA34" s="792">
        <v>1199</v>
      </c>
      <c r="AB34" s="792">
        <v>1060</v>
      </c>
      <c r="AC34" s="792">
        <v>888</v>
      </c>
      <c r="AD34" s="792">
        <v>1098</v>
      </c>
      <c r="AE34" s="792">
        <v>1027</v>
      </c>
      <c r="AF34" s="792">
        <v>1193</v>
      </c>
      <c r="AG34" s="792">
        <v>434</v>
      </c>
      <c r="AH34" s="792">
        <v>347</v>
      </c>
      <c r="AI34" s="1028">
        <v>959</v>
      </c>
      <c r="AJ34" s="1028">
        <v>724</v>
      </c>
      <c r="AK34" s="1028">
        <v>386</v>
      </c>
      <c r="AL34" s="792">
        <v>1084</v>
      </c>
      <c r="AM34" s="792">
        <v>931</v>
      </c>
      <c r="AN34" s="792">
        <v>1049</v>
      </c>
      <c r="AO34" s="1055">
        <v>74</v>
      </c>
    </row>
    <row r="35" spans="1:41" s="17" customFormat="1" ht="40.25" customHeight="1" thickTop="1">
      <c r="A35" s="1159" t="s">
        <v>597</v>
      </c>
      <c r="B35" s="406">
        <v>1010607</v>
      </c>
      <c r="C35" s="406">
        <v>949220</v>
      </c>
      <c r="D35" s="406">
        <v>992693</v>
      </c>
      <c r="E35" s="406">
        <v>981936</v>
      </c>
      <c r="F35" s="406">
        <v>1007422</v>
      </c>
      <c r="G35" s="406">
        <v>994736</v>
      </c>
      <c r="H35" s="406">
        <v>1060070</v>
      </c>
      <c r="I35" s="406">
        <v>984349</v>
      </c>
      <c r="J35" s="406">
        <v>946862</v>
      </c>
      <c r="K35" s="406">
        <v>997974</v>
      </c>
      <c r="L35" s="406">
        <v>1068728</v>
      </c>
      <c r="M35" s="406">
        <v>1091731</v>
      </c>
      <c r="N35" s="406">
        <v>1030091</v>
      </c>
      <c r="O35" s="406">
        <v>985816</v>
      </c>
      <c r="P35" s="406">
        <v>1008540</v>
      </c>
      <c r="Q35" s="406">
        <v>982202</v>
      </c>
      <c r="R35" s="406">
        <v>896291</v>
      </c>
      <c r="S35" s="406">
        <v>880383</v>
      </c>
      <c r="T35" s="1160">
        <v>972622</v>
      </c>
      <c r="U35" s="1160">
        <v>996253</v>
      </c>
      <c r="V35" s="1207">
        <v>1000697</v>
      </c>
      <c r="W35" s="1042">
        <v>1043618</v>
      </c>
      <c r="X35" s="763">
        <v>1095039</v>
      </c>
      <c r="Y35" s="763">
        <v>1069723</v>
      </c>
      <c r="Z35" s="1042" t="s">
        <v>13</v>
      </c>
      <c r="AA35" s="1042" t="s">
        <v>13</v>
      </c>
      <c r="AB35" s="1042" t="s">
        <v>13</v>
      </c>
      <c r="AC35" s="1042" t="s">
        <v>13</v>
      </c>
      <c r="AD35" s="1042" t="s">
        <v>13</v>
      </c>
      <c r="AE35" s="1042" t="s">
        <v>13</v>
      </c>
      <c r="AF35" s="1042" t="s">
        <v>13</v>
      </c>
      <c r="AG35" s="1042" t="s">
        <v>13</v>
      </c>
      <c r="AH35" s="1042" t="s">
        <v>13</v>
      </c>
      <c r="AI35" s="1032" t="s">
        <v>13</v>
      </c>
      <c r="AJ35" s="1032" t="s">
        <v>25</v>
      </c>
      <c r="AK35" s="1032" t="s">
        <v>25</v>
      </c>
      <c r="AL35" s="1042" t="s">
        <v>13</v>
      </c>
      <c r="AM35" s="1042" t="s">
        <v>13</v>
      </c>
      <c r="AN35" s="1042" t="s">
        <v>13</v>
      </c>
      <c r="AO35" s="1161" t="s">
        <v>13</v>
      </c>
    </row>
    <row r="36" spans="1:41" ht="22.5" customHeight="1">
      <c r="A36" s="1107"/>
      <c r="D36" s="88"/>
      <c r="E36" s="88"/>
      <c r="F36" s="88"/>
      <c r="G36" s="88"/>
      <c r="H36" s="88"/>
      <c r="J36" s="88"/>
      <c r="K36" s="88"/>
      <c r="L36" s="88"/>
      <c r="M36" s="88"/>
      <c r="N36" s="88"/>
      <c r="O36" s="88"/>
      <c r="P36" s="88"/>
      <c r="Q36" s="88"/>
      <c r="R36" s="88"/>
      <c r="S36" s="88"/>
      <c r="T36" s="88"/>
      <c r="U36" s="1107"/>
      <c r="V36" s="88"/>
      <c r="W36" s="88"/>
      <c r="X36" s="1107"/>
      <c r="Y36" s="1107"/>
      <c r="Z36" s="1107"/>
      <c r="AB36" s="1107"/>
      <c r="AC36" s="88"/>
      <c r="AD36" s="88"/>
      <c r="AE36" s="88"/>
      <c r="AF36" s="1107"/>
      <c r="AG36" s="1107"/>
      <c r="AH36" s="1107"/>
      <c r="AM36" s="1107"/>
      <c r="AN36" s="1107"/>
    </row>
    <row r="37" spans="1:41" ht="5.25" customHeight="1"/>
    <row r="38" spans="1:41" ht="22.5" customHeight="1">
      <c r="D38" s="88"/>
      <c r="E38" s="88"/>
      <c r="F38" s="88"/>
      <c r="G38" s="88"/>
      <c r="H38" s="88"/>
      <c r="I38" s="1107"/>
      <c r="J38" s="88"/>
      <c r="K38" s="88"/>
      <c r="L38" s="88"/>
      <c r="N38" s="1107"/>
      <c r="P38" s="1107"/>
      <c r="R38" s="1107" t="s">
        <v>696</v>
      </c>
      <c r="S38" s="88"/>
      <c r="T38" s="88"/>
      <c r="U38" s="88"/>
      <c r="V38" s="88"/>
      <c r="W38" s="88"/>
      <c r="X38" s="1107"/>
      <c r="Y38" s="1107"/>
      <c r="Z38" s="1107"/>
      <c r="AB38" s="1107"/>
      <c r="AC38" s="88"/>
      <c r="AD38" s="88"/>
      <c r="AE38" s="88"/>
      <c r="AF38" s="1107"/>
      <c r="AG38" s="1107"/>
      <c r="AH38" s="1107"/>
      <c r="AM38" s="1107"/>
      <c r="AN38" s="1107"/>
    </row>
    <row r="39" spans="1:41" ht="5.25" customHeight="1"/>
    <row r="40" spans="1:41" s="16" customFormat="1" ht="28.5" customHeight="1">
      <c r="A40" s="1600"/>
      <c r="B40" s="922" t="s">
        <v>710</v>
      </c>
      <c r="C40" s="922" t="s">
        <v>710</v>
      </c>
      <c r="D40" s="922" t="s">
        <v>710</v>
      </c>
      <c r="E40" s="1108" t="s">
        <v>710</v>
      </c>
      <c r="F40" s="922" t="s">
        <v>711</v>
      </c>
      <c r="G40" s="922" t="s">
        <v>711</v>
      </c>
      <c r="H40" s="1178" t="s">
        <v>711</v>
      </c>
      <c r="I40" s="1108" t="s">
        <v>711</v>
      </c>
      <c r="J40" s="922" t="s">
        <v>712</v>
      </c>
      <c r="K40" s="922" t="s">
        <v>712</v>
      </c>
      <c r="L40" s="922" t="s">
        <v>712</v>
      </c>
      <c r="M40" s="1108" t="s">
        <v>712</v>
      </c>
      <c r="N40" s="1108" t="s">
        <v>713</v>
      </c>
      <c r="O40" s="1108" t="s">
        <v>787</v>
      </c>
      <c r="P40" s="1404" t="s">
        <v>713</v>
      </c>
      <c r="Q40" s="1108" t="s">
        <v>720</v>
      </c>
      <c r="R40" s="1566" t="s">
        <v>781</v>
      </c>
    </row>
    <row r="41" spans="1:41" s="16" customFormat="1" ht="28.5" customHeight="1">
      <c r="A41" s="1642"/>
      <c r="B41" s="1165" t="s">
        <v>472</v>
      </c>
      <c r="C41" s="1364" t="s">
        <v>473</v>
      </c>
      <c r="D41" s="1164" t="s">
        <v>663</v>
      </c>
      <c r="E41" s="1165" t="s">
        <v>475</v>
      </c>
      <c r="F41" s="1164" t="s">
        <v>472</v>
      </c>
      <c r="G41" s="1164" t="s">
        <v>473</v>
      </c>
      <c r="H41" s="1365" t="s">
        <v>474</v>
      </c>
      <c r="I41" s="1165" t="s">
        <v>475</v>
      </c>
      <c r="J41" s="1164" t="s">
        <v>472</v>
      </c>
      <c r="K41" s="1164" t="s">
        <v>473</v>
      </c>
      <c r="L41" s="1165" t="s">
        <v>474</v>
      </c>
      <c r="M41" s="1165" t="s">
        <v>475</v>
      </c>
      <c r="N41" s="1165" t="s">
        <v>472</v>
      </c>
      <c r="O41" s="1366" t="s">
        <v>694</v>
      </c>
      <c r="P41" s="1405" t="s">
        <v>663</v>
      </c>
      <c r="Q41" s="1165" t="s">
        <v>721</v>
      </c>
      <c r="R41" s="1567" t="s">
        <v>782</v>
      </c>
    </row>
    <row r="42" spans="1:41" s="17" customFormat="1" ht="40.25" customHeight="1">
      <c r="A42" s="1127" t="s">
        <v>90</v>
      </c>
      <c r="B42" s="1167"/>
      <c r="C42" s="1367"/>
      <c r="D42" s="1166"/>
      <c r="E42" s="1167"/>
      <c r="F42" s="1166"/>
      <c r="G42" s="1166"/>
      <c r="H42" s="1179"/>
      <c r="I42" s="1179"/>
      <c r="J42" s="1166"/>
      <c r="K42" s="1166"/>
      <c r="L42" s="1179"/>
      <c r="M42" s="1179"/>
      <c r="N42" s="1179"/>
      <c r="O42" s="1368"/>
      <c r="P42" s="1179"/>
      <c r="Q42" s="1179"/>
      <c r="R42" s="1521"/>
    </row>
    <row r="43" spans="1:41" s="17" customFormat="1" ht="40.25" customHeight="1">
      <c r="A43" s="1111" t="s">
        <v>561</v>
      </c>
      <c r="B43" s="1137">
        <v>593348</v>
      </c>
      <c r="C43" s="1369">
        <v>626533</v>
      </c>
      <c r="D43" s="796">
        <v>624927</v>
      </c>
      <c r="E43" s="1113">
        <v>523690</v>
      </c>
      <c r="F43" s="791">
        <v>529646</v>
      </c>
      <c r="G43" s="791">
        <v>602696</v>
      </c>
      <c r="H43" s="1180">
        <v>571474</v>
      </c>
      <c r="I43" s="1137">
        <f>('PL【IFRS】 '!O7)-(F43+G43+H43)</f>
        <v>595899</v>
      </c>
      <c r="J43" s="791">
        <v>593985</v>
      </c>
      <c r="K43" s="791">
        <v>583112</v>
      </c>
      <c r="L43" s="1180">
        <v>615766</v>
      </c>
      <c r="M43" s="1137">
        <f>'PL【IFRS】 '!P7-(J43+K43+L43)</f>
        <v>595869</v>
      </c>
      <c r="N43" s="1137">
        <v>568509</v>
      </c>
      <c r="O43" s="1370">
        <v>608918</v>
      </c>
      <c r="P43" s="1137">
        <v>712281</v>
      </c>
      <c r="Q43" s="1137">
        <f>'PL【IFRS】 '!Q7-('PL QTR【IFRS】 '!N43+O43+P43)</f>
        <v>731639</v>
      </c>
      <c r="R43" s="1522">
        <v>800550</v>
      </c>
    </row>
    <row r="44" spans="1:41" s="17" customFormat="1" ht="40.25" customHeight="1">
      <c r="A44" s="1114" t="s">
        <v>562</v>
      </c>
      <c r="B44" s="1126">
        <v>25162</v>
      </c>
      <c r="C44" s="1371">
        <v>28277</v>
      </c>
      <c r="D44" s="797">
        <v>27074</v>
      </c>
      <c r="E44" s="1116">
        <v>30825</v>
      </c>
      <c r="F44" s="792">
        <v>26363</v>
      </c>
      <c r="G44" s="792">
        <v>28561</v>
      </c>
      <c r="H44" s="1181">
        <v>29375</v>
      </c>
      <c r="I44" s="1126">
        <f>('PL【IFRS】 '!O8)-(F44+G44+H44)</f>
        <v>30634</v>
      </c>
      <c r="J44" s="792">
        <v>29817</v>
      </c>
      <c r="K44" s="792">
        <v>28310</v>
      </c>
      <c r="L44" s="1181">
        <v>30352</v>
      </c>
      <c r="M44" s="1126">
        <f>'PL【IFRS】 '!P8-(J44+K44+L44)</f>
        <v>32503</v>
      </c>
      <c r="N44" s="1126">
        <v>30391</v>
      </c>
      <c r="O44" s="1372">
        <v>32528</v>
      </c>
      <c r="P44" s="1126">
        <v>33168</v>
      </c>
      <c r="Q44" s="1126">
        <f>'PL【IFRS】 '!Q8-('PL QTR【IFRS】 '!N44+O44+P44)</f>
        <v>39916</v>
      </c>
      <c r="R44" s="1523">
        <v>33698</v>
      </c>
    </row>
    <row r="45" spans="1:41" s="17" customFormat="1" ht="40.25" customHeight="1">
      <c r="A45" s="1117" t="s">
        <v>93</v>
      </c>
      <c r="B45" s="1121">
        <v>618511</v>
      </c>
      <c r="C45" s="1373">
        <v>654811</v>
      </c>
      <c r="D45" s="794">
        <v>652001</v>
      </c>
      <c r="E45" s="1119">
        <v>554516</v>
      </c>
      <c r="F45" s="793">
        <v>556010</v>
      </c>
      <c r="G45" s="793">
        <v>631258</v>
      </c>
      <c r="H45" s="1182">
        <v>600847</v>
      </c>
      <c r="I45" s="1273">
        <f>('PL【IFRS】 '!O9)-(F45+G45+H45)</f>
        <v>626534</v>
      </c>
      <c r="J45" s="793">
        <v>623802</v>
      </c>
      <c r="K45" s="793">
        <v>611423</v>
      </c>
      <c r="L45" s="1182">
        <v>646117</v>
      </c>
      <c r="M45" s="1121">
        <f>'PL【IFRS】 '!P9-(J45+K45+L45)</f>
        <v>628372</v>
      </c>
      <c r="N45" s="1121">
        <v>598901</v>
      </c>
      <c r="O45" s="1374">
        <v>641445</v>
      </c>
      <c r="P45" s="1121">
        <v>745449</v>
      </c>
      <c r="Q45" s="1121">
        <f>'PL【IFRS】 '!Q9-('PL QTR【IFRS】 '!N45+O45+P45)</f>
        <v>771555</v>
      </c>
      <c r="R45" s="1524">
        <v>834249</v>
      </c>
    </row>
    <row r="46" spans="1:41" s="17" customFormat="1" ht="40.25" customHeight="1">
      <c r="A46" s="1117" t="s">
        <v>26</v>
      </c>
      <c r="B46" s="1121">
        <v>-521622</v>
      </c>
      <c r="C46" s="1373">
        <v>-569456</v>
      </c>
      <c r="D46" s="794">
        <v>-570829</v>
      </c>
      <c r="E46" s="1121">
        <v>-480363</v>
      </c>
      <c r="F46" s="794">
        <v>-483333</v>
      </c>
      <c r="G46" s="794">
        <v>-546539</v>
      </c>
      <c r="H46" s="1121">
        <v>-515908</v>
      </c>
      <c r="I46" s="1273">
        <f>('PL【IFRS】 '!O10)-(F46+G46+H46)</f>
        <v>-542914</v>
      </c>
      <c r="J46" s="794">
        <v>-538911</v>
      </c>
      <c r="K46" s="794">
        <v>-530688</v>
      </c>
      <c r="L46" s="1121">
        <v>-551116</v>
      </c>
      <c r="M46" s="1121">
        <f>'PL【IFRS】 '!P10-(J46+K46+L46)</f>
        <v>-542206</v>
      </c>
      <c r="N46" s="1121">
        <v>-516658</v>
      </c>
      <c r="O46" s="1374">
        <v>-552079</v>
      </c>
      <c r="P46" s="1121">
        <v>-646477</v>
      </c>
      <c r="Q46" s="1121">
        <f>'PL【IFRS】 '!Q10-('PL QTR【IFRS】 '!N46+O46+P46)</f>
        <v>-674647</v>
      </c>
      <c r="R46" s="1524">
        <v>-722902</v>
      </c>
    </row>
    <row r="47" spans="1:41" s="17" customFormat="1" ht="40.25" customHeight="1">
      <c r="A47" s="1168" t="s">
        <v>17</v>
      </c>
      <c r="B47" s="1170">
        <v>96888</v>
      </c>
      <c r="C47" s="1375">
        <v>85355</v>
      </c>
      <c r="D47" s="1169">
        <v>81171</v>
      </c>
      <c r="E47" s="1170">
        <v>74152</v>
      </c>
      <c r="F47" s="1169">
        <v>72676</v>
      </c>
      <c r="G47" s="1169">
        <v>84718</v>
      </c>
      <c r="H47" s="1183">
        <v>84941</v>
      </c>
      <c r="I47" s="1334">
        <f>('PL【IFRS】 '!O11)-(F47+G47+H47)</f>
        <v>83620</v>
      </c>
      <c r="J47" s="1169">
        <v>84891</v>
      </c>
      <c r="K47" s="1169">
        <v>80734</v>
      </c>
      <c r="L47" s="1183">
        <v>95002</v>
      </c>
      <c r="M47" s="1334">
        <f>'PL【IFRS】 '!P11-(J47+K47+L47)</f>
        <v>86166</v>
      </c>
      <c r="N47" s="1334">
        <v>82242</v>
      </c>
      <c r="O47" s="1376">
        <v>89366</v>
      </c>
      <c r="P47" s="1334">
        <v>98973</v>
      </c>
      <c r="Q47" s="1121">
        <f>'PL【IFRS】 '!Q11-('PL QTR【IFRS】 '!N47+O47+P47)</f>
        <v>96908</v>
      </c>
      <c r="R47" s="1524">
        <v>111347</v>
      </c>
    </row>
    <row r="48" spans="1:41" s="14" customFormat="1" ht="40.25" customHeight="1">
      <c r="A48" s="1171" t="s">
        <v>665</v>
      </c>
      <c r="B48" s="1173">
        <v>-51459</v>
      </c>
      <c r="C48" s="1377">
        <v>-54106</v>
      </c>
      <c r="D48" s="1172">
        <v>-56401</v>
      </c>
      <c r="E48" s="1173">
        <v>-60789</v>
      </c>
      <c r="F48" s="1172">
        <v>-55470</v>
      </c>
      <c r="G48" s="1172">
        <v>-59752</v>
      </c>
      <c r="H48" s="1173">
        <v>-60568</v>
      </c>
      <c r="I48" s="1126">
        <f>('PL【IFRS】 '!O12)-(F48+G48+H48)</f>
        <v>-65674</v>
      </c>
      <c r="J48" s="1172">
        <v>-64974</v>
      </c>
      <c r="K48" s="1172">
        <v>-64332</v>
      </c>
      <c r="L48" s="1173">
        <v>-69427</v>
      </c>
      <c r="M48" s="1126">
        <f>'PL【IFRS】 '!P12-(J48+K48+L48)</f>
        <v>-71170</v>
      </c>
      <c r="N48" s="1126">
        <v>-70233</v>
      </c>
      <c r="O48" s="1378">
        <v>-74008</v>
      </c>
      <c r="P48" s="1173">
        <v>-80358</v>
      </c>
      <c r="Q48" s="1273">
        <f>'PL【IFRS】 '!Q12-('PL QTR【IFRS】 '!N48+O48+P48)</f>
        <v>-80517</v>
      </c>
      <c r="R48" s="1525">
        <v>-83025</v>
      </c>
    </row>
    <row r="49" spans="1:18" s="17" customFormat="1" ht="40.25" customHeight="1">
      <c r="A49" s="1127" t="s">
        <v>94</v>
      </c>
      <c r="B49" s="1129">
        <v>3225</v>
      </c>
      <c r="C49" s="1379">
        <v>592</v>
      </c>
      <c r="D49" s="811">
        <v>3373</v>
      </c>
      <c r="E49" s="1129">
        <v>5562</v>
      </c>
      <c r="F49" s="811">
        <v>4771</v>
      </c>
      <c r="G49" s="811">
        <v>2183</v>
      </c>
      <c r="H49" s="1183">
        <v>518</v>
      </c>
      <c r="I49" s="1129">
        <f>('PL【IFRS】 '!O13)-(F49+G49+H49)</f>
        <v>-4232</v>
      </c>
      <c r="J49" s="811">
        <v>3984</v>
      </c>
      <c r="K49" s="811">
        <v>1149</v>
      </c>
      <c r="L49" s="1183">
        <v>2117</v>
      </c>
      <c r="M49" s="1129">
        <f>'PL【IFRS】 '!P13-(J49+K49+L49)</f>
        <v>5056</v>
      </c>
      <c r="N49" s="1129">
        <v>2204</v>
      </c>
      <c r="O49" s="1376">
        <v>5379</v>
      </c>
      <c r="P49" s="1334">
        <v>9871</v>
      </c>
      <c r="Q49" s="1334">
        <f>'PL【IFRS】 '!Q13-('PL QTR【IFRS】 '!N49+O49+P49)</f>
        <v>-7333</v>
      </c>
      <c r="R49" s="1526">
        <v>-135</v>
      </c>
    </row>
    <row r="50" spans="1:18" s="14" customFormat="1" ht="40.25" customHeight="1">
      <c r="A50" s="1130" t="s">
        <v>576</v>
      </c>
      <c r="B50" s="1334">
        <v>142</v>
      </c>
      <c r="C50" s="1380">
        <v>142</v>
      </c>
      <c r="D50" s="1022">
        <v>231</v>
      </c>
      <c r="E50" s="1132">
        <v>1680</v>
      </c>
      <c r="F50" s="1047">
        <v>1145</v>
      </c>
      <c r="G50" s="1047">
        <v>9</v>
      </c>
      <c r="H50" s="1184">
        <v>86</v>
      </c>
      <c r="I50" s="1137">
        <f>('PL【IFRS】 '!O14)-(F50+G50+H50)</f>
        <v>837</v>
      </c>
      <c r="J50" s="1047">
        <v>-21</v>
      </c>
      <c r="K50" s="1047">
        <v>-45</v>
      </c>
      <c r="L50" s="1184">
        <v>2</v>
      </c>
      <c r="M50" s="1137">
        <f>'PL【IFRS】 '!P14-(J50+K50+L50)</f>
        <v>-467</v>
      </c>
      <c r="N50" s="1137">
        <v>-308</v>
      </c>
      <c r="O50" s="1370">
        <v>28</v>
      </c>
      <c r="P50" s="1137">
        <v>171</v>
      </c>
      <c r="Q50" s="1137">
        <f>'PL【IFRS】 '!Q14-('PL QTR【IFRS】 '!N50+O50+P50)</f>
        <v>97</v>
      </c>
      <c r="R50" s="1522">
        <v>107</v>
      </c>
    </row>
    <row r="51" spans="1:18" s="14" customFormat="1" ht="40.25" customHeight="1">
      <c r="A51" s="1133" t="s">
        <v>563</v>
      </c>
      <c r="B51" s="1184">
        <v>-207</v>
      </c>
      <c r="C51" s="1381">
        <v>-27</v>
      </c>
      <c r="D51" s="795">
        <v>-2124</v>
      </c>
      <c r="E51" s="1135">
        <v>-11979</v>
      </c>
      <c r="F51" s="923">
        <v>-305</v>
      </c>
      <c r="G51" s="923">
        <v>-60</v>
      </c>
      <c r="H51" s="1184">
        <v>-23</v>
      </c>
      <c r="I51" s="1137">
        <f>('PL【IFRS】 '!O15)-(F51+G51+H51)</f>
        <v>-4595</v>
      </c>
      <c r="J51" s="923" t="s">
        <v>25</v>
      </c>
      <c r="K51" s="923">
        <v>-84</v>
      </c>
      <c r="L51" s="1184">
        <v>-1</v>
      </c>
      <c r="M51" s="1137">
        <v>-833</v>
      </c>
      <c r="N51" s="1137">
        <v>-2</v>
      </c>
      <c r="O51" s="1370">
        <v>-208</v>
      </c>
      <c r="P51" s="1137">
        <v>-41</v>
      </c>
      <c r="Q51" s="1137">
        <f>'PL【IFRS】 '!Q15-('PL QTR【IFRS】 '!N51+O51+P51)</f>
        <v>-16872</v>
      </c>
      <c r="R51" s="1522">
        <v>-695</v>
      </c>
    </row>
    <row r="52" spans="1:18" s="14" customFormat="1" ht="40.25" customHeight="1">
      <c r="A52" s="1136" t="s">
        <v>610</v>
      </c>
      <c r="B52" s="312">
        <v>4640</v>
      </c>
      <c r="C52" s="1381">
        <v>170</v>
      </c>
      <c r="D52" s="795">
        <v>9325</v>
      </c>
      <c r="E52" s="1137">
        <v>16640</v>
      </c>
      <c r="F52" s="796">
        <v>223</v>
      </c>
      <c r="G52" s="796">
        <v>4148</v>
      </c>
      <c r="H52" s="1137">
        <v>577</v>
      </c>
      <c r="I52" s="1137">
        <f>('PL【IFRS】 '!O16)-(F52+G52+H52)</f>
        <v>3125</v>
      </c>
      <c r="J52" s="796">
        <v>4652</v>
      </c>
      <c r="K52" s="796">
        <v>2534</v>
      </c>
      <c r="L52" s="1137">
        <v>663</v>
      </c>
      <c r="M52" s="1137">
        <f>'PL【IFRS】 '!P16-(J52+K52+L52)</f>
        <v>9404</v>
      </c>
      <c r="N52" s="1137">
        <v>1805</v>
      </c>
      <c r="O52" s="1370">
        <v>5540</v>
      </c>
      <c r="P52" s="1137">
        <v>10209</v>
      </c>
      <c r="Q52" s="1137">
        <f>'PL【IFRS】 '!Q16-('PL QTR【IFRS】 '!N52+O52+P52)</f>
        <v>24192</v>
      </c>
      <c r="R52" s="1522">
        <v>3</v>
      </c>
    </row>
    <row r="53" spans="1:18" s="14" customFormat="1" ht="40.25" customHeight="1">
      <c r="A53" s="1133" t="s">
        <v>564</v>
      </c>
      <c r="B53" s="1137">
        <v>-29</v>
      </c>
      <c r="C53" s="1381">
        <v>-699</v>
      </c>
      <c r="D53" s="795">
        <v>-7605</v>
      </c>
      <c r="E53" s="1137">
        <v>-270</v>
      </c>
      <c r="F53" s="796">
        <v>-2</v>
      </c>
      <c r="G53" s="796">
        <v>-2744</v>
      </c>
      <c r="H53" s="1137">
        <v>13</v>
      </c>
      <c r="I53" s="1137">
        <f>('PL【IFRS】 '!O17)-(F53+G53+H53)</f>
        <v>-1247</v>
      </c>
      <c r="J53" s="796">
        <v>-619</v>
      </c>
      <c r="K53" s="796">
        <v>-400</v>
      </c>
      <c r="L53" s="1137">
        <v>0</v>
      </c>
      <c r="M53" s="1137">
        <f>'PL【IFRS】 '!P17-(J53+K53+L53)</f>
        <v>-1324</v>
      </c>
      <c r="N53" s="1137">
        <v>0</v>
      </c>
      <c r="O53" s="1370">
        <v>-43</v>
      </c>
      <c r="P53" s="1137">
        <v>-1342</v>
      </c>
      <c r="Q53" s="1137">
        <f>'PL【IFRS】 '!Q17-('PL QTR【IFRS】 '!N53+O53+P53)</f>
        <v>-11238</v>
      </c>
      <c r="R53" s="1522">
        <v>-20</v>
      </c>
    </row>
    <row r="54" spans="1:18" s="14" customFormat="1" ht="40.25" customHeight="1">
      <c r="A54" s="1133" t="s">
        <v>565</v>
      </c>
      <c r="B54" s="1137">
        <v>2247</v>
      </c>
      <c r="C54" s="1381">
        <v>2417</v>
      </c>
      <c r="D54" s="795">
        <v>3419</v>
      </c>
      <c r="E54" s="1137">
        <v>2956</v>
      </c>
      <c r="F54" s="796">
        <v>6140</v>
      </c>
      <c r="G54" s="796">
        <v>3301</v>
      </c>
      <c r="H54" s="1137">
        <v>2260</v>
      </c>
      <c r="I54" s="1137">
        <f>('PL【IFRS】 '!O18)-(F54+G54+H54)</f>
        <v>2678</v>
      </c>
      <c r="J54" s="796">
        <v>2641</v>
      </c>
      <c r="K54" s="796">
        <v>2835</v>
      </c>
      <c r="L54" s="1137">
        <v>3318</v>
      </c>
      <c r="M54" s="1137">
        <f>'PL【IFRS】 '!P18-(J54+K54+L54)</f>
        <v>2923</v>
      </c>
      <c r="N54" s="1137">
        <v>2974</v>
      </c>
      <c r="O54" s="1370">
        <v>3762</v>
      </c>
      <c r="P54" s="1137">
        <v>3158</v>
      </c>
      <c r="Q54" s="1137">
        <f>'PL【IFRS】 '!Q18-('PL QTR【IFRS】 '!N54+O54+P54)</f>
        <v>3103</v>
      </c>
      <c r="R54" s="1522">
        <v>2262</v>
      </c>
    </row>
    <row r="55" spans="1:18" s="14" customFormat="1" ht="40.25" customHeight="1">
      <c r="A55" s="1138" t="s">
        <v>566</v>
      </c>
      <c r="B55" s="1126">
        <v>-3567</v>
      </c>
      <c r="C55" s="1382">
        <v>-1410</v>
      </c>
      <c r="D55" s="1046">
        <v>127</v>
      </c>
      <c r="E55" s="1126">
        <v>-3465</v>
      </c>
      <c r="F55" s="797">
        <v>-2429</v>
      </c>
      <c r="G55" s="797">
        <v>-2470</v>
      </c>
      <c r="H55" s="1137">
        <v>-2397</v>
      </c>
      <c r="I55" s="1173">
        <f>('PL【IFRS】 '!O19)-(F55+G55+H55)</f>
        <v>-5031</v>
      </c>
      <c r="J55" s="797">
        <v>-2667</v>
      </c>
      <c r="K55" s="797">
        <v>-3692</v>
      </c>
      <c r="L55" s="1137">
        <v>-1864</v>
      </c>
      <c r="M55" s="1173">
        <f>'PL【IFRS】 '!P19-(J55+K55+L55)</f>
        <v>-4648</v>
      </c>
      <c r="N55" s="1173">
        <v>-2264</v>
      </c>
      <c r="O55" s="1372">
        <v>-3700</v>
      </c>
      <c r="P55" s="1126">
        <v>-2283</v>
      </c>
      <c r="Q55" s="1126">
        <f>'PL【IFRS】 '!Q19-('PL QTR【IFRS】 '!N55+O55+P55)</f>
        <v>-6616</v>
      </c>
      <c r="R55" s="1523">
        <v>-1791</v>
      </c>
    </row>
    <row r="56" spans="1:18" s="17" customFormat="1" ht="40.25" customHeight="1">
      <c r="A56" s="1117" t="s">
        <v>196</v>
      </c>
      <c r="B56" s="1363" t="s">
        <v>13</v>
      </c>
      <c r="C56" s="1383" t="s">
        <v>13</v>
      </c>
      <c r="D56" s="1140" t="s">
        <v>13</v>
      </c>
      <c r="E56" s="1141" t="s">
        <v>13</v>
      </c>
      <c r="F56" s="924" t="s">
        <v>13</v>
      </c>
      <c r="G56" s="924" t="s">
        <v>13</v>
      </c>
      <c r="H56" s="1141" t="s">
        <v>13</v>
      </c>
      <c r="I56" s="1275" t="s">
        <v>668</v>
      </c>
      <c r="J56" s="924" t="s">
        <v>25</v>
      </c>
      <c r="K56" s="924" t="s">
        <v>25</v>
      </c>
      <c r="L56" s="1141" t="s">
        <v>25</v>
      </c>
      <c r="M56" s="1275" t="s">
        <v>675</v>
      </c>
      <c r="N56" s="1275" t="s">
        <v>13</v>
      </c>
      <c r="O56" s="1398" t="s">
        <v>25</v>
      </c>
      <c r="P56" s="1273" t="s">
        <v>25</v>
      </c>
      <c r="Q56" s="1273" t="s">
        <v>25</v>
      </c>
      <c r="R56" s="1525" t="s">
        <v>786</v>
      </c>
    </row>
    <row r="57" spans="1:18" s="591" customFormat="1" ht="40.25" customHeight="1">
      <c r="A57" s="1045" t="s">
        <v>101</v>
      </c>
      <c r="B57" s="1334">
        <v>4779</v>
      </c>
      <c r="C57" s="1380">
        <v>4345</v>
      </c>
      <c r="D57" s="1022">
        <v>4520</v>
      </c>
      <c r="E57" s="1142">
        <v>6838</v>
      </c>
      <c r="F57" s="1143">
        <v>4833</v>
      </c>
      <c r="G57" s="1143">
        <v>3723</v>
      </c>
      <c r="H57" s="1183">
        <v>5165</v>
      </c>
      <c r="I57" s="1334">
        <f>('PL【IFRS】 '!O26)-(F57+G57+H57)</f>
        <v>4437</v>
      </c>
      <c r="J57" s="1143">
        <v>5538</v>
      </c>
      <c r="K57" s="1143">
        <v>3430</v>
      </c>
      <c r="L57" s="1183">
        <v>8918</v>
      </c>
      <c r="M57" s="1334">
        <f>'PL【IFRS】 '!P26-(J57+K57+L57)</f>
        <v>5101</v>
      </c>
      <c r="N57" s="1334">
        <v>6739</v>
      </c>
      <c r="O57" s="1376">
        <v>5771</v>
      </c>
      <c r="P57" s="1334">
        <v>8657</v>
      </c>
      <c r="Q57" s="1334">
        <f>'PL【IFRS】 '!Q26-('PL QTR【IFRS】 '!N57+O57+P57)</f>
        <v>8463</v>
      </c>
      <c r="R57" s="1526">
        <v>8240</v>
      </c>
    </row>
    <row r="58" spans="1:18" s="14" customFormat="1" ht="40.25" customHeight="1">
      <c r="A58" s="1133" t="s">
        <v>567</v>
      </c>
      <c r="B58" s="1137">
        <v>2556</v>
      </c>
      <c r="C58" s="1369">
        <v>3345</v>
      </c>
      <c r="D58" s="796">
        <v>3335</v>
      </c>
      <c r="E58" s="1137">
        <v>3563</v>
      </c>
      <c r="F58" s="796">
        <v>3094</v>
      </c>
      <c r="G58" s="796">
        <v>3191</v>
      </c>
      <c r="H58" s="1137">
        <v>2799</v>
      </c>
      <c r="I58" s="1137">
        <f>('PL【IFRS】 '!O23)-(F58+G58+H58)</f>
        <v>2844</v>
      </c>
      <c r="J58" s="796">
        <v>3598</v>
      </c>
      <c r="K58" s="796">
        <v>3327</v>
      </c>
      <c r="L58" s="1137">
        <v>3666</v>
      </c>
      <c r="M58" s="1137">
        <f>'PL【IFRS】 '!P23-(J58+K58+L58)</f>
        <v>4275</v>
      </c>
      <c r="N58" s="1137">
        <v>4416</v>
      </c>
      <c r="O58" s="1370">
        <v>5315</v>
      </c>
      <c r="P58" s="1137">
        <v>6116</v>
      </c>
      <c r="Q58" s="1137">
        <f>'PL【IFRS】 '!Q23-('PL QTR【IFRS】 '!N58+O58+P58)</f>
        <v>4781</v>
      </c>
      <c r="R58" s="1522">
        <v>5625</v>
      </c>
    </row>
    <row r="59" spans="1:18" s="14" customFormat="1" ht="40.25" customHeight="1">
      <c r="A59" s="1133" t="s">
        <v>568</v>
      </c>
      <c r="B59" s="1137">
        <v>1609</v>
      </c>
      <c r="C59" s="1369">
        <v>663</v>
      </c>
      <c r="D59" s="796">
        <v>1184</v>
      </c>
      <c r="E59" s="1137">
        <v>3275</v>
      </c>
      <c r="F59" s="796">
        <v>1336</v>
      </c>
      <c r="G59" s="796">
        <v>589</v>
      </c>
      <c r="H59" s="1137">
        <v>2711</v>
      </c>
      <c r="I59" s="1137">
        <f>('PL【IFRS】 '!O24)-(F59+G59+H59)</f>
        <v>909</v>
      </c>
      <c r="J59" s="796">
        <v>1591</v>
      </c>
      <c r="K59" s="796">
        <v>452</v>
      </c>
      <c r="L59" s="1137">
        <v>4420</v>
      </c>
      <c r="M59" s="1137">
        <f>'PL【IFRS】 '!P24-(J59+K59+L59)</f>
        <v>912</v>
      </c>
      <c r="N59" s="1137">
        <v>2323</v>
      </c>
      <c r="O59" s="1370">
        <v>347</v>
      </c>
      <c r="P59" s="1137">
        <v>1432</v>
      </c>
      <c r="Q59" s="1137">
        <f>'PL【IFRS】 '!Q24-('PL QTR【IFRS】 '!N59+O59+P59)</f>
        <v>1116</v>
      </c>
      <c r="R59" s="1522">
        <v>1290</v>
      </c>
    </row>
    <row r="60" spans="1:18" s="14" customFormat="1" ht="40.25" customHeight="1">
      <c r="A60" s="1133" t="s">
        <v>197</v>
      </c>
      <c r="B60" s="1137">
        <v>613</v>
      </c>
      <c r="C60" s="1369">
        <v>336</v>
      </c>
      <c r="D60" s="1030" t="s">
        <v>13</v>
      </c>
      <c r="E60" s="1145" t="s">
        <v>13</v>
      </c>
      <c r="F60" s="1030">
        <v>403</v>
      </c>
      <c r="G60" s="1030">
        <v>-57</v>
      </c>
      <c r="H60" s="1137">
        <v>-346</v>
      </c>
      <c r="I60" s="1137">
        <f>('PL【IFRS】 '!O25)-(F60+G60+H60)</f>
        <v>684</v>
      </c>
      <c r="J60" s="1030">
        <v>347</v>
      </c>
      <c r="K60" s="1030" t="s">
        <v>690</v>
      </c>
      <c r="L60" s="1137">
        <v>484</v>
      </c>
      <c r="M60" s="1137">
        <f>'PL【IFRS】 '!P25-(J60+L60)</f>
        <v>-87</v>
      </c>
      <c r="N60" s="1137" t="s">
        <v>692</v>
      </c>
      <c r="O60" s="1370">
        <v>108</v>
      </c>
      <c r="P60" s="1137">
        <v>1109</v>
      </c>
      <c r="Q60" s="1137">
        <v>2566</v>
      </c>
      <c r="R60" s="1522">
        <v>1324</v>
      </c>
    </row>
    <row r="61" spans="1:18" s="591" customFormat="1" ht="40.25" customHeight="1">
      <c r="A61" s="1036" t="s">
        <v>103</v>
      </c>
      <c r="B61" s="1185">
        <v>-3543</v>
      </c>
      <c r="C61" s="1384">
        <v>-4394</v>
      </c>
      <c r="D61" s="1023">
        <v>-5991</v>
      </c>
      <c r="E61" s="1147">
        <v>-6308</v>
      </c>
      <c r="F61" s="1148">
        <v>-5517</v>
      </c>
      <c r="G61" s="1148">
        <v>-5927</v>
      </c>
      <c r="H61" s="1185">
        <v>-5761</v>
      </c>
      <c r="I61" s="1185">
        <f>('PL【IFRS】 '!O30)-(F61+G61+H61)</f>
        <v>-6801</v>
      </c>
      <c r="J61" s="1148">
        <v>-6239</v>
      </c>
      <c r="K61" s="1148">
        <v>-6394</v>
      </c>
      <c r="L61" s="1185">
        <v>-6655</v>
      </c>
      <c r="M61" s="1185">
        <f>'PL【IFRS】 '!P28-(J61+K61+L61)</f>
        <v>-7221</v>
      </c>
      <c r="N61" s="1185">
        <v>-6809</v>
      </c>
      <c r="O61" s="1385">
        <v>-7800</v>
      </c>
      <c r="P61" s="1185">
        <v>-8313</v>
      </c>
      <c r="Q61" s="1185">
        <f>'PL【IFRS】 '!Q28-('PL QTR【IFRS】 '!N61+O61+P61)</f>
        <v>-7590</v>
      </c>
      <c r="R61" s="1527">
        <v>-9367</v>
      </c>
    </row>
    <row r="62" spans="1:18" s="14" customFormat="1" ht="40.25" customHeight="1">
      <c r="A62" s="1133" t="s">
        <v>569</v>
      </c>
      <c r="B62" s="1137">
        <v>-3543</v>
      </c>
      <c r="C62" s="1369">
        <v>-4394</v>
      </c>
      <c r="D62" s="796">
        <v>-4880</v>
      </c>
      <c r="E62" s="1137">
        <v>-5718</v>
      </c>
      <c r="F62" s="796">
        <v>-5517</v>
      </c>
      <c r="G62" s="796">
        <v>-5927</v>
      </c>
      <c r="H62" s="1137">
        <v>-5732</v>
      </c>
      <c r="I62" s="1137">
        <f>('PL【IFRS】 '!O28)-(F62+G62+H62)</f>
        <v>-6830</v>
      </c>
      <c r="J62" s="796">
        <v>-6239</v>
      </c>
      <c r="K62" s="796">
        <v>-6290</v>
      </c>
      <c r="L62" s="1137">
        <v>-6759</v>
      </c>
      <c r="M62" s="1137">
        <f>'PL【IFRS】 '!P28-(J62+K62+L62)</f>
        <v>-7221</v>
      </c>
      <c r="N62" s="1137">
        <v>-6695</v>
      </c>
      <c r="O62" s="1370">
        <v>-7914</v>
      </c>
      <c r="P62" s="1137">
        <v>-8313</v>
      </c>
      <c r="Q62" s="1137">
        <f>'PL【IFRS】 '!Q28-('PL QTR【IFRS】 '!N62+O62+P62)</f>
        <v>-7590</v>
      </c>
      <c r="R62" s="1522">
        <v>-9367</v>
      </c>
    </row>
    <row r="63" spans="1:18" s="14" customFormat="1" ht="40.25" customHeight="1">
      <c r="A63" s="1138" t="s">
        <v>198</v>
      </c>
      <c r="B63" s="1150" t="s">
        <v>13</v>
      </c>
      <c r="C63" s="1386" t="s">
        <v>13</v>
      </c>
      <c r="D63" s="1043" t="s">
        <v>13</v>
      </c>
      <c r="E63" s="1150">
        <v>-590</v>
      </c>
      <c r="F63" s="1043" t="s">
        <v>13</v>
      </c>
      <c r="G63" s="1043" t="s">
        <v>13</v>
      </c>
      <c r="H63" s="1186">
        <v>-29</v>
      </c>
      <c r="I63" s="1150">
        <v>29</v>
      </c>
      <c r="J63" s="1043">
        <v>347</v>
      </c>
      <c r="K63" s="1043">
        <v>-450</v>
      </c>
      <c r="L63" s="1150">
        <v>103</v>
      </c>
      <c r="M63" s="1150" t="s">
        <v>675</v>
      </c>
      <c r="N63" s="1150">
        <v>-114</v>
      </c>
      <c r="O63" s="1387">
        <v>114</v>
      </c>
      <c r="P63" s="1150" t="s">
        <v>25</v>
      </c>
      <c r="Q63" s="1126" t="s">
        <v>768</v>
      </c>
      <c r="R63" s="1523" t="s">
        <v>669</v>
      </c>
    </row>
    <row r="64" spans="1:18" s="17" customFormat="1" ht="40.25" customHeight="1">
      <c r="A64" s="1117" t="s">
        <v>707</v>
      </c>
      <c r="B64" s="1152">
        <v>10647</v>
      </c>
      <c r="C64" s="1388">
        <v>14216</v>
      </c>
      <c r="D64" s="823">
        <v>12232</v>
      </c>
      <c r="E64" s="1152">
        <v>-9814</v>
      </c>
      <c r="F64" s="823">
        <v>8575</v>
      </c>
      <c r="G64" s="823">
        <v>9694</v>
      </c>
      <c r="H64" s="1152">
        <v>10892</v>
      </c>
      <c r="I64" s="1273">
        <f>('PL【IFRS】 '!O31)-(F64+G64+H64)</f>
        <v>14454</v>
      </c>
      <c r="J64" s="823">
        <v>8622</v>
      </c>
      <c r="K64" s="823">
        <v>12613</v>
      </c>
      <c r="L64" s="1152">
        <v>9300</v>
      </c>
      <c r="M64" s="1121">
        <f>'PL【IFRS】 '!P31-(J64+K64+L64)</f>
        <v>19092</v>
      </c>
      <c r="N64" s="1121">
        <v>10803</v>
      </c>
      <c r="O64" s="1374">
        <v>10135</v>
      </c>
      <c r="P64" s="1121">
        <v>10239</v>
      </c>
      <c r="Q64" s="1121">
        <f>'PL【IFRS】 '!Q31-('PL QTR【IFRS】 '!N64+O64+P64)</f>
        <v>12840</v>
      </c>
      <c r="R64" s="1524">
        <v>14059</v>
      </c>
    </row>
    <row r="65" spans="1:31" s="17" customFormat="1" ht="40.25" customHeight="1">
      <c r="A65" s="1117" t="s">
        <v>105</v>
      </c>
      <c r="B65" s="1152">
        <v>60538</v>
      </c>
      <c r="C65" s="1388">
        <v>46009</v>
      </c>
      <c r="D65" s="823">
        <v>38905</v>
      </c>
      <c r="E65" s="1152">
        <v>9640</v>
      </c>
      <c r="F65" s="823">
        <v>29868</v>
      </c>
      <c r="G65" s="823">
        <v>34640</v>
      </c>
      <c r="H65" s="1152">
        <v>35186</v>
      </c>
      <c r="I65" s="1273">
        <f>('PL【IFRS】 '!O32)-(F65+G65+H65)</f>
        <v>25804</v>
      </c>
      <c r="J65" s="823">
        <v>31822</v>
      </c>
      <c r="K65" s="823">
        <v>27200</v>
      </c>
      <c r="L65" s="1152">
        <v>39257</v>
      </c>
      <c r="M65" s="1121">
        <f>'PL【IFRS】 '!P32-(J65+K65+L65)</f>
        <v>37021</v>
      </c>
      <c r="N65" s="1121">
        <v>24946</v>
      </c>
      <c r="O65" s="1374">
        <v>28845</v>
      </c>
      <c r="P65" s="1121">
        <v>39069</v>
      </c>
      <c r="Q65" s="1121">
        <f>'PL【IFRS】 '!Q32-('PL QTR【IFRS】 '!N65+O65+P65)</f>
        <v>22770</v>
      </c>
      <c r="R65" s="1524">
        <v>41117</v>
      </c>
    </row>
    <row r="66" spans="1:31" s="17" customFormat="1" ht="40.25" customHeight="1">
      <c r="A66" s="1117" t="s">
        <v>106</v>
      </c>
      <c r="B66" s="1121">
        <v>-14508</v>
      </c>
      <c r="C66" s="1373">
        <v>-10427</v>
      </c>
      <c r="D66" s="794">
        <v>-7696</v>
      </c>
      <c r="E66" s="1121">
        <v>-6578</v>
      </c>
      <c r="F66" s="794">
        <v>-7123</v>
      </c>
      <c r="G66" s="794">
        <v>-7945</v>
      </c>
      <c r="H66" s="1121">
        <v>-7206</v>
      </c>
      <c r="I66" s="1273">
        <f>('PL【IFRS】 '!O33)-(F66+G66+H66)</f>
        <v>-163</v>
      </c>
      <c r="J66" s="794">
        <v>-7931</v>
      </c>
      <c r="K66" s="794">
        <v>-4813</v>
      </c>
      <c r="L66" s="1121">
        <v>-6692</v>
      </c>
      <c r="M66" s="1121">
        <f>'PL【IFRS】 '!P33-(J66+K66+L66)</f>
        <v>-1665</v>
      </c>
      <c r="N66" s="1121">
        <v>-2991</v>
      </c>
      <c r="O66" s="1374">
        <v>-3772</v>
      </c>
      <c r="P66" s="1121">
        <v>-2608</v>
      </c>
      <c r="Q66" s="1121">
        <f>'PL【IFRS】 '!Q33-('PL QTR【IFRS】 '!N66+O66+P66)</f>
        <v>1388</v>
      </c>
      <c r="R66" s="1524">
        <v>-8760</v>
      </c>
    </row>
    <row r="67" spans="1:31" s="17" customFormat="1" ht="40.25" customHeight="1">
      <c r="A67" s="1153" t="s">
        <v>708</v>
      </c>
      <c r="B67" s="1152">
        <v>46030</v>
      </c>
      <c r="C67" s="1388">
        <v>35581</v>
      </c>
      <c r="D67" s="823">
        <v>31209</v>
      </c>
      <c r="E67" s="1152">
        <v>3061</v>
      </c>
      <c r="F67" s="823">
        <v>22745</v>
      </c>
      <c r="G67" s="823">
        <v>26694</v>
      </c>
      <c r="H67" s="1152">
        <v>27980</v>
      </c>
      <c r="I67" s="1273">
        <f>('PL【IFRS】 '!O34)-(F67+G67+H67)</f>
        <v>25641</v>
      </c>
      <c r="J67" s="823">
        <v>23890</v>
      </c>
      <c r="K67" s="823">
        <v>22387</v>
      </c>
      <c r="L67" s="1152">
        <v>32565</v>
      </c>
      <c r="M67" s="1121">
        <f>'PL【IFRS】 '!P34-(J67+K67+L67)</f>
        <v>35357</v>
      </c>
      <c r="N67" s="1121">
        <v>21954</v>
      </c>
      <c r="O67" s="1374">
        <v>25073</v>
      </c>
      <c r="P67" s="1121">
        <v>36462</v>
      </c>
      <c r="Q67" s="1121">
        <f>'PL【IFRS】 '!Q34-('PL QTR【IFRS】 '!N67+O67+P67)</f>
        <v>24158</v>
      </c>
      <c r="R67" s="1524">
        <v>32357</v>
      </c>
    </row>
    <row r="68" spans="1:31" s="17" customFormat="1" ht="40.25" customHeight="1">
      <c r="A68" s="1154" t="s">
        <v>570</v>
      </c>
      <c r="B68" s="1156"/>
      <c r="C68" s="1389"/>
      <c r="D68" s="1044"/>
      <c r="E68" s="1156"/>
      <c r="F68" s="1044"/>
      <c r="G68" s="1044"/>
      <c r="H68" s="1187"/>
      <c r="I68" s="1274"/>
      <c r="J68" s="1044"/>
      <c r="K68" s="1044"/>
      <c r="L68" s="1335"/>
      <c r="M68" s="1274"/>
      <c r="N68" s="1274"/>
      <c r="O68" s="1390"/>
      <c r="P68" s="1274"/>
      <c r="Q68" s="1274"/>
      <c r="R68" s="1528"/>
    </row>
    <row r="69" spans="1:31" s="17" customFormat="1" ht="40.25" customHeight="1">
      <c r="A69" s="1110" t="s">
        <v>717</v>
      </c>
      <c r="B69" s="1185">
        <v>45150</v>
      </c>
      <c r="C69" s="1384">
        <v>33725</v>
      </c>
      <c r="D69" s="1023">
        <v>29855</v>
      </c>
      <c r="E69" s="1158">
        <v>2515</v>
      </c>
      <c r="F69" s="798">
        <v>22140</v>
      </c>
      <c r="G69" s="798">
        <v>25793</v>
      </c>
      <c r="H69" s="1185">
        <v>27282</v>
      </c>
      <c r="I69" s="1185">
        <f>('PL【IFRS】 '!O36)-(F69+G69+H69)</f>
        <v>25550</v>
      </c>
      <c r="J69" s="798">
        <v>23044</v>
      </c>
      <c r="K69" s="798">
        <v>21267</v>
      </c>
      <c r="L69" s="1185">
        <v>31809</v>
      </c>
      <c r="M69" s="1185">
        <f>'PL【IFRS】 '!P36-(J69+K69+L69)</f>
        <v>34516</v>
      </c>
      <c r="N69" s="1185">
        <v>21079</v>
      </c>
      <c r="O69" s="1385">
        <v>24196</v>
      </c>
      <c r="P69" s="1185">
        <v>35146</v>
      </c>
      <c r="Q69" s="1185">
        <f>'PL【IFRS】 '!Q36-('PL QTR【IFRS】 '!N69+O69+P69)</f>
        <v>23190</v>
      </c>
      <c r="R69" s="1527">
        <v>30222</v>
      </c>
    </row>
    <row r="70" spans="1:31" s="17" customFormat="1" ht="40.25" customHeight="1" thickBot="1">
      <c r="A70" s="1138" t="s">
        <v>109</v>
      </c>
      <c r="B70" s="1126">
        <v>879</v>
      </c>
      <c r="C70" s="1391">
        <v>1855</v>
      </c>
      <c r="D70" s="1392">
        <v>1354</v>
      </c>
      <c r="E70" s="1393">
        <v>488</v>
      </c>
      <c r="F70" s="1394">
        <v>605</v>
      </c>
      <c r="G70" s="1394">
        <v>900</v>
      </c>
      <c r="H70" s="1395">
        <v>698</v>
      </c>
      <c r="I70" s="1396">
        <f>('PL【IFRS】 '!O37)-(F70+G70+H70)</f>
        <v>91</v>
      </c>
      <c r="J70" s="1394">
        <v>845</v>
      </c>
      <c r="K70" s="1394">
        <v>1121</v>
      </c>
      <c r="L70" s="1395">
        <v>756</v>
      </c>
      <c r="M70" s="1396">
        <f>'PL【IFRS】 '!P37-(J70+K70+L70)</f>
        <v>840</v>
      </c>
      <c r="N70" s="1396">
        <v>875</v>
      </c>
      <c r="O70" s="1397">
        <v>876</v>
      </c>
      <c r="P70" s="1396">
        <v>1316</v>
      </c>
      <c r="Q70" s="1137">
        <f>'PL【IFRS】 '!Q37-('PL QTR【IFRS】 '!N70+O70+P70)</f>
        <v>968</v>
      </c>
      <c r="R70" s="1522">
        <v>2134</v>
      </c>
    </row>
    <row r="71" spans="1:31" s="17" customFormat="1" ht="40.25" customHeight="1" thickTop="1">
      <c r="A71" s="1159" t="s">
        <v>597</v>
      </c>
      <c r="B71" s="1024" t="s">
        <v>13</v>
      </c>
      <c r="C71" s="1024" t="s">
        <v>13</v>
      </c>
      <c r="D71" s="1024" t="s">
        <v>13</v>
      </c>
      <c r="E71" s="1162" t="s">
        <v>13</v>
      </c>
      <c r="F71" s="1163" t="s">
        <v>13</v>
      </c>
      <c r="G71" s="1163" t="s">
        <v>13</v>
      </c>
      <c r="H71" s="1162" t="s">
        <v>13</v>
      </c>
      <c r="I71" s="1162" t="s">
        <v>13</v>
      </c>
      <c r="J71" s="1163" t="s">
        <v>675</v>
      </c>
      <c r="K71" s="1163" t="s">
        <v>25</v>
      </c>
      <c r="L71" s="1162" t="s">
        <v>25</v>
      </c>
      <c r="M71" s="1354" t="s">
        <v>675</v>
      </c>
      <c r="N71" s="1354" t="s">
        <v>13</v>
      </c>
      <c r="O71" s="1354" t="s">
        <v>13</v>
      </c>
      <c r="P71" s="1354" t="s">
        <v>25</v>
      </c>
      <c r="Q71" s="1354" t="s">
        <v>13</v>
      </c>
      <c r="R71" s="1529" t="s">
        <v>786</v>
      </c>
    </row>
    <row r="72" spans="1:31" s="14" customFormat="1" ht="18">
      <c r="A72" s="1174"/>
      <c r="B72" s="359"/>
      <c r="C72" s="359"/>
      <c r="D72" s="359"/>
      <c r="E72" s="359"/>
      <c r="F72" s="359"/>
      <c r="G72" s="359"/>
      <c r="H72" s="359"/>
      <c r="I72" s="359"/>
      <c r="J72" s="359"/>
      <c r="K72" s="359"/>
      <c r="L72" s="359"/>
      <c r="M72" s="359"/>
      <c r="N72" s="359"/>
      <c r="O72" s="359"/>
      <c r="P72" s="359"/>
      <c r="Q72" s="359"/>
      <c r="R72" s="359"/>
    </row>
    <row r="73" spans="1:31" s="14" customFormat="1" ht="20" customHeight="1">
      <c r="A73" s="1643" t="s">
        <v>714</v>
      </c>
      <c r="B73" s="1643"/>
      <c r="C73" s="1643"/>
      <c r="D73" s="164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1643"/>
      <c r="AC73" s="1175"/>
      <c r="AD73" s="1175"/>
      <c r="AE73" s="1175"/>
    </row>
    <row r="74" spans="1:31" ht="20" customHeight="1">
      <c r="A74" s="1643"/>
      <c r="B74" s="1643"/>
      <c r="C74" s="1643"/>
      <c r="D74" s="1643"/>
      <c r="E74" s="1643"/>
      <c r="F74" s="1643"/>
      <c r="G74" s="1643"/>
      <c r="H74" s="1643"/>
      <c r="I74" s="1643"/>
      <c r="J74" s="1643"/>
      <c r="K74" s="1643"/>
      <c r="L74" s="1643"/>
      <c r="M74" s="1643"/>
      <c r="N74" s="1643"/>
      <c r="O74" s="1643"/>
      <c r="P74" s="1643"/>
      <c r="Q74" s="1643"/>
      <c r="R74" s="1643"/>
      <c r="S74" s="1643"/>
      <c r="T74" s="1643"/>
      <c r="U74" s="1643"/>
      <c r="V74" s="1643"/>
      <c r="W74" s="1643"/>
      <c r="X74" s="1643"/>
      <c r="Y74" s="1643"/>
      <c r="Z74" s="1643"/>
      <c r="AA74" s="1643"/>
      <c r="AC74" s="1175"/>
      <c r="AD74" s="1175"/>
      <c r="AE74" s="1175"/>
    </row>
    <row r="75" spans="1:31" ht="20" customHeight="1">
      <c r="A75" s="1643" t="s">
        <v>715</v>
      </c>
      <c r="B75" s="1643"/>
      <c r="C75" s="1643"/>
      <c r="D75" s="1643"/>
      <c r="E75" s="1643"/>
      <c r="F75" s="1643"/>
      <c r="G75" s="1643"/>
      <c r="H75" s="1643"/>
      <c r="I75" s="1643"/>
      <c r="J75" s="1643"/>
      <c r="K75" s="1643"/>
      <c r="L75" s="1643"/>
      <c r="M75" s="1643"/>
      <c r="N75" s="1643"/>
      <c r="O75" s="1176"/>
      <c r="P75" s="1176"/>
      <c r="Q75" s="1176"/>
      <c r="R75" s="1176"/>
    </row>
    <row r="76" spans="1:31" ht="20" customHeight="1">
      <c r="A76" s="1643"/>
      <c r="B76" s="1643"/>
      <c r="C76" s="1643"/>
      <c r="D76" s="1643"/>
      <c r="E76" s="1643"/>
      <c r="F76" s="1643"/>
      <c r="G76" s="1643"/>
      <c r="H76" s="1643"/>
      <c r="I76" s="1643"/>
      <c r="J76" s="1643"/>
      <c r="K76" s="1643"/>
      <c r="L76" s="1643"/>
      <c r="M76" s="1643"/>
      <c r="N76" s="1643"/>
      <c r="O76" s="1176"/>
      <c r="P76" s="1176"/>
      <c r="Q76" s="1176"/>
      <c r="R76" s="1176"/>
    </row>
    <row r="77" spans="1:31" ht="20" customHeight="1">
      <c r="A77" s="1644" t="s">
        <v>716</v>
      </c>
      <c r="B77" s="1644"/>
      <c r="C77" s="1644"/>
      <c r="D77" s="1644"/>
      <c r="E77" s="1644"/>
      <c r="F77" s="1644"/>
      <c r="G77" s="1644"/>
      <c r="H77" s="1644"/>
      <c r="I77" s="1644"/>
      <c r="J77" s="1644"/>
      <c r="K77" s="1644"/>
      <c r="L77" s="1644"/>
      <c r="M77" s="1644"/>
      <c r="N77" s="1644"/>
      <c r="O77" s="1177"/>
      <c r="P77" s="1177"/>
      <c r="Q77" s="1177"/>
      <c r="R77" s="1177"/>
    </row>
    <row r="78" spans="1:31" ht="27" customHeight="1">
      <c r="A78" s="1644"/>
      <c r="B78" s="1644"/>
      <c r="C78" s="1644"/>
      <c r="D78" s="1644"/>
      <c r="E78" s="1644"/>
      <c r="F78" s="1644"/>
      <c r="G78" s="1644"/>
      <c r="H78" s="1644"/>
      <c r="I78" s="1644"/>
      <c r="J78" s="1644"/>
      <c r="K78" s="1644"/>
      <c r="L78" s="1644"/>
      <c r="M78" s="1644"/>
      <c r="N78" s="1644"/>
      <c r="O78" s="1177"/>
      <c r="P78" s="1177"/>
      <c r="Q78" s="1177"/>
      <c r="R78" s="1177"/>
    </row>
    <row r="79" spans="1:31" ht="16.5" customHeight="1"/>
  </sheetData>
  <mergeCells count="5">
    <mergeCell ref="A4:A5"/>
    <mergeCell ref="A40:A41"/>
    <mergeCell ref="A73:AA74"/>
    <mergeCell ref="A75:N76"/>
    <mergeCell ref="A77:N78"/>
  </mergeCells>
  <phoneticPr fontId="2"/>
  <printOptions horizontalCentered="1"/>
  <pageMargins left="0.23622047244094491" right="0.23622047244094491" top="0" bottom="0" header="0.31496062992125984" footer="0.31496062992125984"/>
  <pageSetup paperSize="8" scale="27"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M65"/>
  <sheetViews>
    <sheetView showGridLines="0" view="pageBreakPreview" zoomScale="70" zoomScaleNormal="70" zoomScaleSheetLayoutView="70" workbookViewId="0"/>
  </sheetViews>
  <sheetFormatPr defaultColWidth="9" defaultRowHeight="14.25" customHeight="1"/>
  <cols>
    <col min="1" max="1" width="3.6328125" style="20" customWidth="1"/>
    <col min="2" max="2" width="47.08984375" style="13" customWidth="1"/>
    <col min="3" max="9" width="20.6328125" style="87" customWidth="1"/>
    <col min="10" max="12" width="20.6328125" style="20" customWidth="1"/>
    <col min="13" max="13" width="9.6328125" style="20" bestFit="1" customWidth="1"/>
    <col min="14" max="16384" width="9" style="20"/>
  </cols>
  <sheetData>
    <row r="1" spans="1:13" ht="24.75" customHeight="1">
      <c r="A1" s="21" t="s">
        <v>358</v>
      </c>
      <c r="B1" s="21"/>
      <c r="C1" s="148"/>
      <c r="F1" s="148"/>
      <c r="I1" s="88"/>
      <c r="J1" s="88"/>
      <c r="K1" s="88"/>
      <c r="L1" s="304"/>
    </row>
    <row r="2" spans="1:13" ht="24.75" customHeight="1">
      <c r="A2" s="21"/>
      <c r="B2" s="148"/>
      <c r="C2" s="148"/>
      <c r="F2" s="148"/>
      <c r="I2" s="88"/>
      <c r="J2" s="88"/>
      <c r="K2" s="88"/>
      <c r="L2" s="88" t="s">
        <v>240</v>
      </c>
    </row>
    <row r="3" spans="1:13" ht="6.75" customHeight="1">
      <c r="B3" s="15"/>
      <c r="D3" s="414"/>
      <c r="G3" s="414"/>
    </row>
    <row r="4" spans="1:13" s="193" customFormat="1" ht="61.5" customHeight="1">
      <c r="B4" s="43"/>
      <c r="C4" s="577" t="s">
        <v>241</v>
      </c>
      <c r="D4" s="578" t="s">
        <v>242</v>
      </c>
      <c r="E4" s="577" t="s">
        <v>243</v>
      </c>
      <c r="F4" s="577" t="s">
        <v>244</v>
      </c>
      <c r="G4" s="578" t="s">
        <v>14</v>
      </c>
      <c r="H4" s="577" t="s">
        <v>246</v>
      </c>
      <c r="I4" s="579" t="s">
        <v>359</v>
      </c>
      <c r="J4" s="194" t="s">
        <v>248</v>
      </c>
      <c r="K4" s="305" t="s">
        <v>249</v>
      </c>
      <c r="L4" s="181" t="s">
        <v>250</v>
      </c>
    </row>
    <row r="5" spans="1:13" s="14" customFormat="1" ht="21" customHeight="1">
      <c r="B5" s="61" t="s">
        <v>360</v>
      </c>
      <c r="C5" s="91"/>
      <c r="D5" s="91"/>
      <c r="E5" s="91"/>
      <c r="F5" s="91"/>
      <c r="G5" s="91"/>
      <c r="H5" s="91"/>
      <c r="I5" s="580"/>
      <c r="J5" s="91"/>
      <c r="K5" s="306"/>
      <c r="L5" s="296"/>
    </row>
    <row r="6" spans="1:13" s="14" customFormat="1" ht="19.5" customHeight="1">
      <c r="B6" s="229" t="s">
        <v>361</v>
      </c>
      <c r="C6" s="581">
        <v>435671</v>
      </c>
      <c r="D6" s="581">
        <v>426082</v>
      </c>
      <c r="E6" s="581">
        <v>521937</v>
      </c>
      <c r="F6" s="582">
        <v>471570</v>
      </c>
      <c r="G6" s="582">
        <v>380195</v>
      </c>
      <c r="H6" s="582">
        <v>421629</v>
      </c>
      <c r="I6" s="583">
        <v>455728</v>
      </c>
      <c r="J6" s="582">
        <v>415694</v>
      </c>
      <c r="K6" s="307">
        <v>442706</v>
      </c>
      <c r="L6" s="213">
        <v>433584</v>
      </c>
    </row>
    <row r="7" spans="1:13" s="14" customFormat="1" ht="19.5" customHeight="1">
      <c r="B7" s="226" t="s">
        <v>362</v>
      </c>
      <c r="C7" s="584">
        <v>708982</v>
      </c>
      <c r="D7" s="584">
        <v>618086</v>
      </c>
      <c r="E7" s="584">
        <v>613513</v>
      </c>
      <c r="F7" s="92">
        <v>672658</v>
      </c>
      <c r="G7" s="92">
        <v>691492</v>
      </c>
      <c r="H7" s="92">
        <v>522397</v>
      </c>
      <c r="I7" s="585">
        <v>462233</v>
      </c>
      <c r="J7" s="92">
        <v>478880</v>
      </c>
      <c r="K7" s="308">
        <v>490708</v>
      </c>
      <c r="L7" s="214">
        <v>456455</v>
      </c>
    </row>
    <row r="8" spans="1:13" s="14" customFormat="1" ht="19.5" customHeight="1">
      <c r="B8" s="226" t="s">
        <v>363</v>
      </c>
      <c r="C8" s="584">
        <v>17705</v>
      </c>
      <c r="D8" s="584">
        <v>7150</v>
      </c>
      <c r="E8" s="584">
        <v>6471</v>
      </c>
      <c r="F8" s="92">
        <v>7251</v>
      </c>
      <c r="G8" s="92">
        <v>9180</v>
      </c>
      <c r="H8" s="92">
        <v>2123</v>
      </c>
      <c r="I8" s="585">
        <v>6131</v>
      </c>
      <c r="J8" s="92">
        <v>5437</v>
      </c>
      <c r="K8" s="308">
        <v>1297</v>
      </c>
      <c r="L8" s="214">
        <v>100</v>
      </c>
    </row>
    <row r="9" spans="1:13" s="14" customFormat="1" ht="18" customHeight="1">
      <c r="B9" s="226" t="s">
        <v>364</v>
      </c>
      <c r="C9" s="584">
        <v>239499</v>
      </c>
      <c r="D9" s="584">
        <v>194694</v>
      </c>
      <c r="E9" s="584">
        <v>214163</v>
      </c>
      <c r="F9" s="92">
        <v>315885</v>
      </c>
      <c r="G9" s="92">
        <v>422158</v>
      </c>
      <c r="H9" s="92">
        <v>382899</v>
      </c>
      <c r="I9" s="585">
        <v>248629</v>
      </c>
      <c r="J9" s="92">
        <v>243210</v>
      </c>
      <c r="K9" s="308">
        <v>270645</v>
      </c>
      <c r="L9" s="214">
        <v>292105</v>
      </c>
    </row>
    <row r="10" spans="1:13" s="14" customFormat="1" ht="19.5" customHeight="1">
      <c r="B10" s="226" t="s">
        <v>365</v>
      </c>
      <c r="C10" s="584">
        <v>188002</v>
      </c>
      <c r="D10" s="584">
        <v>41000</v>
      </c>
      <c r="E10" s="584">
        <v>44237</v>
      </c>
      <c r="F10" s="92">
        <v>23182</v>
      </c>
      <c r="G10" s="92">
        <v>11609</v>
      </c>
      <c r="H10" s="92">
        <v>9375</v>
      </c>
      <c r="I10" s="585">
        <v>7943</v>
      </c>
      <c r="J10" s="92">
        <v>8518</v>
      </c>
      <c r="K10" s="308">
        <v>5667</v>
      </c>
      <c r="L10" s="214">
        <v>2222</v>
      </c>
    </row>
    <row r="11" spans="1:13" s="14" customFormat="1" ht="19.5" customHeight="1">
      <c r="B11" s="226" t="s">
        <v>366</v>
      </c>
      <c r="C11" s="584">
        <v>13346</v>
      </c>
      <c r="D11" s="584">
        <v>7482</v>
      </c>
      <c r="E11" s="584">
        <v>8886</v>
      </c>
      <c r="F11" s="92">
        <v>8591</v>
      </c>
      <c r="G11" s="92">
        <v>19179</v>
      </c>
      <c r="H11" s="92">
        <v>15821</v>
      </c>
      <c r="I11" s="585">
        <v>13484</v>
      </c>
      <c r="J11" s="92">
        <v>15402</v>
      </c>
      <c r="K11" s="308">
        <v>4577</v>
      </c>
      <c r="L11" s="214">
        <v>4132</v>
      </c>
    </row>
    <row r="12" spans="1:13" s="14" customFormat="1" ht="18" customHeight="1">
      <c r="B12" s="226" t="s">
        <v>367</v>
      </c>
      <c r="C12" s="584">
        <v>171637</v>
      </c>
      <c r="D12" s="584">
        <v>139590</v>
      </c>
      <c r="E12" s="584">
        <v>116416</v>
      </c>
      <c r="F12" s="92">
        <v>130636</v>
      </c>
      <c r="G12" s="92">
        <v>156000</v>
      </c>
      <c r="H12" s="92">
        <v>129237</v>
      </c>
      <c r="I12" s="585">
        <v>100216</v>
      </c>
      <c r="J12" s="92">
        <v>106832</v>
      </c>
      <c r="K12" s="308">
        <v>88132</v>
      </c>
      <c r="L12" s="214">
        <v>79120</v>
      </c>
    </row>
    <row r="13" spans="1:13" s="14" customFormat="1" ht="18" customHeight="1">
      <c r="B13" s="230" t="s">
        <v>368</v>
      </c>
      <c r="C13" s="586">
        <v>-39926</v>
      </c>
      <c r="D13" s="586">
        <v>-10957</v>
      </c>
      <c r="E13" s="586">
        <v>-15172</v>
      </c>
      <c r="F13" s="586">
        <v>-14695</v>
      </c>
      <c r="G13" s="586">
        <v>-13869</v>
      </c>
      <c r="H13" s="586">
        <v>-10312</v>
      </c>
      <c r="I13" s="587">
        <v>-9089</v>
      </c>
      <c r="J13" s="586">
        <v>-7347</v>
      </c>
      <c r="K13" s="309">
        <v>-5583</v>
      </c>
      <c r="L13" s="215">
        <v>-3449</v>
      </c>
      <c r="M13" s="588"/>
    </row>
    <row r="14" spans="1:13" s="17" customFormat="1" ht="21" customHeight="1">
      <c r="B14" s="62" t="s">
        <v>369</v>
      </c>
      <c r="C14" s="589">
        <v>1734918</v>
      </c>
      <c r="D14" s="589">
        <v>1423129</v>
      </c>
      <c r="E14" s="589">
        <v>1510454</v>
      </c>
      <c r="F14" s="93">
        <v>1615081</v>
      </c>
      <c r="G14" s="93">
        <v>1675946</v>
      </c>
      <c r="H14" s="93">
        <v>1473172</v>
      </c>
      <c r="I14" s="590">
        <v>1285277</v>
      </c>
      <c r="J14" s="93">
        <v>1266629</v>
      </c>
      <c r="K14" s="310">
        <v>1298151</v>
      </c>
      <c r="L14" s="216">
        <v>1264271</v>
      </c>
      <c r="M14" s="591"/>
    </row>
    <row r="15" spans="1:13" s="17" customFormat="1" ht="21" customHeight="1">
      <c r="B15" s="61" t="s">
        <v>370</v>
      </c>
      <c r="C15" s="592">
        <v>493163</v>
      </c>
      <c r="D15" s="592">
        <v>246652</v>
      </c>
      <c r="E15" s="592">
        <v>246665</v>
      </c>
      <c r="F15" s="94">
        <v>229966</v>
      </c>
      <c r="G15" s="94">
        <v>232018</v>
      </c>
      <c r="H15" s="94">
        <v>209720</v>
      </c>
      <c r="I15" s="593">
        <v>222665</v>
      </c>
      <c r="J15" s="94">
        <v>215774</v>
      </c>
      <c r="K15" s="311">
        <v>233260</v>
      </c>
      <c r="L15" s="217">
        <v>228332</v>
      </c>
      <c r="M15" s="591"/>
    </row>
    <row r="16" spans="1:13" s="14" customFormat="1" ht="21" customHeight="1">
      <c r="B16" s="61" t="s">
        <v>371</v>
      </c>
      <c r="C16" s="592">
        <v>66228</v>
      </c>
      <c r="D16" s="592">
        <v>103850</v>
      </c>
      <c r="E16" s="592">
        <v>100131</v>
      </c>
      <c r="F16" s="94">
        <v>99127</v>
      </c>
      <c r="G16" s="94">
        <v>133343</v>
      </c>
      <c r="H16" s="94">
        <v>114855</v>
      </c>
      <c r="I16" s="593">
        <v>114445</v>
      </c>
      <c r="J16" s="94">
        <v>132595</v>
      </c>
      <c r="K16" s="311">
        <v>124497</v>
      </c>
      <c r="L16" s="217">
        <v>126114</v>
      </c>
    </row>
    <row r="17" spans="2:13" s="14" customFormat="1" ht="18.75" customHeight="1">
      <c r="B17" s="293" t="s">
        <v>372</v>
      </c>
      <c r="C17" s="147">
        <v>41375</v>
      </c>
      <c r="D17" s="147">
        <v>79989</v>
      </c>
      <c r="E17" s="147">
        <v>76897</v>
      </c>
      <c r="F17" s="82">
        <v>69925</v>
      </c>
      <c r="G17" s="82">
        <v>65466</v>
      </c>
      <c r="H17" s="82">
        <v>60685</v>
      </c>
      <c r="I17" s="344">
        <v>54305</v>
      </c>
      <c r="J17" s="82">
        <v>51474</v>
      </c>
      <c r="K17" s="312">
        <v>44612</v>
      </c>
      <c r="L17" s="209">
        <v>39865</v>
      </c>
    </row>
    <row r="18" spans="2:13" s="14" customFormat="1" ht="18.75" customHeight="1">
      <c r="B18" s="293" t="s">
        <v>367</v>
      </c>
      <c r="C18" s="147">
        <v>24852</v>
      </c>
      <c r="D18" s="147">
        <v>23860</v>
      </c>
      <c r="E18" s="147">
        <v>23233</v>
      </c>
      <c r="F18" s="82">
        <v>29202</v>
      </c>
      <c r="G18" s="82">
        <v>67876</v>
      </c>
      <c r="H18" s="82">
        <v>54170</v>
      </c>
      <c r="I18" s="344">
        <v>60139</v>
      </c>
      <c r="J18" s="82">
        <v>81120</v>
      </c>
      <c r="K18" s="312">
        <v>79884</v>
      </c>
      <c r="L18" s="209">
        <v>86248</v>
      </c>
    </row>
    <row r="19" spans="2:13" s="14" customFormat="1" ht="18.75" customHeight="1">
      <c r="B19" s="61" t="s">
        <v>373</v>
      </c>
      <c r="C19" s="592">
        <v>781335</v>
      </c>
      <c r="D19" s="592">
        <v>673924</v>
      </c>
      <c r="E19" s="592">
        <v>663403</v>
      </c>
      <c r="F19" s="94">
        <v>671857</v>
      </c>
      <c r="G19" s="94">
        <v>625514</v>
      </c>
      <c r="H19" s="94">
        <v>513798</v>
      </c>
      <c r="I19" s="593">
        <v>538093</v>
      </c>
      <c r="J19" s="94">
        <v>501678</v>
      </c>
      <c r="K19" s="311">
        <v>464419</v>
      </c>
      <c r="L19" s="594">
        <v>467500</v>
      </c>
    </row>
    <row r="20" spans="2:13" s="14" customFormat="1" ht="18.75" customHeight="1">
      <c r="B20" s="225" t="s">
        <v>374</v>
      </c>
      <c r="C20" s="595">
        <v>410531</v>
      </c>
      <c r="D20" s="595">
        <v>409307</v>
      </c>
      <c r="E20" s="595">
        <v>488291</v>
      </c>
      <c r="F20" s="95">
        <v>518615</v>
      </c>
      <c r="G20" s="95">
        <v>480993</v>
      </c>
      <c r="H20" s="95">
        <v>351466</v>
      </c>
      <c r="I20" s="343">
        <v>327869</v>
      </c>
      <c r="J20" s="95">
        <v>333050</v>
      </c>
      <c r="K20" s="313">
        <v>313897</v>
      </c>
      <c r="L20" s="212">
        <v>338744</v>
      </c>
    </row>
    <row r="21" spans="2:13" s="14" customFormat="1" ht="18.75" customHeight="1">
      <c r="B21" s="293" t="s">
        <v>375</v>
      </c>
      <c r="C21" s="147">
        <v>182093</v>
      </c>
      <c r="D21" s="147">
        <v>102142</v>
      </c>
      <c r="E21" s="147">
        <v>38867</v>
      </c>
      <c r="F21" s="82">
        <v>39304</v>
      </c>
      <c r="G21" s="82">
        <v>36961</v>
      </c>
      <c r="H21" s="82">
        <v>27908</v>
      </c>
      <c r="I21" s="344">
        <v>25113</v>
      </c>
      <c r="J21" s="82">
        <v>13370</v>
      </c>
      <c r="K21" s="312">
        <v>22415</v>
      </c>
      <c r="L21" s="212">
        <v>31311</v>
      </c>
    </row>
    <row r="22" spans="2:13" s="14" customFormat="1" ht="18.75" customHeight="1">
      <c r="B22" s="293" t="s">
        <v>376</v>
      </c>
      <c r="C22" s="147" t="s">
        <v>260</v>
      </c>
      <c r="D22" s="147">
        <v>286934</v>
      </c>
      <c r="E22" s="147">
        <v>176527</v>
      </c>
      <c r="F22" s="82">
        <v>162305</v>
      </c>
      <c r="G22" s="82">
        <v>109440</v>
      </c>
      <c r="H22" s="82">
        <v>92378</v>
      </c>
      <c r="I22" s="344">
        <v>88358</v>
      </c>
      <c r="J22" s="82">
        <v>79971</v>
      </c>
      <c r="K22" s="312">
        <v>68164</v>
      </c>
      <c r="L22" s="209">
        <v>59670</v>
      </c>
    </row>
    <row r="23" spans="2:13" s="14" customFormat="1" ht="18.75" customHeight="1">
      <c r="B23" s="293" t="s">
        <v>366</v>
      </c>
      <c r="C23" s="147">
        <v>97507</v>
      </c>
      <c r="D23" s="147">
        <v>58051</v>
      </c>
      <c r="E23" s="147">
        <v>23880</v>
      </c>
      <c r="F23" s="82">
        <v>19754</v>
      </c>
      <c r="G23" s="82">
        <v>31053</v>
      </c>
      <c r="H23" s="82">
        <v>64137</v>
      </c>
      <c r="I23" s="344">
        <v>61432</v>
      </c>
      <c r="J23" s="82">
        <v>52881</v>
      </c>
      <c r="K23" s="312">
        <v>22142</v>
      </c>
      <c r="L23" s="209">
        <v>13710</v>
      </c>
    </row>
    <row r="24" spans="2:13" s="14" customFormat="1" ht="18.75" customHeight="1">
      <c r="B24" s="293" t="s">
        <v>377</v>
      </c>
      <c r="C24" s="147" t="s">
        <v>260</v>
      </c>
      <c r="D24" s="147" t="s">
        <v>260</v>
      </c>
      <c r="E24" s="147" t="s">
        <v>260</v>
      </c>
      <c r="F24" s="147" t="s">
        <v>260</v>
      </c>
      <c r="G24" s="147" t="s">
        <v>260</v>
      </c>
      <c r="H24" s="147" t="s">
        <v>260</v>
      </c>
      <c r="I24" s="596">
        <v>53261</v>
      </c>
      <c r="J24" s="147">
        <v>33993</v>
      </c>
      <c r="K24" s="312">
        <v>31934</v>
      </c>
      <c r="L24" s="209">
        <v>26608</v>
      </c>
    </row>
    <row r="25" spans="2:13" s="14" customFormat="1" ht="18.75" customHeight="1">
      <c r="B25" s="293" t="s">
        <v>367</v>
      </c>
      <c r="C25" s="147">
        <v>234988</v>
      </c>
      <c r="D25" s="147">
        <v>54820</v>
      </c>
      <c r="E25" s="147">
        <v>58793</v>
      </c>
      <c r="F25" s="82">
        <v>49916</v>
      </c>
      <c r="G25" s="82">
        <v>44400</v>
      </c>
      <c r="H25" s="82">
        <v>39435</v>
      </c>
      <c r="I25" s="344">
        <v>39264</v>
      </c>
      <c r="J25" s="82">
        <v>48168</v>
      </c>
      <c r="K25" s="312">
        <v>52788</v>
      </c>
      <c r="L25" s="209">
        <v>43830</v>
      </c>
    </row>
    <row r="26" spans="2:13" s="14" customFormat="1" ht="18.75" customHeight="1">
      <c r="B26" s="294" t="s">
        <v>368</v>
      </c>
      <c r="C26" s="96">
        <v>-143786</v>
      </c>
      <c r="D26" s="96">
        <v>-237332</v>
      </c>
      <c r="E26" s="96">
        <v>-122956</v>
      </c>
      <c r="F26" s="96">
        <v>-118039</v>
      </c>
      <c r="G26" s="96">
        <v>-77335</v>
      </c>
      <c r="H26" s="96">
        <v>-61526</v>
      </c>
      <c r="I26" s="597">
        <v>-57207</v>
      </c>
      <c r="J26" s="96">
        <v>-59758</v>
      </c>
      <c r="K26" s="314">
        <v>-47223</v>
      </c>
      <c r="L26" s="218">
        <v>-46375</v>
      </c>
    </row>
    <row r="27" spans="2:13" s="17" customFormat="1" ht="21" customHeight="1">
      <c r="B27" s="295" t="s">
        <v>378</v>
      </c>
      <c r="C27" s="589">
        <v>1340726</v>
      </c>
      <c r="D27" s="589">
        <v>1024427</v>
      </c>
      <c r="E27" s="589">
        <v>1010200</v>
      </c>
      <c r="F27" s="93">
        <v>1000951</v>
      </c>
      <c r="G27" s="93">
        <v>990875</v>
      </c>
      <c r="H27" s="93">
        <v>838375</v>
      </c>
      <c r="I27" s="590">
        <v>875204</v>
      </c>
      <c r="J27" s="93">
        <v>850049</v>
      </c>
      <c r="K27" s="310">
        <v>822177</v>
      </c>
      <c r="L27" s="216">
        <v>821947</v>
      </c>
      <c r="M27" s="591"/>
    </row>
    <row r="28" spans="2:13" s="14" customFormat="1" ht="18.75" customHeight="1">
      <c r="B28" s="598" t="s">
        <v>379</v>
      </c>
      <c r="C28" s="599">
        <v>1377</v>
      </c>
      <c r="D28" s="599">
        <v>921</v>
      </c>
      <c r="E28" s="599">
        <v>1024</v>
      </c>
      <c r="F28" s="97">
        <v>3475</v>
      </c>
      <c r="G28" s="97">
        <v>2529</v>
      </c>
      <c r="H28" s="97">
        <v>1410</v>
      </c>
      <c r="I28" s="88">
        <v>436</v>
      </c>
      <c r="J28" s="97">
        <v>281</v>
      </c>
      <c r="K28" s="315">
        <v>266</v>
      </c>
      <c r="L28" s="219">
        <v>190</v>
      </c>
    </row>
    <row r="29" spans="2:13" s="17" customFormat="1" ht="21" customHeight="1" thickBot="1">
      <c r="B29" s="63" t="s">
        <v>380</v>
      </c>
      <c r="C29" s="600">
        <v>3077022</v>
      </c>
      <c r="D29" s="600">
        <v>2448478</v>
      </c>
      <c r="E29" s="600">
        <v>2521679</v>
      </c>
      <c r="F29" s="98">
        <v>2619507</v>
      </c>
      <c r="G29" s="98">
        <v>2669352</v>
      </c>
      <c r="H29" s="98">
        <v>2312958</v>
      </c>
      <c r="I29" s="601">
        <v>2160918</v>
      </c>
      <c r="J29" s="98">
        <v>2116960</v>
      </c>
      <c r="K29" s="316">
        <v>2120596</v>
      </c>
      <c r="L29" s="220">
        <v>2086410</v>
      </c>
      <c r="M29" s="591"/>
    </row>
    <row r="30" spans="2:13" s="14" customFormat="1" ht="21" customHeight="1" thickTop="1">
      <c r="B30" s="61" t="s">
        <v>381</v>
      </c>
      <c r="C30" s="599"/>
      <c r="D30" s="599"/>
      <c r="E30" s="599"/>
      <c r="F30" s="97"/>
      <c r="G30" s="97"/>
      <c r="H30" s="97"/>
      <c r="I30" s="88"/>
      <c r="J30" s="97"/>
      <c r="K30" s="315"/>
      <c r="L30" s="219"/>
    </row>
    <row r="31" spans="2:13" s="14" customFormat="1" ht="18.75" customHeight="1">
      <c r="B31" s="229" t="s">
        <v>382</v>
      </c>
      <c r="C31" s="581">
        <v>479264</v>
      </c>
      <c r="D31" s="581">
        <v>472513</v>
      </c>
      <c r="E31" s="581">
        <v>451438</v>
      </c>
      <c r="F31" s="582">
        <v>531508</v>
      </c>
      <c r="G31" s="582">
        <v>578995</v>
      </c>
      <c r="H31" s="582">
        <v>418811</v>
      </c>
      <c r="I31" s="583">
        <v>377468</v>
      </c>
      <c r="J31" s="582">
        <v>414984</v>
      </c>
      <c r="K31" s="307">
        <v>461799</v>
      </c>
      <c r="L31" s="213">
        <v>436696</v>
      </c>
    </row>
    <row r="32" spans="2:13" s="14" customFormat="1" ht="18.75" customHeight="1">
      <c r="B32" s="226" t="s">
        <v>383</v>
      </c>
      <c r="C32" s="584">
        <v>1320861</v>
      </c>
      <c r="D32" s="584">
        <v>933100</v>
      </c>
      <c r="E32" s="584">
        <v>775555</v>
      </c>
      <c r="F32" s="92">
        <v>501055</v>
      </c>
      <c r="G32" s="92">
        <v>497208</v>
      </c>
      <c r="H32" s="92">
        <v>351841</v>
      </c>
      <c r="I32" s="585">
        <v>256652</v>
      </c>
      <c r="J32" s="92">
        <v>247656</v>
      </c>
      <c r="K32" s="308">
        <v>282524</v>
      </c>
      <c r="L32" s="214">
        <v>242267</v>
      </c>
    </row>
    <row r="33" spans="2:13" s="14" customFormat="1" ht="19.5" customHeight="1">
      <c r="B33" s="226" t="s">
        <v>384</v>
      </c>
      <c r="C33" s="584">
        <v>141200</v>
      </c>
      <c r="D33" s="584">
        <v>139200</v>
      </c>
      <c r="E33" s="584">
        <v>29200</v>
      </c>
      <c r="F33" s="92">
        <v>10000</v>
      </c>
      <c r="G33" s="92">
        <v>25000</v>
      </c>
      <c r="H33" s="92">
        <v>35000</v>
      </c>
      <c r="I33" s="585">
        <v>10000</v>
      </c>
      <c r="J33" s="92">
        <v>2000</v>
      </c>
      <c r="K33" s="308">
        <v>2000</v>
      </c>
      <c r="L33" s="214">
        <v>2000</v>
      </c>
    </row>
    <row r="34" spans="2:13" s="14" customFormat="1" ht="19.5" customHeight="1">
      <c r="B34" s="226" t="s">
        <v>385</v>
      </c>
      <c r="C34" s="584">
        <v>38858</v>
      </c>
      <c r="D34" s="584">
        <v>43050</v>
      </c>
      <c r="E34" s="584">
        <v>9358</v>
      </c>
      <c r="F34" s="92">
        <v>896</v>
      </c>
      <c r="G34" s="92">
        <v>75100</v>
      </c>
      <c r="H34" s="92">
        <v>42136</v>
      </c>
      <c r="I34" s="585">
        <v>40120</v>
      </c>
      <c r="J34" s="92">
        <v>60000</v>
      </c>
      <c r="K34" s="308">
        <v>35000</v>
      </c>
      <c r="L34" s="214">
        <v>30000</v>
      </c>
    </row>
    <row r="35" spans="2:13" s="14" customFormat="1" ht="18.75" customHeight="1">
      <c r="B35" s="226" t="s">
        <v>386</v>
      </c>
      <c r="C35" s="584">
        <v>7788</v>
      </c>
      <c r="D35" s="584">
        <v>7644</v>
      </c>
      <c r="E35" s="584">
        <v>7774</v>
      </c>
      <c r="F35" s="92">
        <v>8811</v>
      </c>
      <c r="G35" s="92">
        <v>8246</v>
      </c>
      <c r="H35" s="92">
        <v>7230</v>
      </c>
      <c r="I35" s="585">
        <v>5949</v>
      </c>
      <c r="J35" s="92">
        <v>6591</v>
      </c>
      <c r="K35" s="308">
        <v>8850</v>
      </c>
      <c r="L35" s="214">
        <v>5407</v>
      </c>
    </row>
    <row r="36" spans="2:13" s="14" customFormat="1" ht="18.75" customHeight="1">
      <c r="B36" s="226" t="s">
        <v>387</v>
      </c>
      <c r="C36" s="584">
        <v>257</v>
      </c>
      <c r="D36" s="584">
        <v>422</v>
      </c>
      <c r="E36" s="584">
        <v>41</v>
      </c>
      <c r="F36" s="92">
        <v>34</v>
      </c>
      <c r="G36" s="92">
        <v>53</v>
      </c>
      <c r="H36" s="92">
        <v>597</v>
      </c>
      <c r="I36" s="585">
        <v>44</v>
      </c>
      <c r="J36" s="92">
        <v>146</v>
      </c>
      <c r="K36" s="308">
        <v>87</v>
      </c>
      <c r="L36" s="214">
        <v>245</v>
      </c>
    </row>
    <row r="37" spans="2:13" s="14" customFormat="1" ht="18.75" customHeight="1">
      <c r="B37" s="226" t="s">
        <v>388</v>
      </c>
      <c r="C37" s="584">
        <v>3108</v>
      </c>
      <c r="D37" s="584">
        <v>4234</v>
      </c>
      <c r="E37" s="584">
        <v>5148</v>
      </c>
      <c r="F37" s="92">
        <v>7412</v>
      </c>
      <c r="G37" s="92">
        <v>7686</v>
      </c>
      <c r="H37" s="92">
        <v>5503</v>
      </c>
      <c r="I37" s="585">
        <v>5497</v>
      </c>
      <c r="J37" s="92">
        <v>5845</v>
      </c>
      <c r="K37" s="308">
        <v>6254</v>
      </c>
      <c r="L37" s="214">
        <v>6154</v>
      </c>
    </row>
    <row r="38" spans="2:13" s="14" customFormat="1" ht="18.75" customHeight="1">
      <c r="B38" s="230" t="s">
        <v>367</v>
      </c>
      <c r="C38" s="602">
        <v>220979</v>
      </c>
      <c r="D38" s="602">
        <v>154515</v>
      </c>
      <c r="E38" s="602">
        <v>138198</v>
      </c>
      <c r="F38" s="586">
        <v>159778</v>
      </c>
      <c r="G38" s="586">
        <v>191161</v>
      </c>
      <c r="H38" s="586">
        <v>178734</v>
      </c>
      <c r="I38" s="587">
        <v>145801</v>
      </c>
      <c r="J38" s="586">
        <v>153321</v>
      </c>
      <c r="K38" s="309">
        <v>150906</v>
      </c>
      <c r="L38" s="215">
        <v>136238</v>
      </c>
    </row>
    <row r="39" spans="2:13" s="17" customFormat="1" ht="21" customHeight="1">
      <c r="B39" s="62" t="s">
        <v>389</v>
      </c>
      <c r="C39" s="589">
        <v>2212318</v>
      </c>
      <c r="D39" s="589">
        <v>1754681</v>
      </c>
      <c r="E39" s="589">
        <v>1416716</v>
      </c>
      <c r="F39" s="93">
        <v>1219497</v>
      </c>
      <c r="G39" s="93">
        <v>1383451</v>
      </c>
      <c r="H39" s="93">
        <v>1039857</v>
      </c>
      <c r="I39" s="590">
        <v>841533</v>
      </c>
      <c r="J39" s="93">
        <v>890544</v>
      </c>
      <c r="K39" s="310">
        <v>947422</v>
      </c>
      <c r="L39" s="216">
        <v>859010</v>
      </c>
      <c r="M39" s="591"/>
    </row>
    <row r="40" spans="2:13" s="17" customFormat="1" ht="21" customHeight="1">
      <c r="B40" s="64" t="s">
        <v>390</v>
      </c>
      <c r="C40" s="603"/>
      <c r="D40" s="603"/>
      <c r="E40" s="603"/>
      <c r="F40" s="99"/>
      <c r="G40" s="99"/>
      <c r="H40" s="99"/>
      <c r="I40" s="604"/>
      <c r="J40" s="99"/>
      <c r="K40" s="317"/>
      <c r="L40" s="222"/>
      <c r="M40" s="591"/>
    </row>
    <row r="41" spans="2:13" s="17" customFormat="1" ht="21" customHeight="1">
      <c r="B41" s="229" t="s">
        <v>391</v>
      </c>
      <c r="C41" s="581">
        <v>61167</v>
      </c>
      <c r="D41" s="581">
        <v>16048</v>
      </c>
      <c r="E41" s="581">
        <v>99036</v>
      </c>
      <c r="F41" s="582">
        <v>245540</v>
      </c>
      <c r="G41" s="582">
        <v>141496</v>
      </c>
      <c r="H41" s="582">
        <v>155120</v>
      </c>
      <c r="I41" s="583">
        <v>123647</v>
      </c>
      <c r="J41" s="582">
        <v>82719</v>
      </c>
      <c r="K41" s="307">
        <v>80000</v>
      </c>
      <c r="L41" s="213">
        <v>60000</v>
      </c>
      <c r="M41" s="591"/>
    </row>
    <row r="42" spans="2:13" s="17" customFormat="1" ht="21" customHeight="1">
      <c r="B42" s="226" t="s">
        <v>392</v>
      </c>
      <c r="C42" s="584">
        <v>430640</v>
      </c>
      <c r="D42" s="584">
        <v>296927</v>
      </c>
      <c r="E42" s="584">
        <v>473109</v>
      </c>
      <c r="F42" s="92">
        <v>560187</v>
      </c>
      <c r="G42" s="92">
        <v>560281</v>
      </c>
      <c r="H42" s="92">
        <v>702861</v>
      </c>
      <c r="I42" s="585">
        <v>763098</v>
      </c>
      <c r="J42" s="92">
        <v>723926</v>
      </c>
      <c r="K42" s="308">
        <v>691018</v>
      </c>
      <c r="L42" s="214">
        <v>715478</v>
      </c>
      <c r="M42" s="591"/>
    </row>
    <row r="43" spans="2:13" s="17" customFormat="1" ht="21" customHeight="1">
      <c r="B43" s="226" t="s">
        <v>387</v>
      </c>
      <c r="C43" s="584">
        <v>10463</v>
      </c>
      <c r="D43" s="584">
        <v>7544</v>
      </c>
      <c r="E43" s="584">
        <v>13553</v>
      </c>
      <c r="F43" s="92">
        <v>13078</v>
      </c>
      <c r="G43" s="92">
        <v>16685</v>
      </c>
      <c r="H43" s="92">
        <v>15528</v>
      </c>
      <c r="I43" s="585">
        <v>14743</v>
      </c>
      <c r="J43" s="92">
        <v>19009</v>
      </c>
      <c r="K43" s="308">
        <v>20596</v>
      </c>
      <c r="L43" s="214">
        <v>19509</v>
      </c>
      <c r="M43" s="591"/>
    </row>
    <row r="44" spans="2:13" s="17" customFormat="1" ht="21" customHeight="1">
      <c r="B44" s="226" t="s">
        <v>393</v>
      </c>
      <c r="C44" s="605" t="s">
        <v>260</v>
      </c>
      <c r="D44" s="605" t="s">
        <v>260</v>
      </c>
      <c r="E44" s="584">
        <v>445</v>
      </c>
      <c r="F44" s="92">
        <v>1238</v>
      </c>
      <c r="G44" s="92">
        <v>1193</v>
      </c>
      <c r="H44" s="92">
        <v>1045</v>
      </c>
      <c r="I44" s="585">
        <v>944</v>
      </c>
      <c r="J44" s="92">
        <v>774</v>
      </c>
      <c r="K44" s="308">
        <v>696</v>
      </c>
      <c r="L44" s="606" t="s">
        <v>260</v>
      </c>
      <c r="M44" s="591"/>
    </row>
    <row r="45" spans="2:13" s="17" customFormat="1" ht="21" customHeight="1">
      <c r="B45" s="226" t="s">
        <v>394</v>
      </c>
      <c r="C45" s="584">
        <v>7928</v>
      </c>
      <c r="D45" s="584">
        <v>29046</v>
      </c>
      <c r="E45" s="584">
        <v>25558</v>
      </c>
      <c r="F45" s="92">
        <v>22526</v>
      </c>
      <c r="G45" s="92">
        <v>19410</v>
      </c>
      <c r="H45" s="92">
        <v>16174</v>
      </c>
      <c r="I45" s="585">
        <v>13280</v>
      </c>
      <c r="J45" s="92">
        <v>13136</v>
      </c>
      <c r="K45" s="308">
        <v>14232</v>
      </c>
      <c r="L45" s="214">
        <v>14998</v>
      </c>
      <c r="M45" s="591"/>
    </row>
    <row r="46" spans="2:13" s="17" customFormat="1" ht="21" customHeight="1">
      <c r="B46" s="226" t="s">
        <v>395</v>
      </c>
      <c r="C46" s="605" t="s">
        <v>260</v>
      </c>
      <c r="D46" s="605" t="s">
        <v>260</v>
      </c>
      <c r="E46" s="605" t="s">
        <v>260</v>
      </c>
      <c r="F46" s="92">
        <v>1394</v>
      </c>
      <c r="G46" s="92">
        <v>958</v>
      </c>
      <c r="H46" s="92">
        <v>872</v>
      </c>
      <c r="I46" s="585">
        <v>931</v>
      </c>
      <c r="J46" s="92">
        <v>833</v>
      </c>
      <c r="K46" s="308">
        <v>648</v>
      </c>
      <c r="L46" s="214">
        <v>630</v>
      </c>
      <c r="M46" s="591"/>
    </row>
    <row r="47" spans="2:13" s="17" customFormat="1" ht="21" customHeight="1">
      <c r="B47" s="230" t="s">
        <v>367</v>
      </c>
      <c r="C47" s="602">
        <v>26259</v>
      </c>
      <c r="D47" s="602">
        <v>30639</v>
      </c>
      <c r="E47" s="602">
        <v>29185</v>
      </c>
      <c r="F47" s="586">
        <v>24409</v>
      </c>
      <c r="G47" s="586">
        <v>25548</v>
      </c>
      <c r="H47" s="586">
        <v>25994</v>
      </c>
      <c r="I47" s="587">
        <v>25336</v>
      </c>
      <c r="J47" s="586">
        <v>30505</v>
      </c>
      <c r="K47" s="309">
        <v>35509</v>
      </c>
      <c r="L47" s="215">
        <v>34244</v>
      </c>
      <c r="M47" s="591"/>
    </row>
    <row r="48" spans="2:13" s="17" customFormat="1" ht="21" customHeight="1">
      <c r="B48" s="62" t="s">
        <v>396</v>
      </c>
      <c r="C48" s="589">
        <v>536459</v>
      </c>
      <c r="D48" s="589">
        <v>380206</v>
      </c>
      <c r="E48" s="589">
        <v>640887</v>
      </c>
      <c r="F48" s="93">
        <v>868374</v>
      </c>
      <c r="G48" s="93">
        <v>765572</v>
      </c>
      <c r="H48" s="93">
        <v>917597</v>
      </c>
      <c r="I48" s="590">
        <v>941981</v>
      </c>
      <c r="J48" s="93">
        <v>870905</v>
      </c>
      <c r="K48" s="310">
        <v>842702</v>
      </c>
      <c r="L48" s="216">
        <v>844862</v>
      </c>
      <c r="M48" s="591"/>
    </row>
    <row r="49" spans="2:13" s="17" customFormat="1" ht="21" customHeight="1" thickBot="1">
      <c r="B49" s="63" t="s">
        <v>397</v>
      </c>
      <c r="C49" s="600">
        <v>2748778</v>
      </c>
      <c r="D49" s="600">
        <v>2134887</v>
      </c>
      <c r="E49" s="600">
        <v>2057603</v>
      </c>
      <c r="F49" s="98">
        <v>2087872</v>
      </c>
      <c r="G49" s="98">
        <v>2149024</v>
      </c>
      <c r="H49" s="98">
        <v>1957454</v>
      </c>
      <c r="I49" s="601">
        <v>1783514</v>
      </c>
      <c r="J49" s="98">
        <v>1761449</v>
      </c>
      <c r="K49" s="316">
        <v>1790125</v>
      </c>
      <c r="L49" s="220">
        <v>1703872</v>
      </c>
      <c r="M49" s="591"/>
    </row>
    <row r="50" spans="2:13" s="17" customFormat="1" ht="21" customHeight="1" thickTop="1">
      <c r="B50" s="61" t="s">
        <v>398</v>
      </c>
      <c r="C50" s="603">
        <v>392391</v>
      </c>
      <c r="D50" s="603">
        <v>331674</v>
      </c>
      <c r="E50" s="603">
        <v>389677</v>
      </c>
      <c r="F50" s="99">
        <v>428464</v>
      </c>
      <c r="G50" s="99">
        <v>451619</v>
      </c>
      <c r="H50" s="99">
        <v>454491</v>
      </c>
      <c r="I50" s="604">
        <v>458819</v>
      </c>
      <c r="J50" s="99">
        <v>471688</v>
      </c>
      <c r="K50" s="317">
        <v>464026</v>
      </c>
      <c r="L50" s="222">
        <v>470808</v>
      </c>
    </row>
    <row r="51" spans="2:13" s="14" customFormat="1" ht="18.75" customHeight="1">
      <c r="B51" s="229" t="s">
        <v>399</v>
      </c>
      <c r="C51" s="595">
        <v>150606</v>
      </c>
      <c r="D51" s="595">
        <v>336122</v>
      </c>
      <c r="E51" s="595">
        <v>130549</v>
      </c>
      <c r="F51" s="95">
        <v>122790</v>
      </c>
      <c r="G51" s="95">
        <v>160339</v>
      </c>
      <c r="H51" s="95">
        <v>160339</v>
      </c>
      <c r="I51" s="343">
        <v>160339</v>
      </c>
      <c r="J51" s="95">
        <v>160339</v>
      </c>
      <c r="K51" s="313">
        <v>160339</v>
      </c>
      <c r="L51" s="212">
        <v>160339</v>
      </c>
    </row>
    <row r="52" spans="2:13" s="14" customFormat="1" ht="18.75" customHeight="1">
      <c r="B52" s="226" t="s">
        <v>400</v>
      </c>
      <c r="C52" s="147">
        <v>346619</v>
      </c>
      <c r="D52" s="147">
        <v>487686</v>
      </c>
      <c r="E52" s="147">
        <v>166754</v>
      </c>
      <c r="F52" s="82">
        <v>158593</v>
      </c>
      <c r="G52" s="82">
        <v>152160</v>
      </c>
      <c r="H52" s="82">
        <v>152160</v>
      </c>
      <c r="I52" s="344">
        <v>152160</v>
      </c>
      <c r="J52" s="82">
        <v>152160</v>
      </c>
      <c r="K52" s="312">
        <v>152160</v>
      </c>
      <c r="L52" s="209">
        <v>152160</v>
      </c>
    </row>
    <row r="53" spans="2:13" s="14" customFormat="1" ht="18.75" customHeight="1">
      <c r="B53" s="226" t="s">
        <v>401</v>
      </c>
      <c r="C53" s="82">
        <v>-104802</v>
      </c>
      <c r="D53" s="82">
        <v>-492048</v>
      </c>
      <c r="E53" s="147">
        <v>92487</v>
      </c>
      <c r="F53" s="82">
        <v>147206</v>
      </c>
      <c r="G53" s="82">
        <v>139264</v>
      </c>
      <c r="H53" s="82">
        <v>142157</v>
      </c>
      <c r="I53" s="344">
        <v>146489</v>
      </c>
      <c r="J53" s="82">
        <v>159358</v>
      </c>
      <c r="K53" s="312">
        <v>151706</v>
      </c>
      <c r="L53" s="209">
        <v>158488</v>
      </c>
    </row>
    <row r="54" spans="2:13" s="14" customFormat="1" ht="18.75" customHeight="1">
      <c r="B54" s="226" t="s">
        <v>402</v>
      </c>
      <c r="C54" s="607">
        <v>-32</v>
      </c>
      <c r="D54" s="607">
        <v>-86</v>
      </c>
      <c r="E54" s="82">
        <v>-113</v>
      </c>
      <c r="F54" s="82">
        <v>-126</v>
      </c>
      <c r="G54" s="82">
        <v>-145</v>
      </c>
      <c r="H54" s="82">
        <v>-166</v>
      </c>
      <c r="I54" s="344">
        <v>-169</v>
      </c>
      <c r="J54" s="82">
        <v>-170</v>
      </c>
      <c r="K54" s="312">
        <v>-179</v>
      </c>
      <c r="L54" s="209">
        <v>-179</v>
      </c>
    </row>
    <row r="55" spans="2:13" s="14" customFormat="1" ht="36.75" customHeight="1">
      <c r="B55" s="608" t="s">
        <v>403</v>
      </c>
      <c r="C55" s="609">
        <v>-76156</v>
      </c>
      <c r="D55" s="609">
        <v>-51433</v>
      </c>
      <c r="E55" s="592">
        <v>37273</v>
      </c>
      <c r="F55" s="94">
        <v>60122</v>
      </c>
      <c r="G55" s="94">
        <v>24412</v>
      </c>
      <c r="H55" s="94">
        <v>-135500</v>
      </c>
      <c r="I55" s="593">
        <v>-106402</v>
      </c>
      <c r="J55" s="94">
        <v>-141659</v>
      </c>
      <c r="K55" s="311">
        <v>-158121</v>
      </c>
      <c r="L55" s="217">
        <v>-117272</v>
      </c>
    </row>
    <row r="56" spans="2:13" s="14" customFormat="1" ht="30.75" customHeight="1">
      <c r="B56" s="225" t="s">
        <v>281</v>
      </c>
      <c r="C56" s="595">
        <v>16692</v>
      </c>
      <c r="D56" s="595">
        <v>32629</v>
      </c>
      <c r="E56" s="595">
        <v>90547</v>
      </c>
      <c r="F56" s="95">
        <v>94316</v>
      </c>
      <c r="G56" s="95">
        <v>60280</v>
      </c>
      <c r="H56" s="95">
        <v>6236</v>
      </c>
      <c r="I56" s="343">
        <v>14845</v>
      </c>
      <c r="J56" s="95">
        <v>12310</v>
      </c>
      <c r="K56" s="313">
        <v>7626</v>
      </c>
      <c r="L56" s="212">
        <v>13710</v>
      </c>
    </row>
    <row r="57" spans="2:13" s="14" customFormat="1" ht="18.75" customHeight="1">
      <c r="B57" s="226" t="s">
        <v>282</v>
      </c>
      <c r="C57" s="147" t="s">
        <v>260</v>
      </c>
      <c r="D57" s="147" t="s">
        <v>260</v>
      </c>
      <c r="E57" s="147" t="s">
        <v>260</v>
      </c>
      <c r="F57" s="82">
        <v>623</v>
      </c>
      <c r="G57" s="82">
        <v>1345</v>
      </c>
      <c r="H57" s="82">
        <v>1510</v>
      </c>
      <c r="I57" s="344">
        <v>2357</v>
      </c>
      <c r="J57" s="82">
        <v>3022</v>
      </c>
      <c r="K57" s="312">
        <v>935</v>
      </c>
      <c r="L57" s="209">
        <v>-104</v>
      </c>
    </row>
    <row r="58" spans="2:13" s="14" customFormat="1" ht="18.75" customHeight="1">
      <c r="B58" s="226" t="s">
        <v>283</v>
      </c>
      <c r="C58" s="82">
        <v>-5469</v>
      </c>
      <c r="D58" s="82">
        <v>-4869</v>
      </c>
      <c r="E58" s="82">
        <v>-2619</v>
      </c>
      <c r="F58" s="82">
        <v>-1935</v>
      </c>
      <c r="G58" s="82">
        <v>-2530</v>
      </c>
      <c r="H58" s="82">
        <v>-1907</v>
      </c>
      <c r="I58" s="344">
        <v>-2055</v>
      </c>
      <c r="J58" s="82">
        <v>-2302</v>
      </c>
      <c r="K58" s="312">
        <v>-2120</v>
      </c>
      <c r="L58" s="209">
        <v>3</v>
      </c>
    </row>
    <row r="59" spans="2:13" s="14" customFormat="1" ht="18.75" customHeight="1">
      <c r="B59" s="226" t="s">
        <v>284</v>
      </c>
      <c r="C59" s="82">
        <v>-87379</v>
      </c>
      <c r="D59" s="82">
        <v>-79193</v>
      </c>
      <c r="E59" s="82">
        <v>-50655</v>
      </c>
      <c r="F59" s="82">
        <v>-32882</v>
      </c>
      <c r="G59" s="82">
        <v>-34684</v>
      </c>
      <c r="H59" s="82">
        <v>-141340</v>
      </c>
      <c r="I59" s="344">
        <v>-121550</v>
      </c>
      <c r="J59" s="82">
        <v>-153984</v>
      </c>
      <c r="K59" s="312">
        <v>-163686</v>
      </c>
      <c r="L59" s="209">
        <v>-129496</v>
      </c>
    </row>
    <row r="60" spans="2:13" s="14" customFormat="1" ht="31.25" customHeight="1">
      <c r="B60" s="225" t="s">
        <v>285</v>
      </c>
      <c r="C60" s="147" t="s">
        <v>260</v>
      </c>
      <c r="D60" s="147" t="s">
        <v>260</v>
      </c>
      <c r="E60" s="147" t="s">
        <v>260</v>
      </c>
      <c r="F60" s="147" t="s">
        <v>260</v>
      </c>
      <c r="G60" s="147" t="s">
        <v>260</v>
      </c>
      <c r="H60" s="147" t="s">
        <v>260</v>
      </c>
      <c r="I60" s="147" t="s">
        <v>260</v>
      </c>
      <c r="J60" s="82">
        <v>-706</v>
      </c>
      <c r="K60" s="312">
        <v>-875</v>
      </c>
      <c r="L60" s="209">
        <v>-1385</v>
      </c>
    </row>
    <row r="61" spans="2:13" s="14" customFormat="1" ht="18.75" customHeight="1">
      <c r="B61" s="61" t="s">
        <v>404</v>
      </c>
      <c r="C61" s="592">
        <v>12009</v>
      </c>
      <c r="D61" s="592">
        <v>33349</v>
      </c>
      <c r="E61" s="592">
        <v>37125</v>
      </c>
      <c r="F61" s="94">
        <v>43048</v>
      </c>
      <c r="G61" s="94">
        <v>44296</v>
      </c>
      <c r="H61" s="94">
        <v>36512</v>
      </c>
      <c r="I61" s="593">
        <v>24987</v>
      </c>
      <c r="J61" s="94">
        <v>25481</v>
      </c>
      <c r="K61" s="311">
        <v>24565</v>
      </c>
      <c r="L61" s="217">
        <v>29000</v>
      </c>
    </row>
    <row r="62" spans="2:13" s="17" customFormat="1" ht="21" customHeight="1">
      <c r="B62" s="61" t="s">
        <v>405</v>
      </c>
      <c r="C62" s="592">
        <v>328244</v>
      </c>
      <c r="D62" s="592">
        <v>313590</v>
      </c>
      <c r="E62" s="592">
        <v>464076</v>
      </c>
      <c r="F62" s="94">
        <v>531635</v>
      </c>
      <c r="G62" s="94">
        <v>520327</v>
      </c>
      <c r="H62" s="94">
        <v>355503</v>
      </c>
      <c r="I62" s="593">
        <v>377404</v>
      </c>
      <c r="J62" s="94">
        <v>355510</v>
      </c>
      <c r="K62" s="311">
        <v>330471</v>
      </c>
      <c r="L62" s="217">
        <v>382537</v>
      </c>
      <c r="M62" s="591"/>
    </row>
    <row r="63" spans="2:13" s="17" customFormat="1" ht="20.25" customHeight="1" thickBot="1">
      <c r="B63" s="63" t="s">
        <v>406</v>
      </c>
      <c r="C63" s="600">
        <v>3077022</v>
      </c>
      <c r="D63" s="600">
        <v>2448478</v>
      </c>
      <c r="E63" s="600">
        <v>2521679</v>
      </c>
      <c r="F63" s="98">
        <v>2619507</v>
      </c>
      <c r="G63" s="98">
        <v>2669352</v>
      </c>
      <c r="H63" s="98">
        <v>2312958</v>
      </c>
      <c r="I63" s="601">
        <v>2160918</v>
      </c>
      <c r="J63" s="98">
        <v>2116960</v>
      </c>
      <c r="K63" s="316">
        <v>2120596</v>
      </c>
      <c r="L63" s="220">
        <v>2086410</v>
      </c>
      <c r="M63" s="591"/>
    </row>
    <row r="64" spans="2:13" ht="39" customHeight="1" thickTop="1">
      <c r="B64" s="1645" t="s">
        <v>620</v>
      </c>
      <c r="C64" s="1645"/>
      <c r="D64" s="1645"/>
      <c r="E64" s="1645"/>
      <c r="F64" s="1645"/>
      <c r="G64" s="1645"/>
      <c r="H64" s="1645"/>
      <c r="I64" s="1645"/>
      <c r="J64" s="1645"/>
      <c r="K64" s="1645"/>
      <c r="L64" s="1645"/>
    </row>
    <row r="65" spans="2:2" ht="14.25" customHeight="1">
      <c r="B65" s="610"/>
    </row>
  </sheetData>
  <mergeCells count="1">
    <mergeCell ref="B64:L64"/>
  </mergeCells>
  <phoneticPr fontId="2"/>
  <printOptions horizontalCentered="1"/>
  <pageMargins left="0.54" right="0.79" top="0.69" bottom="0.43" header="0.27559055118110237" footer="0.34"/>
  <pageSetup paperSize="8" scale="57" orientation="landscape"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S65"/>
  <sheetViews>
    <sheetView showGridLines="0" view="pageBreakPreview" zoomScale="68" zoomScaleNormal="70" zoomScaleSheetLayoutView="70" workbookViewId="0">
      <pane xSplit="2" topLeftCell="C1" activePane="topRight" state="frozenSplit"/>
      <selection activeCell="U78" activeCellId="1" sqref="A1 U78"/>
      <selection pane="topRight"/>
    </sheetView>
  </sheetViews>
  <sheetFormatPr defaultColWidth="9" defaultRowHeight="14.25" customHeight="1"/>
  <cols>
    <col min="1" max="1" width="3.6328125" style="20" customWidth="1"/>
    <col min="2" max="2" width="60.6328125" style="13" customWidth="1"/>
    <col min="3" max="9" width="20.6328125" style="20" customWidth="1"/>
    <col min="10" max="17" width="20.453125" style="20" customWidth="1"/>
    <col min="18" max="19" width="19.6328125" style="20" customWidth="1"/>
    <col min="20" max="16384" width="9" style="20"/>
  </cols>
  <sheetData>
    <row r="1" spans="1:19" ht="24.75" customHeight="1">
      <c r="A1" s="21" t="s">
        <v>407</v>
      </c>
      <c r="B1" s="21"/>
      <c r="C1" s="88"/>
      <c r="D1" s="88"/>
      <c r="E1" s="304"/>
    </row>
    <row r="2" spans="1:19" ht="24.75" customHeight="1">
      <c r="A2" s="21"/>
      <c r="B2" s="148"/>
      <c r="C2" s="88"/>
      <c r="D2" s="88"/>
      <c r="F2" s="88"/>
      <c r="G2" s="88"/>
      <c r="H2" s="88"/>
      <c r="I2" s="88"/>
      <c r="J2" s="88"/>
      <c r="K2" s="88"/>
      <c r="O2" s="783"/>
      <c r="P2" s="783"/>
      <c r="S2" s="783" t="s">
        <v>62</v>
      </c>
    </row>
    <row r="3" spans="1:19" ht="6.75" customHeight="1">
      <c r="B3" s="15"/>
    </row>
    <row r="4" spans="1:19" s="193" customFormat="1" ht="61.5" customHeight="1">
      <c r="B4" s="43"/>
      <c r="C4" s="194" t="s">
        <v>151</v>
      </c>
      <c r="D4" s="305" t="s">
        <v>35</v>
      </c>
      <c r="E4" s="194" t="s">
        <v>87</v>
      </c>
      <c r="F4" s="305" t="s">
        <v>476</v>
      </c>
      <c r="G4" s="305" t="s">
        <v>498</v>
      </c>
      <c r="H4" s="305" t="s">
        <v>509</v>
      </c>
      <c r="I4" s="305" t="s">
        <v>527</v>
      </c>
      <c r="J4" s="305" t="s">
        <v>533</v>
      </c>
      <c r="K4" s="194" t="s">
        <v>541</v>
      </c>
      <c r="L4" s="194" t="s">
        <v>590</v>
      </c>
      <c r="M4" s="305" t="s">
        <v>594</v>
      </c>
      <c r="N4" s="194" t="s">
        <v>625</v>
      </c>
      <c r="O4" s="194" t="s">
        <v>662</v>
      </c>
      <c r="P4" s="579" t="s">
        <v>666</v>
      </c>
      <c r="Q4" s="305" t="s">
        <v>670</v>
      </c>
      <c r="R4" s="305" t="s">
        <v>719</v>
      </c>
      <c r="S4" s="1569" t="s">
        <v>783</v>
      </c>
    </row>
    <row r="5" spans="1:19" s="14" customFormat="1" ht="21" customHeight="1">
      <c r="B5" s="61" t="s">
        <v>15</v>
      </c>
      <c r="C5" s="91"/>
      <c r="D5" s="306"/>
      <c r="E5" s="91"/>
      <c r="F5" s="306"/>
      <c r="G5" s="306"/>
      <c r="H5" s="306"/>
      <c r="I5" s="306"/>
      <c r="J5" s="306"/>
      <c r="K5" s="91"/>
      <c r="L5" s="91"/>
      <c r="M5" s="1212"/>
      <c r="N5" s="91"/>
      <c r="O5" s="91"/>
      <c r="P5" s="580"/>
      <c r="Q5" s="306"/>
      <c r="R5" s="306"/>
      <c r="S5" s="1570"/>
    </row>
    <row r="6" spans="1:19" s="14" customFormat="1" ht="19.5" customHeight="1">
      <c r="B6" s="229" t="s">
        <v>122</v>
      </c>
      <c r="C6" s="95">
        <v>411632</v>
      </c>
      <c r="D6" s="313">
        <v>425595</v>
      </c>
      <c r="E6" s="95">
        <v>424371</v>
      </c>
      <c r="F6" s="313">
        <v>420658</v>
      </c>
      <c r="G6" s="313">
        <v>403748</v>
      </c>
      <c r="H6" s="313">
        <v>344414</v>
      </c>
      <c r="I6" s="313">
        <v>308632</v>
      </c>
      <c r="J6" s="706">
        <v>305241</v>
      </c>
      <c r="K6" s="595">
        <v>285687</v>
      </c>
      <c r="L6" s="595">
        <v>272651</v>
      </c>
      <c r="M6" s="1213">
        <v>287597</v>
      </c>
      <c r="N6" s="595">
        <v>271651</v>
      </c>
      <c r="O6" s="595">
        <v>247286</v>
      </c>
      <c r="P6" s="1277">
        <v>196275</v>
      </c>
      <c r="Q6" s="706">
        <v>192299</v>
      </c>
      <c r="R6" s="706">
        <v>245145</v>
      </c>
      <c r="S6" s="1571">
        <v>242105</v>
      </c>
    </row>
    <row r="7" spans="1:19" s="14" customFormat="1" ht="19.5" customHeight="1">
      <c r="B7" s="226" t="s">
        <v>199</v>
      </c>
      <c r="C7" s="95">
        <v>7043</v>
      </c>
      <c r="D7" s="313">
        <v>16114</v>
      </c>
      <c r="E7" s="95">
        <v>9313</v>
      </c>
      <c r="F7" s="313">
        <v>4362</v>
      </c>
      <c r="G7" s="313">
        <v>5464</v>
      </c>
      <c r="H7" s="313">
        <v>6657</v>
      </c>
      <c r="I7" s="313">
        <v>5728</v>
      </c>
      <c r="J7" s="706">
        <v>2788</v>
      </c>
      <c r="K7" s="595">
        <v>2922</v>
      </c>
      <c r="L7" s="595">
        <v>7433</v>
      </c>
      <c r="M7" s="1213">
        <v>10059</v>
      </c>
      <c r="N7" s="595">
        <v>10782</v>
      </c>
      <c r="O7" s="595">
        <v>6991</v>
      </c>
      <c r="P7" s="1277">
        <v>13139</v>
      </c>
      <c r="Q7" s="706">
        <v>6883</v>
      </c>
      <c r="R7" s="706">
        <v>10905</v>
      </c>
      <c r="S7" s="1571">
        <v>7311</v>
      </c>
    </row>
    <row r="8" spans="1:19" s="14" customFormat="1" ht="19.5" customHeight="1">
      <c r="B8" s="226" t="s">
        <v>123</v>
      </c>
      <c r="C8" s="82">
        <v>515633</v>
      </c>
      <c r="D8" s="312">
        <v>544525</v>
      </c>
      <c r="E8" s="82">
        <v>508690</v>
      </c>
      <c r="F8" s="312">
        <v>524826</v>
      </c>
      <c r="G8" s="312">
        <v>559291</v>
      </c>
      <c r="H8" s="312">
        <v>496156</v>
      </c>
      <c r="I8" s="312">
        <v>563458</v>
      </c>
      <c r="J8" s="707">
        <v>549789</v>
      </c>
      <c r="K8" s="147">
        <v>690678</v>
      </c>
      <c r="L8" s="147">
        <v>638207</v>
      </c>
      <c r="M8" s="1214">
        <v>636186</v>
      </c>
      <c r="N8" s="147">
        <v>791466</v>
      </c>
      <c r="O8" s="147">
        <v>794898</v>
      </c>
      <c r="P8" s="596">
        <v>826972</v>
      </c>
      <c r="Q8" s="707">
        <v>899822</v>
      </c>
      <c r="R8" s="707">
        <v>1092352</v>
      </c>
      <c r="S8" s="1572">
        <v>1051387</v>
      </c>
    </row>
    <row r="9" spans="1:19" s="14" customFormat="1" ht="19.5" customHeight="1">
      <c r="B9" s="226" t="s">
        <v>124</v>
      </c>
      <c r="C9" s="82">
        <v>1346</v>
      </c>
      <c r="D9" s="312">
        <v>697</v>
      </c>
      <c r="E9" s="1595" t="s">
        <v>690</v>
      </c>
      <c r="F9" s="1595" t="s">
        <v>690</v>
      </c>
      <c r="G9" s="1595" t="s">
        <v>690</v>
      </c>
      <c r="H9" s="1595" t="s">
        <v>690</v>
      </c>
      <c r="I9" s="1595" t="s">
        <v>690</v>
      </c>
      <c r="J9" s="1595" t="s">
        <v>690</v>
      </c>
      <c r="K9" s="1595" t="s">
        <v>690</v>
      </c>
      <c r="L9" s="1595" t="s">
        <v>690</v>
      </c>
      <c r="M9" s="1595" t="s">
        <v>690</v>
      </c>
      <c r="N9" s="1595" t="s">
        <v>690</v>
      </c>
      <c r="O9" s="1595" t="s">
        <v>690</v>
      </c>
      <c r="P9" s="1595" t="s">
        <v>690</v>
      </c>
      <c r="Q9" s="1595" t="s">
        <v>690</v>
      </c>
      <c r="R9" s="1595" t="s">
        <v>690</v>
      </c>
      <c r="S9" s="1573" t="s">
        <v>669</v>
      </c>
    </row>
    <row r="10" spans="1:19" s="14" customFormat="1" ht="18" customHeight="1">
      <c r="B10" s="226" t="s">
        <v>125</v>
      </c>
      <c r="C10" s="82">
        <v>3796</v>
      </c>
      <c r="D10" s="312">
        <v>3676</v>
      </c>
      <c r="E10" s="82">
        <v>4100</v>
      </c>
      <c r="F10" s="312">
        <v>5185</v>
      </c>
      <c r="G10" s="312">
        <v>6977</v>
      </c>
      <c r="H10" s="312">
        <v>6593</v>
      </c>
      <c r="I10" s="312">
        <v>3919</v>
      </c>
      <c r="J10" s="707">
        <v>2703</v>
      </c>
      <c r="K10" s="147">
        <v>2060</v>
      </c>
      <c r="L10" s="147">
        <v>5055</v>
      </c>
      <c r="M10" s="1214">
        <v>4734</v>
      </c>
      <c r="N10" s="147">
        <v>10743</v>
      </c>
      <c r="O10" s="147">
        <v>4642</v>
      </c>
      <c r="P10" s="596">
        <v>5444</v>
      </c>
      <c r="Q10" s="707">
        <v>4014</v>
      </c>
      <c r="R10" s="707">
        <v>6630</v>
      </c>
      <c r="S10" s="1572">
        <v>8173</v>
      </c>
    </row>
    <row r="11" spans="1:19" s="14" customFormat="1" ht="19.5" customHeight="1">
      <c r="B11" s="226" t="s">
        <v>126</v>
      </c>
      <c r="C11" s="82">
        <v>265794</v>
      </c>
      <c r="D11" s="312">
        <v>284038</v>
      </c>
      <c r="E11" s="82">
        <v>297389</v>
      </c>
      <c r="F11" s="312">
        <v>301979</v>
      </c>
      <c r="G11" s="312">
        <v>270274</v>
      </c>
      <c r="H11" s="312">
        <v>237111</v>
      </c>
      <c r="I11" s="312">
        <v>271327</v>
      </c>
      <c r="J11" s="707">
        <v>396020</v>
      </c>
      <c r="K11" s="147">
        <v>220621</v>
      </c>
      <c r="L11" s="147">
        <v>213385</v>
      </c>
      <c r="M11" s="1214">
        <v>187891</v>
      </c>
      <c r="N11" s="147">
        <v>232788</v>
      </c>
      <c r="O11" s="147">
        <v>280982</v>
      </c>
      <c r="P11" s="596">
        <v>288302</v>
      </c>
      <c r="Q11" s="707">
        <v>275871</v>
      </c>
      <c r="R11" s="707">
        <v>340519</v>
      </c>
      <c r="S11" s="1572">
        <v>357168</v>
      </c>
    </row>
    <row r="12" spans="1:19" s="14" customFormat="1" ht="19.5" customHeight="1">
      <c r="B12" s="226" t="s">
        <v>200</v>
      </c>
      <c r="C12" s="82">
        <v>2646</v>
      </c>
      <c r="D12" s="312">
        <v>2725</v>
      </c>
      <c r="E12" s="82">
        <v>4778</v>
      </c>
      <c r="F12" s="312">
        <v>4907</v>
      </c>
      <c r="G12" s="312">
        <v>3712</v>
      </c>
      <c r="H12" s="312">
        <v>6068</v>
      </c>
      <c r="I12" s="312">
        <v>3647</v>
      </c>
      <c r="J12" s="707">
        <v>5094</v>
      </c>
      <c r="K12" s="147">
        <v>6714</v>
      </c>
      <c r="L12" s="147">
        <v>3956</v>
      </c>
      <c r="M12" s="1214">
        <v>3116</v>
      </c>
      <c r="N12" s="147">
        <v>1051</v>
      </c>
      <c r="O12" s="147">
        <v>11002</v>
      </c>
      <c r="P12" s="596">
        <v>11403</v>
      </c>
      <c r="Q12" s="707">
        <v>3711</v>
      </c>
      <c r="R12" s="707">
        <v>5572</v>
      </c>
      <c r="S12" s="1572">
        <v>7581</v>
      </c>
    </row>
    <row r="13" spans="1:19" s="14" customFormat="1" ht="18" customHeight="1">
      <c r="B13" s="226" t="s">
        <v>127</v>
      </c>
      <c r="C13" s="82">
        <v>69277</v>
      </c>
      <c r="D13" s="312">
        <v>57124</v>
      </c>
      <c r="E13" s="82">
        <v>41231</v>
      </c>
      <c r="F13" s="312">
        <v>46759</v>
      </c>
      <c r="G13" s="312">
        <v>63122</v>
      </c>
      <c r="H13" s="312">
        <v>49017</v>
      </c>
      <c r="I13" s="312">
        <v>72417</v>
      </c>
      <c r="J13" s="707">
        <v>106234</v>
      </c>
      <c r="K13" s="147">
        <v>58965</v>
      </c>
      <c r="L13" s="147">
        <v>64455</v>
      </c>
      <c r="M13" s="1214">
        <v>64924</v>
      </c>
      <c r="N13" s="147">
        <v>68382</v>
      </c>
      <c r="O13" s="147">
        <v>59991</v>
      </c>
      <c r="P13" s="596">
        <v>104736</v>
      </c>
      <c r="Q13" s="707">
        <v>190913</v>
      </c>
      <c r="R13" s="707">
        <v>223109</v>
      </c>
      <c r="S13" s="1572">
        <v>243472</v>
      </c>
    </row>
    <row r="14" spans="1:19" s="14" customFormat="1" ht="18" customHeight="1">
      <c r="B14" s="230" t="s">
        <v>128</v>
      </c>
      <c r="C14" s="96">
        <v>8894</v>
      </c>
      <c r="D14" s="314">
        <v>4098</v>
      </c>
      <c r="E14" s="96">
        <v>1303</v>
      </c>
      <c r="F14" s="314">
        <v>13143</v>
      </c>
      <c r="G14" s="314">
        <v>10905</v>
      </c>
      <c r="H14" s="314">
        <v>326</v>
      </c>
      <c r="I14" s="667">
        <v>616</v>
      </c>
      <c r="J14" s="707">
        <v>8425</v>
      </c>
      <c r="K14" s="147" t="s">
        <v>574</v>
      </c>
      <c r="L14" s="147">
        <v>12318</v>
      </c>
      <c r="M14" s="1214">
        <v>892</v>
      </c>
      <c r="N14" s="147">
        <v>7352</v>
      </c>
      <c r="O14" s="147">
        <v>38743</v>
      </c>
      <c r="P14" s="596">
        <v>16248</v>
      </c>
      <c r="Q14" s="707">
        <v>1605</v>
      </c>
      <c r="R14" s="707">
        <v>4164</v>
      </c>
      <c r="S14" s="1572"/>
    </row>
    <row r="15" spans="1:19" s="17" customFormat="1" ht="21" customHeight="1">
      <c r="B15" s="62" t="s">
        <v>16</v>
      </c>
      <c r="C15" s="93">
        <v>1286066</v>
      </c>
      <c r="D15" s="310">
        <v>1338596</v>
      </c>
      <c r="E15" s="93">
        <v>1291178</v>
      </c>
      <c r="F15" s="310">
        <v>1321824</v>
      </c>
      <c r="G15" s="310">
        <v>1323497</v>
      </c>
      <c r="H15" s="310">
        <v>1146344</v>
      </c>
      <c r="I15" s="310">
        <v>1229747</v>
      </c>
      <c r="J15" s="708">
        <v>1376297</v>
      </c>
      <c r="K15" s="589">
        <v>1267650</v>
      </c>
      <c r="L15" s="589">
        <v>1217464</v>
      </c>
      <c r="M15" s="1215">
        <v>1195403</v>
      </c>
      <c r="N15" s="589">
        <v>1394220</v>
      </c>
      <c r="O15" s="589">
        <v>1444540</v>
      </c>
      <c r="P15" s="1279">
        <v>1462521</v>
      </c>
      <c r="Q15" s="708">
        <v>1575122</v>
      </c>
      <c r="R15" s="708">
        <v>1928400</v>
      </c>
      <c r="S15" s="1574">
        <v>1917200</v>
      </c>
    </row>
    <row r="16" spans="1:19" s="17" customFormat="1" ht="21" customHeight="1">
      <c r="B16" s="61" t="s">
        <v>129</v>
      </c>
      <c r="C16" s="94"/>
      <c r="D16" s="311"/>
      <c r="E16" s="94"/>
      <c r="F16" s="311"/>
      <c r="G16" s="311"/>
      <c r="H16" s="311"/>
      <c r="I16" s="311"/>
      <c r="J16" s="709"/>
      <c r="K16" s="592"/>
      <c r="L16" s="592"/>
      <c r="M16" s="1216"/>
      <c r="N16" s="592"/>
      <c r="O16" s="592"/>
      <c r="P16" s="1017"/>
      <c r="Q16" s="709"/>
      <c r="R16" s="709"/>
      <c r="S16" s="1575"/>
    </row>
    <row r="17" spans="2:19" s="17" customFormat="1" ht="21" customHeight="1">
      <c r="B17" s="225" t="s">
        <v>130</v>
      </c>
      <c r="C17" s="95">
        <v>206863</v>
      </c>
      <c r="D17" s="313">
        <v>219581</v>
      </c>
      <c r="E17" s="95">
        <v>231840</v>
      </c>
      <c r="F17" s="313">
        <v>213934</v>
      </c>
      <c r="G17" s="313">
        <v>217912</v>
      </c>
      <c r="H17" s="313">
        <v>186957</v>
      </c>
      <c r="I17" s="95">
        <v>172201</v>
      </c>
      <c r="J17" s="706">
        <v>172135</v>
      </c>
      <c r="K17" s="595">
        <v>192902</v>
      </c>
      <c r="L17" s="595">
        <v>157995</v>
      </c>
      <c r="M17" s="1213">
        <v>191292</v>
      </c>
      <c r="N17" s="595">
        <v>201516</v>
      </c>
      <c r="O17" s="595">
        <v>195414</v>
      </c>
      <c r="P17" s="1277">
        <v>234340</v>
      </c>
      <c r="Q17" s="706">
        <v>259230</v>
      </c>
      <c r="R17" s="706">
        <v>268466</v>
      </c>
      <c r="S17" s="1571">
        <v>269558</v>
      </c>
    </row>
    <row r="18" spans="2:19" s="17" customFormat="1" ht="21" customHeight="1">
      <c r="B18" s="782" t="s">
        <v>584</v>
      </c>
      <c r="C18" s="95" t="s">
        <v>690</v>
      </c>
      <c r="D18" s="95" t="s">
        <v>690</v>
      </c>
      <c r="E18" s="95" t="s">
        <v>690</v>
      </c>
      <c r="F18" s="95" t="s">
        <v>690</v>
      </c>
      <c r="G18" s="95" t="s">
        <v>690</v>
      </c>
      <c r="H18" s="95" t="s">
        <v>690</v>
      </c>
      <c r="I18" s="95" t="s">
        <v>690</v>
      </c>
      <c r="J18" s="95" t="s">
        <v>690</v>
      </c>
      <c r="K18" s="95" t="s">
        <v>690</v>
      </c>
      <c r="L18" s="595">
        <v>74136</v>
      </c>
      <c r="M18" s="1213">
        <v>72821</v>
      </c>
      <c r="N18" s="595">
        <v>69661</v>
      </c>
      <c r="O18" s="595">
        <v>65603</v>
      </c>
      <c r="P18" s="1277">
        <v>97547</v>
      </c>
      <c r="Q18" s="706">
        <v>90729</v>
      </c>
      <c r="R18" s="706">
        <v>93526</v>
      </c>
      <c r="S18" s="1571">
        <v>95460</v>
      </c>
    </row>
    <row r="19" spans="2:19" s="14" customFormat="1" ht="18.75" customHeight="1">
      <c r="B19" s="781" t="s">
        <v>583</v>
      </c>
      <c r="C19" s="82">
        <v>45400</v>
      </c>
      <c r="D19" s="312">
        <v>46390</v>
      </c>
      <c r="E19" s="82">
        <v>45725</v>
      </c>
      <c r="F19" s="312">
        <v>46264</v>
      </c>
      <c r="G19" s="312">
        <v>50164</v>
      </c>
      <c r="H19" s="312">
        <v>53055</v>
      </c>
      <c r="I19" s="312">
        <v>57594</v>
      </c>
      <c r="J19" s="707">
        <v>65842</v>
      </c>
      <c r="K19" s="147">
        <v>66198</v>
      </c>
      <c r="L19" s="147">
        <v>66496</v>
      </c>
      <c r="M19" s="1214">
        <v>67201</v>
      </c>
      <c r="N19" s="147">
        <v>82522</v>
      </c>
      <c r="O19" s="147">
        <v>85731</v>
      </c>
      <c r="P19" s="596">
        <v>132597</v>
      </c>
      <c r="Q19" s="707">
        <v>151306</v>
      </c>
      <c r="R19" s="707">
        <v>179662</v>
      </c>
      <c r="S19" s="1572">
        <v>185857</v>
      </c>
    </row>
    <row r="20" spans="2:19" s="14" customFormat="1" ht="18.75" customHeight="1">
      <c r="B20" s="293" t="s">
        <v>132</v>
      </c>
      <c r="C20" s="82">
        <v>71111</v>
      </c>
      <c r="D20" s="312">
        <v>71922</v>
      </c>
      <c r="E20" s="82">
        <v>63207</v>
      </c>
      <c r="F20" s="312">
        <v>60958</v>
      </c>
      <c r="G20" s="312">
        <v>53882</v>
      </c>
      <c r="H20" s="312">
        <v>38829</v>
      </c>
      <c r="I20" s="312">
        <v>34148</v>
      </c>
      <c r="J20" s="707">
        <v>44057</v>
      </c>
      <c r="K20" s="147">
        <v>49145</v>
      </c>
      <c r="L20" s="147">
        <v>43366</v>
      </c>
      <c r="M20" s="1214">
        <v>61498</v>
      </c>
      <c r="N20" s="147">
        <v>85031</v>
      </c>
      <c r="O20" s="147">
        <v>70834</v>
      </c>
      <c r="P20" s="596">
        <v>92170</v>
      </c>
      <c r="Q20" s="707">
        <v>113884</v>
      </c>
      <c r="R20" s="707">
        <v>145403</v>
      </c>
      <c r="S20" s="1572">
        <v>151700</v>
      </c>
    </row>
    <row r="21" spans="2:19" s="14" customFormat="1" ht="18.75" customHeight="1">
      <c r="B21" s="225" t="s">
        <v>201</v>
      </c>
      <c r="C21" s="95">
        <v>50435</v>
      </c>
      <c r="D21" s="313">
        <v>46359</v>
      </c>
      <c r="E21" s="95">
        <v>40055</v>
      </c>
      <c r="F21" s="313">
        <v>25334</v>
      </c>
      <c r="G21" s="313">
        <v>19459</v>
      </c>
      <c r="H21" s="313">
        <v>18369</v>
      </c>
      <c r="I21" s="313">
        <v>21100</v>
      </c>
      <c r="J21" s="706">
        <v>24486</v>
      </c>
      <c r="K21" s="595">
        <v>20875</v>
      </c>
      <c r="L21" s="595">
        <v>18602</v>
      </c>
      <c r="M21" s="1213">
        <v>11603</v>
      </c>
      <c r="N21" s="595">
        <v>13261</v>
      </c>
      <c r="O21" s="595">
        <v>8116</v>
      </c>
      <c r="P21" s="1277">
        <v>9982</v>
      </c>
      <c r="Q21" s="706">
        <v>8700</v>
      </c>
      <c r="R21" s="706">
        <v>6726</v>
      </c>
      <c r="S21" s="1571">
        <v>6767</v>
      </c>
    </row>
    <row r="22" spans="2:19" s="14" customFormat="1" ht="18.75" customHeight="1">
      <c r="B22" s="293" t="s">
        <v>133</v>
      </c>
      <c r="C22" s="82">
        <v>261834</v>
      </c>
      <c r="D22" s="312">
        <v>257379</v>
      </c>
      <c r="E22" s="95">
        <v>279815</v>
      </c>
      <c r="F22" s="313">
        <v>336761</v>
      </c>
      <c r="G22" s="313">
        <v>394055</v>
      </c>
      <c r="H22" s="313">
        <v>377597</v>
      </c>
      <c r="I22" s="313">
        <v>386740</v>
      </c>
      <c r="J22" s="706">
        <v>407284</v>
      </c>
      <c r="K22" s="595">
        <v>424152</v>
      </c>
      <c r="L22" s="595">
        <v>413740</v>
      </c>
      <c r="M22" s="1213">
        <v>433029</v>
      </c>
      <c r="N22" s="595">
        <v>490320</v>
      </c>
      <c r="O22" s="595">
        <v>559939</v>
      </c>
      <c r="P22" s="1277">
        <v>616145</v>
      </c>
      <c r="Q22" s="706">
        <v>642236</v>
      </c>
      <c r="R22" s="706">
        <v>700784</v>
      </c>
      <c r="S22" s="1571">
        <v>751050</v>
      </c>
    </row>
    <row r="23" spans="2:19" s="14" customFormat="1" ht="18.75" customHeight="1">
      <c r="B23" s="293" t="s">
        <v>123</v>
      </c>
      <c r="C23" s="82">
        <v>55940</v>
      </c>
      <c r="D23" s="312">
        <v>65498</v>
      </c>
      <c r="E23" s="82">
        <v>62963</v>
      </c>
      <c r="F23" s="312">
        <v>60310</v>
      </c>
      <c r="G23" s="312">
        <v>45017</v>
      </c>
      <c r="H23" s="312">
        <v>44558</v>
      </c>
      <c r="I23" s="312">
        <v>45485</v>
      </c>
      <c r="J23" s="707">
        <v>63824</v>
      </c>
      <c r="K23" s="147">
        <v>84145</v>
      </c>
      <c r="L23" s="147">
        <v>78352</v>
      </c>
      <c r="M23" s="1214">
        <v>89747</v>
      </c>
      <c r="N23" s="147">
        <v>118273</v>
      </c>
      <c r="O23" s="147">
        <v>86293</v>
      </c>
      <c r="P23" s="596">
        <v>87955</v>
      </c>
      <c r="Q23" s="707">
        <v>95742</v>
      </c>
      <c r="R23" s="707">
        <v>102956</v>
      </c>
      <c r="S23" s="1572">
        <v>98694</v>
      </c>
    </row>
    <row r="24" spans="2:19" s="14" customFormat="1" ht="18.75" customHeight="1">
      <c r="B24" s="293" t="s">
        <v>124</v>
      </c>
      <c r="C24" s="82">
        <v>128301</v>
      </c>
      <c r="D24" s="312">
        <v>113222</v>
      </c>
      <c r="E24" s="82">
        <v>114596</v>
      </c>
      <c r="F24" s="312">
        <v>133625</v>
      </c>
      <c r="G24" s="312">
        <v>174791</v>
      </c>
      <c r="H24" s="312">
        <v>173618</v>
      </c>
      <c r="I24" s="312">
        <v>172944</v>
      </c>
      <c r="J24" s="707">
        <v>182949</v>
      </c>
      <c r="K24" s="147">
        <v>173066</v>
      </c>
      <c r="L24" s="147">
        <v>140975</v>
      </c>
      <c r="M24" s="1214">
        <v>157817</v>
      </c>
      <c r="N24" s="147">
        <v>183310</v>
      </c>
      <c r="O24" s="147">
        <v>129781</v>
      </c>
      <c r="P24" s="596">
        <v>130905</v>
      </c>
      <c r="Q24" s="707">
        <v>134637</v>
      </c>
      <c r="R24" s="707">
        <v>196596</v>
      </c>
      <c r="S24" s="1572">
        <v>227548</v>
      </c>
    </row>
    <row r="25" spans="2:19" s="14" customFormat="1" ht="18.75" customHeight="1">
      <c r="B25" s="293" t="s">
        <v>131</v>
      </c>
      <c r="C25" s="147">
        <v>805</v>
      </c>
      <c r="D25" s="312">
        <v>115</v>
      </c>
      <c r="E25" s="82">
        <v>229</v>
      </c>
      <c r="F25" s="312">
        <v>209</v>
      </c>
      <c r="G25" s="312">
        <v>1865</v>
      </c>
      <c r="H25" s="312">
        <v>163</v>
      </c>
      <c r="I25" s="312">
        <v>36</v>
      </c>
      <c r="J25" s="707">
        <v>49</v>
      </c>
      <c r="K25" s="147">
        <v>46</v>
      </c>
      <c r="L25" s="147">
        <v>173</v>
      </c>
      <c r="M25" s="1214">
        <v>3</v>
      </c>
      <c r="N25" s="147">
        <v>1943</v>
      </c>
      <c r="O25" s="147">
        <v>1328</v>
      </c>
      <c r="P25" s="596">
        <v>1223</v>
      </c>
      <c r="Q25" s="707">
        <v>364</v>
      </c>
      <c r="R25" s="707">
        <v>5052</v>
      </c>
      <c r="S25" s="1572">
        <v>5989</v>
      </c>
    </row>
    <row r="26" spans="2:19" s="14" customFormat="1" ht="18.75" customHeight="1">
      <c r="B26" s="293" t="s">
        <v>134</v>
      </c>
      <c r="C26" s="82">
        <v>11323</v>
      </c>
      <c r="D26" s="312">
        <v>16293</v>
      </c>
      <c r="E26" s="82">
        <v>10976</v>
      </c>
      <c r="F26" s="312">
        <v>9683</v>
      </c>
      <c r="G26" s="312">
        <v>7483</v>
      </c>
      <c r="H26" s="312">
        <v>9668</v>
      </c>
      <c r="I26" s="312">
        <v>9815</v>
      </c>
      <c r="J26" s="707">
        <v>8794</v>
      </c>
      <c r="K26" s="147">
        <v>12683</v>
      </c>
      <c r="L26" s="147">
        <v>11680</v>
      </c>
      <c r="M26" s="1214">
        <v>11804</v>
      </c>
      <c r="N26" s="147">
        <v>13012</v>
      </c>
      <c r="O26" s="147">
        <v>6650</v>
      </c>
      <c r="P26" s="596">
        <v>10003</v>
      </c>
      <c r="Q26" s="707">
        <v>5551</v>
      </c>
      <c r="R26" s="707">
        <v>7226</v>
      </c>
      <c r="S26" s="1572">
        <v>6981</v>
      </c>
    </row>
    <row r="27" spans="2:19" s="14" customFormat="1" ht="18.75" customHeight="1">
      <c r="B27" s="294" t="s">
        <v>135</v>
      </c>
      <c r="C27" s="96">
        <v>52063</v>
      </c>
      <c r="D27" s="314">
        <v>15332</v>
      </c>
      <c r="E27" s="96">
        <v>9461</v>
      </c>
      <c r="F27" s="314">
        <v>11329</v>
      </c>
      <c r="G27" s="314">
        <v>9227</v>
      </c>
      <c r="H27" s="314">
        <v>7507</v>
      </c>
      <c r="I27" s="314">
        <v>8650</v>
      </c>
      <c r="J27" s="707">
        <v>4630</v>
      </c>
      <c r="K27" s="147">
        <v>6192</v>
      </c>
      <c r="L27" s="147">
        <v>7300</v>
      </c>
      <c r="M27" s="1214">
        <v>7890</v>
      </c>
      <c r="N27" s="147">
        <v>8607</v>
      </c>
      <c r="O27" s="147">
        <v>6609</v>
      </c>
      <c r="P27" s="596">
        <v>11478</v>
      </c>
      <c r="Q27" s="707">
        <v>9744</v>
      </c>
      <c r="R27" s="707">
        <v>13220</v>
      </c>
      <c r="S27" s="1572">
        <v>13614</v>
      </c>
    </row>
    <row r="28" spans="2:19" s="17" customFormat="1" ht="21" customHeight="1">
      <c r="B28" s="295" t="s">
        <v>202</v>
      </c>
      <c r="C28" s="93">
        <v>884079</v>
      </c>
      <c r="D28" s="310">
        <v>852095</v>
      </c>
      <c r="E28" s="93">
        <v>858871</v>
      </c>
      <c r="F28" s="310">
        <v>898411</v>
      </c>
      <c r="G28" s="310">
        <v>973860</v>
      </c>
      <c r="H28" s="310">
        <v>910325</v>
      </c>
      <c r="I28" s="310">
        <v>908719</v>
      </c>
      <c r="J28" s="708">
        <v>974053</v>
      </c>
      <c r="K28" s="589">
        <v>1029409</v>
      </c>
      <c r="L28" s="589">
        <v>1012821</v>
      </c>
      <c r="M28" s="1215">
        <v>1104711</v>
      </c>
      <c r="N28" s="589">
        <v>1267460</v>
      </c>
      <c r="O28" s="589">
        <v>1216303</v>
      </c>
      <c r="P28" s="1279">
        <v>1424351</v>
      </c>
      <c r="Q28" s="708">
        <v>1512130</v>
      </c>
      <c r="R28" s="708">
        <v>1719623</v>
      </c>
      <c r="S28" s="1574">
        <v>1813222</v>
      </c>
    </row>
    <row r="29" spans="2:19" s="17" customFormat="1" ht="21" customHeight="1" thickBot="1">
      <c r="B29" s="63" t="s">
        <v>32</v>
      </c>
      <c r="C29" s="98">
        <v>2170145</v>
      </c>
      <c r="D29" s="316">
        <v>2190692</v>
      </c>
      <c r="E29" s="98">
        <v>2150050</v>
      </c>
      <c r="F29" s="316">
        <v>2220236</v>
      </c>
      <c r="G29" s="316">
        <v>2297358</v>
      </c>
      <c r="H29" s="316">
        <v>2056670</v>
      </c>
      <c r="I29" s="316">
        <v>2138466</v>
      </c>
      <c r="J29" s="710">
        <v>2350351</v>
      </c>
      <c r="K29" s="600">
        <v>2297059</v>
      </c>
      <c r="L29" s="600">
        <v>2230285</v>
      </c>
      <c r="M29" s="1217">
        <v>2300115</v>
      </c>
      <c r="N29" s="600">
        <v>2661680</v>
      </c>
      <c r="O29" s="600">
        <v>2660843</v>
      </c>
      <c r="P29" s="1280">
        <v>2886873</v>
      </c>
      <c r="Q29" s="710">
        <v>3087252</v>
      </c>
      <c r="R29" s="710">
        <v>3648023</v>
      </c>
      <c r="S29" s="1576">
        <v>3730422</v>
      </c>
    </row>
    <row r="30" spans="2:19" s="14" customFormat="1" ht="21" customHeight="1" thickTop="1">
      <c r="B30" s="61" t="s">
        <v>36</v>
      </c>
      <c r="C30" s="97"/>
      <c r="D30" s="315"/>
      <c r="E30" s="97"/>
      <c r="F30" s="315"/>
      <c r="G30" s="315"/>
      <c r="H30" s="315"/>
      <c r="I30" s="315"/>
      <c r="J30" s="711"/>
      <c r="K30" s="599"/>
      <c r="L30" s="813"/>
      <c r="M30" s="1218"/>
      <c r="N30" s="599"/>
      <c r="O30" s="599"/>
      <c r="P30" s="1016"/>
      <c r="Q30" s="711"/>
      <c r="R30" s="711"/>
      <c r="S30" s="1577"/>
    </row>
    <row r="31" spans="2:19" s="14" customFormat="1" ht="18.75" customHeight="1">
      <c r="B31" s="229" t="s">
        <v>136</v>
      </c>
      <c r="C31" s="95">
        <v>521682</v>
      </c>
      <c r="D31" s="313">
        <v>557198</v>
      </c>
      <c r="E31" s="95">
        <v>515989</v>
      </c>
      <c r="F31" s="313">
        <v>514585</v>
      </c>
      <c r="G31" s="313">
        <v>490865</v>
      </c>
      <c r="H31" s="313">
        <v>439245</v>
      </c>
      <c r="I31" s="313">
        <v>483049</v>
      </c>
      <c r="J31" s="706">
        <v>654138</v>
      </c>
      <c r="K31" s="595">
        <v>582296</v>
      </c>
      <c r="L31" s="595">
        <v>481768</v>
      </c>
      <c r="M31" s="1213">
        <v>475978</v>
      </c>
      <c r="N31" s="595">
        <v>545963</v>
      </c>
      <c r="O31" s="595">
        <v>579252</v>
      </c>
      <c r="P31" s="1277">
        <v>663135</v>
      </c>
      <c r="Q31" s="706">
        <v>596546</v>
      </c>
      <c r="R31" s="706">
        <v>749927</v>
      </c>
      <c r="S31" s="1571">
        <v>651715</v>
      </c>
    </row>
    <row r="32" spans="2:19" s="14" customFormat="1" ht="18.75" customHeight="1">
      <c r="B32" s="229" t="s">
        <v>585</v>
      </c>
      <c r="C32" s="95" t="s">
        <v>690</v>
      </c>
      <c r="D32" s="313" t="s">
        <v>690</v>
      </c>
      <c r="E32" s="313" t="s">
        <v>690</v>
      </c>
      <c r="F32" s="313" t="s">
        <v>690</v>
      </c>
      <c r="G32" s="313" t="s">
        <v>690</v>
      </c>
      <c r="H32" s="313" t="s">
        <v>690</v>
      </c>
      <c r="I32" s="313" t="s">
        <v>690</v>
      </c>
      <c r="J32" s="313" t="s">
        <v>690</v>
      </c>
      <c r="K32" s="313" t="s">
        <v>690</v>
      </c>
      <c r="L32" s="595">
        <v>15317</v>
      </c>
      <c r="M32" s="1213">
        <v>16778</v>
      </c>
      <c r="N32" s="595">
        <v>17427</v>
      </c>
      <c r="O32" s="595">
        <v>17305</v>
      </c>
      <c r="P32" s="1277">
        <v>19340</v>
      </c>
      <c r="Q32" s="706">
        <v>19729</v>
      </c>
      <c r="R32" s="706">
        <v>21601</v>
      </c>
      <c r="S32" s="1571">
        <v>22156</v>
      </c>
    </row>
    <row r="33" spans="2:19" s="14" customFormat="1" ht="18.75" customHeight="1">
      <c r="B33" s="226" t="s">
        <v>137</v>
      </c>
      <c r="C33" s="82">
        <v>256228</v>
      </c>
      <c r="D33" s="312">
        <v>298455</v>
      </c>
      <c r="E33" s="82">
        <v>258375</v>
      </c>
      <c r="F33" s="312">
        <v>227216</v>
      </c>
      <c r="G33" s="312">
        <v>208360</v>
      </c>
      <c r="H33" s="312">
        <v>168264</v>
      </c>
      <c r="I33" s="312">
        <v>158698</v>
      </c>
      <c r="J33" s="707">
        <v>113497</v>
      </c>
      <c r="K33" s="147">
        <v>149695</v>
      </c>
      <c r="L33" s="147">
        <v>186767</v>
      </c>
      <c r="M33" s="1214">
        <v>158595</v>
      </c>
      <c r="N33" s="147">
        <v>231216</v>
      </c>
      <c r="O33" s="147">
        <v>167775</v>
      </c>
      <c r="P33" s="596">
        <v>164138</v>
      </c>
      <c r="Q33" s="707">
        <v>199725</v>
      </c>
      <c r="R33" s="707">
        <v>299474</v>
      </c>
      <c r="S33" s="1572">
        <v>381581</v>
      </c>
    </row>
    <row r="34" spans="2:19" s="14" customFormat="1" ht="19.5" customHeight="1">
      <c r="B34" s="226" t="s">
        <v>125</v>
      </c>
      <c r="C34" s="82">
        <v>4640</v>
      </c>
      <c r="D34" s="312">
        <v>8989</v>
      </c>
      <c r="E34" s="82">
        <v>15952</v>
      </c>
      <c r="F34" s="312">
        <v>6400</v>
      </c>
      <c r="G34" s="312">
        <v>8803</v>
      </c>
      <c r="H34" s="312">
        <v>3728</v>
      </c>
      <c r="I34" s="312">
        <v>3669</v>
      </c>
      <c r="J34" s="707">
        <v>3394</v>
      </c>
      <c r="K34" s="147">
        <v>2511</v>
      </c>
      <c r="L34" s="147">
        <v>5257</v>
      </c>
      <c r="M34" s="1214">
        <v>6193</v>
      </c>
      <c r="N34" s="147">
        <v>8614</v>
      </c>
      <c r="O34" s="147">
        <v>5480</v>
      </c>
      <c r="P34" s="596">
        <v>4682</v>
      </c>
      <c r="Q34" s="707">
        <v>3437</v>
      </c>
      <c r="R34" s="707">
        <v>7685</v>
      </c>
      <c r="S34" s="1572">
        <v>6361</v>
      </c>
    </row>
    <row r="35" spans="2:19" s="14" customFormat="1" ht="18.75" customHeight="1">
      <c r="B35" s="226" t="s">
        <v>203</v>
      </c>
      <c r="C35" s="82">
        <v>8151</v>
      </c>
      <c r="D35" s="312">
        <v>9065</v>
      </c>
      <c r="E35" s="82">
        <v>7038</v>
      </c>
      <c r="F35" s="312">
        <v>8038</v>
      </c>
      <c r="G35" s="312">
        <v>7570</v>
      </c>
      <c r="H35" s="312">
        <v>6630</v>
      </c>
      <c r="I35" s="312">
        <v>9190</v>
      </c>
      <c r="J35" s="707">
        <v>13632</v>
      </c>
      <c r="K35" s="147">
        <v>10775</v>
      </c>
      <c r="L35" s="147">
        <v>6572</v>
      </c>
      <c r="M35" s="1214">
        <v>5851</v>
      </c>
      <c r="N35" s="147">
        <v>19007</v>
      </c>
      <c r="O35" s="147">
        <v>20633</v>
      </c>
      <c r="P35" s="596">
        <v>8900</v>
      </c>
      <c r="Q35" s="707">
        <v>8838</v>
      </c>
      <c r="R35" s="707">
        <v>13269</v>
      </c>
      <c r="S35" s="1572">
        <v>10233</v>
      </c>
    </row>
    <row r="36" spans="2:19" s="14" customFormat="1" ht="18.75" customHeight="1">
      <c r="B36" s="226" t="s">
        <v>138</v>
      </c>
      <c r="C36" s="82">
        <v>1680</v>
      </c>
      <c r="D36" s="312">
        <v>4074</v>
      </c>
      <c r="E36" s="82">
        <v>1419</v>
      </c>
      <c r="F36" s="312">
        <v>1207</v>
      </c>
      <c r="G36" s="312">
        <v>4271</v>
      </c>
      <c r="H36" s="312">
        <v>2525</v>
      </c>
      <c r="I36" s="312">
        <v>2124</v>
      </c>
      <c r="J36" s="707">
        <v>2069</v>
      </c>
      <c r="K36" s="147">
        <v>1026</v>
      </c>
      <c r="L36" s="147">
        <v>1956</v>
      </c>
      <c r="M36" s="1214">
        <v>3226</v>
      </c>
      <c r="N36" s="147">
        <v>4137</v>
      </c>
      <c r="O36" s="147">
        <v>2437</v>
      </c>
      <c r="P36" s="596">
        <v>3955</v>
      </c>
      <c r="Q36" s="707">
        <v>6227</v>
      </c>
      <c r="R36" s="707">
        <v>5613</v>
      </c>
      <c r="S36" s="1572">
        <v>5251</v>
      </c>
    </row>
    <row r="37" spans="2:19" s="14" customFormat="1" ht="18.75" customHeight="1">
      <c r="B37" s="332" t="s">
        <v>139</v>
      </c>
      <c r="C37" s="333">
        <v>70288</v>
      </c>
      <c r="D37" s="334">
        <v>60314</v>
      </c>
      <c r="E37" s="333">
        <v>50150</v>
      </c>
      <c r="F37" s="334">
        <v>54402</v>
      </c>
      <c r="G37" s="334">
        <v>53807</v>
      </c>
      <c r="H37" s="334">
        <v>53294</v>
      </c>
      <c r="I37" s="334">
        <v>60912</v>
      </c>
      <c r="J37" s="707">
        <v>55004</v>
      </c>
      <c r="K37" s="147">
        <v>60793</v>
      </c>
      <c r="L37" s="147">
        <v>56716</v>
      </c>
      <c r="M37" s="1214">
        <v>68130</v>
      </c>
      <c r="N37" s="147">
        <v>71259</v>
      </c>
      <c r="O37" s="147">
        <v>79676</v>
      </c>
      <c r="P37" s="596">
        <v>104482</v>
      </c>
      <c r="Q37" s="707">
        <v>151072</v>
      </c>
      <c r="R37" s="707">
        <v>136227</v>
      </c>
      <c r="S37" s="1572">
        <v>138285</v>
      </c>
    </row>
    <row r="38" spans="2:19" s="14" customFormat="1" ht="18.75" customHeight="1">
      <c r="B38" s="230" t="s">
        <v>140</v>
      </c>
      <c r="C38" s="96">
        <v>2627</v>
      </c>
      <c r="D38" s="314">
        <v>1221</v>
      </c>
      <c r="E38" s="96" t="s">
        <v>25</v>
      </c>
      <c r="F38" s="314" t="s">
        <v>478</v>
      </c>
      <c r="G38" s="314">
        <v>6860</v>
      </c>
      <c r="H38" s="314">
        <v>88</v>
      </c>
      <c r="I38" s="314">
        <v>101</v>
      </c>
      <c r="J38" s="707">
        <v>4182</v>
      </c>
      <c r="K38" s="147" t="s">
        <v>690</v>
      </c>
      <c r="L38" s="787">
        <v>1</v>
      </c>
      <c r="M38" s="1214" t="s">
        <v>690</v>
      </c>
      <c r="N38" s="147" t="s">
        <v>690</v>
      </c>
      <c r="O38" s="1225">
        <v>19260</v>
      </c>
      <c r="P38" s="1278">
        <v>4815</v>
      </c>
      <c r="Q38" s="1355" t="s">
        <v>690</v>
      </c>
      <c r="R38" s="1355">
        <v>7124</v>
      </c>
      <c r="S38" s="1573" t="s">
        <v>669</v>
      </c>
    </row>
    <row r="39" spans="2:19" s="17" customFormat="1" ht="21" customHeight="1">
      <c r="B39" s="62" t="s">
        <v>37</v>
      </c>
      <c r="C39" s="93">
        <v>865299</v>
      </c>
      <c r="D39" s="310">
        <v>939317</v>
      </c>
      <c r="E39" s="93">
        <v>848926</v>
      </c>
      <c r="F39" s="310">
        <v>811850</v>
      </c>
      <c r="G39" s="310">
        <v>780538</v>
      </c>
      <c r="H39" s="310">
        <v>673776</v>
      </c>
      <c r="I39" s="310">
        <v>717748</v>
      </c>
      <c r="J39" s="708">
        <v>845918</v>
      </c>
      <c r="K39" s="589">
        <v>807098</v>
      </c>
      <c r="L39" s="589">
        <v>754356</v>
      </c>
      <c r="M39" s="1215">
        <v>734754</v>
      </c>
      <c r="N39" s="589">
        <v>897627</v>
      </c>
      <c r="O39" s="589">
        <v>891821</v>
      </c>
      <c r="P39" s="1279">
        <v>968635</v>
      </c>
      <c r="Q39" s="708">
        <v>985578</v>
      </c>
      <c r="R39" s="708">
        <v>1233800</v>
      </c>
      <c r="S39" s="1574">
        <v>1215585</v>
      </c>
    </row>
    <row r="40" spans="2:19" s="17" customFormat="1" ht="21" customHeight="1">
      <c r="B40" s="64" t="s">
        <v>141</v>
      </c>
      <c r="C40" s="99"/>
      <c r="D40" s="317"/>
      <c r="E40" s="99"/>
      <c r="F40" s="317"/>
      <c r="G40" s="317"/>
      <c r="H40" s="317"/>
      <c r="I40" s="317"/>
      <c r="J40" s="712"/>
      <c r="K40" s="603"/>
      <c r="L40" s="603"/>
      <c r="M40" s="1219"/>
      <c r="N40" s="603"/>
      <c r="O40" s="603"/>
      <c r="P40" s="1281"/>
      <c r="Q40" s="712"/>
      <c r="R40" s="712"/>
      <c r="S40" s="1578"/>
    </row>
    <row r="41" spans="2:19" s="17" customFormat="1" ht="21" customHeight="1">
      <c r="B41" s="785" t="s">
        <v>587</v>
      </c>
      <c r="C41" s="786" t="s">
        <v>690</v>
      </c>
      <c r="D41" s="786" t="s">
        <v>690</v>
      </c>
      <c r="E41" s="786" t="s">
        <v>690</v>
      </c>
      <c r="F41" s="786" t="s">
        <v>690</v>
      </c>
      <c r="G41" s="786" t="s">
        <v>690</v>
      </c>
      <c r="H41" s="786" t="s">
        <v>690</v>
      </c>
      <c r="I41" s="786" t="s">
        <v>690</v>
      </c>
      <c r="J41" s="786" t="s">
        <v>690</v>
      </c>
      <c r="K41" s="786" t="s">
        <v>690</v>
      </c>
      <c r="L41" s="581">
        <v>63666</v>
      </c>
      <c r="M41" s="1220">
        <v>60460</v>
      </c>
      <c r="N41" s="595">
        <v>57836</v>
      </c>
      <c r="O41" s="595">
        <v>54104</v>
      </c>
      <c r="P41" s="1277">
        <v>85749</v>
      </c>
      <c r="Q41" s="706">
        <v>82849</v>
      </c>
      <c r="R41" s="706">
        <v>84105</v>
      </c>
      <c r="S41" s="1571">
        <v>86090</v>
      </c>
    </row>
    <row r="42" spans="2:19" s="17" customFormat="1" ht="21" customHeight="1">
      <c r="B42" s="784" t="s">
        <v>586</v>
      </c>
      <c r="C42" s="95">
        <v>859594</v>
      </c>
      <c r="D42" s="313">
        <v>819591</v>
      </c>
      <c r="E42" s="95">
        <v>818632</v>
      </c>
      <c r="F42" s="313">
        <v>838060</v>
      </c>
      <c r="G42" s="313">
        <v>830409</v>
      </c>
      <c r="H42" s="313">
        <v>754434</v>
      </c>
      <c r="I42" s="313">
        <v>766669</v>
      </c>
      <c r="J42" s="706">
        <v>797982</v>
      </c>
      <c r="K42" s="595">
        <v>723625</v>
      </c>
      <c r="L42" s="595">
        <v>706491</v>
      </c>
      <c r="M42" s="1213">
        <v>749739</v>
      </c>
      <c r="N42" s="147">
        <v>821508</v>
      </c>
      <c r="O42" s="147">
        <v>715929</v>
      </c>
      <c r="P42" s="596">
        <v>742566</v>
      </c>
      <c r="Q42" s="707">
        <v>886748</v>
      </c>
      <c r="R42" s="707">
        <v>996142</v>
      </c>
      <c r="S42" s="1572">
        <v>1038938</v>
      </c>
    </row>
    <row r="43" spans="2:19" s="17" customFormat="1" ht="21" customHeight="1">
      <c r="B43" s="226" t="s">
        <v>136</v>
      </c>
      <c r="C43" s="82">
        <v>14841</v>
      </c>
      <c r="D43" s="312">
        <v>13050</v>
      </c>
      <c r="E43" s="82">
        <v>9816</v>
      </c>
      <c r="F43" s="312">
        <v>10463</v>
      </c>
      <c r="G43" s="312">
        <v>9545</v>
      </c>
      <c r="H43" s="312">
        <v>9696</v>
      </c>
      <c r="I43" s="312">
        <v>3709</v>
      </c>
      <c r="J43" s="707">
        <v>4759</v>
      </c>
      <c r="K43" s="147">
        <v>12563</v>
      </c>
      <c r="L43" s="147">
        <v>9738</v>
      </c>
      <c r="M43" s="1214">
        <v>6136</v>
      </c>
      <c r="N43" s="147">
        <v>8203</v>
      </c>
      <c r="O43" s="147">
        <v>9234</v>
      </c>
      <c r="P43" s="596">
        <v>9671</v>
      </c>
      <c r="Q43" s="707">
        <v>12606</v>
      </c>
      <c r="R43" s="707">
        <v>44432</v>
      </c>
      <c r="S43" s="1572">
        <v>36119</v>
      </c>
    </row>
    <row r="44" spans="2:19" s="14" customFormat="1" ht="19.5" customHeight="1">
      <c r="B44" s="226" t="s">
        <v>125</v>
      </c>
      <c r="C44" s="82">
        <v>5209</v>
      </c>
      <c r="D44" s="312">
        <v>3042</v>
      </c>
      <c r="E44" s="82">
        <v>1884</v>
      </c>
      <c r="F44" s="312">
        <v>1721</v>
      </c>
      <c r="G44" s="312">
        <v>2942</v>
      </c>
      <c r="H44" s="312">
        <v>5001</v>
      </c>
      <c r="I44" s="312">
        <v>4004</v>
      </c>
      <c r="J44" s="707">
        <v>2634</v>
      </c>
      <c r="K44" s="147">
        <v>2693</v>
      </c>
      <c r="L44" s="147">
        <v>763</v>
      </c>
      <c r="M44" s="1214">
        <v>656</v>
      </c>
      <c r="N44" s="147">
        <v>117</v>
      </c>
      <c r="O44" s="147">
        <v>38</v>
      </c>
      <c r="P44" s="596">
        <v>555</v>
      </c>
      <c r="Q44" s="707">
        <v>2828</v>
      </c>
      <c r="R44" s="707">
        <v>5738</v>
      </c>
      <c r="S44" s="1572">
        <v>5981</v>
      </c>
    </row>
    <row r="45" spans="2:19" s="17" customFormat="1" ht="21" customHeight="1">
      <c r="B45" s="226" t="s">
        <v>142</v>
      </c>
      <c r="C45" s="82">
        <v>14311</v>
      </c>
      <c r="D45" s="312">
        <v>15674</v>
      </c>
      <c r="E45" s="82">
        <v>16158</v>
      </c>
      <c r="F45" s="312">
        <v>16917</v>
      </c>
      <c r="G45" s="312">
        <v>17943</v>
      </c>
      <c r="H45" s="312">
        <v>18727</v>
      </c>
      <c r="I45" s="312">
        <v>21381</v>
      </c>
      <c r="J45" s="707">
        <v>22016</v>
      </c>
      <c r="K45" s="147">
        <v>22139</v>
      </c>
      <c r="L45" s="147">
        <v>22077</v>
      </c>
      <c r="M45" s="1214">
        <v>21896</v>
      </c>
      <c r="N45" s="147">
        <v>23930</v>
      </c>
      <c r="O45" s="147">
        <v>22713</v>
      </c>
      <c r="P45" s="596">
        <v>24114</v>
      </c>
      <c r="Q45" s="707">
        <v>23279</v>
      </c>
      <c r="R45" s="707">
        <v>24581</v>
      </c>
      <c r="S45" s="1572">
        <v>24552</v>
      </c>
    </row>
    <row r="46" spans="2:19" s="14" customFormat="1" ht="18.75" customHeight="1">
      <c r="B46" s="226" t="s">
        <v>138</v>
      </c>
      <c r="C46" s="82">
        <v>12162</v>
      </c>
      <c r="D46" s="312">
        <v>14378</v>
      </c>
      <c r="E46" s="82">
        <v>18892</v>
      </c>
      <c r="F46" s="312">
        <v>20798</v>
      </c>
      <c r="G46" s="312">
        <v>25098</v>
      </c>
      <c r="H46" s="312">
        <v>18949</v>
      </c>
      <c r="I46" s="312">
        <v>20792</v>
      </c>
      <c r="J46" s="707">
        <v>21000</v>
      </c>
      <c r="K46" s="147">
        <v>36292</v>
      </c>
      <c r="L46" s="147">
        <v>31102</v>
      </c>
      <c r="M46" s="1214">
        <v>41725</v>
      </c>
      <c r="N46" s="147">
        <v>47951</v>
      </c>
      <c r="O46" s="147">
        <v>48962</v>
      </c>
      <c r="P46" s="596">
        <v>44599</v>
      </c>
      <c r="Q46" s="707">
        <v>39082</v>
      </c>
      <c r="R46" s="707">
        <v>43913</v>
      </c>
      <c r="S46" s="1572">
        <v>42413</v>
      </c>
    </row>
    <row r="47" spans="2:19" s="14" customFormat="1" ht="18.75" customHeight="1">
      <c r="B47" s="332" t="s">
        <v>204</v>
      </c>
      <c r="C47" s="333">
        <v>6533</v>
      </c>
      <c r="D47" s="334">
        <v>10619</v>
      </c>
      <c r="E47" s="333">
        <v>7313</v>
      </c>
      <c r="F47" s="334">
        <v>7321</v>
      </c>
      <c r="G47" s="334">
        <v>7591</v>
      </c>
      <c r="H47" s="334">
        <v>7475</v>
      </c>
      <c r="I47" s="334">
        <v>6490</v>
      </c>
      <c r="J47" s="707">
        <v>9968</v>
      </c>
      <c r="K47" s="147">
        <v>11235</v>
      </c>
      <c r="L47" s="147">
        <v>8943</v>
      </c>
      <c r="M47" s="1214">
        <v>9636</v>
      </c>
      <c r="N47" s="147">
        <v>8891</v>
      </c>
      <c r="O47" s="147">
        <v>15421</v>
      </c>
      <c r="P47" s="596">
        <v>12445</v>
      </c>
      <c r="Q47" s="707">
        <v>8709</v>
      </c>
      <c r="R47" s="707">
        <v>7963</v>
      </c>
      <c r="S47" s="1572">
        <v>7378</v>
      </c>
    </row>
    <row r="48" spans="2:19" s="17" customFormat="1" ht="21" customHeight="1">
      <c r="B48" s="226" t="s">
        <v>143</v>
      </c>
      <c r="C48" s="82">
        <v>18969</v>
      </c>
      <c r="D48" s="312">
        <v>19834</v>
      </c>
      <c r="E48" s="82">
        <v>17127</v>
      </c>
      <c r="F48" s="312">
        <v>20143</v>
      </c>
      <c r="G48" s="312">
        <v>32631</v>
      </c>
      <c r="H48" s="312">
        <v>18891</v>
      </c>
      <c r="I48" s="312">
        <v>19698</v>
      </c>
      <c r="J48" s="667">
        <v>20946</v>
      </c>
      <c r="K48" s="787">
        <v>19802</v>
      </c>
      <c r="L48" s="787">
        <v>11247</v>
      </c>
      <c r="M48" s="1221">
        <v>20470</v>
      </c>
      <c r="N48" s="787">
        <v>31734</v>
      </c>
      <c r="O48" s="787">
        <v>26042</v>
      </c>
      <c r="P48" s="1282">
        <v>38093</v>
      </c>
      <c r="Q48" s="667">
        <v>37954</v>
      </c>
      <c r="R48" s="667">
        <v>46419</v>
      </c>
      <c r="S48" s="1579">
        <v>59163</v>
      </c>
    </row>
    <row r="49" spans="1:19" s="17" customFormat="1" ht="21" customHeight="1">
      <c r="B49" s="62" t="s">
        <v>205</v>
      </c>
      <c r="C49" s="93">
        <v>931622</v>
      </c>
      <c r="D49" s="310">
        <v>896193</v>
      </c>
      <c r="E49" s="93">
        <v>889824</v>
      </c>
      <c r="F49" s="310">
        <v>915426</v>
      </c>
      <c r="G49" s="310">
        <v>926163</v>
      </c>
      <c r="H49" s="310">
        <v>833176</v>
      </c>
      <c r="I49" s="310">
        <v>842747</v>
      </c>
      <c r="J49" s="708">
        <v>879308</v>
      </c>
      <c r="K49" s="589">
        <v>828353</v>
      </c>
      <c r="L49" s="589">
        <v>854030</v>
      </c>
      <c r="M49" s="1215">
        <v>910722</v>
      </c>
      <c r="N49" s="589">
        <v>1000174</v>
      </c>
      <c r="O49" s="589">
        <v>892445</v>
      </c>
      <c r="P49" s="1279">
        <v>957795</v>
      </c>
      <c r="Q49" s="708">
        <v>1094057</v>
      </c>
      <c r="R49" s="708">
        <v>1253298</v>
      </c>
      <c r="S49" s="1574">
        <v>1300639</v>
      </c>
    </row>
    <row r="50" spans="1:19" s="17" customFormat="1" ht="21" customHeight="1" thickBot="1">
      <c r="B50" s="63" t="s">
        <v>38</v>
      </c>
      <c r="C50" s="98">
        <v>1796922</v>
      </c>
      <c r="D50" s="316">
        <v>1835511</v>
      </c>
      <c r="E50" s="98">
        <v>1738751</v>
      </c>
      <c r="F50" s="316">
        <v>1727277</v>
      </c>
      <c r="G50" s="316">
        <v>1706702</v>
      </c>
      <c r="H50" s="316">
        <v>1506953</v>
      </c>
      <c r="I50" s="316">
        <v>1560495</v>
      </c>
      <c r="J50" s="710">
        <v>1725227</v>
      </c>
      <c r="K50" s="600">
        <v>1635451</v>
      </c>
      <c r="L50" s="600">
        <v>1608387</v>
      </c>
      <c r="M50" s="1217">
        <v>1645476</v>
      </c>
      <c r="N50" s="600">
        <v>1897802</v>
      </c>
      <c r="O50" s="600">
        <v>1784266</v>
      </c>
      <c r="P50" s="1280">
        <v>1931245</v>
      </c>
      <c r="Q50" s="710">
        <v>2079636</v>
      </c>
      <c r="R50" s="710">
        <v>2494223</v>
      </c>
      <c r="S50" s="1576">
        <v>2516224</v>
      </c>
    </row>
    <row r="51" spans="1:19" s="17" customFormat="1" ht="21" customHeight="1" thickTop="1">
      <c r="B51" s="61" t="s">
        <v>144</v>
      </c>
      <c r="C51" s="99"/>
      <c r="D51" s="317"/>
      <c r="E51" s="99"/>
      <c r="F51" s="317"/>
      <c r="G51" s="317"/>
      <c r="H51" s="317"/>
      <c r="I51" s="317"/>
      <c r="J51" s="712"/>
      <c r="K51" s="603"/>
      <c r="L51" s="812"/>
      <c r="M51" s="1219"/>
      <c r="N51" s="603"/>
      <c r="O51" s="603"/>
      <c r="P51" s="1281"/>
      <c r="Q51" s="712"/>
      <c r="R51" s="712"/>
      <c r="S51" s="1578"/>
    </row>
    <row r="52" spans="1:19" s="14" customFormat="1" ht="18.75" customHeight="1">
      <c r="B52" s="229" t="s">
        <v>206</v>
      </c>
      <c r="C52" s="95">
        <v>160339</v>
      </c>
      <c r="D52" s="313">
        <v>160339</v>
      </c>
      <c r="E52" s="95">
        <v>160339</v>
      </c>
      <c r="F52" s="313">
        <v>160339</v>
      </c>
      <c r="G52" s="313">
        <v>160339</v>
      </c>
      <c r="H52" s="313">
        <v>160339</v>
      </c>
      <c r="I52" s="313">
        <v>160339</v>
      </c>
      <c r="J52" s="706">
        <v>160339</v>
      </c>
      <c r="K52" s="595">
        <v>160339</v>
      </c>
      <c r="L52" s="595">
        <v>160339</v>
      </c>
      <c r="M52" s="1213">
        <v>160339</v>
      </c>
      <c r="N52" s="595">
        <v>160339</v>
      </c>
      <c r="O52" s="595">
        <v>160339</v>
      </c>
      <c r="P52" s="1277">
        <v>160339</v>
      </c>
      <c r="Q52" s="706">
        <v>160339</v>
      </c>
      <c r="R52" s="706">
        <v>160339</v>
      </c>
      <c r="S52" s="1571">
        <v>160339</v>
      </c>
    </row>
    <row r="53" spans="1:19" s="14" customFormat="1" ht="18.75" customHeight="1">
      <c r="B53" s="226" t="s">
        <v>145</v>
      </c>
      <c r="C53" s="82">
        <v>146520</v>
      </c>
      <c r="D53" s="312">
        <v>146518</v>
      </c>
      <c r="E53" s="82">
        <v>146518</v>
      </c>
      <c r="F53" s="312">
        <v>146515</v>
      </c>
      <c r="G53" s="312">
        <v>146515</v>
      </c>
      <c r="H53" s="312">
        <v>146514</v>
      </c>
      <c r="I53" s="312">
        <v>146513</v>
      </c>
      <c r="J53" s="707">
        <v>146512</v>
      </c>
      <c r="K53" s="147">
        <v>146645</v>
      </c>
      <c r="L53" s="147">
        <v>146756</v>
      </c>
      <c r="M53" s="1214">
        <v>146814</v>
      </c>
      <c r="N53" s="147">
        <v>147027</v>
      </c>
      <c r="O53" s="147">
        <v>147601</v>
      </c>
      <c r="P53" s="596">
        <v>96448</v>
      </c>
      <c r="Q53" s="707">
        <v>96782</v>
      </c>
      <c r="R53" s="707">
        <v>47456</v>
      </c>
      <c r="S53" s="1572">
        <v>47728</v>
      </c>
    </row>
    <row r="54" spans="1:19" s="14" customFormat="1" ht="18.75" customHeight="1">
      <c r="B54" s="226" t="s">
        <v>146</v>
      </c>
      <c r="C54" s="82">
        <v>-138</v>
      </c>
      <c r="D54" s="312">
        <v>-147</v>
      </c>
      <c r="E54" s="82">
        <v>-148</v>
      </c>
      <c r="F54" s="312">
        <v>-157</v>
      </c>
      <c r="G54" s="312">
        <v>-159</v>
      </c>
      <c r="H54" s="312">
        <v>-161</v>
      </c>
      <c r="I54" s="312">
        <v>-170</v>
      </c>
      <c r="J54" s="312">
        <v>-174</v>
      </c>
      <c r="K54" s="82">
        <v>-865</v>
      </c>
      <c r="L54" s="82">
        <v>-10901</v>
      </c>
      <c r="M54" s="1088">
        <v>-15854</v>
      </c>
      <c r="N54" s="1226">
        <v>-31015</v>
      </c>
      <c r="O54" s="1226">
        <v>-31058</v>
      </c>
      <c r="P54" s="1283">
        <v>-21915</v>
      </c>
      <c r="Q54" s="1356">
        <v>-45701</v>
      </c>
      <c r="R54" s="1356">
        <v>-5230</v>
      </c>
      <c r="S54" s="1580">
        <v>-5215</v>
      </c>
    </row>
    <row r="55" spans="1:19" s="14" customFormat="1" ht="18.75" customHeight="1">
      <c r="B55" s="226" t="s">
        <v>147</v>
      </c>
      <c r="C55" s="82">
        <v>40885</v>
      </c>
      <c r="D55" s="312">
        <v>23580</v>
      </c>
      <c r="E55" s="82">
        <v>62826</v>
      </c>
      <c r="F55" s="312">
        <v>119617</v>
      </c>
      <c r="G55" s="312">
        <v>194557</v>
      </c>
      <c r="H55" s="312">
        <v>132415</v>
      </c>
      <c r="I55" s="312">
        <v>132682</v>
      </c>
      <c r="J55" s="706">
        <v>124348</v>
      </c>
      <c r="K55" s="595">
        <v>107576</v>
      </c>
      <c r="L55" s="595">
        <v>49777</v>
      </c>
      <c r="M55" s="1213">
        <v>77772</v>
      </c>
      <c r="N55" s="595">
        <v>136747</v>
      </c>
      <c r="O55" s="595">
        <v>138638</v>
      </c>
      <c r="P55" s="1277">
        <v>199190</v>
      </c>
      <c r="Q55" s="706">
        <v>190096</v>
      </c>
      <c r="R55" s="706">
        <v>272375</v>
      </c>
      <c r="S55" s="1571">
        <v>314597</v>
      </c>
    </row>
    <row r="56" spans="1:19" s="14" customFormat="1" ht="18.75" customHeight="1">
      <c r="B56" s="332" t="s">
        <v>148</v>
      </c>
      <c r="C56" s="333">
        <v>-1320</v>
      </c>
      <c r="D56" s="334">
        <v>-327</v>
      </c>
      <c r="E56" s="333">
        <v>13053</v>
      </c>
      <c r="F56" s="334">
        <v>33538</v>
      </c>
      <c r="G56" s="334">
        <v>49731</v>
      </c>
      <c r="H56" s="334">
        <v>81245</v>
      </c>
      <c r="I56" s="334">
        <v>111149</v>
      </c>
      <c r="J56" s="713">
        <v>155437</v>
      </c>
      <c r="K56" s="788">
        <v>204600</v>
      </c>
      <c r="L56" s="788">
        <v>233151</v>
      </c>
      <c r="M56" s="1222">
        <v>250039</v>
      </c>
      <c r="N56" s="788">
        <v>314913</v>
      </c>
      <c r="O56" s="788">
        <v>422193</v>
      </c>
      <c r="P56" s="1284">
        <v>490013</v>
      </c>
      <c r="Q56" s="713">
        <v>567439</v>
      </c>
      <c r="R56" s="713">
        <v>615428</v>
      </c>
      <c r="S56" s="1581">
        <v>627272</v>
      </c>
    </row>
    <row r="57" spans="1:19" s="14" customFormat="1" ht="18.75" customHeight="1">
      <c r="B57" s="659" t="s">
        <v>471</v>
      </c>
      <c r="C57" s="660">
        <v>346285</v>
      </c>
      <c r="D57" s="661">
        <v>329962</v>
      </c>
      <c r="E57" s="660">
        <v>382589</v>
      </c>
      <c r="F57" s="661">
        <v>459853</v>
      </c>
      <c r="G57" s="661">
        <v>550983</v>
      </c>
      <c r="H57" s="661">
        <v>520353</v>
      </c>
      <c r="I57" s="661">
        <v>550513</v>
      </c>
      <c r="J57" s="714">
        <v>586464</v>
      </c>
      <c r="K57" s="789">
        <v>618295</v>
      </c>
      <c r="L57" s="789">
        <v>579123</v>
      </c>
      <c r="M57" s="1223">
        <v>619111</v>
      </c>
      <c r="N57" s="789">
        <v>728012</v>
      </c>
      <c r="O57" s="789">
        <v>837713</v>
      </c>
      <c r="P57" s="1285">
        <v>924076</v>
      </c>
      <c r="Q57" s="714">
        <v>968956</v>
      </c>
      <c r="R57" s="714">
        <v>1090369</v>
      </c>
      <c r="S57" s="1582">
        <v>1144722</v>
      </c>
    </row>
    <row r="58" spans="1:19" s="14" customFormat="1" ht="18.75" customHeight="1">
      <c r="B58" s="659" t="s">
        <v>149</v>
      </c>
      <c r="C58" s="660">
        <v>26937</v>
      </c>
      <c r="D58" s="661">
        <v>25218</v>
      </c>
      <c r="E58" s="660">
        <v>28709</v>
      </c>
      <c r="F58" s="661">
        <v>33105</v>
      </c>
      <c r="G58" s="661">
        <v>39672</v>
      </c>
      <c r="H58" s="661">
        <v>29363</v>
      </c>
      <c r="I58" s="661">
        <v>27457</v>
      </c>
      <c r="J58" s="715">
        <v>38659</v>
      </c>
      <c r="K58" s="790">
        <v>43312</v>
      </c>
      <c r="L58" s="790">
        <v>42774</v>
      </c>
      <c r="M58" s="1224">
        <v>35527</v>
      </c>
      <c r="N58" s="790">
        <v>35866</v>
      </c>
      <c r="O58" s="790">
        <v>38863</v>
      </c>
      <c r="P58" s="1286">
        <v>31550</v>
      </c>
      <c r="Q58" s="715">
        <v>38659</v>
      </c>
      <c r="R58" s="715">
        <v>63430</v>
      </c>
      <c r="S58" s="1583">
        <v>69475</v>
      </c>
    </row>
    <row r="59" spans="1:19" s="17" customFormat="1" ht="21" customHeight="1">
      <c r="B59" s="62" t="s">
        <v>150</v>
      </c>
      <c r="C59" s="93">
        <v>373223</v>
      </c>
      <c r="D59" s="310">
        <v>355180</v>
      </c>
      <c r="E59" s="93">
        <v>411298</v>
      </c>
      <c r="F59" s="310">
        <v>492959</v>
      </c>
      <c r="G59" s="310">
        <v>590656</v>
      </c>
      <c r="H59" s="310">
        <v>549716</v>
      </c>
      <c r="I59" s="310">
        <v>577970</v>
      </c>
      <c r="J59" s="708">
        <v>625124</v>
      </c>
      <c r="K59" s="589">
        <v>661607</v>
      </c>
      <c r="L59" s="589">
        <v>621898</v>
      </c>
      <c r="M59" s="1215">
        <v>654639</v>
      </c>
      <c r="N59" s="589">
        <v>763878</v>
      </c>
      <c r="O59" s="589">
        <v>876576</v>
      </c>
      <c r="P59" s="1279">
        <v>955627</v>
      </c>
      <c r="Q59" s="708">
        <v>1007616</v>
      </c>
      <c r="R59" s="708">
        <v>1153800</v>
      </c>
      <c r="S59" s="1574">
        <v>1214198</v>
      </c>
    </row>
    <row r="60" spans="1:19" s="17" customFormat="1" ht="20.25" customHeight="1" thickBot="1">
      <c r="B60" s="63" t="s">
        <v>207</v>
      </c>
      <c r="C60" s="98">
        <v>2170145</v>
      </c>
      <c r="D60" s="316">
        <v>2190692</v>
      </c>
      <c r="E60" s="98">
        <v>2150050</v>
      </c>
      <c r="F60" s="316">
        <v>2220236</v>
      </c>
      <c r="G60" s="316">
        <v>2297358</v>
      </c>
      <c r="H60" s="316">
        <v>2056670</v>
      </c>
      <c r="I60" s="316">
        <v>2138466</v>
      </c>
      <c r="J60" s="710">
        <v>2350351</v>
      </c>
      <c r="K60" s="600">
        <v>2297059</v>
      </c>
      <c r="L60" s="600">
        <v>2230285</v>
      </c>
      <c r="M60" s="1217">
        <v>2300115</v>
      </c>
      <c r="N60" s="600">
        <v>2661680</v>
      </c>
      <c r="O60" s="600">
        <v>2660843</v>
      </c>
      <c r="P60" s="1280">
        <v>2886873</v>
      </c>
      <c r="Q60" s="710">
        <v>3087252</v>
      </c>
      <c r="R60" s="710">
        <v>3648023</v>
      </c>
      <c r="S60" s="1576">
        <v>3730422</v>
      </c>
    </row>
    <row r="61" spans="1:19" ht="15" customHeight="1" thickTop="1">
      <c r="B61" s="1646" t="s">
        <v>611</v>
      </c>
      <c r="C61" s="1646"/>
      <c r="D61" s="1646"/>
      <c r="E61" s="1646"/>
      <c r="F61" s="1646"/>
      <c r="G61" s="1646"/>
      <c r="H61" s="1646"/>
      <c r="I61" s="1646"/>
      <c r="J61" s="1646"/>
      <c r="K61" s="1646"/>
      <c r="L61" s="1646"/>
      <c r="M61" s="1646"/>
      <c r="N61" s="1646"/>
      <c r="O61" s="1646"/>
      <c r="P61" s="1211"/>
      <c r="Q61" s="1211"/>
    </row>
    <row r="62" spans="1:19" s="87" customFormat="1" ht="14.25" customHeight="1">
      <c r="A62" s="20"/>
      <c r="B62" s="1079"/>
      <c r="C62" s="1079"/>
      <c r="D62" s="1079"/>
      <c r="E62" s="1079"/>
      <c r="F62" s="1079"/>
      <c r="G62" s="1079"/>
      <c r="H62" s="1079"/>
      <c r="I62" s="1079"/>
      <c r="J62" s="1079"/>
      <c r="K62" s="1079"/>
      <c r="L62" s="20"/>
      <c r="M62" s="20"/>
      <c r="N62" s="20"/>
      <c r="O62" s="20"/>
      <c r="P62" s="20"/>
      <c r="Q62" s="20"/>
    </row>
    <row r="63" spans="1:19" ht="14.25" customHeight="1">
      <c r="B63" s="1079"/>
      <c r="C63" s="1079"/>
      <c r="D63" s="1079"/>
      <c r="E63" s="1079"/>
      <c r="F63" s="1079"/>
      <c r="G63" s="1079"/>
      <c r="H63" s="1079"/>
      <c r="I63" s="1079"/>
      <c r="J63" s="1079"/>
      <c r="K63" s="1079"/>
    </row>
    <row r="64" spans="1:19" ht="14.25" customHeight="1">
      <c r="B64" s="1079"/>
      <c r="C64" s="1079"/>
      <c r="D64" s="1079"/>
      <c r="E64" s="1079"/>
      <c r="F64" s="1079"/>
      <c r="G64" s="1079"/>
      <c r="H64" s="1079"/>
      <c r="I64" s="1079"/>
      <c r="J64" s="1079"/>
      <c r="K64" s="1079"/>
    </row>
    <row r="65" spans="2:11" ht="14.25" customHeight="1">
      <c r="B65" s="1079"/>
      <c r="C65" s="1079"/>
      <c r="D65" s="1079"/>
      <c r="E65" s="1079"/>
      <c r="F65" s="1079"/>
      <c r="G65" s="1079"/>
      <c r="H65" s="1079"/>
      <c r="I65" s="1079"/>
      <c r="J65" s="1079"/>
      <c r="K65" s="1079"/>
    </row>
  </sheetData>
  <mergeCells count="1">
    <mergeCell ref="B61:O61"/>
  </mergeCells>
  <phoneticPr fontId="2"/>
  <printOptions horizontalCentered="1"/>
  <pageMargins left="0.54" right="0.79" top="0.69" bottom="0.43" header="0.27559055118110237" footer="0.34"/>
  <pageSetup paperSize="8" scale="48"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73"/>
  <sheetViews>
    <sheetView showGridLines="0" view="pageBreakPreview" zoomScale="70" zoomScaleNormal="70" zoomScaleSheetLayoutView="70" workbookViewId="0"/>
  </sheetViews>
  <sheetFormatPr defaultColWidth="9" defaultRowHeight="17.5"/>
  <cols>
    <col min="1" max="1" width="3.6328125" style="23" customWidth="1"/>
    <col min="2" max="2" width="2.6328125" style="23" customWidth="1"/>
    <col min="3" max="3" width="70.6328125" style="23" customWidth="1"/>
    <col min="4" max="4" width="16.6328125" style="31" customWidth="1"/>
    <col min="5" max="5" width="16.6328125" style="629" customWidth="1"/>
    <col min="6" max="7" width="16.6328125" style="31" customWidth="1"/>
    <col min="8" max="8" width="16.6328125" style="629" customWidth="1"/>
    <col min="9" max="13" width="16.6328125" style="31" customWidth="1"/>
    <col min="14" max="16384" width="9" style="23"/>
  </cols>
  <sheetData>
    <row r="1" spans="1:13" ht="22.5" customHeight="1">
      <c r="A1" s="32" t="s">
        <v>408</v>
      </c>
      <c r="B1" s="32"/>
      <c r="E1" s="90"/>
      <c r="H1" s="90"/>
      <c r="J1" s="88"/>
      <c r="K1" s="88"/>
      <c r="L1" s="88"/>
      <c r="M1" s="88" t="s">
        <v>240</v>
      </c>
    </row>
    <row r="2" spans="1:13" ht="7.5" customHeight="1">
      <c r="B2" s="24"/>
      <c r="E2" s="88"/>
      <c r="H2" s="88"/>
    </row>
    <row r="3" spans="1:13" s="25" customFormat="1" ht="15.75" customHeight="1">
      <c r="B3" s="1658"/>
      <c r="C3" s="1659"/>
      <c r="D3" s="1647" t="s">
        <v>241</v>
      </c>
      <c r="E3" s="1647" t="s">
        <v>242</v>
      </c>
      <c r="F3" s="1647" t="s">
        <v>243</v>
      </c>
      <c r="G3" s="1647" t="s">
        <v>244</v>
      </c>
      <c r="H3" s="1647" t="s">
        <v>245</v>
      </c>
      <c r="I3" s="1647" t="s">
        <v>246</v>
      </c>
      <c r="J3" s="1647" t="s">
        <v>247</v>
      </c>
      <c r="K3" s="1650" t="s">
        <v>248</v>
      </c>
      <c r="L3" s="1652" t="s">
        <v>249</v>
      </c>
      <c r="M3" s="1654" t="s">
        <v>250</v>
      </c>
    </row>
    <row r="4" spans="1:13" s="25" customFormat="1" ht="21.75" customHeight="1">
      <c r="B4" s="1660"/>
      <c r="C4" s="1661"/>
      <c r="D4" s="1648"/>
      <c r="E4" s="1648"/>
      <c r="F4" s="1648"/>
      <c r="G4" s="1648"/>
      <c r="H4" s="1648"/>
      <c r="I4" s="1648"/>
      <c r="J4" s="1648"/>
      <c r="K4" s="1651"/>
      <c r="L4" s="1653"/>
      <c r="M4" s="1655"/>
    </row>
    <row r="5" spans="1:13" ht="25.5" customHeight="1">
      <c r="B5" s="65" t="s">
        <v>409</v>
      </c>
      <c r="C5" s="14"/>
      <c r="D5" s="611"/>
      <c r="E5" s="611"/>
      <c r="F5" s="611"/>
      <c r="G5" s="611"/>
      <c r="H5" s="611"/>
      <c r="I5" s="611"/>
      <c r="J5" s="611"/>
      <c r="K5" s="612"/>
      <c r="L5" s="319"/>
      <c r="M5" s="251"/>
    </row>
    <row r="6" spans="1:13" ht="24" customHeight="1">
      <c r="B6" s="44"/>
      <c r="C6" s="66" t="s">
        <v>410</v>
      </c>
      <c r="D6" s="582">
        <v>-42101</v>
      </c>
      <c r="E6" s="582">
        <v>-380079</v>
      </c>
      <c r="F6" s="582">
        <v>69414</v>
      </c>
      <c r="G6" s="582">
        <v>88085</v>
      </c>
      <c r="H6" s="582">
        <v>88344</v>
      </c>
      <c r="I6" s="582">
        <v>37070</v>
      </c>
      <c r="J6" s="582">
        <v>18894</v>
      </c>
      <c r="K6" s="583">
        <v>39312</v>
      </c>
      <c r="L6" s="307">
        <v>61454</v>
      </c>
      <c r="M6" s="213">
        <v>31719</v>
      </c>
    </row>
    <row r="7" spans="1:13" ht="24" customHeight="1">
      <c r="B7" s="44"/>
      <c r="C7" s="67" t="s">
        <v>411</v>
      </c>
      <c r="D7" s="92">
        <v>33557</v>
      </c>
      <c r="E7" s="92">
        <v>24784</v>
      </c>
      <c r="F7" s="92">
        <v>25958</v>
      </c>
      <c r="G7" s="92">
        <v>23928</v>
      </c>
      <c r="H7" s="92">
        <v>28844</v>
      </c>
      <c r="I7" s="92">
        <v>26698</v>
      </c>
      <c r="J7" s="92">
        <v>23196</v>
      </c>
      <c r="K7" s="585">
        <v>24096</v>
      </c>
      <c r="L7" s="308">
        <v>33289</v>
      </c>
      <c r="M7" s="214">
        <v>30944</v>
      </c>
    </row>
    <row r="8" spans="1:13" ht="24" customHeight="1">
      <c r="B8" s="44"/>
      <c r="C8" s="69" t="s">
        <v>308</v>
      </c>
      <c r="D8" s="92" t="s">
        <v>260</v>
      </c>
      <c r="E8" s="92" t="s">
        <v>260</v>
      </c>
      <c r="F8" s="92">
        <v>2022</v>
      </c>
      <c r="G8" s="92">
        <v>3393</v>
      </c>
      <c r="H8" s="92">
        <v>6994</v>
      </c>
      <c r="I8" s="92">
        <v>12151</v>
      </c>
      <c r="J8" s="92">
        <v>9402</v>
      </c>
      <c r="K8" s="585">
        <v>9687</v>
      </c>
      <c r="L8" s="308">
        <v>6101</v>
      </c>
      <c r="M8" s="214">
        <v>11893</v>
      </c>
    </row>
    <row r="9" spans="1:13" ht="24" customHeight="1">
      <c r="B9" s="44"/>
      <c r="C9" s="69" t="s">
        <v>412</v>
      </c>
      <c r="D9" s="92">
        <v>8998</v>
      </c>
      <c r="E9" s="92">
        <v>13415</v>
      </c>
      <c r="F9" s="92">
        <v>950</v>
      </c>
      <c r="G9" s="92">
        <v>3957</v>
      </c>
      <c r="H9" s="92">
        <v>6085</v>
      </c>
      <c r="I9" s="92">
        <v>15132</v>
      </c>
      <c r="J9" s="92">
        <v>16543</v>
      </c>
      <c r="K9" s="585">
        <v>801</v>
      </c>
      <c r="L9" s="308">
        <v>2640</v>
      </c>
      <c r="M9" s="214">
        <v>1530</v>
      </c>
    </row>
    <row r="10" spans="1:13" ht="24" customHeight="1">
      <c r="B10" s="44"/>
      <c r="C10" s="69" t="s">
        <v>413</v>
      </c>
      <c r="D10" s="92" t="s">
        <v>260</v>
      </c>
      <c r="E10" s="92" t="s">
        <v>260</v>
      </c>
      <c r="F10" s="92" t="s">
        <v>260</v>
      </c>
      <c r="G10" s="584">
        <v>4016</v>
      </c>
      <c r="H10" s="584">
        <v>3564</v>
      </c>
      <c r="I10" s="584">
        <v>5119</v>
      </c>
      <c r="J10" s="584">
        <v>4443</v>
      </c>
      <c r="K10" s="613">
        <v>4548</v>
      </c>
      <c r="L10" s="614">
        <v>4998</v>
      </c>
      <c r="M10" s="615">
        <v>4774</v>
      </c>
    </row>
    <row r="11" spans="1:13" ht="24" customHeight="1">
      <c r="B11" s="44"/>
      <c r="C11" s="67" t="s">
        <v>414</v>
      </c>
      <c r="D11" s="92">
        <v>23570</v>
      </c>
      <c r="E11" s="92">
        <v>64121</v>
      </c>
      <c r="F11" s="92">
        <v>-110810</v>
      </c>
      <c r="G11" s="92">
        <v>-6148</v>
      </c>
      <c r="H11" s="92">
        <v>-41067</v>
      </c>
      <c r="I11" s="92">
        <v>-16127</v>
      </c>
      <c r="J11" s="92">
        <v>-3977</v>
      </c>
      <c r="K11" s="585">
        <v>1619</v>
      </c>
      <c r="L11" s="308">
        <v>-15162</v>
      </c>
      <c r="M11" s="214">
        <v>-3590</v>
      </c>
    </row>
    <row r="12" spans="1:13" ht="24" customHeight="1">
      <c r="B12" s="44"/>
      <c r="C12" s="67" t="s">
        <v>415</v>
      </c>
      <c r="D12" s="92" t="s">
        <v>260</v>
      </c>
      <c r="E12" s="92">
        <v>-7843</v>
      </c>
      <c r="F12" s="92">
        <v>-3630</v>
      </c>
      <c r="G12" s="92">
        <v>-3015</v>
      </c>
      <c r="H12" s="92">
        <v>-2926</v>
      </c>
      <c r="I12" s="92">
        <v>-2088</v>
      </c>
      <c r="J12" s="92">
        <v>-3296</v>
      </c>
      <c r="K12" s="613">
        <v>901</v>
      </c>
      <c r="L12" s="614">
        <v>1130</v>
      </c>
      <c r="M12" s="615">
        <v>1744</v>
      </c>
    </row>
    <row r="13" spans="1:13" ht="24" customHeight="1">
      <c r="B13" s="44"/>
      <c r="C13" s="67" t="s">
        <v>416</v>
      </c>
      <c r="D13" s="92">
        <v>-29116</v>
      </c>
      <c r="E13" s="92">
        <v>-22084</v>
      </c>
      <c r="F13" s="92">
        <v>-20030</v>
      </c>
      <c r="G13" s="92">
        <v>-21048</v>
      </c>
      <c r="H13" s="92">
        <v>-18719</v>
      </c>
      <c r="I13" s="92">
        <v>-17947</v>
      </c>
      <c r="J13" s="92">
        <v>-9672</v>
      </c>
      <c r="K13" s="585">
        <v>-8390</v>
      </c>
      <c r="L13" s="308">
        <v>-10972</v>
      </c>
      <c r="M13" s="214">
        <v>-7512</v>
      </c>
    </row>
    <row r="14" spans="1:13" ht="24" customHeight="1">
      <c r="B14" s="44"/>
      <c r="C14" s="69" t="s">
        <v>417</v>
      </c>
      <c r="D14" s="92">
        <v>55675</v>
      </c>
      <c r="E14" s="92">
        <v>48754</v>
      </c>
      <c r="F14" s="92">
        <v>40143</v>
      </c>
      <c r="G14" s="92">
        <v>38421</v>
      </c>
      <c r="H14" s="92">
        <v>33284</v>
      </c>
      <c r="I14" s="92">
        <v>29452</v>
      </c>
      <c r="J14" s="92">
        <v>25987</v>
      </c>
      <c r="K14" s="585">
        <v>23936</v>
      </c>
      <c r="L14" s="308">
        <v>24217</v>
      </c>
      <c r="M14" s="214">
        <v>21026</v>
      </c>
    </row>
    <row r="15" spans="1:13" ht="24" customHeight="1">
      <c r="B15" s="44"/>
      <c r="C15" s="69" t="s">
        <v>418</v>
      </c>
      <c r="D15" s="92" t="s">
        <v>260</v>
      </c>
      <c r="E15" s="92">
        <v>-322</v>
      </c>
      <c r="F15" s="92">
        <v>320</v>
      </c>
      <c r="G15" s="584">
        <v>3</v>
      </c>
      <c r="H15" s="584">
        <v>5053</v>
      </c>
      <c r="I15" s="584">
        <v>5294</v>
      </c>
      <c r="J15" s="92">
        <v>-1832</v>
      </c>
      <c r="K15" s="613">
        <v>3907</v>
      </c>
      <c r="L15" s="614">
        <v>445</v>
      </c>
      <c r="M15" s="214">
        <v>-9447</v>
      </c>
    </row>
    <row r="16" spans="1:13" ht="24" customHeight="1">
      <c r="B16" s="44"/>
      <c r="C16" s="69" t="s">
        <v>419</v>
      </c>
      <c r="D16" s="92">
        <v>-5929</v>
      </c>
      <c r="E16" s="92">
        <v>-10741</v>
      </c>
      <c r="F16" s="92">
        <v>-19149</v>
      </c>
      <c r="G16" s="92">
        <v>-23752</v>
      </c>
      <c r="H16" s="92">
        <v>-28911</v>
      </c>
      <c r="I16" s="92">
        <v>-2455</v>
      </c>
      <c r="J16" s="92">
        <v>-9179</v>
      </c>
      <c r="K16" s="585">
        <v>-19297</v>
      </c>
      <c r="L16" s="308">
        <v>-12566</v>
      </c>
      <c r="M16" s="214">
        <v>-15588</v>
      </c>
    </row>
    <row r="17" spans="2:13" ht="24" customHeight="1">
      <c r="B17" s="44"/>
      <c r="C17" s="67" t="s">
        <v>420</v>
      </c>
      <c r="D17" s="92">
        <v>-21945</v>
      </c>
      <c r="E17" s="92">
        <v>360</v>
      </c>
      <c r="F17" s="92">
        <v>-4025</v>
      </c>
      <c r="G17" s="92">
        <v>-14787</v>
      </c>
      <c r="H17" s="92">
        <v>-9265</v>
      </c>
      <c r="I17" s="92">
        <v>-30217</v>
      </c>
      <c r="J17" s="92">
        <v>-32375</v>
      </c>
      <c r="K17" s="585">
        <v>-755</v>
      </c>
      <c r="L17" s="308">
        <v>-9286</v>
      </c>
      <c r="M17" s="214">
        <v>-10255</v>
      </c>
    </row>
    <row r="18" spans="2:13" ht="24" customHeight="1">
      <c r="B18" s="44"/>
      <c r="C18" s="616" t="s">
        <v>421</v>
      </c>
      <c r="D18" s="92">
        <v>4317</v>
      </c>
      <c r="E18" s="92">
        <v>95495</v>
      </c>
      <c r="F18" s="92">
        <v>-2238</v>
      </c>
      <c r="G18" s="92">
        <v>-9452</v>
      </c>
      <c r="H18" s="92">
        <v>285</v>
      </c>
      <c r="I18" s="92">
        <v>-6263</v>
      </c>
      <c r="J18" s="92">
        <v>-990</v>
      </c>
      <c r="K18" s="585">
        <v>-4386</v>
      </c>
      <c r="L18" s="308">
        <v>-2393</v>
      </c>
      <c r="M18" s="214">
        <v>-2632</v>
      </c>
    </row>
    <row r="19" spans="2:13" ht="24" customHeight="1">
      <c r="B19" s="44"/>
      <c r="C19" s="616" t="s">
        <v>422</v>
      </c>
      <c r="D19" s="92" t="s">
        <v>260</v>
      </c>
      <c r="E19" s="92" t="s">
        <v>260</v>
      </c>
      <c r="F19" s="92" t="s">
        <v>260</v>
      </c>
      <c r="G19" s="584" t="s">
        <v>260</v>
      </c>
      <c r="H19" s="584" t="s">
        <v>260</v>
      </c>
      <c r="I19" s="584" t="s">
        <v>260</v>
      </c>
      <c r="J19" s="584" t="s">
        <v>260</v>
      </c>
      <c r="K19" s="585">
        <v>-10307</v>
      </c>
      <c r="L19" s="308">
        <v>-194</v>
      </c>
      <c r="M19" s="615" t="s">
        <v>260</v>
      </c>
    </row>
    <row r="20" spans="2:13" ht="24" customHeight="1">
      <c r="B20" s="44"/>
      <c r="C20" s="616" t="s">
        <v>423</v>
      </c>
      <c r="D20" s="92">
        <v>101743</v>
      </c>
      <c r="E20" s="92">
        <v>7171</v>
      </c>
      <c r="F20" s="92">
        <v>26492</v>
      </c>
      <c r="G20" s="92">
        <v>-62697</v>
      </c>
      <c r="H20" s="92">
        <v>-26135</v>
      </c>
      <c r="I20" s="92">
        <v>118034</v>
      </c>
      <c r="J20" s="92">
        <v>57221</v>
      </c>
      <c r="K20" s="585">
        <v>-30328</v>
      </c>
      <c r="L20" s="308">
        <v>-19910</v>
      </c>
      <c r="M20" s="214">
        <v>35621</v>
      </c>
    </row>
    <row r="21" spans="2:13" ht="24" customHeight="1">
      <c r="B21" s="44"/>
      <c r="C21" s="67" t="s">
        <v>424</v>
      </c>
      <c r="D21" s="92">
        <v>52938</v>
      </c>
      <c r="E21" s="92">
        <v>45102</v>
      </c>
      <c r="F21" s="92">
        <v>-8492</v>
      </c>
      <c r="G21" s="92">
        <v>-99052</v>
      </c>
      <c r="H21" s="92">
        <v>-108510</v>
      </c>
      <c r="I21" s="92">
        <v>10703</v>
      </c>
      <c r="J21" s="92">
        <v>80618</v>
      </c>
      <c r="K21" s="585">
        <v>-6997</v>
      </c>
      <c r="L21" s="308">
        <v>-25494</v>
      </c>
      <c r="M21" s="214">
        <v>-13210</v>
      </c>
    </row>
    <row r="22" spans="2:13" ht="24" customHeight="1">
      <c r="B22" s="44"/>
      <c r="C22" s="67" t="s">
        <v>425</v>
      </c>
      <c r="D22" s="92">
        <v>-49161</v>
      </c>
      <c r="E22" s="92">
        <v>-15770</v>
      </c>
      <c r="F22" s="92">
        <v>-34978</v>
      </c>
      <c r="G22" s="92">
        <v>78685</v>
      </c>
      <c r="H22" s="92">
        <v>55154</v>
      </c>
      <c r="I22" s="92">
        <v>-108118</v>
      </c>
      <c r="J22" s="92">
        <v>-46575</v>
      </c>
      <c r="K22" s="585">
        <v>52368</v>
      </c>
      <c r="L22" s="308">
        <v>47570</v>
      </c>
      <c r="M22" s="214">
        <v>-21792</v>
      </c>
    </row>
    <row r="23" spans="2:13" ht="24" customHeight="1">
      <c r="B23" s="45"/>
      <c r="C23" s="68" t="s">
        <v>426</v>
      </c>
      <c r="D23" s="586">
        <v>-13649</v>
      </c>
      <c r="E23" s="586">
        <v>156538</v>
      </c>
      <c r="F23" s="586">
        <v>116555</v>
      </c>
      <c r="G23" s="586">
        <v>39759</v>
      </c>
      <c r="H23" s="586">
        <v>62223</v>
      </c>
      <c r="I23" s="586">
        <v>43779</v>
      </c>
      <c r="J23" s="586">
        <v>-2433</v>
      </c>
      <c r="K23" s="587">
        <v>8790</v>
      </c>
      <c r="L23" s="309">
        <v>27277</v>
      </c>
      <c r="M23" s="215">
        <v>17224</v>
      </c>
    </row>
    <row r="24" spans="2:13" ht="24" customHeight="1">
      <c r="B24" s="45"/>
      <c r="C24" s="231" t="s">
        <v>427</v>
      </c>
      <c r="D24" s="617">
        <v>118898</v>
      </c>
      <c r="E24" s="617">
        <v>18905</v>
      </c>
      <c r="F24" s="617">
        <v>78502</v>
      </c>
      <c r="G24" s="617">
        <v>40296</v>
      </c>
      <c r="H24" s="617">
        <v>54297</v>
      </c>
      <c r="I24" s="617">
        <v>120218</v>
      </c>
      <c r="J24" s="617">
        <v>125972</v>
      </c>
      <c r="K24" s="618">
        <v>89506</v>
      </c>
      <c r="L24" s="320">
        <v>113145</v>
      </c>
      <c r="M24" s="252">
        <v>72448</v>
      </c>
    </row>
    <row r="25" spans="2:13" ht="24" customHeight="1">
      <c r="B25" s="44"/>
      <c r="C25" s="14" t="s">
        <v>428</v>
      </c>
      <c r="D25" s="97">
        <v>39428</v>
      </c>
      <c r="E25" s="97">
        <v>22006</v>
      </c>
      <c r="F25" s="97">
        <v>21761</v>
      </c>
      <c r="G25" s="97">
        <v>22693</v>
      </c>
      <c r="H25" s="97">
        <v>34621</v>
      </c>
      <c r="I25" s="97">
        <v>30871</v>
      </c>
      <c r="J25" s="97">
        <v>18120</v>
      </c>
      <c r="K25" s="88">
        <v>13172</v>
      </c>
      <c r="L25" s="315">
        <v>18933</v>
      </c>
      <c r="M25" s="219">
        <v>18757</v>
      </c>
    </row>
    <row r="26" spans="2:13" ht="24" customHeight="1">
      <c r="B26" s="44"/>
      <c r="C26" s="67" t="s">
        <v>429</v>
      </c>
      <c r="D26" s="92">
        <v>-58914</v>
      </c>
      <c r="E26" s="92">
        <v>-49858</v>
      </c>
      <c r="F26" s="92">
        <v>-40673</v>
      </c>
      <c r="G26" s="92">
        <v>-37868</v>
      </c>
      <c r="H26" s="92">
        <v>-33408</v>
      </c>
      <c r="I26" s="92">
        <v>-29016</v>
      </c>
      <c r="J26" s="92">
        <v>-26379</v>
      </c>
      <c r="K26" s="585">
        <v>-24013</v>
      </c>
      <c r="L26" s="308">
        <v>-23883</v>
      </c>
      <c r="M26" s="214">
        <v>-21588</v>
      </c>
    </row>
    <row r="27" spans="2:13" ht="24" customHeight="1">
      <c r="B27" s="44"/>
      <c r="C27" s="67" t="s">
        <v>430</v>
      </c>
      <c r="D27" s="92" t="s">
        <v>260</v>
      </c>
      <c r="E27" s="92" t="s">
        <v>260</v>
      </c>
      <c r="F27" s="92" t="s">
        <v>260</v>
      </c>
      <c r="G27" s="584" t="s">
        <v>260</v>
      </c>
      <c r="H27" s="584" t="s">
        <v>260</v>
      </c>
      <c r="I27" s="584" t="s">
        <v>260</v>
      </c>
      <c r="J27" s="584" t="s">
        <v>260</v>
      </c>
      <c r="K27" s="584" t="s">
        <v>260</v>
      </c>
      <c r="L27" s="584" t="s">
        <v>260</v>
      </c>
      <c r="M27" s="214">
        <v>-3082</v>
      </c>
    </row>
    <row r="28" spans="2:13" ht="24" customHeight="1">
      <c r="B28" s="45"/>
      <c r="C28" s="231" t="s">
        <v>431</v>
      </c>
      <c r="D28" s="617">
        <v>-12252</v>
      </c>
      <c r="E28" s="617">
        <v>-10827</v>
      </c>
      <c r="F28" s="617">
        <v>-16434</v>
      </c>
      <c r="G28" s="617">
        <v>-18081</v>
      </c>
      <c r="H28" s="617">
        <v>-20102</v>
      </c>
      <c r="I28" s="617">
        <v>-18344</v>
      </c>
      <c r="J28" s="617">
        <v>-10490</v>
      </c>
      <c r="K28" s="618">
        <v>-10801</v>
      </c>
      <c r="L28" s="320">
        <v>-16593</v>
      </c>
      <c r="M28" s="252">
        <v>-15011</v>
      </c>
    </row>
    <row r="29" spans="2:13" s="27" customFormat="1" ht="25.5" customHeight="1">
      <c r="B29" s="46" t="s">
        <v>432</v>
      </c>
      <c r="C29" s="26"/>
      <c r="D29" s="93">
        <v>87160</v>
      </c>
      <c r="E29" s="93">
        <v>-19774</v>
      </c>
      <c r="F29" s="93">
        <v>43155</v>
      </c>
      <c r="G29" s="93">
        <v>7040</v>
      </c>
      <c r="H29" s="93">
        <v>35407</v>
      </c>
      <c r="I29" s="93">
        <v>103729</v>
      </c>
      <c r="J29" s="93">
        <v>107222</v>
      </c>
      <c r="K29" s="590">
        <v>67863</v>
      </c>
      <c r="L29" s="310">
        <v>91600</v>
      </c>
      <c r="M29" s="216">
        <v>51524</v>
      </c>
    </row>
    <row r="30" spans="2:13" ht="36" customHeight="1">
      <c r="B30" s="65" t="s">
        <v>433</v>
      </c>
      <c r="C30" s="14"/>
      <c r="D30" s="97"/>
      <c r="E30" s="97"/>
      <c r="F30" s="97"/>
      <c r="G30" s="97"/>
      <c r="H30" s="97"/>
      <c r="I30" s="97"/>
      <c r="J30" s="97"/>
      <c r="K30" s="88"/>
      <c r="L30" s="315"/>
      <c r="M30" s="219"/>
    </row>
    <row r="31" spans="2:13" ht="24" customHeight="1">
      <c r="B31" s="44"/>
      <c r="C31" s="66" t="s">
        <v>434</v>
      </c>
      <c r="D31" s="582">
        <v>-15090</v>
      </c>
      <c r="E31" s="582">
        <v>9832</v>
      </c>
      <c r="F31" s="582">
        <v>2541</v>
      </c>
      <c r="G31" s="582">
        <v>9392</v>
      </c>
      <c r="H31" s="582">
        <v>-268</v>
      </c>
      <c r="I31" s="582">
        <v>3862</v>
      </c>
      <c r="J31" s="582">
        <v>-301</v>
      </c>
      <c r="K31" s="583">
        <v>5591</v>
      </c>
      <c r="L31" s="307">
        <v>-11048</v>
      </c>
      <c r="M31" s="213">
        <v>7790</v>
      </c>
    </row>
    <row r="32" spans="2:13" ht="24" customHeight="1">
      <c r="B32" s="44"/>
      <c r="C32" s="67" t="s">
        <v>435</v>
      </c>
      <c r="D32" s="92">
        <v>6687</v>
      </c>
      <c r="E32" s="92">
        <v>18111</v>
      </c>
      <c r="F32" s="92">
        <v>-1151</v>
      </c>
      <c r="G32" s="92">
        <v>84</v>
      </c>
      <c r="H32" s="92">
        <v>-190</v>
      </c>
      <c r="I32" s="92">
        <v>1420</v>
      </c>
      <c r="J32" s="92">
        <v>292</v>
      </c>
      <c r="K32" s="585">
        <v>-344</v>
      </c>
      <c r="L32" s="308">
        <v>623</v>
      </c>
      <c r="M32" s="214">
        <v>37</v>
      </c>
    </row>
    <row r="33" spans="2:13" ht="24" customHeight="1">
      <c r="B33" s="44"/>
      <c r="C33" s="67" t="s">
        <v>436</v>
      </c>
      <c r="D33" s="92">
        <v>-10848</v>
      </c>
      <c r="E33" s="92">
        <v>-8358</v>
      </c>
      <c r="F33" s="92">
        <v>-25518</v>
      </c>
      <c r="G33" s="92">
        <v>-28774</v>
      </c>
      <c r="H33" s="92">
        <v>-40354</v>
      </c>
      <c r="I33" s="92">
        <v>-43718</v>
      </c>
      <c r="J33" s="92">
        <v>-21189</v>
      </c>
      <c r="K33" s="585">
        <v>-27252</v>
      </c>
      <c r="L33" s="308">
        <v>-35745</v>
      </c>
      <c r="M33" s="214">
        <v>-26886</v>
      </c>
    </row>
    <row r="34" spans="2:13" ht="24" customHeight="1">
      <c r="B34" s="44"/>
      <c r="C34" s="67" t="s">
        <v>437</v>
      </c>
      <c r="D34" s="92">
        <v>3794</v>
      </c>
      <c r="E34" s="92">
        <v>77419</v>
      </c>
      <c r="F34" s="92">
        <v>16462</v>
      </c>
      <c r="G34" s="92">
        <v>38255</v>
      </c>
      <c r="H34" s="92">
        <v>7969</v>
      </c>
      <c r="I34" s="92">
        <v>16452</v>
      </c>
      <c r="J34" s="92">
        <v>5443</v>
      </c>
      <c r="K34" s="585">
        <v>6654</v>
      </c>
      <c r="L34" s="308">
        <v>13419</v>
      </c>
      <c r="M34" s="214">
        <v>15306</v>
      </c>
    </row>
    <row r="35" spans="2:13" ht="24" customHeight="1">
      <c r="B35" s="44"/>
      <c r="C35" s="67" t="s">
        <v>438</v>
      </c>
      <c r="D35" s="92" t="s">
        <v>260</v>
      </c>
      <c r="E35" s="92" t="s">
        <v>260</v>
      </c>
      <c r="F35" s="92" t="s">
        <v>260</v>
      </c>
      <c r="G35" s="619" t="s">
        <v>260</v>
      </c>
      <c r="H35" s="92" t="s">
        <v>260</v>
      </c>
      <c r="I35" s="92">
        <v>-21821</v>
      </c>
      <c r="J35" s="92">
        <v>-7264</v>
      </c>
      <c r="K35" s="585">
        <v>-21195</v>
      </c>
      <c r="L35" s="308">
        <v>-8698</v>
      </c>
      <c r="M35" s="214">
        <v>-11802</v>
      </c>
    </row>
    <row r="36" spans="2:13" ht="24" customHeight="1">
      <c r="B36" s="44"/>
      <c r="C36" s="67" t="s">
        <v>439</v>
      </c>
      <c r="D36" s="92">
        <v>-11590</v>
      </c>
      <c r="E36" s="92">
        <v>-17936</v>
      </c>
      <c r="F36" s="92">
        <v>-24380</v>
      </c>
      <c r="G36" s="92">
        <v>-35763</v>
      </c>
      <c r="H36" s="92">
        <v>-48013</v>
      </c>
      <c r="I36" s="92">
        <v>-35104</v>
      </c>
      <c r="J36" s="92">
        <v>-19098</v>
      </c>
      <c r="K36" s="585">
        <v>-20647</v>
      </c>
      <c r="L36" s="308">
        <v>-10025</v>
      </c>
      <c r="M36" s="214">
        <v>-3085</v>
      </c>
    </row>
    <row r="37" spans="2:13" ht="24" customHeight="1">
      <c r="B37" s="44"/>
      <c r="C37" s="67" t="s">
        <v>440</v>
      </c>
      <c r="D37" s="92">
        <v>79691</v>
      </c>
      <c r="E37" s="92">
        <v>80361</v>
      </c>
      <c r="F37" s="92">
        <v>59272</v>
      </c>
      <c r="G37" s="92">
        <v>46480</v>
      </c>
      <c r="H37" s="92">
        <v>40234</v>
      </c>
      <c r="I37" s="92">
        <v>51925</v>
      </c>
      <c r="J37" s="92">
        <v>66099</v>
      </c>
      <c r="K37" s="585">
        <v>14228</v>
      </c>
      <c r="L37" s="308">
        <v>19402</v>
      </c>
      <c r="M37" s="214">
        <v>18484</v>
      </c>
    </row>
    <row r="38" spans="2:13" ht="24" customHeight="1">
      <c r="B38" s="44"/>
      <c r="C38" s="67" t="s">
        <v>441</v>
      </c>
      <c r="D38" s="92">
        <v>30625</v>
      </c>
      <c r="E38" s="92">
        <v>58176</v>
      </c>
      <c r="F38" s="92">
        <v>27022</v>
      </c>
      <c r="G38" s="92">
        <v>36315</v>
      </c>
      <c r="H38" s="92">
        <v>13891</v>
      </c>
      <c r="I38" s="92">
        <v>13355</v>
      </c>
      <c r="J38" s="92">
        <v>4857</v>
      </c>
      <c r="K38" s="585">
        <v>3049</v>
      </c>
      <c r="L38" s="308">
        <v>3745</v>
      </c>
      <c r="M38" s="214">
        <v>3453</v>
      </c>
    </row>
    <row r="39" spans="2:13" ht="24" customHeight="1">
      <c r="B39" s="44"/>
      <c r="C39" s="67" t="s">
        <v>442</v>
      </c>
      <c r="D39" s="92">
        <v>-35559</v>
      </c>
      <c r="E39" s="92">
        <v>-8180</v>
      </c>
      <c r="F39" s="92">
        <v>-9717</v>
      </c>
      <c r="G39" s="92">
        <v>-22914</v>
      </c>
      <c r="H39" s="92">
        <v>-7136</v>
      </c>
      <c r="I39" s="92">
        <v>-2360</v>
      </c>
      <c r="J39" s="92">
        <v>-2263</v>
      </c>
      <c r="K39" s="585">
        <v>-4481</v>
      </c>
      <c r="L39" s="308">
        <v>-13548</v>
      </c>
      <c r="M39" s="214">
        <v>-11697</v>
      </c>
    </row>
    <row r="40" spans="2:13" ht="24" customHeight="1">
      <c r="B40" s="44"/>
      <c r="C40" s="67" t="s">
        <v>443</v>
      </c>
      <c r="D40" s="92">
        <v>24410</v>
      </c>
      <c r="E40" s="92">
        <v>26810</v>
      </c>
      <c r="F40" s="92">
        <v>37546</v>
      </c>
      <c r="G40" s="92">
        <v>8576</v>
      </c>
      <c r="H40" s="92">
        <v>2361</v>
      </c>
      <c r="I40" s="92">
        <v>3085</v>
      </c>
      <c r="J40" s="92">
        <v>1785</v>
      </c>
      <c r="K40" s="585">
        <v>11173</v>
      </c>
      <c r="L40" s="308">
        <v>1489</v>
      </c>
      <c r="M40" s="214">
        <v>2412</v>
      </c>
    </row>
    <row r="41" spans="2:13" ht="24" customHeight="1">
      <c r="B41" s="44"/>
      <c r="C41" s="232" t="s">
        <v>444</v>
      </c>
      <c r="D41" s="92">
        <v>-2756</v>
      </c>
      <c r="E41" s="92">
        <v>-2013</v>
      </c>
      <c r="F41" s="92">
        <v>-296</v>
      </c>
      <c r="G41" s="607">
        <v>-4408</v>
      </c>
      <c r="H41" s="607">
        <v>-8156</v>
      </c>
      <c r="I41" s="607">
        <v>-5692</v>
      </c>
      <c r="J41" s="607">
        <v>23</v>
      </c>
      <c r="K41" s="620">
        <v>2551</v>
      </c>
      <c r="L41" s="321">
        <v>-2340</v>
      </c>
      <c r="M41" s="221">
        <v>-5624</v>
      </c>
    </row>
    <row r="42" spans="2:13" ht="24" customHeight="1">
      <c r="B42" s="44"/>
      <c r="C42" s="232" t="s">
        <v>445</v>
      </c>
      <c r="D42" s="92">
        <v>-2736</v>
      </c>
      <c r="E42" s="92">
        <v>-1223</v>
      </c>
      <c r="F42" s="92">
        <v>937</v>
      </c>
      <c r="G42" s="607">
        <v>3</v>
      </c>
      <c r="H42" s="607">
        <v>-109</v>
      </c>
      <c r="I42" s="607">
        <v>65</v>
      </c>
      <c r="J42" s="607">
        <v>-49</v>
      </c>
      <c r="K42" s="620">
        <v>-460</v>
      </c>
      <c r="L42" s="321">
        <v>-707</v>
      </c>
      <c r="M42" s="221">
        <v>1530</v>
      </c>
    </row>
    <row r="43" spans="2:13" ht="24" customHeight="1">
      <c r="B43" s="45"/>
      <c r="C43" s="68" t="s">
        <v>446</v>
      </c>
      <c r="D43" s="586">
        <v>6400</v>
      </c>
      <c r="E43" s="586">
        <v>8109</v>
      </c>
      <c r="F43" s="586">
        <v>16436</v>
      </c>
      <c r="G43" s="586">
        <v>-4541</v>
      </c>
      <c r="H43" s="586">
        <v>-28951</v>
      </c>
      <c r="I43" s="586">
        <v>1331</v>
      </c>
      <c r="J43" s="586">
        <v>103</v>
      </c>
      <c r="K43" s="587">
        <v>11229</v>
      </c>
      <c r="L43" s="309">
        <v>1144</v>
      </c>
      <c r="M43" s="215">
        <v>-3500</v>
      </c>
    </row>
    <row r="44" spans="2:13" s="27" customFormat="1" ht="25.5" customHeight="1">
      <c r="B44" s="233" t="s">
        <v>447</v>
      </c>
      <c r="C44" s="26"/>
      <c r="D44" s="93">
        <v>73030</v>
      </c>
      <c r="E44" s="93">
        <v>241109</v>
      </c>
      <c r="F44" s="93">
        <v>99155</v>
      </c>
      <c r="G44" s="93">
        <v>42706</v>
      </c>
      <c r="H44" s="93">
        <v>-68723</v>
      </c>
      <c r="I44" s="93">
        <v>-17198</v>
      </c>
      <c r="J44" s="93">
        <v>28439</v>
      </c>
      <c r="K44" s="590">
        <v>-19903</v>
      </c>
      <c r="L44" s="310">
        <v>-42287</v>
      </c>
      <c r="M44" s="216">
        <v>-13580</v>
      </c>
    </row>
    <row r="45" spans="2:13" ht="11.25" customHeight="1">
      <c r="B45" s="44"/>
      <c r="C45" s="28"/>
      <c r="D45" s="97"/>
      <c r="E45" s="97"/>
      <c r="F45" s="97"/>
      <c r="G45" s="97"/>
      <c r="H45" s="97"/>
      <c r="I45" s="97"/>
      <c r="J45" s="97"/>
      <c r="K45" s="88"/>
      <c r="L45" s="315"/>
      <c r="M45" s="219"/>
    </row>
    <row r="46" spans="2:13" s="30" customFormat="1" ht="25.5" customHeight="1">
      <c r="B46" s="46" t="s">
        <v>448</v>
      </c>
      <c r="C46" s="29"/>
      <c r="D46" s="621">
        <v>160190</v>
      </c>
      <c r="E46" s="621">
        <v>221335</v>
      </c>
      <c r="F46" s="621">
        <v>142310</v>
      </c>
      <c r="G46" s="621">
        <v>49746</v>
      </c>
      <c r="H46" s="621">
        <v>-33316</v>
      </c>
      <c r="I46" s="621">
        <v>86531</v>
      </c>
      <c r="J46" s="621">
        <v>135661</v>
      </c>
      <c r="K46" s="622">
        <v>47960</v>
      </c>
      <c r="L46" s="322">
        <v>49313</v>
      </c>
      <c r="M46" s="253">
        <v>37944</v>
      </c>
    </row>
    <row r="47" spans="2:13" ht="9" customHeight="1">
      <c r="B47" s="44"/>
      <c r="C47" s="28"/>
      <c r="D47" s="97"/>
      <c r="E47" s="97"/>
      <c r="F47" s="97"/>
      <c r="G47" s="97"/>
      <c r="H47" s="97"/>
      <c r="I47" s="97"/>
      <c r="J47" s="97"/>
      <c r="K47" s="88"/>
      <c r="L47" s="315"/>
      <c r="M47" s="219"/>
    </row>
    <row r="48" spans="2:13" ht="27" customHeight="1">
      <c r="B48" s="65" t="s">
        <v>449</v>
      </c>
      <c r="C48" s="1"/>
      <c r="D48" s="97"/>
      <c r="E48" s="97"/>
      <c r="F48" s="97"/>
      <c r="G48" s="97"/>
      <c r="H48" s="97"/>
      <c r="I48" s="97"/>
      <c r="J48" s="97"/>
      <c r="K48" s="88"/>
      <c r="L48" s="315"/>
      <c r="M48" s="219"/>
    </row>
    <row r="49" spans="2:13" ht="24" customHeight="1">
      <c r="B49" s="44"/>
      <c r="C49" s="66" t="s">
        <v>450</v>
      </c>
      <c r="D49" s="582">
        <v>-189312</v>
      </c>
      <c r="E49" s="582">
        <v>85255</v>
      </c>
      <c r="F49" s="582">
        <v>-233618</v>
      </c>
      <c r="G49" s="582">
        <v>-201386</v>
      </c>
      <c r="H49" s="582">
        <v>-54258</v>
      </c>
      <c r="I49" s="582">
        <v>-57272</v>
      </c>
      <c r="J49" s="582">
        <v>-41620</v>
      </c>
      <c r="K49" s="583">
        <v>-49686</v>
      </c>
      <c r="L49" s="307">
        <v>3433</v>
      </c>
      <c r="M49" s="213">
        <v>-9419</v>
      </c>
    </row>
    <row r="50" spans="2:13" ht="24" customHeight="1">
      <c r="B50" s="44"/>
      <c r="C50" s="67" t="s">
        <v>451</v>
      </c>
      <c r="D50" s="92">
        <v>119600</v>
      </c>
      <c r="E50" s="92">
        <v>-2000</v>
      </c>
      <c r="F50" s="92">
        <v>-110000</v>
      </c>
      <c r="G50" s="92">
        <v>-19200</v>
      </c>
      <c r="H50" s="92">
        <v>15000</v>
      </c>
      <c r="I50" s="92">
        <v>10000</v>
      </c>
      <c r="J50" s="92">
        <v>-25000</v>
      </c>
      <c r="K50" s="585">
        <v>-8000</v>
      </c>
      <c r="L50" s="308" t="s">
        <v>260</v>
      </c>
      <c r="M50" s="615" t="s">
        <v>260</v>
      </c>
    </row>
    <row r="51" spans="2:13" ht="24" customHeight="1">
      <c r="B51" s="44"/>
      <c r="C51" s="67" t="s">
        <v>452</v>
      </c>
      <c r="D51" s="92">
        <v>176441</v>
      </c>
      <c r="E51" s="92">
        <v>203706</v>
      </c>
      <c r="F51" s="92">
        <v>487025</v>
      </c>
      <c r="G51" s="92">
        <v>274898</v>
      </c>
      <c r="H51" s="92">
        <v>211648</v>
      </c>
      <c r="I51" s="92">
        <v>308571</v>
      </c>
      <c r="J51" s="92">
        <v>244907</v>
      </c>
      <c r="K51" s="585">
        <v>167047</v>
      </c>
      <c r="L51" s="308">
        <v>128061</v>
      </c>
      <c r="M51" s="214">
        <v>236109</v>
      </c>
    </row>
    <row r="52" spans="2:13" ht="24" customHeight="1">
      <c r="B52" s="44"/>
      <c r="C52" s="67" t="s">
        <v>453</v>
      </c>
      <c r="D52" s="92">
        <v>-409663</v>
      </c>
      <c r="E52" s="92">
        <v>-487734</v>
      </c>
      <c r="F52" s="92">
        <v>-262600</v>
      </c>
      <c r="G52" s="92">
        <v>-266922</v>
      </c>
      <c r="H52" s="92">
        <v>-154977</v>
      </c>
      <c r="I52" s="92">
        <v>-234144</v>
      </c>
      <c r="J52" s="92">
        <v>-240962</v>
      </c>
      <c r="K52" s="585">
        <v>-155603</v>
      </c>
      <c r="L52" s="308">
        <v>-133646</v>
      </c>
      <c r="M52" s="214">
        <v>-247581</v>
      </c>
    </row>
    <row r="53" spans="2:13" ht="24" customHeight="1">
      <c r="B53" s="44"/>
      <c r="C53" s="67" t="s">
        <v>454</v>
      </c>
      <c r="D53" s="92">
        <v>47225</v>
      </c>
      <c r="E53" s="92">
        <v>9998</v>
      </c>
      <c r="F53" s="92">
        <v>154872</v>
      </c>
      <c r="G53" s="92">
        <v>374626</v>
      </c>
      <c r="H53" s="92">
        <v>45905</v>
      </c>
      <c r="I53" s="92">
        <v>55686</v>
      </c>
      <c r="J53" s="92" t="s">
        <v>25</v>
      </c>
      <c r="K53" s="613">
        <v>19900</v>
      </c>
      <c r="L53" s="614">
        <v>39800</v>
      </c>
      <c r="M53" s="615">
        <v>9953</v>
      </c>
    </row>
    <row r="54" spans="2:13" ht="24" customHeight="1">
      <c r="B54" s="44"/>
      <c r="C54" s="67" t="s">
        <v>455</v>
      </c>
      <c r="D54" s="92">
        <v>-85794</v>
      </c>
      <c r="E54" s="92">
        <v>-40088</v>
      </c>
      <c r="F54" s="92">
        <v>-46030</v>
      </c>
      <c r="G54" s="92">
        <v>-12668</v>
      </c>
      <c r="H54" s="92">
        <v>-999</v>
      </c>
      <c r="I54" s="92">
        <v>-75212</v>
      </c>
      <c r="J54" s="92">
        <v>-33489</v>
      </c>
      <c r="K54" s="585">
        <v>-41047</v>
      </c>
      <c r="L54" s="308">
        <v>-67719</v>
      </c>
      <c r="M54" s="214">
        <v>-35000</v>
      </c>
    </row>
    <row r="55" spans="2:13" ht="24" customHeight="1">
      <c r="B55" s="44"/>
      <c r="C55" s="67" t="s">
        <v>456</v>
      </c>
      <c r="D55" s="92">
        <v>272223</v>
      </c>
      <c r="E55" s="92">
        <v>19389</v>
      </c>
      <c r="F55" s="92" t="s">
        <v>260</v>
      </c>
      <c r="G55" s="92" t="s">
        <v>260</v>
      </c>
      <c r="H55" s="92" t="s">
        <v>260</v>
      </c>
      <c r="I55" s="92" t="s">
        <v>260</v>
      </c>
      <c r="J55" s="92" t="s">
        <v>25</v>
      </c>
      <c r="K55" s="585" t="s">
        <v>25</v>
      </c>
      <c r="L55" s="308" t="s">
        <v>260</v>
      </c>
      <c r="M55" s="615" t="s">
        <v>260</v>
      </c>
    </row>
    <row r="56" spans="2:13" ht="24" customHeight="1">
      <c r="B56" s="44"/>
      <c r="C56" s="69" t="s">
        <v>457</v>
      </c>
      <c r="D56" s="92" t="s">
        <v>260</v>
      </c>
      <c r="E56" s="92" t="s">
        <v>260</v>
      </c>
      <c r="F56" s="92">
        <v>-44000</v>
      </c>
      <c r="G56" s="92">
        <v>-240920</v>
      </c>
      <c r="H56" s="92">
        <v>-102000</v>
      </c>
      <c r="I56" s="92" t="s">
        <v>260</v>
      </c>
      <c r="J56" s="92" t="s">
        <v>25</v>
      </c>
      <c r="K56" s="585" t="s">
        <v>25</v>
      </c>
      <c r="L56" s="308" t="s">
        <v>260</v>
      </c>
      <c r="M56" s="615" t="s">
        <v>260</v>
      </c>
    </row>
    <row r="57" spans="2:13" ht="24" customHeight="1">
      <c r="B57" s="44"/>
      <c r="C57" s="69" t="s">
        <v>458</v>
      </c>
      <c r="D57" s="92">
        <v>510</v>
      </c>
      <c r="E57" s="92">
        <v>155</v>
      </c>
      <c r="F57" s="92">
        <v>56</v>
      </c>
      <c r="G57" s="92">
        <v>474</v>
      </c>
      <c r="H57" s="92">
        <v>922</v>
      </c>
      <c r="I57" s="92">
        <v>522</v>
      </c>
      <c r="J57" s="92">
        <v>13</v>
      </c>
      <c r="K57" s="585">
        <v>463</v>
      </c>
      <c r="L57" s="308">
        <v>66</v>
      </c>
      <c r="M57" s="214">
        <v>68</v>
      </c>
    </row>
    <row r="58" spans="2:13" ht="24" customHeight="1">
      <c r="B58" s="44"/>
      <c r="C58" s="69" t="s">
        <v>459</v>
      </c>
      <c r="D58" s="92">
        <v>-46</v>
      </c>
      <c r="E58" s="92">
        <v>-32</v>
      </c>
      <c r="F58" s="92">
        <v>-26</v>
      </c>
      <c r="G58" s="92">
        <v>-11</v>
      </c>
      <c r="H58" s="92">
        <v>-18</v>
      </c>
      <c r="I58" s="92">
        <v>-20</v>
      </c>
      <c r="J58" s="92">
        <v>-1</v>
      </c>
      <c r="K58" s="585">
        <v>-1</v>
      </c>
      <c r="L58" s="308">
        <v>-9</v>
      </c>
      <c r="M58" s="214">
        <v>-0.1</v>
      </c>
    </row>
    <row r="59" spans="2:13" ht="24" customHeight="1">
      <c r="B59" s="44"/>
      <c r="C59" s="67" t="s">
        <v>460</v>
      </c>
      <c r="D59" s="92" t="s">
        <v>260</v>
      </c>
      <c r="E59" s="92" t="s">
        <v>260</v>
      </c>
      <c r="F59" s="92" t="s">
        <v>260</v>
      </c>
      <c r="G59" s="92" t="s">
        <v>260</v>
      </c>
      <c r="H59" s="92">
        <v>-12322</v>
      </c>
      <c r="I59" s="92">
        <v>-11125</v>
      </c>
      <c r="J59" s="92">
        <v>-4339</v>
      </c>
      <c r="K59" s="585">
        <v>-1876</v>
      </c>
      <c r="L59" s="308">
        <v>-3753</v>
      </c>
      <c r="M59" s="214">
        <v>-3753</v>
      </c>
    </row>
    <row r="60" spans="2:13" ht="24" customHeight="1">
      <c r="B60" s="44"/>
      <c r="C60" s="232" t="s">
        <v>461</v>
      </c>
      <c r="D60" s="92">
        <v>-359</v>
      </c>
      <c r="E60" s="92">
        <v>-913</v>
      </c>
      <c r="F60" s="92">
        <v>-805</v>
      </c>
      <c r="G60" s="607">
        <v>-1621</v>
      </c>
      <c r="H60" s="607">
        <v>-1817</v>
      </c>
      <c r="I60" s="607">
        <v>-2513</v>
      </c>
      <c r="J60" s="607">
        <v>-1374</v>
      </c>
      <c r="K60" s="620">
        <v>-1924</v>
      </c>
      <c r="L60" s="321">
        <v>-1416</v>
      </c>
      <c r="M60" s="221">
        <v>-1382</v>
      </c>
    </row>
    <row r="61" spans="2:13" ht="24" customHeight="1">
      <c r="B61" s="45"/>
      <c r="C61" s="68" t="s">
        <v>446</v>
      </c>
      <c r="D61" s="92">
        <v>572</v>
      </c>
      <c r="E61" s="92" t="s">
        <v>260</v>
      </c>
      <c r="F61" s="586">
        <v>-678</v>
      </c>
      <c r="G61" s="586">
        <v>-2744</v>
      </c>
      <c r="H61" s="586">
        <v>-806</v>
      </c>
      <c r="I61" s="586">
        <v>-450</v>
      </c>
      <c r="J61" s="586">
        <v>-730</v>
      </c>
      <c r="K61" s="587">
        <v>-1325</v>
      </c>
      <c r="L61" s="309">
        <v>-1193</v>
      </c>
      <c r="M61" s="215">
        <v>-1732</v>
      </c>
    </row>
    <row r="62" spans="2:13" s="27" customFormat="1" ht="26.25" customHeight="1">
      <c r="B62" s="233" t="s">
        <v>462</v>
      </c>
      <c r="C62" s="26"/>
      <c r="D62" s="93">
        <v>-68602</v>
      </c>
      <c r="E62" s="93">
        <v>-212264</v>
      </c>
      <c r="F62" s="93">
        <v>-55805</v>
      </c>
      <c r="G62" s="93">
        <v>-95476</v>
      </c>
      <c r="H62" s="93">
        <v>-53723</v>
      </c>
      <c r="I62" s="93">
        <v>-5958</v>
      </c>
      <c r="J62" s="93">
        <v>-102597</v>
      </c>
      <c r="K62" s="590">
        <v>-72054</v>
      </c>
      <c r="L62" s="310">
        <v>-36376</v>
      </c>
      <c r="M62" s="216">
        <v>-52737</v>
      </c>
    </row>
    <row r="63" spans="2:13" ht="26.25" customHeight="1">
      <c r="B63" s="70" t="s">
        <v>463</v>
      </c>
      <c r="C63" s="51"/>
      <c r="D63" s="97">
        <v>-5630</v>
      </c>
      <c r="E63" s="97">
        <v>-882</v>
      </c>
      <c r="F63" s="97">
        <v>11921</v>
      </c>
      <c r="G63" s="97">
        <v>3419</v>
      </c>
      <c r="H63" s="97">
        <v>-4289</v>
      </c>
      <c r="I63" s="97">
        <v>-40332</v>
      </c>
      <c r="J63" s="97">
        <v>6825</v>
      </c>
      <c r="K63" s="88">
        <v>-14470</v>
      </c>
      <c r="L63" s="315">
        <v>-923</v>
      </c>
      <c r="M63" s="219">
        <v>11890</v>
      </c>
    </row>
    <row r="64" spans="2:13" ht="26.25" customHeight="1">
      <c r="B64" s="70" t="s">
        <v>464</v>
      </c>
      <c r="C64" s="51"/>
      <c r="D64" s="100">
        <v>85958</v>
      </c>
      <c r="E64" s="100">
        <v>8188</v>
      </c>
      <c r="F64" s="100">
        <v>98426</v>
      </c>
      <c r="G64" s="100">
        <v>-42310</v>
      </c>
      <c r="H64" s="100">
        <v>-91328</v>
      </c>
      <c r="I64" s="100">
        <v>40241</v>
      </c>
      <c r="J64" s="100">
        <v>39890</v>
      </c>
      <c r="K64" s="623">
        <v>-38564</v>
      </c>
      <c r="L64" s="624">
        <v>12012</v>
      </c>
      <c r="M64" s="254">
        <v>-2902</v>
      </c>
    </row>
    <row r="65" spans="2:13" ht="26.25" customHeight="1">
      <c r="B65" s="70" t="s">
        <v>465</v>
      </c>
      <c r="C65" s="51"/>
      <c r="D65" s="100">
        <v>310441</v>
      </c>
      <c r="E65" s="100">
        <v>401240</v>
      </c>
      <c r="F65" s="100">
        <v>409266</v>
      </c>
      <c r="G65" s="100">
        <v>506254</v>
      </c>
      <c r="H65" s="100">
        <v>464273</v>
      </c>
      <c r="I65" s="100">
        <v>373883</v>
      </c>
      <c r="J65" s="100">
        <v>414419</v>
      </c>
      <c r="K65" s="623">
        <v>454262</v>
      </c>
      <c r="L65" s="624">
        <v>415261</v>
      </c>
      <c r="M65" s="254">
        <v>427274</v>
      </c>
    </row>
    <row r="66" spans="2:13" ht="43.5" customHeight="1" thickBot="1">
      <c r="B66" s="1656" t="s">
        <v>466</v>
      </c>
      <c r="C66" s="1657"/>
      <c r="D66" s="101">
        <v>4840</v>
      </c>
      <c r="E66" s="101">
        <v>-162</v>
      </c>
      <c r="F66" s="101">
        <v>-1438</v>
      </c>
      <c r="G66" s="101">
        <v>329</v>
      </c>
      <c r="H66" s="101">
        <v>939</v>
      </c>
      <c r="I66" s="101">
        <v>294</v>
      </c>
      <c r="J66" s="101">
        <v>-48</v>
      </c>
      <c r="K66" s="625">
        <v>-436</v>
      </c>
      <c r="L66" s="626" t="s">
        <v>260</v>
      </c>
      <c r="M66" s="331" t="s">
        <v>260</v>
      </c>
    </row>
    <row r="67" spans="2:13" ht="26.25" customHeight="1" thickTop="1">
      <c r="B67" s="71" t="s">
        <v>467</v>
      </c>
      <c r="C67" s="50"/>
      <c r="D67" s="102">
        <v>401240</v>
      </c>
      <c r="E67" s="102">
        <v>409266</v>
      </c>
      <c r="F67" s="102">
        <v>506254</v>
      </c>
      <c r="G67" s="102">
        <v>464273</v>
      </c>
      <c r="H67" s="102">
        <v>373883</v>
      </c>
      <c r="I67" s="102">
        <v>414419</v>
      </c>
      <c r="J67" s="102">
        <v>454262</v>
      </c>
      <c r="K67" s="627">
        <v>415261</v>
      </c>
      <c r="L67" s="628">
        <v>427274</v>
      </c>
      <c r="M67" s="255">
        <v>424371</v>
      </c>
    </row>
    <row r="68" spans="2:13" ht="60" customHeight="1">
      <c r="B68" s="1649" t="s">
        <v>621</v>
      </c>
      <c r="C68" s="1649"/>
      <c r="D68" s="1649"/>
      <c r="E68" s="1649"/>
      <c r="F68" s="1649"/>
      <c r="G68" s="1649"/>
      <c r="H68" s="1649"/>
      <c r="I68" s="1649"/>
      <c r="J68" s="1649"/>
      <c r="K68" s="1649"/>
      <c r="L68" s="1649"/>
      <c r="M68" s="1649"/>
    </row>
    <row r="69" spans="2:13" ht="24.75" customHeight="1"/>
    <row r="70" spans="2:13" ht="8.25" customHeight="1"/>
    <row r="71" spans="2:13" ht="10.5" customHeight="1"/>
    <row r="72" spans="2:13" ht="10.5" customHeight="1"/>
    <row r="73" spans="2:13" ht="10.5" customHeight="1"/>
  </sheetData>
  <mergeCells count="13">
    <mergeCell ref="F3:F4"/>
    <mergeCell ref="G3:G4"/>
    <mergeCell ref="H3:H4"/>
    <mergeCell ref="B68:M68"/>
    <mergeCell ref="I3:I4"/>
    <mergeCell ref="J3:J4"/>
    <mergeCell ref="K3:K4"/>
    <mergeCell ref="L3:L4"/>
    <mergeCell ref="M3:M4"/>
    <mergeCell ref="B66:C66"/>
    <mergeCell ref="B3:C4"/>
    <mergeCell ref="D3:D4"/>
    <mergeCell ref="E3:E4"/>
  </mergeCells>
  <phoneticPr fontId="2"/>
  <printOptions horizontalCentered="1"/>
  <pageMargins left="0.45" right="0.56000000000000005" top="0.79" bottom="0.44" header="0.27559055118110237" footer="0.35433070866141736"/>
  <pageSetup paperSize="8" scale="46" fitToWidth="0" fitToHeight="0" orientation="landscape"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W69"/>
  <sheetViews>
    <sheetView showGridLines="0" view="pageBreakPreview" zoomScale="70" zoomScaleNormal="70" zoomScaleSheetLayoutView="70" workbookViewId="0"/>
  </sheetViews>
  <sheetFormatPr defaultColWidth="9" defaultRowHeight="17.5"/>
  <cols>
    <col min="1" max="1" width="3.6328125" style="23" customWidth="1"/>
    <col min="2" max="2" width="2.6328125" style="23" customWidth="1"/>
    <col min="3" max="3" width="90.6328125" style="23" customWidth="1"/>
    <col min="4" max="5" width="16.6328125" style="31" customWidth="1"/>
    <col min="6" max="9" width="16.6328125" style="23" customWidth="1"/>
    <col min="10" max="17" width="16.90625" style="23" customWidth="1"/>
    <col min="18" max="19" width="16.81640625" style="23" customWidth="1"/>
    <col min="20" max="22" width="9" style="23"/>
    <col min="23" max="23" width="19.08984375" style="23" customWidth="1"/>
    <col min="24" max="16384" width="9" style="23"/>
  </cols>
  <sheetData>
    <row r="1" spans="1:19" ht="22.5" customHeight="1">
      <c r="A1" s="32" t="s">
        <v>468</v>
      </c>
      <c r="B1" s="32"/>
      <c r="D1" s="88"/>
      <c r="F1" s="88"/>
      <c r="G1" s="88"/>
      <c r="H1" s="88"/>
      <c r="I1" s="88"/>
      <c r="J1" s="88"/>
      <c r="K1" s="88"/>
      <c r="N1" s="799"/>
      <c r="O1" s="799"/>
      <c r="P1" s="799"/>
      <c r="S1" s="799" t="s">
        <v>62</v>
      </c>
    </row>
    <row r="2" spans="1:19" ht="7.5" customHeight="1">
      <c r="B2" s="24"/>
    </row>
    <row r="3" spans="1:19" s="25" customFormat="1" ht="15.75" customHeight="1">
      <c r="B3" s="1658"/>
      <c r="C3" s="1659"/>
      <c r="D3" s="1652" t="s">
        <v>35</v>
      </c>
      <c r="E3" s="1664" t="s">
        <v>87</v>
      </c>
      <c r="F3" s="1665" t="s">
        <v>476</v>
      </c>
      <c r="G3" s="1665" t="s">
        <v>498</v>
      </c>
      <c r="H3" s="1665" t="s">
        <v>509</v>
      </c>
      <c r="I3" s="1665" t="s">
        <v>527</v>
      </c>
      <c r="J3" s="1665" t="s">
        <v>533</v>
      </c>
      <c r="K3" s="1664" t="s">
        <v>540</v>
      </c>
      <c r="L3" s="1664" t="s">
        <v>590</v>
      </c>
      <c r="M3" s="1664" t="s">
        <v>594</v>
      </c>
      <c r="N3" s="1664" t="s">
        <v>625</v>
      </c>
      <c r="O3" s="1664" t="s">
        <v>662</v>
      </c>
      <c r="P3" s="1666" t="s">
        <v>666</v>
      </c>
      <c r="Q3" s="1665" t="s">
        <v>670</v>
      </c>
      <c r="R3" s="1665" t="s">
        <v>719</v>
      </c>
      <c r="S3" s="1662" t="s">
        <v>783</v>
      </c>
    </row>
    <row r="4" spans="1:19" s="25" customFormat="1" ht="21.75" customHeight="1">
      <c r="B4" s="1660"/>
      <c r="C4" s="1661"/>
      <c r="D4" s="1653"/>
      <c r="E4" s="1648"/>
      <c r="F4" s="1653"/>
      <c r="G4" s="1653"/>
      <c r="H4" s="1653"/>
      <c r="I4" s="1653"/>
      <c r="J4" s="1653"/>
      <c r="K4" s="1648"/>
      <c r="L4" s="1648"/>
      <c r="M4" s="1648"/>
      <c r="N4" s="1648"/>
      <c r="O4" s="1648"/>
      <c r="P4" s="1651"/>
      <c r="Q4" s="1653"/>
      <c r="R4" s="1653"/>
      <c r="S4" s="1663"/>
    </row>
    <row r="5" spans="1:19" ht="25.5" customHeight="1">
      <c r="B5" s="65" t="s">
        <v>152</v>
      </c>
      <c r="C5" s="14"/>
      <c r="D5" s="319"/>
      <c r="E5" s="611"/>
      <c r="F5" s="319"/>
      <c r="G5" s="319"/>
      <c r="H5" s="319"/>
      <c r="I5" s="319"/>
      <c r="J5" s="319"/>
      <c r="K5" s="611"/>
      <c r="L5" s="824"/>
      <c r="M5" s="825"/>
      <c r="N5" s="1067"/>
      <c r="O5" s="1067"/>
      <c r="P5" s="1287"/>
      <c r="Q5" s="1357"/>
      <c r="R5" s="1357"/>
      <c r="S5" s="1530"/>
    </row>
    <row r="6" spans="1:19" ht="24" customHeight="1">
      <c r="B6" s="44"/>
      <c r="C6" s="66" t="s">
        <v>153</v>
      </c>
      <c r="D6" s="307">
        <v>1722</v>
      </c>
      <c r="E6" s="582">
        <v>16993</v>
      </c>
      <c r="F6" s="307">
        <v>32083</v>
      </c>
      <c r="G6" s="307">
        <v>37650</v>
      </c>
      <c r="H6" s="307">
        <v>36486</v>
      </c>
      <c r="I6" s="307">
        <v>44075</v>
      </c>
      <c r="J6" s="307">
        <v>61694</v>
      </c>
      <c r="K6" s="582">
        <v>75219</v>
      </c>
      <c r="L6" s="307">
        <v>64573</v>
      </c>
      <c r="M6" s="826">
        <v>29417</v>
      </c>
      <c r="N6" s="582">
        <v>85471</v>
      </c>
      <c r="O6" s="582">
        <v>115824</v>
      </c>
      <c r="P6" s="583">
        <v>103060</v>
      </c>
      <c r="Q6" s="307">
        <v>114199</v>
      </c>
      <c r="R6" s="307">
        <v>107647</v>
      </c>
      <c r="S6" s="1536">
        <v>32357</v>
      </c>
    </row>
    <row r="7" spans="1:19" ht="24" customHeight="1">
      <c r="B7" s="44"/>
      <c r="C7" s="67" t="s">
        <v>64</v>
      </c>
      <c r="D7" s="308">
        <v>29529</v>
      </c>
      <c r="E7" s="92">
        <v>31047</v>
      </c>
      <c r="F7" s="308">
        <v>36100</v>
      </c>
      <c r="G7" s="308">
        <v>31683</v>
      </c>
      <c r="H7" s="308">
        <v>30059</v>
      </c>
      <c r="I7" s="308">
        <v>23442</v>
      </c>
      <c r="J7" s="308">
        <v>23067</v>
      </c>
      <c r="K7" s="92">
        <v>21297</v>
      </c>
      <c r="L7" s="308">
        <v>33106</v>
      </c>
      <c r="M7" s="827">
        <v>31850</v>
      </c>
      <c r="N7" s="92">
        <v>34279</v>
      </c>
      <c r="O7" s="92">
        <v>39907</v>
      </c>
      <c r="P7" s="585">
        <v>42034</v>
      </c>
      <c r="Q7" s="308">
        <v>44133</v>
      </c>
      <c r="R7" s="308">
        <v>49860</v>
      </c>
      <c r="S7" s="1534">
        <v>13507</v>
      </c>
    </row>
    <row r="8" spans="1:19" ht="24" customHeight="1">
      <c r="B8" s="44"/>
      <c r="C8" s="69" t="s">
        <v>208</v>
      </c>
      <c r="D8" s="308">
        <v>3190</v>
      </c>
      <c r="E8" s="92">
        <v>11549</v>
      </c>
      <c r="F8" s="308">
        <v>19461</v>
      </c>
      <c r="G8" s="308">
        <v>17446</v>
      </c>
      <c r="H8" s="308">
        <v>24051</v>
      </c>
      <c r="I8" s="308">
        <v>4618</v>
      </c>
      <c r="J8" s="308">
        <v>4402</v>
      </c>
      <c r="K8" s="92">
        <v>509</v>
      </c>
      <c r="L8" s="308">
        <v>2833</v>
      </c>
      <c r="M8" s="827">
        <v>5470</v>
      </c>
      <c r="N8" s="1068">
        <v>2637</v>
      </c>
      <c r="O8" s="1068">
        <v>14338</v>
      </c>
      <c r="P8" s="1288">
        <v>4983</v>
      </c>
      <c r="Q8" s="651">
        <v>918</v>
      </c>
      <c r="R8" s="651">
        <v>17123</v>
      </c>
      <c r="S8" s="1537">
        <v>695</v>
      </c>
    </row>
    <row r="9" spans="1:19" ht="24" customHeight="1">
      <c r="B9" s="44"/>
      <c r="C9" s="69" t="s">
        <v>155</v>
      </c>
      <c r="D9" s="308">
        <v>15311</v>
      </c>
      <c r="E9" s="92">
        <v>13225</v>
      </c>
      <c r="F9" s="308">
        <v>10641</v>
      </c>
      <c r="G9" s="308">
        <v>9579</v>
      </c>
      <c r="H9" s="308">
        <v>8136</v>
      </c>
      <c r="I9" s="308">
        <v>6337</v>
      </c>
      <c r="J9" s="308">
        <v>4552</v>
      </c>
      <c r="K9" s="92">
        <v>2895</v>
      </c>
      <c r="L9" s="308">
        <v>4162</v>
      </c>
      <c r="M9" s="827">
        <v>3268</v>
      </c>
      <c r="N9" s="92">
        <v>-2106</v>
      </c>
      <c r="O9" s="92">
        <v>-188</v>
      </c>
      <c r="P9" s="585">
        <v>5848</v>
      </c>
      <c r="Q9" s="308">
        <v>3522</v>
      </c>
      <c r="R9" s="308">
        <v>881</v>
      </c>
      <c r="S9" s="1534">
        <v>1127</v>
      </c>
    </row>
    <row r="10" spans="1:19" ht="24" customHeight="1">
      <c r="B10" s="44"/>
      <c r="C10" s="69" t="s">
        <v>156</v>
      </c>
      <c r="D10" s="308">
        <v>-16296</v>
      </c>
      <c r="E10" s="92">
        <v>-15784</v>
      </c>
      <c r="F10" s="308">
        <v>-30979</v>
      </c>
      <c r="G10" s="308">
        <v>-28613</v>
      </c>
      <c r="H10" s="308">
        <v>-23163</v>
      </c>
      <c r="I10" s="308">
        <v>-12673</v>
      </c>
      <c r="J10" s="308">
        <v>-25057</v>
      </c>
      <c r="K10" s="92">
        <v>-27779</v>
      </c>
      <c r="L10" s="308">
        <v>-24908</v>
      </c>
      <c r="M10" s="827">
        <v>-14786</v>
      </c>
      <c r="N10" s="92">
        <v>-37968</v>
      </c>
      <c r="O10" s="92">
        <v>-27282</v>
      </c>
      <c r="P10" s="585">
        <v>-43615</v>
      </c>
      <c r="Q10" s="308">
        <v>-49627</v>
      </c>
      <c r="R10" s="308">
        <v>-44017</v>
      </c>
      <c r="S10" s="1534">
        <v>-14059</v>
      </c>
    </row>
    <row r="11" spans="1:19" ht="24" customHeight="1">
      <c r="B11" s="44"/>
      <c r="C11" s="67" t="s">
        <v>157</v>
      </c>
      <c r="D11" s="308">
        <v>-1839</v>
      </c>
      <c r="E11" s="92">
        <v>-2209</v>
      </c>
      <c r="F11" s="308">
        <v>-6132</v>
      </c>
      <c r="G11" s="308">
        <v>-1058</v>
      </c>
      <c r="H11" s="308">
        <v>-1498</v>
      </c>
      <c r="I11" s="308">
        <v>-4797</v>
      </c>
      <c r="J11" s="308">
        <v>324</v>
      </c>
      <c r="K11" s="92">
        <v>-1764</v>
      </c>
      <c r="L11" s="308">
        <v>-10274</v>
      </c>
      <c r="M11" s="827">
        <v>-2860</v>
      </c>
      <c r="N11" s="92">
        <v>-6702</v>
      </c>
      <c r="O11" s="92">
        <v>-2197</v>
      </c>
      <c r="P11" s="585">
        <v>-2077</v>
      </c>
      <c r="Q11" s="308">
        <v>531</v>
      </c>
      <c r="R11" s="308">
        <v>12</v>
      </c>
      <c r="S11" s="1534">
        <v>-107</v>
      </c>
    </row>
    <row r="12" spans="1:19" ht="24" customHeight="1">
      <c r="B12" s="44"/>
      <c r="C12" s="67" t="s">
        <v>158</v>
      </c>
      <c r="D12" s="308">
        <v>56735</v>
      </c>
      <c r="E12" s="92">
        <v>11058</v>
      </c>
      <c r="F12" s="308">
        <v>11949</v>
      </c>
      <c r="G12" s="308">
        <v>14933</v>
      </c>
      <c r="H12" s="308">
        <v>7782</v>
      </c>
      <c r="I12" s="308">
        <v>13879</v>
      </c>
      <c r="J12" s="308">
        <v>18648</v>
      </c>
      <c r="K12" s="92">
        <v>19662</v>
      </c>
      <c r="L12" s="308">
        <v>10954</v>
      </c>
      <c r="M12" s="827">
        <v>8002</v>
      </c>
      <c r="N12" s="92">
        <v>31824</v>
      </c>
      <c r="O12" s="92">
        <v>39211</v>
      </c>
      <c r="P12" s="585">
        <v>22437</v>
      </c>
      <c r="Q12" s="308">
        <v>21101</v>
      </c>
      <c r="R12" s="308">
        <v>7983</v>
      </c>
      <c r="S12" s="1534">
        <v>8760</v>
      </c>
    </row>
    <row r="13" spans="1:19" ht="24" customHeight="1">
      <c r="B13" s="44"/>
      <c r="C13" s="67" t="s">
        <v>159</v>
      </c>
      <c r="D13" s="308">
        <v>-8089</v>
      </c>
      <c r="E13" s="92">
        <v>40625</v>
      </c>
      <c r="F13" s="308">
        <v>4226</v>
      </c>
      <c r="G13" s="308">
        <v>-18583</v>
      </c>
      <c r="H13" s="308">
        <v>55835</v>
      </c>
      <c r="I13" s="308">
        <v>-60463</v>
      </c>
      <c r="J13" s="308">
        <v>7980</v>
      </c>
      <c r="K13" s="92">
        <v>77093</v>
      </c>
      <c r="L13" s="308">
        <v>66718</v>
      </c>
      <c r="M13" s="827">
        <v>1162</v>
      </c>
      <c r="N13" s="92">
        <v>-96092</v>
      </c>
      <c r="O13" s="92">
        <v>22129</v>
      </c>
      <c r="P13" s="585">
        <v>-57489</v>
      </c>
      <c r="Q13" s="308">
        <v>-55792</v>
      </c>
      <c r="R13" s="308">
        <v>-122821</v>
      </c>
      <c r="S13" s="1534">
        <v>42123</v>
      </c>
    </row>
    <row r="14" spans="1:19" ht="24" customHeight="1">
      <c r="B14" s="44"/>
      <c r="C14" s="69" t="s">
        <v>160</v>
      </c>
      <c r="D14" s="308">
        <v>-16765</v>
      </c>
      <c r="E14" s="92">
        <v>-709</v>
      </c>
      <c r="F14" s="308">
        <v>-6151</v>
      </c>
      <c r="G14" s="308">
        <v>31396</v>
      </c>
      <c r="H14" s="308">
        <v>28270</v>
      </c>
      <c r="I14" s="308">
        <v>-31853</v>
      </c>
      <c r="J14" s="308">
        <v>-118303</v>
      </c>
      <c r="K14" s="92">
        <v>-39968</v>
      </c>
      <c r="L14" s="308">
        <v>901</v>
      </c>
      <c r="M14" s="827">
        <v>29878</v>
      </c>
      <c r="N14" s="92">
        <v>-26026</v>
      </c>
      <c r="O14" s="92">
        <v>-41710</v>
      </c>
      <c r="P14" s="585">
        <v>48044</v>
      </c>
      <c r="Q14" s="308">
        <v>11977</v>
      </c>
      <c r="R14" s="308">
        <v>-26317</v>
      </c>
      <c r="S14" s="1534">
        <v>-13600</v>
      </c>
    </row>
    <row r="15" spans="1:19" ht="24" customHeight="1">
      <c r="B15" s="44"/>
      <c r="C15" s="69" t="s">
        <v>161</v>
      </c>
      <c r="D15" s="308">
        <v>35373</v>
      </c>
      <c r="E15" s="92">
        <v>-30116</v>
      </c>
      <c r="F15" s="308">
        <v>-10640</v>
      </c>
      <c r="G15" s="308">
        <v>-27908</v>
      </c>
      <c r="H15" s="308">
        <v>-43767</v>
      </c>
      <c r="I15" s="308">
        <v>40158</v>
      </c>
      <c r="J15" s="308">
        <v>166218</v>
      </c>
      <c r="K15" s="92">
        <v>-74708</v>
      </c>
      <c r="L15" s="308">
        <v>-94951</v>
      </c>
      <c r="M15" s="827">
        <v>-14948</v>
      </c>
      <c r="N15" s="92">
        <v>52031</v>
      </c>
      <c r="O15" s="92">
        <v>26246</v>
      </c>
      <c r="P15" s="585">
        <v>36020</v>
      </c>
      <c r="Q15" s="308">
        <v>-65296</v>
      </c>
      <c r="R15" s="308">
        <v>78575</v>
      </c>
      <c r="S15" s="1534">
        <v>-112475</v>
      </c>
    </row>
    <row r="16" spans="1:19" ht="24" customHeight="1">
      <c r="B16" s="44"/>
      <c r="C16" s="764" t="s">
        <v>602</v>
      </c>
      <c r="D16" s="308" t="s">
        <v>690</v>
      </c>
      <c r="E16" s="308" t="s">
        <v>690</v>
      </c>
      <c r="F16" s="308" t="s">
        <v>690</v>
      </c>
      <c r="G16" s="308" t="s">
        <v>690</v>
      </c>
      <c r="H16" s="308" t="s">
        <v>690</v>
      </c>
      <c r="I16" s="308" t="s">
        <v>690</v>
      </c>
      <c r="J16" s="308" t="s">
        <v>690</v>
      </c>
      <c r="K16" s="92">
        <v>54962</v>
      </c>
      <c r="L16" s="308">
        <v>-12389</v>
      </c>
      <c r="M16" s="827">
        <v>8696</v>
      </c>
      <c r="N16" s="92">
        <v>6950</v>
      </c>
      <c r="O16" s="92">
        <v>21684</v>
      </c>
      <c r="P16" s="585">
        <v>-22434</v>
      </c>
      <c r="Q16" s="308">
        <v>-36615</v>
      </c>
      <c r="R16" s="308">
        <v>-35000</v>
      </c>
      <c r="S16" s="1534">
        <v>-11966</v>
      </c>
    </row>
    <row r="17" spans="2:23" ht="24" customHeight="1">
      <c r="B17" s="44"/>
      <c r="C17" s="764" t="s">
        <v>162</v>
      </c>
      <c r="D17" s="308">
        <v>455</v>
      </c>
      <c r="E17" s="92">
        <v>985</v>
      </c>
      <c r="F17" s="308">
        <v>390</v>
      </c>
      <c r="G17" s="308">
        <v>674</v>
      </c>
      <c r="H17" s="308">
        <v>320</v>
      </c>
      <c r="I17" s="308">
        <v>-1409</v>
      </c>
      <c r="J17" s="308">
        <v>430</v>
      </c>
      <c r="K17" s="92">
        <v>-179</v>
      </c>
      <c r="L17" s="308">
        <v>-628</v>
      </c>
      <c r="M17" s="827">
        <v>-17</v>
      </c>
      <c r="N17" s="92">
        <v>-495</v>
      </c>
      <c r="O17" s="92">
        <v>-515</v>
      </c>
      <c r="P17" s="585">
        <v>7</v>
      </c>
      <c r="Q17" s="308">
        <v>-212</v>
      </c>
      <c r="R17" s="308">
        <v>318</v>
      </c>
      <c r="S17" s="1534">
        <v>-339</v>
      </c>
    </row>
    <row r="18" spans="2:23" ht="24" customHeight="1">
      <c r="B18" s="45"/>
      <c r="C18" s="68" t="s">
        <v>154</v>
      </c>
      <c r="D18" s="309">
        <v>11224</v>
      </c>
      <c r="E18" s="586">
        <v>-1839</v>
      </c>
      <c r="F18" s="309">
        <v>-1451</v>
      </c>
      <c r="G18" s="309">
        <v>-19792</v>
      </c>
      <c r="H18" s="309">
        <v>-15528</v>
      </c>
      <c r="I18" s="309">
        <v>-7611</v>
      </c>
      <c r="J18" s="309">
        <v>-36381</v>
      </c>
      <c r="K18" s="586">
        <v>-543</v>
      </c>
      <c r="L18" s="309">
        <v>-2241</v>
      </c>
      <c r="M18" s="828">
        <v>-122</v>
      </c>
      <c r="N18" s="586">
        <v>14486</v>
      </c>
      <c r="O18" s="586">
        <v>-20343</v>
      </c>
      <c r="P18" s="587">
        <v>-9378</v>
      </c>
      <c r="Q18" s="309">
        <v>-16831</v>
      </c>
      <c r="R18" s="309">
        <v>-28022</v>
      </c>
      <c r="S18" s="1538">
        <v>-628</v>
      </c>
    </row>
    <row r="19" spans="2:23" ht="24" customHeight="1">
      <c r="B19" s="45"/>
      <c r="C19" s="231" t="s">
        <v>66</v>
      </c>
      <c r="D19" s="320">
        <v>110550</v>
      </c>
      <c r="E19" s="617">
        <v>74825</v>
      </c>
      <c r="F19" s="320">
        <v>59498</v>
      </c>
      <c r="G19" s="320">
        <v>47408</v>
      </c>
      <c r="H19" s="320">
        <v>106986</v>
      </c>
      <c r="I19" s="320">
        <v>13702</v>
      </c>
      <c r="J19" s="320">
        <v>107578</v>
      </c>
      <c r="K19" s="617">
        <v>106696</v>
      </c>
      <c r="L19" s="624">
        <v>37857</v>
      </c>
      <c r="M19" s="829">
        <v>85013</v>
      </c>
      <c r="N19" s="617">
        <v>58288</v>
      </c>
      <c r="O19" s="617">
        <v>187105</v>
      </c>
      <c r="P19" s="618">
        <v>127440</v>
      </c>
      <c r="Q19" s="320">
        <v>-27991</v>
      </c>
      <c r="R19" s="320">
        <v>6222</v>
      </c>
      <c r="S19" s="1539">
        <v>-54605</v>
      </c>
    </row>
    <row r="20" spans="2:23" ht="24" customHeight="1">
      <c r="B20" s="44"/>
      <c r="C20" s="14" t="s">
        <v>163</v>
      </c>
      <c r="D20" s="315">
        <v>5583</v>
      </c>
      <c r="E20" s="97">
        <v>5082</v>
      </c>
      <c r="F20" s="315">
        <v>5225</v>
      </c>
      <c r="G20" s="315">
        <v>4709</v>
      </c>
      <c r="H20" s="315">
        <v>3785</v>
      </c>
      <c r="I20" s="315">
        <v>3496</v>
      </c>
      <c r="J20" s="315">
        <v>4248</v>
      </c>
      <c r="K20" s="97">
        <v>5163</v>
      </c>
      <c r="L20" s="307">
        <v>4362</v>
      </c>
      <c r="M20" s="830">
        <v>3365</v>
      </c>
      <c r="N20" s="97">
        <v>12142</v>
      </c>
      <c r="O20" s="97">
        <v>13142</v>
      </c>
      <c r="P20" s="88">
        <v>11053</v>
      </c>
      <c r="Q20" s="315">
        <v>13530</v>
      </c>
      <c r="R20" s="315">
        <v>20720</v>
      </c>
      <c r="S20" s="1533">
        <v>3066</v>
      </c>
    </row>
    <row r="21" spans="2:23" ht="24" customHeight="1">
      <c r="B21" s="44"/>
      <c r="C21" s="67" t="s">
        <v>166</v>
      </c>
      <c r="D21" s="308">
        <v>12457</v>
      </c>
      <c r="E21" s="92">
        <v>13777</v>
      </c>
      <c r="F21" s="308">
        <v>16424</v>
      </c>
      <c r="G21" s="308">
        <v>18439</v>
      </c>
      <c r="H21" s="308">
        <v>20326</v>
      </c>
      <c r="I21" s="308">
        <v>12818</v>
      </c>
      <c r="J21" s="308">
        <v>17735</v>
      </c>
      <c r="K21" s="92">
        <v>23951</v>
      </c>
      <c r="L21" s="308">
        <v>26194</v>
      </c>
      <c r="M21" s="827">
        <v>18198</v>
      </c>
      <c r="N21" s="92">
        <v>17799</v>
      </c>
      <c r="O21" s="92">
        <v>37965</v>
      </c>
      <c r="P21" s="585">
        <v>40759</v>
      </c>
      <c r="Q21" s="308">
        <v>35974</v>
      </c>
      <c r="R21" s="308">
        <v>39870</v>
      </c>
      <c r="S21" s="1534">
        <v>16089</v>
      </c>
    </row>
    <row r="22" spans="2:23" ht="24" customHeight="1">
      <c r="B22" s="44"/>
      <c r="C22" s="67" t="s">
        <v>164</v>
      </c>
      <c r="D22" s="92">
        <v>-24217</v>
      </c>
      <c r="E22" s="92">
        <v>-21840</v>
      </c>
      <c r="F22" s="308">
        <v>-20308</v>
      </c>
      <c r="G22" s="308">
        <v>-19261</v>
      </c>
      <c r="H22" s="308">
        <v>-16746</v>
      </c>
      <c r="I22" s="308">
        <v>-14872</v>
      </c>
      <c r="J22" s="308">
        <v>-14814</v>
      </c>
      <c r="K22" s="92">
        <v>-15138</v>
      </c>
      <c r="L22" s="308">
        <v>-14370</v>
      </c>
      <c r="M22" s="827">
        <v>-12199</v>
      </c>
      <c r="N22" s="92">
        <v>-11961</v>
      </c>
      <c r="O22" s="92">
        <v>-18495</v>
      </c>
      <c r="P22" s="585">
        <v>-26092</v>
      </c>
      <c r="Q22" s="308">
        <v>-26161</v>
      </c>
      <c r="R22" s="308">
        <v>-30313</v>
      </c>
      <c r="S22" s="1534">
        <v>-9202</v>
      </c>
    </row>
    <row r="23" spans="2:23" ht="24" customHeight="1">
      <c r="B23" s="45"/>
      <c r="C23" s="231" t="s">
        <v>165</v>
      </c>
      <c r="D23" s="320">
        <v>-15650</v>
      </c>
      <c r="E23" s="617">
        <v>-16722</v>
      </c>
      <c r="F23" s="320">
        <v>-13842</v>
      </c>
      <c r="G23" s="320">
        <v>-12186</v>
      </c>
      <c r="H23" s="320">
        <v>-14412</v>
      </c>
      <c r="I23" s="320">
        <v>-14287</v>
      </c>
      <c r="J23" s="308">
        <v>-15935</v>
      </c>
      <c r="K23" s="92">
        <v>-24197</v>
      </c>
      <c r="L23" s="308">
        <v>-13533</v>
      </c>
      <c r="M23" s="827">
        <v>-9405</v>
      </c>
      <c r="N23" s="92">
        <v>-11184</v>
      </c>
      <c r="O23" s="92">
        <v>-48078</v>
      </c>
      <c r="P23" s="585">
        <v>-40973</v>
      </c>
      <c r="Q23" s="308">
        <v>-12039</v>
      </c>
      <c r="R23" s="308">
        <v>-19740</v>
      </c>
      <c r="S23" s="1534">
        <v>-12627</v>
      </c>
      <c r="T23" s="941"/>
      <c r="U23" s="941"/>
      <c r="V23" s="941"/>
      <c r="W23" s="941"/>
    </row>
    <row r="24" spans="2:23" s="27" customFormat="1" ht="25.5" customHeight="1">
      <c r="B24" s="46" t="s">
        <v>167</v>
      </c>
      <c r="C24" s="26"/>
      <c r="D24" s="310">
        <v>88723</v>
      </c>
      <c r="E24" s="93">
        <v>55124</v>
      </c>
      <c r="F24" s="310">
        <v>46997</v>
      </c>
      <c r="G24" s="310">
        <v>39109</v>
      </c>
      <c r="H24" s="310">
        <v>99939</v>
      </c>
      <c r="I24" s="310">
        <v>857</v>
      </c>
      <c r="J24" s="310">
        <v>98812</v>
      </c>
      <c r="K24" s="93">
        <v>96476</v>
      </c>
      <c r="L24" s="310">
        <v>40510</v>
      </c>
      <c r="M24" s="831">
        <v>84972</v>
      </c>
      <c r="N24" s="93">
        <v>65084</v>
      </c>
      <c r="O24" s="93">
        <v>171639</v>
      </c>
      <c r="P24" s="590">
        <v>112187</v>
      </c>
      <c r="Q24" s="310">
        <v>-16688</v>
      </c>
      <c r="R24" s="310">
        <v>16759</v>
      </c>
      <c r="S24" s="1540">
        <v>-57279</v>
      </c>
      <c r="T24" s="942"/>
      <c r="U24" s="942"/>
      <c r="V24" s="942"/>
    </row>
    <row r="25" spans="2:23" ht="36" customHeight="1">
      <c r="B25" s="65" t="s">
        <v>168</v>
      </c>
      <c r="C25" s="14"/>
      <c r="D25" s="315"/>
      <c r="E25" s="97"/>
      <c r="F25" s="315"/>
      <c r="G25" s="315"/>
      <c r="H25" s="315"/>
      <c r="I25" s="315"/>
      <c r="J25" s="626"/>
      <c r="K25" s="101"/>
      <c r="L25" s="626"/>
      <c r="M25" s="839"/>
      <c r="N25" s="101"/>
      <c r="O25" s="101"/>
      <c r="P25" s="625"/>
      <c r="Q25" s="626"/>
      <c r="R25" s="626"/>
      <c r="S25" s="1531"/>
      <c r="T25" s="1001"/>
      <c r="U25" s="1001"/>
      <c r="V25" s="1001"/>
    </row>
    <row r="26" spans="2:23" ht="24" customHeight="1">
      <c r="B26" s="44"/>
      <c r="C26" s="66" t="s">
        <v>169</v>
      </c>
      <c r="D26" s="307">
        <v>-34101</v>
      </c>
      <c r="E26" s="582">
        <v>-29473</v>
      </c>
      <c r="F26" s="307">
        <v>-23579</v>
      </c>
      <c r="G26" s="307">
        <v>-31258</v>
      </c>
      <c r="H26" s="307">
        <v>-31943</v>
      </c>
      <c r="I26" s="307">
        <v>-31830</v>
      </c>
      <c r="J26" s="307">
        <v>-29590</v>
      </c>
      <c r="K26" s="582">
        <v>-30832</v>
      </c>
      <c r="L26" s="307">
        <v>-24665</v>
      </c>
      <c r="M26" s="832">
        <v>-23889</v>
      </c>
      <c r="N26" s="1069">
        <v>-18370</v>
      </c>
      <c r="O26" s="1069">
        <v>-25684</v>
      </c>
      <c r="P26" s="1289">
        <v>-27093</v>
      </c>
      <c r="Q26" s="1358">
        <v>-43364</v>
      </c>
      <c r="R26" s="1358">
        <v>-40060</v>
      </c>
      <c r="S26" s="1541">
        <v>-7058</v>
      </c>
      <c r="T26" s="941"/>
      <c r="U26" s="941"/>
      <c r="V26" s="941"/>
    </row>
    <row r="27" spans="2:23" ht="24" customHeight="1">
      <c r="B27" s="44"/>
      <c r="C27" s="67" t="s">
        <v>174</v>
      </c>
      <c r="D27" s="308">
        <v>12655</v>
      </c>
      <c r="E27" s="92">
        <v>14384</v>
      </c>
      <c r="F27" s="308">
        <v>13578</v>
      </c>
      <c r="G27" s="308">
        <v>767</v>
      </c>
      <c r="H27" s="308">
        <v>11846</v>
      </c>
      <c r="I27" s="308">
        <v>8340</v>
      </c>
      <c r="J27" s="308">
        <v>590</v>
      </c>
      <c r="K27" s="92">
        <v>5963</v>
      </c>
      <c r="L27" s="308">
        <v>9009</v>
      </c>
      <c r="M27" s="827">
        <v>12084</v>
      </c>
      <c r="N27" s="92">
        <v>10287</v>
      </c>
      <c r="O27" s="92">
        <v>6785</v>
      </c>
      <c r="P27" s="585">
        <v>4327</v>
      </c>
      <c r="Q27" s="308">
        <v>4099</v>
      </c>
      <c r="R27" s="308">
        <v>2485</v>
      </c>
      <c r="S27" s="1534">
        <v>155</v>
      </c>
      <c r="T27" s="941"/>
      <c r="U27" s="941"/>
      <c r="V27" s="941"/>
    </row>
    <row r="28" spans="2:23" ht="24" customHeight="1">
      <c r="B28" s="44"/>
      <c r="C28" s="67" t="s">
        <v>170</v>
      </c>
      <c r="D28" s="308">
        <v>-6978</v>
      </c>
      <c r="E28" s="92">
        <v>-8310</v>
      </c>
      <c r="F28" s="308">
        <v>-4522</v>
      </c>
      <c r="G28" s="308">
        <v>-3566</v>
      </c>
      <c r="H28" s="308">
        <v>-3061</v>
      </c>
      <c r="I28" s="308">
        <v>-2219</v>
      </c>
      <c r="J28" s="308">
        <v>-2310</v>
      </c>
      <c r="K28" s="92">
        <v>-7113</v>
      </c>
      <c r="L28" s="308">
        <v>-6903</v>
      </c>
      <c r="M28" s="827">
        <v>-6774</v>
      </c>
      <c r="N28" s="92">
        <v>-8700</v>
      </c>
      <c r="O28" s="92">
        <v>-12579</v>
      </c>
      <c r="P28" s="585">
        <v>-4122</v>
      </c>
      <c r="Q28" s="308">
        <v>-3540</v>
      </c>
      <c r="R28" s="308">
        <v>-5675</v>
      </c>
      <c r="S28" s="1534">
        <v>-1035</v>
      </c>
      <c r="T28" s="941"/>
      <c r="U28" s="941"/>
      <c r="V28" s="941"/>
    </row>
    <row r="29" spans="2:23" ht="24" customHeight="1">
      <c r="B29" s="44"/>
      <c r="C29" s="67" t="s">
        <v>171</v>
      </c>
      <c r="D29" s="308">
        <v>2646</v>
      </c>
      <c r="E29" s="92">
        <v>3400</v>
      </c>
      <c r="F29" s="308">
        <v>-1706</v>
      </c>
      <c r="G29" s="308">
        <v>2470</v>
      </c>
      <c r="H29" s="308">
        <v>1083</v>
      </c>
      <c r="I29" s="308">
        <v>-4408</v>
      </c>
      <c r="J29" s="308">
        <v>2115</v>
      </c>
      <c r="K29" s="92">
        <v>5899</v>
      </c>
      <c r="L29" s="308">
        <v>-391</v>
      </c>
      <c r="M29" s="827">
        <v>278</v>
      </c>
      <c r="N29" s="92">
        <v>1430</v>
      </c>
      <c r="O29" s="92">
        <v>146</v>
      </c>
      <c r="P29" s="585">
        <v>1071</v>
      </c>
      <c r="Q29" s="308">
        <v>-6</v>
      </c>
      <c r="R29" s="308">
        <v>-2110</v>
      </c>
      <c r="S29" s="1534">
        <v>4332</v>
      </c>
      <c r="T29" s="941"/>
      <c r="U29" s="941"/>
      <c r="V29" s="941"/>
    </row>
    <row r="30" spans="2:23" ht="24" customHeight="1">
      <c r="B30" s="44"/>
      <c r="C30" s="67" t="s">
        <v>172</v>
      </c>
      <c r="D30" s="308">
        <v>-13492</v>
      </c>
      <c r="E30" s="92">
        <v>-11704</v>
      </c>
      <c r="F30" s="308">
        <v>-3423</v>
      </c>
      <c r="G30" s="308">
        <v>-4174</v>
      </c>
      <c r="H30" s="308">
        <v>-4157</v>
      </c>
      <c r="I30" s="308">
        <v>-3867</v>
      </c>
      <c r="J30" s="308">
        <v>-32312</v>
      </c>
      <c r="K30" s="92">
        <v>-7802</v>
      </c>
      <c r="L30" s="308">
        <v>-251</v>
      </c>
      <c r="M30" s="827">
        <v>-4</v>
      </c>
      <c r="N30" s="92">
        <v>-10360</v>
      </c>
      <c r="O30" s="92">
        <v>-688</v>
      </c>
      <c r="P30" s="585">
        <v>-9812</v>
      </c>
      <c r="Q30" s="308">
        <v>-8735</v>
      </c>
      <c r="R30" s="308">
        <v>-500</v>
      </c>
      <c r="S30" s="1534">
        <v>-700</v>
      </c>
      <c r="T30" s="941"/>
      <c r="U30" s="941"/>
      <c r="V30" s="941"/>
    </row>
    <row r="31" spans="2:23" ht="24" customHeight="1">
      <c r="B31" s="44"/>
      <c r="C31" s="67" t="s">
        <v>39</v>
      </c>
      <c r="D31" s="308">
        <v>969</v>
      </c>
      <c r="E31" s="92">
        <v>2399</v>
      </c>
      <c r="F31" s="308">
        <v>5202</v>
      </c>
      <c r="G31" s="308">
        <v>1165</v>
      </c>
      <c r="H31" s="308">
        <v>1919</v>
      </c>
      <c r="I31" s="308">
        <v>1232</v>
      </c>
      <c r="J31" s="308">
        <v>10826</v>
      </c>
      <c r="K31" s="92">
        <v>7740</v>
      </c>
      <c r="L31" s="308">
        <v>1943</v>
      </c>
      <c r="M31" s="827">
        <v>1162</v>
      </c>
      <c r="N31" s="92">
        <v>6219</v>
      </c>
      <c r="O31" s="92">
        <v>1635</v>
      </c>
      <c r="P31" s="585">
        <v>5239</v>
      </c>
      <c r="Q31" s="308">
        <v>4055</v>
      </c>
      <c r="R31" s="308">
        <v>24397</v>
      </c>
      <c r="S31" s="1534">
        <v>9545</v>
      </c>
      <c r="T31" s="941"/>
      <c r="U31" s="941"/>
      <c r="V31" s="941"/>
    </row>
    <row r="32" spans="2:23" ht="24" customHeight="1">
      <c r="B32" s="44"/>
      <c r="C32" s="67" t="s">
        <v>173</v>
      </c>
      <c r="D32" s="308">
        <v>-2340</v>
      </c>
      <c r="E32" s="92">
        <v>-5624</v>
      </c>
      <c r="F32" s="308">
        <v>-7024</v>
      </c>
      <c r="G32" s="308">
        <v>-5222</v>
      </c>
      <c r="H32" s="308">
        <v>-9100</v>
      </c>
      <c r="I32" s="308">
        <v>-5408</v>
      </c>
      <c r="J32" s="308">
        <v>-20227</v>
      </c>
      <c r="K32" s="92">
        <v>-3753</v>
      </c>
      <c r="L32" s="308">
        <v>-4809</v>
      </c>
      <c r="M32" s="827">
        <v>-4349</v>
      </c>
      <c r="N32" s="92">
        <v>-35749</v>
      </c>
      <c r="O32" s="92">
        <v>-1991</v>
      </c>
      <c r="P32" s="585">
        <v>-37632</v>
      </c>
      <c r="Q32" s="308">
        <v>-41121</v>
      </c>
      <c r="R32" s="308">
        <v>-55361</v>
      </c>
      <c r="S32" s="1534">
        <v>-5473</v>
      </c>
      <c r="T32" s="941"/>
      <c r="U32" s="941"/>
      <c r="V32" s="941"/>
    </row>
    <row r="33" spans="2:22" ht="24" customHeight="1">
      <c r="B33" s="44"/>
      <c r="C33" s="67" t="s">
        <v>175</v>
      </c>
      <c r="D33" s="308">
        <v>-707</v>
      </c>
      <c r="E33" s="92">
        <v>1530</v>
      </c>
      <c r="F33" s="308">
        <v>232</v>
      </c>
      <c r="G33" s="308">
        <v>10</v>
      </c>
      <c r="H33" s="308">
        <v>-467</v>
      </c>
      <c r="I33" s="308">
        <v>-51</v>
      </c>
      <c r="J33" s="308">
        <v>5411</v>
      </c>
      <c r="K33" s="92">
        <v>1468</v>
      </c>
      <c r="L33" s="308">
        <v>3251</v>
      </c>
      <c r="M33" s="827">
        <v>5990</v>
      </c>
      <c r="N33" s="1068">
        <v>7485</v>
      </c>
      <c r="O33" s="1068">
        <v>12207</v>
      </c>
      <c r="P33" s="1288">
        <v>26088</v>
      </c>
      <c r="Q33" s="651">
        <v>4797</v>
      </c>
      <c r="R33" s="651">
        <v>8350</v>
      </c>
      <c r="S33" s="1537">
        <v>-5213</v>
      </c>
      <c r="T33" s="941"/>
      <c r="U33" s="941"/>
      <c r="V33" s="941"/>
    </row>
    <row r="34" spans="2:22" ht="24" customHeight="1">
      <c r="B34" s="44"/>
      <c r="C34" s="67" t="s">
        <v>176</v>
      </c>
      <c r="D34" s="308">
        <v>-4144</v>
      </c>
      <c r="E34" s="92">
        <v>-2646</v>
      </c>
      <c r="F34" s="308">
        <v>-23658</v>
      </c>
      <c r="G34" s="308">
        <v>-8455</v>
      </c>
      <c r="H34" s="308">
        <v>-6315</v>
      </c>
      <c r="I34" s="308">
        <v>-16263</v>
      </c>
      <c r="J34" s="308">
        <v>-26260</v>
      </c>
      <c r="K34" s="92">
        <v>-32721</v>
      </c>
      <c r="L34" s="308">
        <v>-20998</v>
      </c>
      <c r="M34" s="827">
        <v>-31364</v>
      </c>
      <c r="N34" s="92">
        <v>-58097</v>
      </c>
      <c r="O34" s="92">
        <v>-47139</v>
      </c>
      <c r="P34" s="585">
        <v>-62681</v>
      </c>
      <c r="Q34" s="308">
        <v>-23207</v>
      </c>
      <c r="R34" s="308">
        <v>-69574</v>
      </c>
      <c r="S34" s="1534">
        <v>-46946</v>
      </c>
      <c r="T34" s="941"/>
      <c r="U34" s="941"/>
      <c r="V34" s="941"/>
    </row>
    <row r="35" spans="2:22" ht="34.25" customHeight="1">
      <c r="B35" s="44"/>
      <c r="C35" s="67" t="s">
        <v>177</v>
      </c>
      <c r="D35" s="308">
        <v>10311</v>
      </c>
      <c r="E35" s="92">
        <v>17831</v>
      </c>
      <c r="F35" s="308">
        <v>7910</v>
      </c>
      <c r="G35" s="308">
        <v>10681</v>
      </c>
      <c r="H35" s="308">
        <v>6731</v>
      </c>
      <c r="I35" s="308">
        <v>16473</v>
      </c>
      <c r="J35" s="321">
        <v>13074</v>
      </c>
      <c r="K35" s="607">
        <v>17393</v>
      </c>
      <c r="L35" s="321">
        <v>9794</v>
      </c>
      <c r="M35" s="833">
        <v>9484</v>
      </c>
      <c r="N35" s="607">
        <v>24381</v>
      </c>
      <c r="O35" s="607">
        <v>76849</v>
      </c>
      <c r="P35" s="620">
        <v>37022</v>
      </c>
      <c r="Q35" s="321">
        <v>14563</v>
      </c>
      <c r="R35" s="321">
        <v>52444</v>
      </c>
      <c r="S35" s="1542">
        <v>5424</v>
      </c>
      <c r="T35" s="1001"/>
      <c r="U35" s="1001"/>
      <c r="V35" s="1001"/>
    </row>
    <row r="36" spans="2:22" ht="24" customHeight="1">
      <c r="B36" s="44"/>
      <c r="C36" s="67" t="s">
        <v>178</v>
      </c>
      <c r="D36" s="308">
        <v>-7098</v>
      </c>
      <c r="E36" s="92">
        <v>6559</v>
      </c>
      <c r="F36" s="308">
        <v>12521</v>
      </c>
      <c r="G36" s="308">
        <v>23791</v>
      </c>
      <c r="H36" s="308">
        <v>-445</v>
      </c>
      <c r="I36" s="308">
        <v>5822</v>
      </c>
      <c r="J36" s="309">
        <v>-7725</v>
      </c>
      <c r="K36" s="586">
        <v>1556</v>
      </c>
      <c r="L36" s="309">
        <v>-1646</v>
      </c>
      <c r="M36" s="828">
        <v>1704</v>
      </c>
      <c r="N36" s="586">
        <v>-57346</v>
      </c>
      <c r="O36" s="586">
        <v>19616</v>
      </c>
      <c r="P36" s="587">
        <v>80022</v>
      </c>
      <c r="Q36" s="309">
        <v>-1646</v>
      </c>
      <c r="R36" s="309">
        <v>-1004</v>
      </c>
      <c r="S36" s="1538">
        <v>5052</v>
      </c>
      <c r="T36" s="941"/>
      <c r="U36" s="941"/>
      <c r="V36" s="941"/>
    </row>
    <row r="37" spans="2:22" s="27" customFormat="1" ht="25.5" customHeight="1">
      <c r="B37" s="233" t="s">
        <v>179</v>
      </c>
      <c r="C37" s="26"/>
      <c r="D37" s="310">
        <v>-42280</v>
      </c>
      <c r="E37" s="93">
        <v>-11652</v>
      </c>
      <c r="F37" s="310">
        <v>-24469</v>
      </c>
      <c r="G37" s="310">
        <v>-13792</v>
      </c>
      <c r="H37" s="310">
        <v>-33910</v>
      </c>
      <c r="I37" s="310">
        <v>-32179</v>
      </c>
      <c r="J37" s="310">
        <v>-86407</v>
      </c>
      <c r="K37" s="93">
        <v>-42200</v>
      </c>
      <c r="L37" s="310">
        <v>-35669</v>
      </c>
      <c r="M37" s="834">
        <v>-35676</v>
      </c>
      <c r="N37" s="93">
        <v>-138819</v>
      </c>
      <c r="O37" s="93">
        <v>29157</v>
      </c>
      <c r="P37" s="590">
        <v>12429</v>
      </c>
      <c r="Q37" s="310">
        <v>-94106</v>
      </c>
      <c r="R37" s="310">
        <v>-86608</v>
      </c>
      <c r="S37" s="1540">
        <v>-41917</v>
      </c>
    </row>
    <row r="38" spans="2:22" ht="11.25" customHeight="1">
      <c r="B38" s="44"/>
      <c r="C38" s="28"/>
      <c r="D38" s="315"/>
      <c r="E38" s="97"/>
      <c r="F38" s="315"/>
      <c r="G38" s="315"/>
      <c r="H38" s="315"/>
      <c r="I38" s="315"/>
      <c r="J38" s="315"/>
      <c r="K38" s="97"/>
      <c r="L38" s="315"/>
      <c r="M38" s="830"/>
      <c r="N38" s="97"/>
      <c r="O38" s="97"/>
      <c r="P38" s="88"/>
      <c r="Q38" s="315"/>
      <c r="R38" s="626"/>
      <c r="S38" s="1531"/>
    </row>
    <row r="39" spans="2:22" s="30" customFormat="1" ht="25.5" customHeight="1">
      <c r="B39" s="46" t="s">
        <v>40</v>
      </c>
      <c r="C39" s="29"/>
      <c r="D39" s="322">
        <v>46443</v>
      </c>
      <c r="E39" s="621">
        <v>43472</v>
      </c>
      <c r="F39" s="322">
        <v>22528</v>
      </c>
      <c r="G39" s="322">
        <v>25317</v>
      </c>
      <c r="H39" s="322">
        <v>66029</v>
      </c>
      <c r="I39" s="322">
        <v>-31322</v>
      </c>
      <c r="J39" s="322">
        <v>12405</v>
      </c>
      <c r="K39" s="621">
        <v>54276</v>
      </c>
      <c r="L39" s="322">
        <v>4841</v>
      </c>
      <c r="M39" s="834">
        <v>49296</v>
      </c>
      <c r="N39" s="621">
        <v>-73735</v>
      </c>
      <c r="O39" s="621">
        <v>200796</v>
      </c>
      <c r="P39" s="622">
        <f>P24+P37</f>
        <v>124616</v>
      </c>
      <c r="Q39" s="322">
        <f>Q24+Q37</f>
        <v>-110794</v>
      </c>
      <c r="R39" s="322">
        <f>R24+R37</f>
        <v>-69849</v>
      </c>
      <c r="S39" s="1532">
        <f>S24+S37</f>
        <v>-99196</v>
      </c>
    </row>
    <row r="40" spans="2:22" ht="9" customHeight="1">
      <c r="B40" s="44"/>
      <c r="C40" s="28"/>
      <c r="D40" s="315"/>
      <c r="E40" s="97"/>
      <c r="F40" s="315"/>
      <c r="G40" s="315"/>
      <c r="H40" s="315"/>
      <c r="I40" s="315"/>
      <c r="J40" s="315"/>
      <c r="K40" s="97"/>
      <c r="L40" s="315"/>
      <c r="M40" s="830"/>
      <c r="N40" s="97"/>
      <c r="O40" s="97"/>
      <c r="P40" s="88"/>
      <c r="Q40" s="315"/>
      <c r="R40" s="315"/>
      <c r="S40" s="1533"/>
    </row>
    <row r="41" spans="2:22" ht="27" customHeight="1">
      <c r="B41" s="65" t="s">
        <v>180</v>
      </c>
      <c r="C41" s="1"/>
      <c r="D41" s="315"/>
      <c r="E41" s="97"/>
      <c r="F41" s="315"/>
      <c r="G41" s="315"/>
      <c r="H41" s="315"/>
      <c r="I41" s="315"/>
      <c r="J41" s="315"/>
      <c r="K41" s="97"/>
      <c r="L41" s="315"/>
      <c r="M41" s="830"/>
      <c r="N41" s="97"/>
      <c r="O41" s="97"/>
      <c r="P41" s="88"/>
      <c r="Q41" s="315"/>
      <c r="R41" s="315"/>
      <c r="S41" s="1533"/>
    </row>
    <row r="42" spans="2:22" ht="24" customHeight="1">
      <c r="B42" s="44"/>
      <c r="C42" s="66" t="s">
        <v>181</v>
      </c>
      <c r="D42" s="307">
        <v>8797</v>
      </c>
      <c r="E42" s="582">
        <v>-10928</v>
      </c>
      <c r="F42" s="307">
        <v>-14714</v>
      </c>
      <c r="G42" s="307">
        <v>-29012</v>
      </c>
      <c r="H42" s="307">
        <v>-30383</v>
      </c>
      <c r="I42" s="307">
        <v>14697</v>
      </c>
      <c r="J42" s="307">
        <v>-21723</v>
      </c>
      <c r="K42" s="582">
        <v>24999</v>
      </c>
      <c r="L42" s="307">
        <v>32786</v>
      </c>
      <c r="M42" s="826">
        <v>-22969</v>
      </c>
      <c r="N42" s="582">
        <v>54245</v>
      </c>
      <c r="O42" s="582">
        <v>-64360</v>
      </c>
      <c r="P42" s="583">
        <v>-21243</v>
      </c>
      <c r="Q42" s="307">
        <v>50243</v>
      </c>
      <c r="R42" s="307">
        <v>48073</v>
      </c>
      <c r="S42" s="1536">
        <v>38068</v>
      </c>
    </row>
    <row r="43" spans="2:22" ht="24" customHeight="1">
      <c r="B43" s="44"/>
      <c r="C43" s="67" t="s">
        <v>182</v>
      </c>
      <c r="D43" s="308">
        <v>127338</v>
      </c>
      <c r="E43" s="92">
        <v>236109</v>
      </c>
      <c r="F43" s="308">
        <v>170858</v>
      </c>
      <c r="G43" s="308">
        <v>163996</v>
      </c>
      <c r="H43" s="308">
        <v>122767</v>
      </c>
      <c r="I43" s="308">
        <v>160331</v>
      </c>
      <c r="J43" s="308">
        <v>128716</v>
      </c>
      <c r="K43" s="92">
        <v>82636</v>
      </c>
      <c r="L43" s="308">
        <v>384500</v>
      </c>
      <c r="M43" s="827">
        <v>172645</v>
      </c>
      <c r="N43" s="92">
        <v>270356</v>
      </c>
      <c r="O43" s="92">
        <v>166826</v>
      </c>
      <c r="P43" s="585">
        <v>291528</v>
      </c>
      <c r="Q43" s="308">
        <v>419598</v>
      </c>
      <c r="R43" s="308">
        <v>657848</v>
      </c>
      <c r="S43" s="1534">
        <v>402811</v>
      </c>
    </row>
    <row r="44" spans="2:22" ht="24" customHeight="1">
      <c r="B44" s="44"/>
      <c r="C44" s="67" t="s">
        <v>183</v>
      </c>
      <c r="D44" s="308">
        <v>-134014</v>
      </c>
      <c r="E44" s="92">
        <v>-248449</v>
      </c>
      <c r="F44" s="308">
        <v>-178687</v>
      </c>
      <c r="G44" s="308">
        <v>-179780</v>
      </c>
      <c r="H44" s="308">
        <v>-173948</v>
      </c>
      <c r="I44" s="308">
        <v>-164596</v>
      </c>
      <c r="J44" s="308">
        <v>-122702</v>
      </c>
      <c r="K44" s="92">
        <v>-162353</v>
      </c>
      <c r="L44" s="308">
        <v>-383777</v>
      </c>
      <c r="M44" s="827">
        <v>-149769</v>
      </c>
      <c r="N44" s="92">
        <v>-214740</v>
      </c>
      <c r="O44" s="92">
        <v>-271685</v>
      </c>
      <c r="P44" s="585">
        <v>-332428</v>
      </c>
      <c r="Q44" s="308">
        <v>-282358</v>
      </c>
      <c r="R44" s="308">
        <v>-538581</v>
      </c>
      <c r="S44" s="1534">
        <v>-327126</v>
      </c>
    </row>
    <row r="45" spans="2:22" ht="24" customHeight="1">
      <c r="B45" s="44"/>
      <c r="C45" s="67" t="s">
        <v>41</v>
      </c>
      <c r="D45" s="308">
        <v>39800</v>
      </c>
      <c r="E45" s="92">
        <v>9953</v>
      </c>
      <c r="F45" s="308">
        <v>29862</v>
      </c>
      <c r="G45" s="308">
        <v>29820</v>
      </c>
      <c r="H45" s="308" t="s">
        <v>510</v>
      </c>
      <c r="I45" s="308">
        <v>19891</v>
      </c>
      <c r="J45" s="308">
        <v>19881</v>
      </c>
      <c r="K45" s="92" t="s">
        <v>690</v>
      </c>
      <c r="L45" s="308">
        <v>9940</v>
      </c>
      <c r="M45" s="827">
        <v>9940</v>
      </c>
      <c r="N45" s="92">
        <v>9940</v>
      </c>
      <c r="O45" s="1301" t="s">
        <v>669</v>
      </c>
      <c r="P45" s="1288" t="s">
        <v>690</v>
      </c>
      <c r="Q45" s="308">
        <v>1129</v>
      </c>
      <c r="R45" s="308">
        <v>11605</v>
      </c>
      <c r="S45" s="1534" t="s">
        <v>669</v>
      </c>
    </row>
    <row r="46" spans="2:22" ht="24" customHeight="1">
      <c r="B46" s="44"/>
      <c r="C46" s="67" t="s">
        <v>588</v>
      </c>
      <c r="D46" s="308">
        <v>-67719</v>
      </c>
      <c r="E46" s="92">
        <v>-35000</v>
      </c>
      <c r="F46" s="308">
        <v>-30000</v>
      </c>
      <c r="G46" s="308">
        <v>-20000</v>
      </c>
      <c r="H46" s="308">
        <v>-20000</v>
      </c>
      <c r="I46" s="308">
        <v>-20035</v>
      </c>
      <c r="J46" s="308">
        <v>-10061</v>
      </c>
      <c r="K46" s="92">
        <v>-42</v>
      </c>
      <c r="L46" s="308">
        <v>-10019</v>
      </c>
      <c r="M46" s="827">
        <v>-10011</v>
      </c>
      <c r="N46" s="92">
        <v>-20003</v>
      </c>
      <c r="O46" s="92">
        <v>-10000</v>
      </c>
      <c r="P46" s="585">
        <v>-10000</v>
      </c>
      <c r="Q46" s="308">
        <v>-10000</v>
      </c>
      <c r="R46" s="308" t="s">
        <v>690</v>
      </c>
      <c r="S46" s="1534" t="s">
        <v>669</v>
      </c>
    </row>
    <row r="47" spans="2:22" ht="24" customHeight="1">
      <c r="B47" s="44"/>
      <c r="C47" s="67" t="s">
        <v>601</v>
      </c>
      <c r="D47" s="308" t="s">
        <v>690</v>
      </c>
      <c r="E47" s="308" t="s">
        <v>690</v>
      </c>
      <c r="F47" s="308" t="s">
        <v>690</v>
      </c>
      <c r="G47" s="308" t="s">
        <v>690</v>
      </c>
      <c r="H47" s="308" t="s">
        <v>690</v>
      </c>
      <c r="I47" s="308" t="s">
        <v>690</v>
      </c>
      <c r="J47" s="308" t="s">
        <v>690</v>
      </c>
      <c r="K47" s="308" t="s">
        <v>690</v>
      </c>
      <c r="L47" s="308">
        <v>-12747</v>
      </c>
      <c r="M47" s="827">
        <v>-14235</v>
      </c>
      <c r="N47" s="92">
        <v>-15085</v>
      </c>
      <c r="O47" s="92">
        <v>-16929</v>
      </c>
      <c r="P47" s="585">
        <v>-17769</v>
      </c>
      <c r="Q47" s="308">
        <v>-16833</v>
      </c>
      <c r="R47" s="308">
        <v>-18043</v>
      </c>
      <c r="S47" s="1534">
        <v>-4783</v>
      </c>
    </row>
    <row r="48" spans="2:22" ht="24" customHeight="1">
      <c r="B48" s="44"/>
      <c r="C48" s="67" t="s">
        <v>184</v>
      </c>
      <c r="D48" s="308">
        <v>7249</v>
      </c>
      <c r="E48" s="92" t="s">
        <v>690</v>
      </c>
      <c r="F48" s="92" t="s">
        <v>690</v>
      </c>
      <c r="G48" s="92" t="s">
        <v>690</v>
      </c>
      <c r="H48" s="308">
        <v>5</v>
      </c>
      <c r="I48" s="308" t="s">
        <v>690</v>
      </c>
      <c r="J48" s="308" t="s">
        <v>690</v>
      </c>
      <c r="K48" s="308" t="s">
        <v>690</v>
      </c>
      <c r="L48" s="308" t="s">
        <v>690</v>
      </c>
      <c r="M48" s="308" t="s">
        <v>690</v>
      </c>
      <c r="N48" s="308" t="s">
        <v>690</v>
      </c>
      <c r="O48" s="308" t="s">
        <v>690</v>
      </c>
      <c r="P48" s="308" t="s">
        <v>690</v>
      </c>
      <c r="Q48" s="1360">
        <v>620</v>
      </c>
      <c r="R48" s="1360">
        <v>181</v>
      </c>
      <c r="S48" s="1594" t="s">
        <v>669</v>
      </c>
    </row>
    <row r="49" spans="2:19" ht="24" customHeight="1">
      <c r="B49" s="44"/>
      <c r="C49" s="69" t="s">
        <v>185</v>
      </c>
      <c r="D49" s="308">
        <v>-5756</v>
      </c>
      <c r="E49" s="92">
        <v>-468</v>
      </c>
      <c r="F49" s="651">
        <v>-0.1</v>
      </c>
      <c r="G49" s="651">
        <v>-129</v>
      </c>
      <c r="H49" s="651">
        <v>-18</v>
      </c>
      <c r="I49" s="308" t="s">
        <v>690</v>
      </c>
      <c r="J49" s="308" t="s">
        <v>690</v>
      </c>
      <c r="K49" s="92">
        <v>-1195</v>
      </c>
      <c r="L49" s="308">
        <v>-115</v>
      </c>
      <c r="M49" s="827">
        <v>-3172</v>
      </c>
      <c r="N49" s="92">
        <v>-1875</v>
      </c>
      <c r="O49" s="92">
        <v>-3</v>
      </c>
      <c r="P49" s="585">
        <v>-22020</v>
      </c>
      <c r="Q49" s="308">
        <v>-811</v>
      </c>
      <c r="R49" s="308">
        <v>-4200</v>
      </c>
      <c r="S49" s="1534" t="s">
        <v>669</v>
      </c>
    </row>
    <row r="50" spans="2:19" ht="24" customHeight="1">
      <c r="B50" s="44"/>
      <c r="C50" s="69" t="s">
        <v>186</v>
      </c>
      <c r="D50" s="308">
        <v>1261</v>
      </c>
      <c r="E50" s="92">
        <v>71</v>
      </c>
      <c r="F50" s="308">
        <v>104</v>
      </c>
      <c r="G50" s="308">
        <v>3209</v>
      </c>
      <c r="H50" s="308">
        <v>323</v>
      </c>
      <c r="I50" s="308">
        <v>771</v>
      </c>
      <c r="J50" s="308">
        <v>7389</v>
      </c>
      <c r="K50" s="92">
        <v>3873</v>
      </c>
      <c r="L50" s="308">
        <v>3408</v>
      </c>
      <c r="M50" s="827">
        <v>1186</v>
      </c>
      <c r="N50" s="92">
        <v>418</v>
      </c>
      <c r="O50" s="92">
        <v>1564</v>
      </c>
      <c r="P50" s="585">
        <v>991</v>
      </c>
      <c r="Q50" s="308">
        <v>3484</v>
      </c>
      <c r="R50" s="308">
        <v>1181</v>
      </c>
      <c r="S50" s="1534">
        <v>3814</v>
      </c>
    </row>
    <row r="51" spans="2:19" ht="24" customHeight="1">
      <c r="B51" s="44"/>
      <c r="C51" s="764" t="s">
        <v>589</v>
      </c>
      <c r="D51" s="308" t="s">
        <v>690</v>
      </c>
      <c r="E51" s="308" t="s">
        <v>690</v>
      </c>
      <c r="F51" s="308" t="s">
        <v>690</v>
      </c>
      <c r="G51" s="308" t="s">
        <v>690</v>
      </c>
      <c r="H51" s="308" t="s">
        <v>690</v>
      </c>
      <c r="I51" s="308" t="s">
        <v>690</v>
      </c>
      <c r="J51" s="308" t="s">
        <v>690</v>
      </c>
      <c r="K51" s="308" t="s">
        <v>690</v>
      </c>
      <c r="L51" s="308">
        <v>6</v>
      </c>
      <c r="M51" s="827">
        <v>8</v>
      </c>
      <c r="N51" s="92">
        <v>3</v>
      </c>
      <c r="O51" s="92">
        <v>29</v>
      </c>
      <c r="P51" s="585">
        <v>65</v>
      </c>
      <c r="Q51" s="308">
        <v>121</v>
      </c>
      <c r="R51" s="308">
        <v>39</v>
      </c>
      <c r="S51" s="1534">
        <v>37</v>
      </c>
    </row>
    <row r="52" spans="2:19" ht="24" customHeight="1">
      <c r="B52" s="44"/>
      <c r="C52" s="69" t="s">
        <v>67</v>
      </c>
      <c r="D52" s="308">
        <v>-11</v>
      </c>
      <c r="E52" s="92">
        <v>-1</v>
      </c>
      <c r="F52" s="651">
        <v>-11</v>
      </c>
      <c r="G52" s="651">
        <v>-2</v>
      </c>
      <c r="H52" s="651">
        <v>-2</v>
      </c>
      <c r="I52" s="651">
        <v>-10</v>
      </c>
      <c r="J52" s="308">
        <v>-4</v>
      </c>
      <c r="K52" s="92">
        <v>-691</v>
      </c>
      <c r="L52" s="651">
        <v>-10059</v>
      </c>
      <c r="M52" s="827">
        <v>-5000</v>
      </c>
      <c r="N52" s="1068">
        <v>-15173</v>
      </c>
      <c r="O52" s="1068">
        <v>-139</v>
      </c>
      <c r="P52" s="1288">
        <v>-42675</v>
      </c>
      <c r="Q52" s="651">
        <v>-23989</v>
      </c>
      <c r="R52" s="651">
        <v>-9978</v>
      </c>
      <c r="S52" s="1537">
        <v>-4</v>
      </c>
    </row>
    <row r="53" spans="2:19" ht="24" customHeight="1">
      <c r="B53" s="44"/>
      <c r="C53" s="67" t="s">
        <v>187</v>
      </c>
      <c r="D53" s="308">
        <v>-3753</v>
      </c>
      <c r="E53" s="92">
        <v>-3753</v>
      </c>
      <c r="F53" s="308">
        <v>-4378</v>
      </c>
      <c r="G53" s="308">
        <v>-5629</v>
      </c>
      <c r="H53" s="308">
        <v>-9382</v>
      </c>
      <c r="I53" s="308">
        <v>-10008</v>
      </c>
      <c r="J53" s="308">
        <v>-11258</v>
      </c>
      <c r="K53" s="92">
        <v>-16888</v>
      </c>
      <c r="L53" s="308">
        <v>-22517</v>
      </c>
      <c r="M53" s="835">
        <v>-16381</v>
      </c>
      <c r="N53" s="92">
        <v>-16408</v>
      </c>
      <c r="O53" s="92">
        <v>-29208</v>
      </c>
      <c r="P53" s="585">
        <v>-29504</v>
      </c>
      <c r="Q53" s="308">
        <v>-31721</v>
      </c>
      <c r="R53" s="308">
        <v>-33182</v>
      </c>
      <c r="S53" s="1534">
        <v>-17271</v>
      </c>
    </row>
    <row r="54" spans="2:19" ht="24" customHeight="1">
      <c r="B54" s="44"/>
      <c r="C54" s="232" t="s">
        <v>188</v>
      </c>
      <c r="D54" s="321">
        <v>-1801</v>
      </c>
      <c r="E54" s="607">
        <v>-1659</v>
      </c>
      <c r="F54" s="321">
        <v>-1805</v>
      </c>
      <c r="G54" s="321">
        <v>-2320</v>
      </c>
      <c r="H54" s="321">
        <v>-1763</v>
      </c>
      <c r="I54" s="321">
        <v>-2563</v>
      </c>
      <c r="J54" s="321">
        <v>-2622</v>
      </c>
      <c r="K54" s="607">
        <v>-3139</v>
      </c>
      <c r="L54" s="321">
        <v>-3662</v>
      </c>
      <c r="M54" s="827">
        <v>-2878</v>
      </c>
      <c r="N54" s="607">
        <v>-4710</v>
      </c>
      <c r="O54" s="607">
        <v>-5047</v>
      </c>
      <c r="P54" s="620">
        <v>-3127</v>
      </c>
      <c r="Q54" s="321">
        <v>-3093</v>
      </c>
      <c r="R54" s="321">
        <v>-3953</v>
      </c>
      <c r="S54" s="1542">
        <v>-1764</v>
      </c>
    </row>
    <row r="55" spans="2:19" ht="24" customHeight="1">
      <c r="B55" s="45"/>
      <c r="C55" s="68" t="s">
        <v>178</v>
      </c>
      <c r="D55" s="309">
        <v>-922</v>
      </c>
      <c r="E55" s="586">
        <v>-2050</v>
      </c>
      <c r="F55" s="309">
        <v>-2160</v>
      </c>
      <c r="G55" s="309">
        <v>-2752</v>
      </c>
      <c r="H55" s="309">
        <v>-2292</v>
      </c>
      <c r="I55" s="309">
        <v>-2507</v>
      </c>
      <c r="J55" s="309">
        <v>-666</v>
      </c>
      <c r="K55" s="586">
        <v>-2106</v>
      </c>
      <c r="L55" s="309">
        <v>91</v>
      </c>
      <c r="M55" s="828">
        <v>15</v>
      </c>
      <c r="N55" s="586">
        <v>-66</v>
      </c>
      <c r="O55" s="586">
        <v>-1411</v>
      </c>
      <c r="P55" s="587">
        <v>-340</v>
      </c>
      <c r="Q55" s="1359" t="s">
        <v>690</v>
      </c>
      <c r="R55" s="1359">
        <v>-774</v>
      </c>
      <c r="S55" s="1543">
        <v>-207</v>
      </c>
    </row>
    <row r="56" spans="2:19" s="27" customFormat="1" ht="26.25" customHeight="1">
      <c r="B56" s="233" t="s">
        <v>189</v>
      </c>
      <c r="C56" s="26"/>
      <c r="D56" s="310">
        <v>-29530</v>
      </c>
      <c r="E56" s="93">
        <v>-56177</v>
      </c>
      <c r="F56" s="310">
        <v>-30931</v>
      </c>
      <c r="G56" s="310">
        <v>-42600</v>
      </c>
      <c r="H56" s="310">
        <v>-114695</v>
      </c>
      <c r="I56" s="310">
        <v>-4029</v>
      </c>
      <c r="J56" s="310">
        <v>-13052</v>
      </c>
      <c r="K56" s="93">
        <v>-74907</v>
      </c>
      <c r="L56" s="310">
        <v>-12164</v>
      </c>
      <c r="M56" s="836">
        <v>-40621</v>
      </c>
      <c r="N56" s="93">
        <v>46898</v>
      </c>
      <c r="O56" s="93">
        <v>-230367</v>
      </c>
      <c r="P56" s="590">
        <v>-186523</v>
      </c>
      <c r="Q56" s="310">
        <v>106388</v>
      </c>
      <c r="R56" s="310">
        <v>110217</v>
      </c>
      <c r="S56" s="1540">
        <v>93574</v>
      </c>
    </row>
    <row r="57" spans="2:19" ht="26.25" customHeight="1">
      <c r="B57" s="70" t="s">
        <v>42</v>
      </c>
      <c r="C57" s="51"/>
      <c r="D57" s="100">
        <v>16913</v>
      </c>
      <c r="E57" s="100">
        <v>-12706</v>
      </c>
      <c r="F57" s="624">
        <v>-8403</v>
      </c>
      <c r="G57" s="624">
        <v>-17282</v>
      </c>
      <c r="H57" s="624">
        <v>-48666</v>
      </c>
      <c r="I57" s="624">
        <v>-35350</v>
      </c>
      <c r="J57" s="624">
        <v>-648</v>
      </c>
      <c r="K57" s="100">
        <v>-20631</v>
      </c>
      <c r="L57" s="624">
        <v>-7324</v>
      </c>
      <c r="M57" s="837">
        <v>8674</v>
      </c>
      <c r="N57" s="100">
        <v>-26835</v>
      </c>
      <c r="O57" s="100">
        <v>-29570</v>
      </c>
      <c r="P57" s="623">
        <v>-61907</v>
      </c>
      <c r="Q57" s="624">
        <v>-4405</v>
      </c>
      <c r="R57" s="624">
        <v>40368</v>
      </c>
      <c r="S57" s="1544">
        <v>-5622</v>
      </c>
    </row>
    <row r="58" spans="2:19" ht="26.25" customHeight="1">
      <c r="B58" s="70" t="s">
        <v>190</v>
      </c>
      <c r="C58" s="51"/>
      <c r="D58" s="100">
        <v>411632</v>
      </c>
      <c r="E58" s="100">
        <v>425595</v>
      </c>
      <c r="F58" s="624">
        <v>424371</v>
      </c>
      <c r="G58" s="624">
        <v>420658</v>
      </c>
      <c r="H58" s="624">
        <v>403748</v>
      </c>
      <c r="I58" s="624">
        <v>344414</v>
      </c>
      <c r="J58" s="624">
        <v>308632</v>
      </c>
      <c r="K58" s="100">
        <v>305241</v>
      </c>
      <c r="L58" s="624">
        <v>285687</v>
      </c>
      <c r="M58" s="837">
        <v>272651</v>
      </c>
      <c r="N58" s="100">
        <v>287597</v>
      </c>
      <c r="O58" s="100">
        <v>271651</v>
      </c>
      <c r="P58" s="623">
        <v>247286</v>
      </c>
      <c r="Q58" s="624">
        <v>196275</v>
      </c>
      <c r="R58" s="624">
        <v>192299</v>
      </c>
      <c r="S58" s="1544">
        <v>245145</v>
      </c>
    </row>
    <row r="59" spans="2:19" ht="26.25" customHeight="1">
      <c r="B59" s="1670" t="s">
        <v>191</v>
      </c>
      <c r="C59" s="1671"/>
      <c r="D59" s="101">
        <v>-2950</v>
      </c>
      <c r="E59" s="101">
        <v>11481</v>
      </c>
      <c r="F59" s="626">
        <v>4690</v>
      </c>
      <c r="G59" s="626">
        <v>372</v>
      </c>
      <c r="H59" s="626">
        <v>-10667</v>
      </c>
      <c r="I59" s="626">
        <v>-430</v>
      </c>
      <c r="J59" s="626">
        <v>-2742</v>
      </c>
      <c r="K59" s="101">
        <v>1076</v>
      </c>
      <c r="L59" s="626">
        <v>-5711</v>
      </c>
      <c r="M59" s="839">
        <v>6271</v>
      </c>
      <c r="N59" s="101">
        <v>10890</v>
      </c>
      <c r="O59" s="101">
        <v>5260</v>
      </c>
      <c r="P59" s="625">
        <v>10895</v>
      </c>
      <c r="Q59" s="626">
        <v>549</v>
      </c>
      <c r="R59" s="626">
        <v>12590</v>
      </c>
      <c r="S59" s="1531">
        <v>2583</v>
      </c>
    </row>
    <row r="60" spans="2:19" ht="26.25" customHeight="1" thickBot="1">
      <c r="B60" s="1672" t="s">
        <v>693</v>
      </c>
      <c r="C60" s="1673"/>
      <c r="D60" s="630" t="s">
        <v>690</v>
      </c>
      <c r="E60" s="630" t="s">
        <v>690</v>
      </c>
      <c r="F60" s="630" t="s">
        <v>690</v>
      </c>
      <c r="G60" s="630" t="s">
        <v>690</v>
      </c>
      <c r="H60" s="630" t="s">
        <v>690</v>
      </c>
      <c r="I60" s="630" t="s">
        <v>690</v>
      </c>
      <c r="J60" s="630" t="s">
        <v>690</v>
      </c>
      <c r="K60" s="630" t="s">
        <v>690</v>
      </c>
      <c r="L60" s="630" t="s">
        <v>690</v>
      </c>
      <c r="M60" s="630" t="s">
        <v>690</v>
      </c>
      <c r="N60" s="630" t="s">
        <v>690</v>
      </c>
      <c r="O60" s="630" t="s">
        <v>690</v>
      </c>
      <c r="P60" s="630" t="s">
        <v>690</v>
      </c>
      <c r="Q60" s="652">
        <v>-119</v>
      </c>
      <c r="R60" s="652" t="s">
        <v>690</v>
      </c>
      <c r="S60" s="1535" t="s">
        <v>669</v>
      </c>
    </row>
    <row r="61" spans="2:19" ht="26.25" customHeight="1" thickTop="1" thickBot="1">
      <c r="B61" s="46" t="s">
        <v>192</v>
      </c>
      <c r="C61" s="50"/>
      <c r="D61" s="102">
        <v>425595</v>
      </c>
      <c r="E61" s="631">
        <v>424371</v>
      </c>
      <c r="F61" s="653">
        <v>420658</v>
      </c>
      <c r="G61" s="653">
        <v>403748</v>
      </c>
      <c r="H61" s="653">
        <v>344414</v>
      </c>
      <c r="I61" s="653">
        <v>308632</v>
      </c>
      <c r="J61" s="653">
        <v>305241</v>
      </c>
      <c r="K61" s="631">
        <v>285687</v>
      </c>
      <c r="L61" s="653">
        <v>272651</v>
      </c>
      <c r="M61" s="838">
        <v>287597</v>
      </c>
      <c r="N61" s="631">
        <v>271651</v>
      </c>
      <c r="O61" s="631">
        <v>247286</v>
      </c>
      <c r="P61" s="1290">
        <v>196275</v>
      </c>
      <c r="Q61" s="653">
        <v>192299</v>
      </c>
      <c r="R61" s="653">
        <v>245145</v>
      </c>
      <c r="S61" s="1545">
        <v>242105</v>
      </c>
    </row>
    <row r="62" spans="2:19" ht="24.75" customHeight="1" thickTop="1">
      <c r="B62" s="1668" t="s">
        <v>613</v>
      </c>
      <c r="C62" s="1668"/>
      <c r="D62" s="1668"/>
      <c r="E62" s="1668"/>
      <c r="F62" s="1668"/>
      <c r="G62" s="1668"/>
      <c r="H62" s="1668"/>
      <c r="I62" s="1668"/>
      <c r="J62" s="1668"/>
      <c r="K62" s="1668"/>
      <c r="N62" s="920"/>
      <c r="O62" s="920"/>
      <c r="P62" s="920"/>
      <c r="Q62" s="920"/>
    </row>
    <row r="63" spans="2:19" ht="9" customHeight="1">
      <c r="B63" s="1669"/>
      <c r="C63" s="1669"/>
      <c r="D63" s="1669"/>
      <c r="E63" s="1669"/>
      <c r="F63" s="1669"/>
      <c r="G63" s="1669"/>
      <c r="H63" s="1669"/>
      <c r="I63" s="1669"/>
      <c r="J63" s="1669"/>
      <c r="K63" s="1669"/>
    </row>
    <row r="64" spans="2:19" ht="8.25" customHeight="1">
      <c r="B64" s="1667" t="s">
        <v>596</v>
      </c>
      <c r="C64" s="1667"/>
      <c r="D64" s="1667"/>
      <c r="E64" s="1667"/>
      <c r="F64" s="1667"/>
      <c r="G64" s="1667"/>
      <c r="H64" s="1667"/>
      <c r="I64" s="1667"/>
      <c r="J64" s="1667"/>
      <c r="K64" s="1667"/>
    </row>
    <row r="65" spans="2:13" ht="10.5" customHeight="1">
      <c r="B65" s="1667"/>
      <c r="C65" s="1667"/>
      <c r="D65" s="1667"/>
      <c r="E65" s="1667"/>
      <c r="F65" s="1667"/>
      <c r="G65" s="1667"/>
      <c r="H65" s="1667"/>
      <c r="I65" s="1667"/>
      <c r="J65" s="1667"/>
      <c r="K65" s="1667"/>
    </row>
    <row r="66" spans="2:13" ht="10.5" customHeight="1">
      <c r="B66" s="1667"/>
      <c r="C66" s="1667"/>
      <c r="D66" s="1667"/>
      <c r="E66" s="1667"/>
      <c r="F66" s="1667"/>
      <c r="G66" s="1667"/>
      <c r="H66" s="1667"/>
      <c r="I66" s="1667"/>
      <c r="J66" s="1667"/>
      <c r="K66" s="1667"/>
    </row>
    <row r="67" spans="2:13" ht="10.5" customHeight="1">
      <c r="B67" s="1620" t="s">
        <v>661</v>
      </c>
      <c r="C67" s="1620"/>
      <c r="D67" s="1620"/>
      <c r="E67" s="1620"/>
      <c r="F67" s="1620"/>
      <c r="G67" s="1620"/>
      <c r="H67" s="1620"/>
      <c r="I67" s="1620"/>
      <c r="J67" s="1620"/>
      <c r="K67" s="1620"/>
      <c r="L67" s="1620"/>
      <c r="M67" s="820"/>
    </row>
    <row r="68" spans="2:13">
      <c r="B68" s="1620"/>
      <c r="C68" s="1620"/>
      <c r="D68" s="1620"/>
      <c r="E68" s="1620"/>
      <c r="F68" s="1620"/>
      <c r="G68" s="1620"/>
      <c r="H68" s="1620"/>
      <c r="I68" s="1620"/>
      <c r="J68" s="1620"/>
      <c r="K68" s="1620"/>
      <c r="L68" s="1620"/>
      <c r="M68" s="820"/>
    </row>
    <row r="69" spans="2:13">
      <c r="B69" s="1620"/>
      <c r="C69" s="1620"/>
      <c r="D69" s="1620"/>
      <c r="E69" s="1620"/>
      <c r="F69" s="1620"/>
      <c r="G69" s="1620"/>
      <c r="H69" s="1620"/>
      <c r="I69" s="1620"/>
      <c r="J69" s="1620"/>
      <c r="K69" s="1620"/>
      <c r="L69" s="1620"/>
      <c r="M69" s="820"/>
    </row>
  </sheetData>
  <mergeCells count="22">
    <mergeCell ref="B67:L69"/>
    <mergeCell ref="B64:K66"/>
    <mergeCell ref="B62:K63"/>
    <mergeCell ref="K3:K4"/>
    <mergeCell ref="J3:J4"/>
    <mergeCell ref="I3:I4"/>
    <mergeCell ref="F3:F4"/>
    <mergeCell ref="H3:H4"/>
    <mergeCell ref="G3:G4"/>
    <mergeCell ref="L3:L4"/>
    <mergeCell ref="D3:D4"/>
    <mergeCell ref="E3:E4"/>
    <mergeCell ref="B59:C59"/>
    <mergeCell ref="B3:C4"/>
    <mergeCell ref="B60:C60"/>
    <mergeCell ref="S3:S4"/>
    <mergeCell ref="M3:M4"/>
    <mergeCell ref="N3:N4"/>
    <mergeCell ref="O3:O4"/>
    <mergeCell ref="Q3:Q4"/>
    <mergeCell ref="P3:P4"/>
    <mergeCell ref="R3:R4"/>
  </mergeCells>
  <phoneticPr fontId="2"/>
  <printOptions horizontalCentered="1"/>
  <pageMargins left="0.45" right="0.56000000000000005" top="0.79" bottom="0.44" header="0.27559055118110237" footer="0.35433070866141736"/>
  <pageSetup paperSize="8" scale="5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60"/>
  <sheetViews>
    <sheetView showGridLines="0" view="pageBreakPreview" zoomScale="70" zoomScaleNormal="40" zoomScaleSheetLayoutView="40" workbookViewId="0"/>
  </sheetViews>
  <sheetFormatPr defaultColWidth="9" defaultRowHeight="28.5" customHeight="1"/>
  <cols>
    <col min="1" max="1" width="3.6328125" style="1" customWidth="1"/>
    <col min="2" max="2" width="54.453125" style="9" customWidth="1"/>
    <col min="3" max="7" width="17.6328125" style="90" customWidth="1"/>
    <col min="8" max="8" width="17" style="89" customWidth="1"/>
    <col min="9" max="15" width="17.6328125" style="89" customWidth="1"/>
    <col min="16" max="17" width="17.6328125" style="79" customWidth="1"/>
    <col min="18" max="22" width="17.6328125" style="1" customWidth="1"/>
    <col min="23" max="16384" width="9" style="1"/>
  </cols>
  <sheetData>
    <row r="1" spans="1:22" ht="48.75" customHeight="1">
      <c r="A1" s="52" t="s">
        <v>515</v>
      </c>
      <c r="B1" s="52"/>
      <c r="C1" s="158"/>
      <c r="D1" s="158"/>
      <c r="E1" s="159"/>
      <c r="F1" s="159"/>
      <c r="G1" s="159"/>
      <c r="H1" s="159"/>
      <c r="I1" s="1"/>
      <c r="J1" s="1"/>
      <c r="K1" s="1"/>
      <c r="L1" s="1"/>
      <c r="M1" s="1"/>
      <c r="N1" s="1"/>
      <c r="O1" s="1"/>
      <c r="P1" s="1"/>
      <c r="Q1" s="1"/>
    </row>
    <row r="2" spans="1:22" ht="30">
      <c r="B2" s="2"/>
      <c r="C2" s="158"/>
      <c r="D2" s="158"/>
      <c r="E2" s="159"/>
      <c r="F2" s="159"/>
      <c r="G2" s="159"/>
      <c r="H2" s="160"/>
      <c r="I2" s="1"/>
      <c r="K2" s="103"/>
      <c r="L2" s="103"/>
      <c r="M2" s="1"/>
      <c r="N2" s="1"/>
      <c r="O2" s="1"/>
      <c r="P2" s="1"/>
      <c r="Q2" s="103"/>
      <c r="V2" s="103" t="s">
        <v>506</v>
      </c>
    </row>
    <row r="3" spans="1:22" s="3" customFormat="1" ht="49.5" customHeight="1">
      <c r="B3" s="47"/>
      <c r="C3" s="1683" t="s">
        <v>0</v>
      </c>
      <c r="D3" s="1684"/>
      <c r="E3" s="1684"/>
      <c r="F3" s="1685"/>
      <c r="G3" s="1683" t="s">
        <v>520</v>
      </c>
      <c r="H3" s="1684"/>
      <c r="I3" s="1684"/>
      <c r="J3" s="1685"/>
      <c r="K3" s="1678" t="s">
        <v>1</v>
      </c>
      <c r="L3" s="1679"/>
      <c r="M3" s="1679"/>
      <c r="N3" s="1680"/>
      <c r="O3" s="1678" t="s">
        <v>20</v>
      </c>
      <c r="P3" s="1679"/>
      <c r="Q3" s="1679"/>
      <c r="R3" s="1680"/>
      <c r="S3" s="1678" t="s">
        <v>32</v>
      </c>
      <c r="T3" s="1679"/>
      <c r="U3" s="1679"/>
      <c r="V3" s="1680"/>
    </row>
    <row r="4" spans="1:22" s="4" customFormat="1" ht="61.5" customHeight="1">
      <c r="B4" s="48"/>
      <c r="C4" s="1676" t="s">
        <v>18</v>
      </c>
      <c r="D4" s="1674" t="s">
        <v>33</v>
      </c>
      <c r="E4" s="1681" t="s">
        <v>72</v>
      </c>
      <c r="F4" s="1686" t="s">
        <v>89</v>
      </c>
      <c r="G4" s="1676" t="s">
        <v>18</v>
      </c>
      <c r="H4" s="1681" t="s">
        <v>33</v>
      </c>
      <c r="I4" s="1681" t="s">
        <v>72</v>
      </c>
      <c r="J4" s="1686" t="s">
        <v>89</v>
      </c>
      <c r="K4" s="1676" t="s">
        <v>18</v>
      </c>
      <c r="L4" s="1674" t="s">
        <v>33</v>
      </c>
      <c r="M4" s="1681" t="s">
        <v>72</v>
      </c>
      <c r="N4" s="1686" t="s">
        <v>89</v>
      </c>
      <c r="O4" s="1676" t="s">
        <v>18</v>
      </c>
      <c r="P4" s="1674" t="s">
        <v>33</v>
      </c>
      <c r="Q4" s="1681" t="s">
        <v>72</v>
      </c>
      <c r="R4" s="1686" t="s">
        <v>89</v>
      </c>
      <c r="S4" s="1688" t="s">
        <v>18</v>
      </c>
      <c r="T4" s="1681" t="s">
        <v>33</v>
      </c>
      <c r="U4" s="1681" t="s">
        <v>72</v>
      </c>
      <c r="V4" s="1686" t="s">
        <v>89</v>
      </c>
    </row>
    <row r="5" spans="1:22" s="5" customFormat="1" ht="61.5" customHeight="1">
      <c r="B5" s="49"/>
      <c r="C5" s="1677"/>
      <c r="D5" s="1675"/>
      <c r="E5" s="1682"/>
      <c r="F5" s="1687"/>
      <c r="G5" s="1677"/>
      <c r="H5" s="1682"/>
      <c r="I5" s="1682"/>
      <c r="J5" s="1687"/>
      <c r="K5" s="1677"/>
      <c r="L5" s="1675"/>
      <c r="M5" s="1682"/>
      <c r="N5" s="1687"/>
      <c r="O5" s="1677"/>
      <c r="P5" s="1675"/>
      <c r="Q5" s="1682"/>
      <c r="R5" s="1687"/>
      <c r="S5" s="1689"/>
      <c r="T5" s="1682"/>
      <c r="U5" s="1682"/>
      <c r="V5" s="1687"/>
    </row>
    <row r="6" spans="1:22" s="6" customFormat="1" ht="49.5" customHeight="1">
      <c r="B6" s="75" t="s">
        <v>21</v>
      </c>
      <c r="C6" s="177">
        <v>999.8</v>
      </c>
      <c r="D6" s="176">
        <v>968.7</v>
      </c>
      <c r="E6" s="259">
        <v>1033</v>
      </c>
      <c r="F6" s="169">
        <v>950.3</v>
      </c>
      <c r="G6" s="177">
        <v>56.2</v>
      </c>
      <c r="H6" s="259">
        <v>56.1</v>
      </c>
      <c r="I6" s="259">
        <v>75.900000000000006</v>
      </c>
      <c r="J6" s="169">
        <v>66.8</v>
      </c>
      <c r="K6" s="177">
        <v>-3.9</v>
      </c>
      <c r="L6" s="176">
        <v>1.4</v>
      </c>
      <c r="M6" s="259">
        <v>11.6</v>
      </c>
      <c r="N6" s="169">
        <v>5.5</v>
      </c>
      <c r="O6" s="177">
        <v>-4.0999999999999996</v>
      </c>
      <c r="P6" s="176">
        <v>2</v>
      </c>
      <c r="Q6" s="259">
        <v>12.4</v>
      </c>
      <c r="R6" s="169">
        <v>3.8</v>
      </c>
      <c r="S6" s="177">
        <v>406.8</v>
      </c>
      <c r="T6" s="259">
        <v>378</v>
      </c>
      <c r="U6" s="259">
        <v>392.2</v>
      </c>
      <c r="V6" s="169">
        <v>383.5</v>
      </c>
    </row>
    <row r="7" spans="1:22" s="6" customFormat="1" ht="49.5" customHeight="1">
      <c r="B7" s="74" t="s">
        <v>22</v>
      </c>
      <c r="C7" s="178">
        <v>876.1</v>
      </c>
      <c r="D7" s="195">
        <v>1015.5</v>
      </c>
      <c r="E7" s="260">
        <v>1052.0999999999999</v>
      </c>
      <c r="F7" s="170">
        <v>889</v>
      </c>
      <c r="G7" s="178">
        <v>37.1</v>
      </c>
      <c r="H7" s="260">
        <v>41.7</v>
      </c>
      <c r="I7" s="260">
        <v>57.8</v>
      </c>
      <c r="J7" s="170">
        <v>31.3</v>
      </c>
      <c r="K7" s="178">
        <v>13.5</v>
      </c>
      <c r="L7" s="195">
        <v>17.600000000000001</v>
      </c>
      <c r="M7" s="260">
        <v>31.3</v>
      </c>
      <c r="N7" s="170">
        <v>8</v>
      </c>
      <c r="O7" s="178">
        <v>12.6</v>
      </c>
      <c r="P7" s="195">
        <v>28.7</v>
      </c>
      <c r="Q7" s="260">
        <v>32.6</v>
      </c>
      <c r="R7" s="170">
        <v>9.6999999999999993</v>
      </c>
      <c r="S7" s="178">
        <v>483.4</v>
      </c>
      <c r="T7" s="260">
        <v>543.70000000000005</v>
      </c>
      <c r="U7" s="260">
        <v>541.20000000000005</v>
      </c>
      <c r="V7" s="170">
        <v>520.1</v>
      </c>
    </row>
    <row r="8" spans="1:22" s="6" customFormat="1" ht="49.5" customHeight="1">
      <c r="B8" s="74" t="s">
        <v>23</v>
      </c>
      <c r="C8" s="178">
        <v>550.70000000000005</v>
      </c>
      <c r="D8" s="195">
        <v>616.5</v>
      </c>
      <c r="E8" s="260">
        <v>693.2</v>
      </c>
      <c r="F8" s="170">
        <v>575.5</v>
      </c>
      <c r="G8" s="178">
        <v>31.9</v>
      </c>
      <c r="H8" s="260">
        <v>36.299999999999997</v>
      </c>
      <c r="I8" s="260">
        <v>41.7</v>
      </c>
      <c r="J8" s="170">
        <v>34.6</v>
      </c>
      <c r="K8" s="178">
        <v>4.8</v>
      </c>
      <c r="L8" s="195">
        <v>9.1</v>
      </c>
      <c r="M8" s="260">
        <v>13.2</v>
      </c>
      <c r="N8" s="170">
        <v>8.8000000000000007</v>
      </c>
      <c r="O8" s="178">
        <v>2.9</v>
      </c>
      <c r="P8" s="195">
        <v>6.8</v>
      </c>
      <c r="Q8" s="260">
        <v>9.8000000000000007</v>
      </c>
      <c r="R8" s="170">
        <v>5.8</v>
      </c>
      <c r="S8" s="178">
        <v>255.5</v>
      </c>
      <c r="T8" s="260">
        <v>259.5</v>
      </c>
      <c r="U8" s="260">
        <v>272.3</v>
      </c>
      <c r="V8" s="170">
        <v>265.89999999999998</v>
      </c>
    </row>
    <row r="9" spans="1:22" s="6" customFormat="1" ht="49.5" customHeight="1">
      <c r="B9" s="74" t="s">
        <v>2</v>
      </c>
      <c r="C9" s="178">
        <v>1366.9</v>
      </c>
      <c r="D9" s="195">
        <v>1383.1</v>
      </c>
      <c r="E9" s="260">
        <v>1683.8</v>
      </c>
      <c r="F9" s="170">
        <v>1494.7</v>
      </c>
      <c r="G9" s="178">
        <v>46.5</v>
      </c>
      <c r="H9" s="260">
        <v>52.9</v>
      </c>
      <c r="I9" s="260">
        <v>51.7</v>
      </c>
      <c r="J9" s="170">
        <v>52.6</v>
      </c>
      <c r="K9" s="178">
        <v>4.0999999999999996</v>
      </c>
      <c r="L9" s="195">
        <v>11.4</v>
      </c>
      <c r="M9" s="260">
        <v>12.2</v>
      </c>
      <c r="N9" s="170">
        <v>14.5</v>
      </c>
      <c r="O9" s="178">
        <v>-4.0999999999999996</v>
      </c>
      <c r="P9" s="195">
        <v>5.3</v>
      </c>
      <c r="Q9" s="260">
        <v>7.8</v>
      </c>
      <c r="R9" s="170">
        <v>12.3</v>
      </c>
      <c r="S9" s="178">
        <v>419.4</v>
      </c>
      <c r="T9" s="260">
        <v>420</v>
      </c>
      <c r="U9" s="260">
        <v>409.9</v>
      </c>
      <c r="V9" s="170">
        <v>416.7</v>
      </c>
    </row>
    <row r="10" spans="1:22" s="6" customFormat="1" ht="49.5" customHeight="1">
      <c r="B10" s="74" t="s">
        <v>3</v>
      </c>
      <c r="C10" s="178">
        <v>67.099999999999994</v>
      </c>
      <c r="D10" s="195">
        <v>48.1</v>
      </c>
      <c r="E10" s="260">
        <v>49.4</v>
      </c>
      <c r="F10" s="170">
        <v>61.7</v>
      </c>
      <c r="G10" s="178">
        <v>7.2</v>
      </c>
      <c r="H10" s="260">
        <v>6.5</v>
      </c>
      <c r="I10" s="260">
        <v>4.5</v>
      </c>
      <c r="J10" s="170">
        <v>7.1</v>
      </c>
      <c r="K10" s="178">
        <v>-3</v>
      </c>
      <c r="L10" s="195">
        <v>-3.4</v>
      </c>
      <c r="M10" s="260">
        <v>-2.4</v>
      </c>
      <c r="N10" s="170">
        <v>-5.4</v>
      </c>
      <c r="O10" s="178">
        <v>6.4</v>
      </c>
      <c r="P10" s="195">
        <v>2.5</v>
      </c>
      <c r="Q10" s="260">
        <v>-0.4</v>
      </c>
      <c r="R10" s="170">
        <v>2.6</v>
      </c>
      <c r="S10" s="178">
        <v>295.39999999999998</v>
      </c>
      <c r="T10" s="260">
        <v>264.89999999999998</v>
      </c>
      <c r="U10" s="260">
        <v>240.4</v>
      </c>
      <c r="V10" s="170">
        <v>259.8</v>
      </c>
    </row>
    <row r="11" spans="1:22" s="6" customFormat="1" ht="49.5" customHeight="1" thickBot="1">
      <c r="B11" s="75" t="s">
        <v>4</v>
      </c>
      <c r="C11" s="196">
        <v>-16.2</v>
      </c>
      <c r="D11" s="175">
        <v>-17.3</v>
      </c>
      <c r="E11" s="261">
        <v>-17.3</v>
      </c>
      <c r="F11" s="171">
        <v>-15.3</v>
      </c>
      <c r="G11" s="196">
        <v>-0.7</v>
      </c>
      <c r="H11" s="261">
        <v>-0.8</v>
      </c>
      <c r="I11" s="261">
        <v>0</v>
      </c>
      <c r="J11" s="171">
        <v>-0.3</v>
      </c>
      <c r="K11" s="196">
        <v>0.6</v>
      </c>
      <c r="L11" s="175">
        <v>1.3</v>
      </c>
      <c r="M11" s="261">
        <v>-1.4</v>
      </c>
      <c r="N11" s="171">
        <v>1.9</v>
      </c>
      <c r="O11" s="153" t="s">
        <v>25</v>
      </c>
      <c r="P11" s="263" t="s">
        <v>25</v>
      </c>
      <c r="Q11" s="263" t="s">
        <v>13</v>
      </c>
      <c r="R11" s="197">
        <v>0.3</v>
      </c>
      <c r="S11" s="178">
        <v>300.39999999999998</v>
      </c>
      <c r="T11" s="261">
        <v>250.9</v>
      </c>
      <c r="U11" s="263">
        <v>264.7</v>
      </c>
      <c r="V11" s="197">
        <v>240.4</v>
      </c>
    </row>
    <row r="12" spans="1:22" s="6" customFormat="1" ht="49.5" customHeight="1" thickTop="1">
      <c r="B12" s="76" t="s">
        <v>5</v>
      </c>
      <c r="C12" s="179">
        <v>3844.4</v>
      </c>
      <c r="D12" s="198">
        <v>4014.6</v>
      </c>
      <c r="E12" s="262">
        <v>4494.2</v>
      </c>
      <c r="F12" s="172">
        <v>3955.9</v>
      </c>
      <c r="G12" s="179">
        <v>178.9</v>
      </c>
      <c r="H12" s="262">
        <v>192.7</v>
      </c>
      <c r="I12" s="262">
        <v>231.6</v>
      </c>
      <c r="J12" s="172">
        <v>192.1</v>
      </c>
      <c r="K12" s="179">
        <v>16.100000000000001</v>
      </c>
      <c r="L12" s="198">
        <v>37.5</v>
      </c>
      <c r="M12" s="262">
        <v>64.5</v>
      </c>
      <c r="N12" s="172">
        <v>33.299999999999997</v>
      </c>
      <c r="O12" s="179">
        <v>13.7</v>
      </c>
      <c r="P12" s="198">
        <v>45.3</v>
      </c>
      <c r="Q12" s="262">
        <v>62.2</v>
      </c>
      <c r="R12" s="172">
        <v>34.5</v>
      </c>
      <c r="S12" s="179">
        <v>2160.9</v>
      </c>
      <c r="T12" s="262">
        <v>2117</v>
      </c>
      <c r="U12" s="262">
        <v>2120.6</v>
      </c>
      <c r="V12" s="172">
        <v>2086.4</v>
      </c>
    </row>
    <row r="13" spans="1:22" s="6" customFormat="1" ht="43.5" customHeight="1">
      <c r="B13" s="1696" t="s">
        <v>622</v>
      </c>
      <c r="C13" s="1697"/>
      <c r="D13" s="1697"/>
      <c r="E13" s="1697"/>
      <c r="F13" s="1697"/>
      <c r="G13" s="1697"/>
      <c r="H13" s="1697"/>
      <c r="I13" s="1697"/>
      <c r="J13" s="1697"/>
      <c r="K13" s="1697"/>
      <c r="L13" s="1697"/>
      <c r="M13" s="1697"/>
      <c r="N13" s="1697"/>
      <c r="O13" s="1697"/>
      <c r="P13" s="1697"/>
      <c r="Q13" s="1697"/>
      <c r="R13" s="1697"/>
      <c r="S13" s="1697"/>
      <c r="T13" s="1697"/>
      <c r="U13" s="1697"/>
      <c r="V13" s="1697"/>
    </row>
    <row r="14" spans="1:22" s="3" customFormat="1" ht="49.5" customHeight="1">
      <c r="B14" s="1698"/>
      <c r="C14" s="1698"/>
      <c r="D14" s="1698"/>
      <c r="E14" s="1698"/>
      <c r="F14" s="1698"/>
      <c r="G14" s="1698"/>
      <c r="H14" s="1698"/>
      <c r="I14" s="1698"/>
      <c r="J14" s="1698"/>
      <c r="K14" s="1698"/>
      <c r="L14" s="1698"/>
      <c r="M14" s="1698"/>
      <c r="N14" s="1698"/>
      <c r="O14" s="1698"/>
      <c r="P14" s="1698"/>
      <c r="Q14" s="1698"/>
      <c r="R14" s="1698"/>
      <c r="S14" s="1698"/>
      <c r="T14" s="1698"/>
      <c r="U14" s="1698"/>
      <c r="V14" s="1698"/>
    </row>
    <row r="15" spans="1:22" ht="48.75" customHeight="1">
      <c r="A15" s="52" t="s">
        <v>516</v>
      </c>
      <c r="B15" s="52"/>
    </row>
    <row r="16" spans="1:22" ht="30" customHeight="1">
      <c r="B16" s="2"/>
      <c r="E16" s="88"/>
      <c r="F16" s="88"/>
      <c r="G16" s="88"/>
      <c r="J16" s="88"/>
      <c r="K16" s="88"/>
      <c r="L16" s="88"/>
      <c r="Q16" s="103" t="s">
        <v>506</v>
      </c>
    </row>
    <row r="17" spans="1:19" ht="49.5" customHeight="1">
      <c r="A17" s="3"/>
      <c r="B17" s="47"/>
      <c r="C17" s="1678" t="s">
        <v>43</v>
      </c>
      <c r="D17" s="1679"/>
      <c r="E17" s="1679"/>
      <c r="F17" s="1679"/>
      <c r="G17" s="1680"/>
      <c r="H17" s="1678" t="s">
        <v>44</v>
      </c>
      <c r="I17" s="1679"/>
      <c r="J17" s="1679"/>
      <c r="K17" s="1679"/>
      <c r="L17" s="1680"/>
      <c r="M17" s="1678" t="s">
        <v>45</v>
      </c>
      <c r="N17" s="1679"/>
      <c r="O17" s="1679"/>
      <c r="P17" s="1679"/>
      <c r="Q17" s="1680"/>
    </row>
    <row r="18" spans="1:19" ht="32.25" customHeight="1">
      <c r="A18" s="4"/>
      <c r="B18" s="48"/>
      <c r="C18" s="1690" t="s">
        <v>84</v>
      </c>
      <c r="D18" s="1690" t="s">
        <v>46</v>
      </c>
      <c r="E18" s="1690" t="s">
        <v>47</v>
      </c>
      <c r="F18" s="1690" t="s">
        <v>48</v>
      </c>
      <c r="G18" s="1693" t="s">
        <v>49</v>
      </c>
      <c r="H18" s="1690" t="s">
        <v>84</v>
      </c>
      <c r="I18" s="1690" t="s">
        <v>46</v>
      </c>
      <c r="J18" s="1690" t="s">
        <v>47</v>
      </c>
      <c r="K18" s="1690" t="s">
        <v>48</v>
      </c>
      <c r="L18" s="1693" t="s">
        <v>49</v>
      </c>
      <c r="M18" s="1690" t="s">
        <v>84</v>
      </c>
      <c r="N18" s="1690" t="s">
        <v>46</v>
      </c>
      <c r="O18" s="1690" t="s">
        <v>47</v>
      </c>
      <c r="P18" s="1690" t="s">
        <v>48</v>
      </c>
      <c r="Q18" s="1693" t="s">
        <v>49</v>
      </c>
    </row>
    <row r="19" spans="1:19" ht="32.25" customHeight="1">
      <c r="A19" s="5"/>
      <c r="B19" s="49"/>
      <c r="C19" s="1691"/>
      <c r="D19" s="1691"/>
      <c r="E19" s="1691"/>
      <c r="F19" s="1691"/>
      <c r="G19" s="1694"/>
      <c r="H19" s="1691"/>
      <c r="I19" s="1691"/>
      <c r="J19" s="1691"/>
      <c r="K19" s="1691"/>
      <c r="L19" s="1694"/>
      <c r="M19" s="1691"/>
      <c r="N19" s="1691"/>
      <c r="O19" s="1691"/>
      <c r="P19" s="1691"/>
      <c r="Q19" s="1694"/>
    </row>
    <row r="20" spans="1:19" ht="49.5" customHeight="1">
      <c r="A20" s="6"/>
      <c r="B20" s="72" t="s">
        <v>50</v>
      </c>
      <c r="C20" s="149">
        <v>945</v>
      </c>
      <c r="D20" s="149">
        <v>970.8</v>
      </c>
      <c r="E20" s="149">
        <v>1132.0999999999999</v>
      </c>
      <c r="F20" s="149">
        <v>1315.9</v>
      </c>
      <c r="G20" s="150">
        <v>1132.2</v>
      </c>
      <c r="H20" s="149">
        <v>55.1</v>
      </c>
      <c r="I20" s="149">
        <v>46.6</v>
      </c>
      <c r="J20" s="149">
        <v>53.6</v>
      </c>
      <c r="K20" s="149">
        <v>88.8</v>
      </c>
      <c r="L20" s="150">
        <v>78.900000000000006</v>
      </c>
      <c r="M20" s="149">
        <v>12.6</v>
      </c>
      <c r="N20" s="149">
        <v>16</v>
      </c>
      <c r="O20" s="149">
        <v>15.8</v>
      </c>
      <c r="P20" s="149">
        <v>32.700000000000003</v>
      </c>
      <c r="Q20" s="150">
        <v>21.8</v>
      </c>
    </row>
    <row r="21" spans="1:19" ht="49.5" customHeight="1">
      <c r="A21" s="6"/>
      <c r="B21" s="73" t="s">
        <v>51</v>
      </c>
      <c r="C21" s="178">
        <v>1112</v>
      </c>
      <c r="D21" s="151">
        <v>1217.3</v>
      </c>
      <c r="E21" s="151">
        <v>1294.5</v>
      </c>
      <c r="F21" s="151">
        <v>1474</v>
      </c>
      <c r="G21" s="152">
        <v>1418.8</v>
      </c>
      <c r="H21" s="178">
        <v>33.9</v>
      </c>
      <c r="I21" s="151">
        <v>40.799999999999997</v>
      </c>
      <c r="J21" s="151">
        <v>41.3</v>
      </c>
      <c r="K21" s="151">
        <v>41.3</v>
      </c>
      <c r="L21" s="152">
        <v>50.9</v>
      </c>
      <c r="M21" s="178">
        <v>10.6</v>
      </c>
      <c r="N21" s="151">
        <v>18</v>
      </c>
      <c r="O21" s="151">
        <v>18.899999999999999</v>
      </c>
      <c r="P21" s="151">
        <v>18.399999999999999</v>
      </c>
      <c r="Q21" s="152">
        <v>27.7</v>
      </c>
    </row>
    <row r="22" spans="1:19" ht="49.5" customHeight="1">
      <c r="A22" s="6"/>
      <c r="B22" s="74" t="s">
        <v>52</v>
      </c>
      <c r="C22" s="178">
        <v>625.9</v>
      </c>
      <c r="D22" s="151">
        <v>679.2</v>
      </c>
      <c r="E22" s="151">
        <v>717.2</v>
      </c>
      <c r="F22" s="151">
        <v>760.2</v>
      </c>
      <c r="G22" s="152">
        <v>682.3</v>
      </c>
      <c r="H22" s="178">
        <v>44.1</v>
      </c>
      <c r="I22" s="151">
        <v>43.4</v>
      </c>
      <c r="J22" s="151">
        <v>48.8</v>
      </c>
      <c r="K22" s="151">
        <v>53.8</v>
      </c>
      <c r="L22" s="152">
        <v>41.5</v>
      </c>
      <c r="M22" s="178">
        <v>15.6</v>
      </c>
      <c r="N22" s="151">
        <v>16.600000000000001</v>
      </c>
      <c r="O22" s="151">
        <v>21.8</v>
      </c>
      <c r="P22" s="151">
        <v>23.3</v>
      </c>
      <c r="Q22" s="152">
        <v>11.8</v>
      </c>
    </row>
    <row r="23" spans="1:19" ht="49.5" customHeight="1">
      <c r="A23" s="6"/>
      <c r="B23" s="74" t="s">
        <v>53</v>
      </c>
      <c r="C23" s="178">
        <v>504.3</v>
      </c>
      <c r="D23" s="151">
        <v>422.8</v>
      </c>
      <c r="E23" s="151">
        <v>382.7</v>
      </c>
      <c r="F23" s="151">
        <v>347</v>
      </c>
      <c r="G23" s="152">
        <v>277.60000000000002</v>
      </c>
      <c r="H23" s="178">
        <v>26.2</v>
      </c>
      <c r="I23" s="151">
        <v>24</v>
      </c>
      <c r="J23" s="151">
        <v>25</v>
      </c>
      <c r="K23" s="151">
        <v>21.3</v>
      </c>
      <c r="L23" s="152">
        <v>0.5</v>
      </c>
      <c r="M23" s="178">
        <v>10.8</v>
      </c>
      <c r="N23" s="151">
        <v>9.6</v>
      </c>
      <c r="O23" s="151">
        <v>11.7</v>
      </c>
      <c r="P23" s="151">
        <v>8</v>
      </c>
      <c r="Q23" s="152">
        <v>-13.1</v>
      </c>
    </row>
    <row r="24" spans="1:19" ht="49.5" customHeight="1">
      <c r="A24" s="6"/>
      <c r="B24" s="74" t="s">
        <v>54</v>
      </c>
      <c r="C24" s="178">
        <v>802.7</v>
      </c>
      <c r="D24" s="151">
        <v>882.1</v>
      </c>
      <c r="E24" s="151">
        <v>927.1</v>
      </c>
      <c r="F24" s="151">
        <v>1274.5</v>
      </c>
      <c r="G24" s="152">
        <v>1264.5999999999999</v>
      </c>
      <c r="H24" s="178">
        <v>51.2</v>
      </c>
      <c r="I24" s="151">
        <v>39.299999999999997</v>
      </c>
      <c r="J24" s="151">
        <v>38.4</v>
      </c>
      <c r="K24" s="151">
        <v>38.6</v>
      </c>
      <c r="L24" s="152">
        <v>33.4</v>
      </c>
      <c r="M24" s="178">
        <v>11.4</v>
      </c>
      <c r="N24" s="151">
        <v>8</v>
      </c>
      <c r="O24" s="151">
        <v>5.6</v>
      </c>
      <c r="P24" s="151">
        <v>4.4000000000000004</v>
      </c>
      <c r="Q24" s="152">
        <v>0.9</v>
      </c>
    </row>
    <row r="25" spans="1:19" ht="49.5" customHeight="1">
      <c r="A25" s="6"/>
      <c r="B25" s="74" t="s">
        <v>55</v>
      </c>
      <c r="C25" s="178">
        <v>1033.5999999999999</v>
      </c>
      <c r="D25" s="151">
        <v>1086.9000000000001</v>
      </c>
      <c r="E25" s="151">
        <v>1054.8</v>
      </c>
      <c r="F25" s="151">
        <v>1020.1</v>
      </c>
      <c r="G25" s="152">
        <v>646.9</v>
      </c>
      <c r="H25" s="178">
        <v>27.2</v>
      </c>
      <c r="I25" s="151">
        <v>28</v>
      </c>
      <c r="J25" s="151">
        <v>26.8</v>
      </c>
      <c r="K25" s="151">
        <v>27.3</v>
      </c>
      <c r="L25" s="152">
        <v>24</v>
      </c>
      <c r="M25" s="178">
        <v>4.2</v>
      </c>
      <c r="N25" s="151">
        <v>4.5999999999999996</v>
      </c>
      <c r="O25" s="151">
        <v>1.9</v>
      </c>
      <c r="P25" s="151">
        <v>1</v>
      </c>
      <c r="Q25" s="152">
        <v>-1</v>
      </c>
    </row>
    <row r="26" spans="1:19" ht="49.5" customHeight="1">
      <c r="A26" s="6"/>
      <c r="B26" s="74" t="s">
        <v>56</v>
      </c>
      <c r="C26" s="178">
        <v>77.8</v>
      </c>
      <c r="D26" s="151">
        <v>138.30000000000001</v>
      </c>
      <c r="E26" s="151">
        <v>152.1</v>
      </c>
      <c r="F26" s="151">
        <v>68.599999999999994</v>
      </c>
      <c r="G26" s="152">
        <v>90.7</v>
      </c>
      <c r="H26" s="178">
        <v>65</v>
      </c>
      <c r="I26" s="151">
        <v>22.5</v>
      </c>
      <c r="J26" s="151">
        <v>22.5</v>
      </c>
      <c r="K26" s="151">
        <v>6.6</v>
      </c>
      <c r="L26" s="152">
        <v>6.4</v>
      </c>
      <c r="M26" s="178">
        <v>3.7</v>
      </c>
      <c r="N26" s="151">
        <v>2.6</v>
      </c>
      <c r="O26" s="151">
        <v>2.1</v>
      </c>
      <c r="P26" s="151">
        <v>2.6</v>
      </c>
      <c r="Q26" s="152">
        <v>-0.5</v>
      </c>
    </row>
    <row r="27" spans="1:19" ht="49.5" customHeight="1" thickBot="1">
      <c r="A27" s="6"/>
      <c r="B27" s="75" t="s">
        <v>57</v>
      </c>
      <c r="C27" s="154">
        <v>-425.4</v>
      </c>
      <c r="D27" s="154">
        <v>-425.3</v>
      </c>
      <c r="E27" s="154">
        <v>-442.3</v>
      </c>
      <c r="F27" s="154">
        <v>-489.3</v>
      </c>
      <c r="G27" s="155">
        <v>-346.9</v>
      </c>
      <c r="H27" s="154" t="s">
        <v>85</v>
      </c>
      <c r="I27" s="154">
        <v>-2.4</v>
      </c>
      <c r="J27" s="154">
        <v>-1.9</v>
      </c>
      <c r="K27" s="154" t="s">
        <v>58</v>
      </c>
      <c r="L27" s="155" t="s">
        <v>58</v>
      </c>
      <c r="M27" s="154">
        <v>-3.4</v>
      </c>
      <c r="N27" s="154">
        <v>0.8</v>
      </c>
      <c r="O27" s="154">
        <v>0.2</v>
      </c>
      <c r="P27" s="154">
        <v>2</v>
      </c>
      <c r="Q27" s="155">
        <v>4.4000000000000004</v>
      </c>
    </row>
    <row r="28" spans="1:19" ht="49.5" customHeight="1" thickTop="1">
      <c r="A28" s="6"/>
      <c r="B28" s="76" t="s">
        <v>59</v>
      </c>
      <c r="C28" s="156">
        <v>4675.8999999999996</v>
      </c>
      <c r="D28" s="156">
        <v>4972.1000000000004</v>
      </c>
      <c r="E28" s="156">
        <v>5218.2</v>
      </c>
      <c r="F28" s="156">
        <v>5771</v>
      </c>
      <c r="G28" s="157">
        <v>5166.2</v>
      </c>
      <c r="H28" s="156">
        <v>244.2</v>
      </c>
      <c r="I28" s="156">
        <v>242.2</v>
      </c>
      <c r="J28" s="156">
        <v>254.5</v>
      </c>
      <c r="K28" s="156">
        <v>277.7</v>
      </c>
      <c r="L28" s="157">
        <v>235.6</v>
      </c>
      <c r="M28" s="156">
        <v>65.5</v>
      </c>
      <c r="N28" s="156">
        <v>76.2</v>
      </c>
      <c r="O28" s="156">
        <v>77.900000000000006</v>
      </c>
      <c r="P28" s="156">
        <v>92.4</v>
      </c>
      <c r="Q28" s="157">
        <v>52</v>
      </c>
    </row>
    <row r="29" spans="1:19" ht="43.5" customHeight="1">
      <c r="A29" s="6"/>
      <c r="B29" s="8"/>
      <c r="C29" s="7"/>
      <c r="D29" s="7"/>
      <c r="E29" s="7"/>
      <c r="F29" s="7"/>
      <c r="G29" s="7"/>
      <c r="H29" s="7"/>
      <c r="I29" s="7"/>
      <c r="J29" s="7"/>
      <c r="K29" s="7"/>
      <c r="L29" s="7"/>
      <c r="M29" s="7"/>
      <c r="N29" s="7"/>
      <c r="O29" s="1"/>
      <c r="P29" s="1"/>
      <c r="Q29" s="1"/>
    </row>
    <row r="30" spans="1:19" ht="49.5" customHeight="1">
      <c r="A30" s="3"/>
      <c r="B30" s="47"/>
      <c r="C30" s="1678" t="s">
        <v>60</v>
      </c>
      <c r="D30" s="1679"/>
      <c r="E30" s="1679"/>
      <c r="F30" s="1679"/>
      <c r="G30" s="1680"/>
      <c r="H30" s="1678" t="s">
        <v>61</v>
      </c>
      <c r="I30" s="1679"/>
      <c r="J30" s="1679"/>
      <c r="K30" s="1679"/>
      <c r="L30" s="1680"/>
      <c r="M30" s="3"/>
      <c r="N30" s="3"/>
      <c r="O30" s="3"/>
      <c r="P30" s="3"/>
      <c r="Q30" s="1"/>
    </row>
    <row r="31" spans="1:19" ht="32.25" customHeight="1">
      <c r="A31" s="4"/>
      <c r="B31" s="48"/>
      <c r="C31" s="1690" t="s">
        <v>84</v>
      </c>
      <c r="D31" s="1692" t="s">
        <v>46</v>
      </c>
      <c r="E31" s="1692" t="s">
        <v>47</v>
      </c>
      <c r="F31" s="1692" t="s">
        <v>48</v>
      </c>
      <c r="G31" s="1695" t="s">
        <v>49</v>
      </c>
      <c r="H31" s="1690" t="s">
        <v>84</v>
      </c>
      <c r="I31" s="1690" t="s">
        <v>46</v>
      </c>
      <c r="J31" s="1690" t="s">
        <v>47</v>
      </c>
      <c r="K31" s="1690" t="s">
        <v>48</v>
      </c>
      <c r="L31" s="1693" t="s">
        <v>49</v>
      </c>
      <c r="M31" s="4"/>
      <c r="N31" s="4"/>
      <c r="O31" s="4"/>
      <c r="P31" s="4"/>
      <c r="Q31" s="1"/>
    </row>
    <row r="32" spans="1:19" ht="32.25" customHeight="1">
      <c r="A32" s="5"/>
      <c r="B32" s="49"/>
      <c r="C32" s="1691"/>
      <c r="D32" s="1691"/>
      <c r="E32" s="1691"/>
      <c r="F32" s="1691"/>
      <c r="G32" s="1694"/>
      <c r="H32" s="1691"/>
      <c r="I32" s="1691"/>
      <c r="J32" s="1691"/>
      <c r="K32" s="1691"/>
      <c r="L32" s="1694"/>
      <c r="M32" s="5"/>
      <c r="N32" s="5"/>
      <c r="O32" s="5"/>
      <c r="P32" s="5"/>
      <c r="Q32" s="89"/>
      <c r="R32" s="79"/>
      <c r="S32" s="79"/>
    </row>
    <row r="33" spans="1:22" ht="49.5" customHeight="1">
      <c r="A33" s="6"/>
      <c r="B33" s="72" t="s">
        <v>50</v>
      </c>
      <c r="C33" s="149">
        <v>8.4</v>
      </c>
      <c r="D33" s="149">
        <v>11.2</v>
      </c>
      <c r="E33" s="149">
        <v>10.1</v>
      </c>
      <c r="F33" s="149">
        <v>23.1</v>
      </c>
      <c r="G33" s="150">
        <v>9.4</v>
      </c>
      <c r="H33" s="149">
        <v>387.3</v>
      </c>
      <c r="I33" s="149">
        <v>325.10000000000002</v>
      </c>
      <c r="J33" s="149">
        <v>355.3</v>
      </c>
      <c r="K33" s="149">
        <v>503.5</v>
      </c>
      <c r="L33" s="150">
        <v>483.8</v>
      </c>
      <c r="M33" s="6"/>
      <c r="N33" s="6"/>
      <c r="O33" s="6"/>
      <c r="P33" s="6"/>
      <c r="Q33" s="89"/>
      <c r="R33" s="79"/>
      <c r="S33" s="79"/>
    </row>
    <row r="34" spans="1:22" ht="49.5" customHeight="1">
      <c r="A34" s="6"/>
      <c r="B34" s="73" t="s">
        <v>51</v>
      </c>
      <c r="C34" s="178">
        <v>17.5</v>
      </c>
      <c r="D34" s="151">
        <v>28.1</v>
      </c>
      <c r="E34" s="151">
        <v>33.299999999999997</v>
      </c>
      <c r="F34" s="151">
        <v>36.1</v>
      </c>
      <c r="G34" s="152">
        <v>31.1</v>
      </c>
      <c r="H34" s="178">
        <v>346.9</v>
      </c>
      <c r="I34" s="151">
        <v>463</v>
      </c>
      <c r="J34" s="151">
        <v>504.3</v>
      </c>
      <c r="K34" s="151">
        <v>591.29999999999995</v>
      </c>
      <c r="L34" s="152">
        <v>469.6</v>
      </c>
      <c r="M34" s="6"/>
      <c r="N34" s="6"/>
      <c r="O34" s="6"/>
      <c r="P34" s="6"/>
      <c r="Q34" s="89"/>
      <c r="R34" s="79"/>
      <c r="S34" s="79"/>
    </row>
    <row r="35" spans="1:22" ht="49.5" customHeight="1">
      <c r="A35" s="6"/>
      <c r="B35" s="74" t="s">
        <v>52</v>
      </c>
      <c r="C35" s="178">
        <v>5.2</v>
      </c>
      <c r="D35" s="151">
        <v>6.7</v>
      </c>
      <c r="E35" s="151">
        <v>8.4</v>
      </c>
      <c r="F35" s="151">
        <v>17</v>
      </c>
      <c r="G35" s="152">
        <v>5.3</v>
      </c>
      <c r="H35" s="178">
        <v>355.3</v>
      </c>
      <c r="I35" s="151">
        <v>360.9</v>
      </c>
      <c r="J35" s="151">
        <v>370.2</v>
      </c>
      <c r="K35" s="151">
        <v>345.4</v>
      </c>
      <c r="L35" s="152">
        <v>284.2</v>
      </c>
      <c r="M35" s="6"/>
      <c r="N35" s="6"/>
      <c r="O35" s="6"/>
      <c r="P35" s="6"/>
      <c r="Q35" s="89"/>
      <c r="R35" s="79"/>
      <c r="S35" s="79"/>
    </row>
    <row r="36" spans="1:22" ht="49.5" customHeight="1">
      <c r="A36" s="6"/>
      <c r="B36" s="74" t="s">
        <v>53</v>
      </c>
      <c r="C36" s="178">
        <v>5.9</v>
      </c>
      <c r="D36" s="151">
        <v>8.1999999999999993</v>
      </c>
      <c r="E36" s="151">
        <v>8.1</v>
      </c>
      <c r="F36" s="151">
        <v>4.7</v>
      </c>
      <c r="G36" s="152">
        <v>-23.5</v>
      </c>
      <c r="H36" s="178">
        <v>280.89999999999998</v>
      </c>
      <c r="I36" s="151">
        <v>232</v>
      </c>
      <c r="J36" s="151">
        <v>272.8</v>
      </c>
      <c r="K36" s="151">
        <v>296.10000000000002</v>
      </c>
      <c r="L36" s="152">
        <v>260.3</v>
      </c>
      <c r="M36" s="6"/>
      <c r="N36" s="6"/>
      <c r="O36" s="6"/>
      <c r="P36" s="6"/>
      <c r="Q36" s="89"/>
      <c r="R36" s="79"/>
      <c r="S36" s="79"/>
    </row>
    <row r="37" spans="1:22" ht="49.5" customHeight="1">
      <c r="A37" s="6"/>
      <c r="B37" s="74" t="s">
        <v>54</v>
      </c>
      <c r="C37" s="178">
        <v>8.1999999999999993</v>
      </c>
      <c r="D37" s="151">
        <v>5.4</v>
      </c>
      <c r="E37" s="151">
        <v>2.5</v>
      </c>
      <c r="F37" s="151">
        <v>0.1</v>
      </c>
      <c r="G37" s="152">
        <v>-5.9</v>
      </c>
      <c r="H37" s="178">
        <v>279.2</v>
      </c>
      <c r="I37" s="151">
        <v>292.3</v>
      </c>
      <c r="J37" s="151">
        <v>316.10000000000002</v>
      </c>
      <c r="K37" s="151">
        <v>335.9</v>
      </c>
      <c r="L37" s="152">
        <v>275</v>
      </c>
      <c r="M37" s="6"/>
      <c r="N37" s="6"/>
      <c r="O37" s="6"/>
      <c r="P37" s="6"/>
      <c r="Q37" s="89"/>
      <c r="R37" s="79"/>
      <c r="S37" s="79"/>
    </row>
    <row r="38" spans="1:22" ht="49.5" customHeight="1">
      <c r="A38" s="6"/>
      <c r="B38" s="74" t="s">
        <v>55</v>
      </c>
      <c r="C38" s="178">
        <v>14</v>
      </c>
      <c r="D38" s="151">
        <v>13.5</v>
      </c>
      <c r="E38" s="151">
        <v>13.5</v>
      </c>
      <c r="F38" s="151">
        <v>12.8</v>
      </c>
      <c r="G38" s="152">
        <v>6.8</v>
      </c>
      <c r="H38" s="178">
        <v>474.9</v>
      </c>
      <c r="I38" s="151">
        <v>441</v>
      </c>
      <c r="J38" s="151">
        <v>363.5</v>
      </c>
      <c r="K38" s="151">
        <v>362.9</v>
      </c>
      <c r="L38" s="152">
        <v>251.6</v>
      </c>
      <c r="M38" s="6"/>
      <c r="N38" s="6"/>
      <c r="O38" s="6"/>
      <c r="P38" s="6"/>
      <c r="Q38" s="89"/>
      <c r="R38" s="79"/>
      <c r="S38" s="79"/>
    </row>
    <row r="39" spans="1:22" ht="49.5" customHeight="1">
      <c r="A39" s="6"/>
      <c r="B39" s="74" t="s">
        <v>56</v>
      </c>
      <c r="C39" s="178">
        <v>-1.1000000000000001</v>
      </c>
      <c r="D39" s="151">
        <v>19.8</v>
      </c>
      <c r="E39" s="151">
        <v>30.6</v>
      </c>
      <c r="F39" s="151">
        <v>7.7</v>
      </c>
      <c r="G39" s="152">
        <v>10.4</v>
      </c>
      <c r="H39" s="178">
        <v>186.4</v>
      </c>
      <c r="I39" s="151">
        <v>176.2</v>
      </c>
      <c r="J39" s="151">
        <v>171.6</v>
      </c>
      <c r="K39" s="151">
        <v>88.1</v>
      </c>
      <c r="L39" s="152">
        <v>59</v>
      </c>
      <c r="M39" s="6"/>
      <c r="N39" s="6"/>
      <c r="O39" s="6"/>
      <c r="P39" s="6"/>
      <c r="Q39" s="89"/>
      <c r="R39" s="79"/>
      <c r="S39" s="79"/>
    </row>
    <row r="40" spans="1:22" ht="49.5" customHeight="1" thickBot="1">
      <c r="A40" s="6"/>
      <c r="B40" s="75" t="s">
        <v>57</v>
      </c>
      <c r="C40" s="154" t="s">
        <v>86</v>
      </c>
      <c r="D40" s="154">
        <v>-14.1</v>
      </c>
      <c r="E40" s="154">
        <v>-16.899999999999999</v>
      </c>
      <c r="F40" s="154" t="s">
        <v>58</v>
      </c>
      <c r="G40" s="155" t="s">
        <v>58</v>
      </c>
      <c r="H40" s="154">
        <v>137.6</v>
      </c>
      <c r="I40" s="154">
        <v>231.2</v>
      </c>
      <c r="J40" s="154">
        <v>265.7</v>
      </c>
      <c r="K40" s="154">
        <v>146.19999999999999</v>
      </c>
      <c r="L40" s="155">
        <v>229.5</v>
      </c>
      <c r="M40" s="6"/>
      <c r="N40" s="6"/>
      <c r="O40" s="6"/>
      <c r="P40" s="6"/>
      <c r="Q40" s="89"/>
      <c r="R40" s="79"/>
      <c r="S40" s="79"/>
    </row>
    <row r="41" spans="1:22" ht="49.5" customHeight="1" thickTop="1">
      <c r="A41" s="6"/>
      <c r="B41" s="76" t="s">
        <v>59</v>
      </c>
      <c r="C41" s="156">
        <v>58.1</v>
      </c>
      <c r="D41" s="156">
        <v>78.8</v>
      </c>
      <c r="E41" s="156">
        <v>89.5</v>
      </c>
      <c r="F41" s="156">
        <v>101.5</v>
      </c>
      <c r="G41" s="157">
        <v>33.6</v>
      </c>
      <c r="H41" s="156">
        <v>2448.5</v>
      </c>
      <c r="I41" s="156">
        <v>2521.6999999999998</v>
      </c>
      <c r="J41" s="156">
        <v>2619.5</v>
      </c>
      <c r="K41" s="156">
        <v>2669.4</v>
      </c>
      <c r="L41" s="157">
        <v>2313</v>
      </c>
      <c r="M41" s="6"/>
      <c r="N41" s="6"/>
      <c r="O41" s="6"/>
      <c r="P41" s="6"/>
      <c r="Q41" s="89"/>
      <c r="R41" s="79"/>
      <c r="S41" s="79"/>
    </row>
    <row r="42" spans="1:22" ht="43.5" customHeight="1">
      <c r="B42" s="1699" t="s">
        <v>623</v>
      </c>
      <c r="C42" s="1699"/>
      <c r="D42" s="1699"/>
      <c r="E42" s="1699"/>
      <c r="F42" s="1699"/>
      <c r="G42" s="1699"/>
      <c r="H42" s="1699"/>
      <c r="I42" s="1699"/>
      <c r="J42" s="1699"/>
      <c r="K42" s="1699"/>
      <c r="L42" s="1699"/>
      <c r="M42" s="1699"/>
      <c r="N42" s="1699"/>
      <c r="O42" s="1699"/>
      <c r="P42" s="1699"/>
      <c r="Q42" s="1699"/>
      <c r="R42" s="1699"/>
      <c r="S42" s="1699"/>
      <c r="T42" s="1699"/>
      <c r="U42" s="1699"/>
      <c r="V42" s="1699"/>
    </row>
    <row r="43" spans="1:22" ht="49.5" customHeight="1">
      <c r="B43" s="1699"/>
      <c r="C43" s="1699"/>
      <c r="D43" s="1699"/>
      <c r="E43" s="1699"/>
      <c r="F43" s="1699"/>
      <c r="G43" s="1699"/>
      <c r="H43" s="1699"/>
      <c r="I43" s="1699"/>
      <c r="J43" s="1699"/>
      <c r="K43" s="1699"/>
      <c r="L43" s="1699"/>
      <c r="M43" s="1699"/>
      <c r="N43" s="1699"/>
      <c r="O43" s="1699"/>
      <c r="P43" s="1699"/>
      <c r="Q43" s="1699"/>
      <c r="R43" s="1699"/>
      <c r="S43" s="1699"/>
      <c r="T43" s="1699"/>
      <c r="U43" s="1699"/>
      <c r="V43" s="1699"/>
    </row>
    <row r="44" spans="1:22" ht="28.5" customHeight="1">
      <c r="A44" s="52" t="s">
        <v>517</v>
      </c>
      <c r="B44" s="52"/>
      <c r="C44" s="158"/>
      <c r="D44" s="158"/>
      <c r="E44" s="159"/>
      <c r="F44" s="159"/>
      <c r="G44" s="159"/>
      <c r="H44" s="159"/>
      <c r="I44" s="1"/>
      <c r="J44" s="1"/>
      <c r="K44" s="1"/>
      <c r="L44" s="1"/>
      <c r="M44" s="1"/>
      <c r="N44" s="1"/>
    </row>
    <row r="45" spans="1:22" ht="28.5" customHeight="1">
      <c r="B45" s="2"/>
      <c r="C45" s="158"/>
      <c r="D45" s="158"/>
      <c r="E45" s="159"/>
      <c r="F45" s="159"/>
      <c r="G45" s="103" t="s">
        <v>523</v>
      </c>
      <c r="H45" s="160"/>
      <c r="I45" s="1"/>
      <c r="K45" s="103"/>
      <c r="M45" s="1"/>
      <c r="N45" s="1"/>
    </row>
    <row r="46" spans="1:22" ht="49.5" customHeight="1">
      <c r="A46" s="3"/>
      <c r="B46" s="47"/>
      <c r="C46" s="297" t="s">
        <v>0</v>
      </c>
      <c r="D46" s="298" t="s">
        <v>19</v>
      </c>
      <c r="E46" s="662" t="s">
        <v>1</v>
      </c>
      <c r="F46" s="662" t="s">
        <v>20</v>
      </c>
      <c r="G46" s="663" t="s">
        <v>32</v>
      </c>
      <c r="H46" s="302"/>
      <c r="J46" s="303"/>
      <c r="L46" s="303"/>
      <c r="M46" s="3"/>
      <c r="N46" s="3"/>
    </row>
    <row r="47" spans="1:22" ht="49.5" customHeight="1">
      <c r="A47" s="4"/>
      <c r="B47" s="48"/>
      <c r="C47" s="1676" t="s">
        <v>73</v>
      </c>
      <c r="D47" s="1676" t="s">
        <v>73</v>
      </c>
      <c r="E47" s="1676" t="s">
        <v>73</v>
      </c>
      <c r="F47" s="1676" t="s">
        <v>73</v>
      </c>
      <c r="G47" s="1700" t="s">
        <v>73</v>
      </c>
      <c r="H47" s="4"/>
      <c r="I47" s="4"/>
      <c r="K47" s="79"/>
      <c r="L47" s="79"/>
      <c r="M47" s="1"/>
      <c r="N47" s="1"/>
      <c r="O47" s="1"/>
      <c r="P47" s="1"/>
      <c r="Q47" s="1"/>
    </row>
    <row r="48" spans="1:22" ht="49.5" customHeight="1">
      <c r="A48" s="5"/>
      <c r="B48" s="49"/>
      <c r="C48" s="1677"/>
      <c r="D48" s="1677"/>
      <c r="E48" s="1677"/>
      <c r="F48" s="1677"/>
      <c r="G48" s="1701"/>
      <c r="H48" s="5"/>
      <c r="I48" s="5"/>
      <c r="K48" s="79"/>
      <c r="L48" s="79"/>
      <c r="M48" s="1"/>
      <c r="N48" s="1"/>
      <c r="O48" s="1"/>
      <c r="P48" s="1"/>
      <c r="Q48" s="1"/>
    </row>
    <row r="49" spans="1:17" ht="49.5" customHeight="1">
      <c r="A49" s="6"/>
      <c r="B49" s="75" t="s">
        <v>74</v>
      </c>
      <c r="C49" s="177">
        <v>1065.2</v>
      </c>
      <c r="D49" s="177">
        <v>46.6</v>
      </c>
      <c r="E49" s="177">
        <v>10.6</v>
      </c>
      <c r="F49" s="258"/>
      <c r="G49" s="299">
        <v>382.5</v>
      </c>
      <c r="H49" s="6"/>
      <c r="I49" s="6"/>
      <c r="K49" s="79"/>
      <c r="L49" s="79"/>
      <c r="M49" s="1"/>
      <c r="N49" s="1"/>
      <c r="O49" s="1"/>
      <c r="P49" s="1"/>
      <c r="Q49" s="1"/>
    </row>
    <row r="50" spans="1:17" ht="49.5" customHeight="1">
      <c r="A50" s="6"/>
      <c r="B50" s="74" t="s">
        <v>75</v>
      </c>
      <c r="C50" s="178">
        <v>1861.3</v>
      </c>
      <c r="D50" s="178">
        <v>31</v>
      </c>
      <c r="E50" s="178">
        <v>7.1</v>
      </c>
      <c r="F50" s="256"/>
      <c r="G50" s="300">
        <v>344.8</v>
      </c>
      <c r="H50" s="6"/>
      <c r="I50" s="6"/>
      <c r="K50" s="79"/>
      <c r="L50" s="79"/>
      <c r="M50" s="1"/>
      <c r="N50" s="1"/>
      <c r="O50" s="1"/>
      <c r="P50" s="1"/>
      <c r="Q50" s="1"/>
    </row>
    <row r="51" spans="1:17" ht="49.5" customHeight="1">
      <c r="A51" s="6"/>
      <c r="B51" s="74" t="s">
        <v>76</v>
      </c>
      <c r="C51" s="178">
        <v>649.20000000000005</v>
      </c>
      <c r="D51" s="178">
        <v>44</v>
      </c>
      <c r="E51" s="178">
        <v>12.2</v>
      </c>
      <c r="F51" s="256"/>
      <c r="G51" s="300">
        <v>375.7</v>
      </c>
      <c r="H51" s="6"/>
      <c r="I51" s="6"/>
      <c r="K51" s="79"/>
      <c r="L51" s="79"/>
      <c r="M51" s="1"/>
      <c r="N51" s="1"/>
      <c r="O51" s="1"/>
      <c r="P51" s="1"/>
      <c r="Q51" s="1"/>
    </row>
    <row r="52" spans="1:17" ht="49.5" customHeight="1">
      <c r="A52" s="6"/>
      <c r="B52" s="74" t="s">
        <v>77</v>
      </c>
      <c r="C52" s="178">
        <v>234.4</v>
      </c>
      <c r="D52" s="178">
        <v>17.3</v>
      </c>
      <c r="E52" s="178">
        <v>8.5</v>
      </c>
      <c r="F52" s="256"/>
      <c r="G52" s="300">
        <v>305.10000000000002</v>
      </c>
      <c r="H52" s="6"/>
      <c r="I52" s="6"/>
      <c r="K52" s="79"/>
      <c r="L52" s="79"/>
      <c r="M52" s="1"/>
      <c r="N52" s="1"/>
      <c r="O52" s="1"/>
      <c r="P52" s="1"/>
      <c r="Q52" s="1"/>
    </row>
    <row r="53" spans="1:17" ht="49.5" customHeight="1">
      <c r="A53" s="6"/>
      <c r="B53" s="74" t="s">
        <v>78</v>
      </c>
      <c r="C53" s="178">
        <v>303.39999999999998</v>
      </c>
      <c r="D53" s="178">
        <v>11.7</v>
      </c>
      <c r="E53" s="178">
        <v>3.5</v>
      </c>
      <c r="F53" s="256"/>
      <c r="G53" s="300">
        <v>142.4</v>
      </c>
      <c r="H53" s="6"/>
      <c r="I53" s="6"/>
      <c r="K53" s="79"/>
      <c r="L53" s="79"/>
      <c r="M53" s="1"/>
      <c r="N53" s="1"/>
      <c r="O53" s="1"/>
      <c r="P53" s="1"/>
      <c r="Q53" s="1"/>
    </row>
    <row r="54" spans="1:17" ht="49.5" customHeight="1">
      <c r="A54" s="6"/>
      <c r="B54" s="74" t="s">
        <v>79</v>
      </c>
      <c r="C54" s="178">
        <v>449.6</v>
      </c>
      <c r="D54" s="178">
        <v>13.4</v>
      </c>
      <c r="E54" s="178">
        <v>2</v>
      </c>
      <c r="F54" s="256"/>
      <c r="G54" s="300">
        <v>117.3</v>
      </c>
      <c r="H54" s="6"/>
      <c r="I54" s="6"/>
      <c r="K54" s="79"/>
      <c r="L54" s="79"/>
      <c r="M54" s="1"/>
      <c r="N54" s="1"/>
      <c r="O54" s="1"/>
      <c r="P54" s="1"/>
      <c r="Q54" s="1"/>
    </row>
    <row r="55" spans="1:17" ht="49.5" customHeight="1">
      <c r="A55" s="6"/>
      <c r="B55" s="74" t="s">
        <v>80</v>
      </c>
      <c r="C55" s="178">
        <v>249.5</v>
      </c>
      <c r="D55" s="178">
        <v>14.2</v>
      </c>
      <c r="E55" s="178">
        <v>0.6</v>
      </c>
      <c r="F55" s="256"/>
      <c r="G55" s="300">
        <v>63.7</v>
      </c>
      <c r="H55" s="6"/>
      <c r="I55" s="6"/>
      <c r="K55" s="79"/>
      <c r="L55" s="79"/>
      <c r="M55" s="1"/>
      <c r="N55" s="1"/>
      <c r="O55" s="1"/>
      <c r="P55" s="1"/>
      <c r="Q55" s="1"/>
    </row>
    <row r="56" spans="1:17" ht="49.5" customHeight="1">
      <c r="A56" s="6"/>
      <c r="B56" s="74" t="s">
        <v>81</v>
      </c>
      <c r="C56" s="178">
        <v>151.1</v>
      </c>
      <c r="D56" s="178">
        <v>21.3</v>
      </c>
      <c r="E56" s="178">
        <v>4.0999999999999996</v>
      </c>
      <c r="F56" s="256"/>
      <c r="G56" s="300">
        <v>96.6</v>
      </c>
      <c r="H56" s="6"/>
      <c r="I56" s="6"/>
      <c r="K56" s="79"/>
      <c r="L56" s="79"/>
      <c r="M56" s="1"/>
      <c r="N56" s="1"/>
      <c r="O56" s="1"/>
      <c r="P56" s="1"/>
      <c r="Q56" s="1"/>
    </row>
    <row r="57" spans="1:17" ht="49.5" customHeight="1">
      <c r="A57" s="6"/>
      <c r="B57" s="74" t="s">
        <v>55</v>
      </c>
      <c r="C57" s="178">
        <v>1153.0999999999999</v>
      </c>
      <c r="D57" s="178">
        <v>27.8</v>
      </c>
      <c r="E57" s="178">
        <v>1.2</v>
      </c>
      <c r="F57" s="256"/>
      <c r="G57" s="300">
        <v>701.6</v>
      </c>
      <c r="H57" s="6"/>
      <c r="I57" s="6"/>
      <c r="K57" s="79"/>
      <c r="L57" s="79"/>
      <c r="M57" s="1"/>
      <c r="N57" s="1"/>
      <c r="O57" s="1"/>
      <c r="P57" s="1"/>
      <c r="Q57" s="1"/>
    </row>
    <row r="58" spans="1:17" ht="49.5" customHeight="1">
      <c r="A58" s="6"/>
      <c r="B58" s="74" t="s">
        <v>3</v>
      </c>
      <c r="C58" s="178">
        <v>170.5</v>
      </c>
      <c r="D58" s="178">
        <v>21.6</v>
      </c>
      <c r="E58" s="178">
        <v>9.8000000000000007</v>
      </c>
      <c r="F58" s="256"/>
      <c r="G58" s="300">
        <v>394.7</v>
      </c>
      <c r="H58" s="6"/>
      <c r="I58" s="6"/>
      <c r="K58" s="79"/>
      <c r="L58" s="79"/>
      <c r="M58" s="1"/>
      <c r="N58" s="1"/>
      <c r="O58" s="1"/>
      <c r="P58" s="1"/>
      <c r="Q58" s="1"/>
    </row>
    <row r="59" spans="1:17" ht="49.5" customHeight="1" thickBot="1">
      <c r="A59" s="6"/>
      <c r="B59" s="75" t="s">
        <v>83</v>
      </c>
      <c r="C59" s="196">
        <v>-425.6</v>
      </c>
      <c r="D59" s="292">
        <v>-0.4</v>
      </c>
      <c r="E59" s="196">
        <v>0.3</v>
      </c>
      <c r="F59" s="257"/>
      <c r="G59" s="300">
        <v>152.69999999999999</v>
      </c>
      <c r="H59" s="6"/>
      <c r="I59" s="6"/>
      <c r="K59" s="79"/>
      <c r="L59" s="79"/>
      <c r="M59" s="1"/>
      <c r="N59" s="1"/>
      <c r="O59" s="1"/>
      <c r="P59" s="1"/>
      <c r="Q59" s="1"/>
    </row>
    <row r="60" spans="1:17" ht="49.5" customHeight="1" thickTop="1">
      <c r="A60" s="6"/>
      <c r="B60" s="76" t="s">
        <v>5</v>
      </c>
      <c r="C60" s="179">
        <v>5861.7</v>
      </c>
      <c r="D60" s="179">
        <v>249</v>
      </c>
      <c r="E60" s="179">
        <v>59.9</v>
      </c>
      <c r="F60" s="179">
        <v>48.5</v>
      </c>
      <c r="G60" s="301">
        <v>3077</v>
      </c>
      <c r="H60" s="6"/>
      <c r="I60" s="6"/>
      <c r="K60" s="79"/>
      <c r="L60" s="79"/>
      <c r="M60" s="1"/>
      <c r="N60" s="1"/>
      <c r="O60" s="1"/>
      <c r="P60" s="1"/>
      <c r="Q60" s="1"/>
    </row>
  </sheetData>
  <mergeCells count="62">
    <mergeCell ref="B13:V14"/>
    <mergeCell ref="B42:V43"/>
    <mergeCell ref="G47:G48"/>
    <mergeCell ref="E31:E32"/>
    <mergeCell ref="C31:C32"/>
    <mergeCell ref="H30:L30"/>
    <mergeCell ref="C47:C48"/>
    <mergeCell ref="D47:D48"/>
    <mergeCell ref="E47:E48"/>
    <mergeCell ref="D31:D32"/>
    <mergeCell ref="F47:F48"/>
    <mergeCell ref="C30:G30"/>
    <mergeCell ref="L31:L32"/>
    <mergeCell ref="K31:K32"/>
    <mergeCell ref="H18:H19"/>
    <mergeCell ref="J31:J32"/>
    <mergeCell ref="I31:I32"/>
    <mergeCell ref="H31:H32"/>
    <mergeCell ref="F18:F19"/>
    <mergeCell ref="G18:G19"/>
    <mergeCell ref="G31:G32"/>
    <mergeCell ref="C18:C19"/>
    <mergeCell ref="D18:D19"/>
    <mergeCell ref="F31:F32"/>
    <mergeCell ref="E18:E19"/>
    <mergeCell ref="M17:Q17"/>
    <mergeCell ref="H17:L17"/>
    <mergeCell ref="M18:M19"/>
    <mergeCell ref="J18:J19"/>
    <mergeCell ref="N18:N19"/>
    <mergeCell ref="Q18:Q19"/>
    <mergeCell ref="O18:O19"/>
    <mergeCell ref="L18:L19"/>
    <mergeCell ref="P18:P19"/>
    <mergeCell ref="C17:G17"/>
    <mergeCell ref="K18:K19"/>
    <mergeCell ref="I18:I19"/>
    <mergeCell ref="Q4:Q5"/>
    <mergeCell ref="H4:H5"/>
    <mergeCell ref="R4:R5"/>
    <mergeCell ref="S4:S5"/>
    <mergeCell ref="L4:L5"/>
    <mergeCell ref="O4:O5"/>
    <mergeCell ref="P4:P5"/>
    <mergeCell ref="M4:M5"/>
    <mergeCell ref="K4:K5"/>
    <mergeCell ref="D4:D5"/>
    <mergeCell ref="G4:G5"/>
    <mergeCell ref="O3:R3"/>
    <mergeCell ref="U4:U5"/>
    <mergeCell ref="S3:V3"/>
    <mergeCell ref="T4:T5"/>
    <mergeCell ref="C3:F3"/>
    <mergeCell ref="G3:J3"/>
    <mergeCell ref="I4:I5"/>
    <mergeCell ref="C4:C5"/>
    <mergeCell ref="E4:E5"/>
    <mergeCell ref="V4:V5"/>
    <mergeCell ref="F4:F5"/>
    <mergeCell ref="K3:N3"/>
    <mergeCell ref="J4:J5"/>
    <mergeCell ref="N4:N5"/>
  </mergeCells>
  <phoneticPr fontId="2"/>
  <printOptions horizontalCentered="1"/>
  <pageMargins left="0.47244094488188981" right="0.47244094488188981" top="0.39370078740157483" bottom="0.39370078740157483" header="0.27559055118110237" footer="0.27559055118110237"/>
  <pageSetup paperSize="8" scale="27" orientation="landscape" horizontalDpi="1200" verticalDpi="12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XAE>
  <AppVersion>2.03.00</AppVersion>
  <CustomXmlVersion>2.03.00</CustomXmlVersion>
  <IsHighlightMode>False</IsHighlightMode>
  <LastOperationSubsidiaryCompanyId>05597</LastOperationSubsidiaryCompanyId>
  <Links>
    <LinkInfo LinkId="275" Error="">PD94bWwgdmVyc2lvbj0iMS4wIiBlbmNvZGluZz0idXRmLTgiPz4NCjxMaW5rSW5mb0V4Y2VsIHhtbG5zOnhzaT0iaHR0cDovL3d3dy53My5vcmcvMjAwMS9YTUxTY2hlbWEtaW5zdGFuY2UiIHhtbG5zOnhzZD0iaHR0cDovL3d3dy53My5vcmcvMjAwMS9YTUxTY2hlbWEiPg0KICA8TGlua0luZm9Db3JlPg0KICAgIDxMaW5rSWQ+Mjc1PC9MaW5rSWQ+DQogICAgPEluZmxvd1ZhbD41MjMsNjkwPC9JbmZsb3dWYWw+DQogICAgPERpc3BWYWw+NTIzLDY5MDwvRGlzcFZhbD4NCiAgICA8TGFzdFVwZFRpbWU+MjAyMy8wNC8yOCAyMjoyOToyOTwvTGFzdFVwZFRpbWU+DQogICAgPFdvcmtzaGVldE5NPlBMIFFUUuOAkElGUlPjgJEgPC9Xb3Jrc2hlZXROTT4NCiAgICA8TGlua0NlbGxBZGRyZXNzQTE+QVM3PC9MaW5rQ2VsbEFkZHJlc3NBMT4NCiAgICA8TGlua0NlbGxBZGRyZXNzUjFDMT5SN0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kwMDAwMDA0MC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DQwPC9JdGVtSWQ+DQogICAgPERpc3BJdGVtSWQ+SzIxMDEwMDEwPC9EaXNwSXRlbUlkPg0KICAgIDxDb2xJZD5SMzAxMDAwMDAjPC9Db2xJZD4NCiAgICA8VGVtQXhpc1R5cD4xMDAwMDA8L1RlbUF4aXNUeXA+DQogICAgPE1lbnVObT7pgKPntZDntJTmkI3nm4roqIjnrpfmm7g8L01lbnVObT4NCiAgICA8SXRlbU5tPuWVhuWTgeOBruiyqeWjsuOBq+S/guOCi+WPjuebijwvSXRlbU5tPg0KICAgIDxDb2xObT7lvZPmnJ/ph5HpoY08L0NvbE5tPg0KICAgIDxPcmlnaW5hbFZhbD41MjMsNjkwLDUyOSwwMDA8L09yaWdpbmFsVmFsPg0KICAgIDxMYXN0TnVtVmFsPjUyMyw2OTA8L0xhc3ROdW1WYWw+DQogICAgPFJhd0xpbmtWYWw+NTIzLDY5MD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76" Error="">PD94bWwgdmVyc2lvbj0iMS4wIiBlbmNvZGluZz0idXRmLTgiPz4NCjxMaW5rSW5mb0V4Y2VsIHhtbG5zOnhzaT0iaHR0cDovL3d3dy53My5vcmcvMjAwMS9YTUxTY2hlbWEtaW5zdGFuY2UiIHhtbG5zOnhzZD0iaHR0cDovL3d3dy53My5vcmcvMjAwMS9YTUxTY2hlbWEiPg0KICA8TGlua0luZm9Db3JlPg0KICAgIDxMaW5rSWQ+Mjc2PC9MaW5rSWQ+DQogICAgPEluZmxvd1ZhbD4zMCw4MjU8L0luZmxvd1ZhbD4NCiAgICA8RGlzcFZhbD4zMCw4MjU8L0Rpc3BWYWw+DQogICAgPExhc3RVcGRUaW1lPjIwMjMvMDQvMjggMjI6Mjk6Mjk8L0xhc3RVcGRUaW1lPg0KICAgIDxXb3Jrc2hlZXROTT5QTCBRVFLjgJBJRlJT44CRIDwvV29ya3NoZWV0Tk0+DQogICAgPExpbmtDZWxsQWRkcmVzc0ExPkFTODwvTGlua0NlbGxBZGRyZXNzQTE+DQogICAgPExpbmtDZWxsQWRkcmVzc1IxQzE+Ujh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5MDAwMDAwNDE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A0MTwvSXRlbUlkPg0KICAgIDxEaXNwSXRlbUlkPksyMTAxMDAyMDwvRGlzcEl0ZW1JZD4NCiAgICA8Q29sSWQ+UjMwMTAwMDAwIzwvQ29sSWQ+DQogICAgPFRlbUF4aXNUeXA+MTAwMDAwPC9UZW1BeGlzVHlwPg0KICAgIDxNZW51Tm0+6YCj57WQ57SU5pCN55uK6KiI566X5pu4PC9NZW51Tm0+DQogICAgPEl0ZW1ObT7jgrXjg7zjg5Pjgrnlj4rjgbPjgZ3jga7ku5bjga7osqnlo7Ljgavkv4Ljgovlj47nm4o8L0l0ZW1ObT4NCiAgICA8Q29sTm0+5b2T5pyf6YeR6aGNPC9Db2xObT4NCiAgICA8T3JpZ2luYWxWYWw+MzAsODI1LDU2OSwwMDA8L09yaWdpbmFsVmFsPg0KICAgIDxMYXN0TnVtVmFsPjMwLDgyNTwvTGFzdE51bVZhbD4NCiAgICA8UmF3TGlua1ZhbD4zMCw4MjU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7" Error="">PD94bWwgdmVyc2lvbj0iMS4wIiBlbmNvZGluZz0idXRmLTgiPz4NCjxMaW5rSW5mb0V4Y2VsIHhtbG5zOnhzaT0iaHR0cDovL3d3dy53My5vcmcvMjAwMS9YTUxTY2hlbWEtaW5zdGFuY2UiIHhtbG5zOnhzZD0iaHR0cDovL3d3dy53My5vcmcvMjAwMS9YTUxTY2hlbWEiPg0KICA8TGlua0luZm9Db3JlPg0KICAgIDxMaW5rSWQ+Mjc3PC9MaW5rSWQ+DQogICAgPEluZmxvd1ZhbD41NTQsNTE2PC9JbmZsb3dWYWw+DQogICAgPERpc3BWYWw+NTU0LDUxNjwvRGlzcFZhbD4NCiAgICA8TGFzdFVwZFRpbWU+MjAyMy8wNC8yOCAyMjoyOToyOTwvTGFzdFVwZFRpbWU+DQogICAgPFdvcmtzaGVldE5NPlBMIFFUUuOAkElGUlPjgJEgPC9Xb3Jrc2hlZXROTT4NCiAgICA8TGlua0NlbGxBZGRyZXNzQTE+QVM5PC9MaW5rQ2VsbEFkZHJlc3NBMT4NCiAgICA8TGlua0NlbGxBZGRyZXNzUjFDMT5SOU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IxMDEwWjAwIy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57SU5pCN55uK6KiI566X5pu4PC9NZW51Tm0+DQogICAgPEl0ZW1ObT7lj47nm4rlkIjoqIg8L0l0ZW1ObT4NCiAgICA8Q29sTm0+5b2T5pyf6YeR6aGNPC9Db2xObT4NCiAgICA8T3JpZ2luYWxWYWw+NTU0LDUxNiwwOTgsMDAwPC9PcmlnaW5hbFZhbD4NCiAgICA8TGFzdE51bVZhbD41NTQsNTE2PC9MYXN0TnVtVmFsPg0KICAgIDxSYXdMaW5rVmFsPjU1NCw1MTY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78" Error="">PD94bWwgdmVyc2lvbj0iMS4wIiBlbmNvZGluZz0idXRmLTgiPz4NCjxMaW5rSW5mb0V4Y2VsIHhtbG5zOnhzaT0iaHR0cDovL3d3dy53My5vcmcvMjAwMS9YTUxTY2hlbWEtaW5zdGFuY2UiIHhtbG5zOnhzZD0iaHR0cDovL3d3dy53My5vcmcvMjAwMS9YTUxTY2hlbWEiPg0KICA8TGlua0luZm9Db3JlPg0KICAgIDxMaW5rSWQ+Mjc4PC9MaW5rSWQ+DQogICAgPEluZmxvd1ZhbD4tNDgwLDM2MzwvSW5mbG93VmFsPg0KICAgIDxEaXNwVmFsPig0ODAsMzYzKTwvRGlzcFZhbD4NCiAgICA8TGFzdFVwZFRpbWU+MjAyMy8wNC8yOCAyMjoyOToyOTwvTGFzdFVwZFRpbWU+DQogICAgPFdvcmtzaGVldE5NPlBMIFFUUuOAkElGUlPjgJEgPC9Xb3Jrc2hlZXROTT4NCiAgICA8TGlua0NlbGxBZGRyZXNzQTE+QVMxMDwvTGlua0NlbGxBZGRyZXNzQTE+DQogICAgPExpbmtDZWxsQWRkcmVzc1IxQzE+UjEw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MjEwMjBaMDAj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yMFowMCM8L0l0ZW1JZD4NCiAgICA8RGlzcEl0ZW1JZD5LMjEwMjBaMDAwPC9EaXNwSXRlbUlkPg0KICAgIDxDb2xJZD5SMzAxMDAwMDAjPC9Db2xJZD4NCiAgICA8VGVtQXhpc1R5cD4xMDAwMDA8L1RlbUF4aXNUeXA+DQogICAgPE1lbnVObT7pgKPntZDntJTmkI3nm4roqIjnrpfmm7g8L01lbnVObT4NCiAgICA8SXRlbU5tPuWOn+S+oTwvSXRlbU5tPg0KICAgIDxDb2xObT7lvZPmnJ/ph5HpoY08L0NvbE5tPg0KICAgIDxPcmlnaW5hbFZhbD4tNDgwLDM2Myw2MTcsMDAwPC9PcmlnaW5hbFZhbD4NCiAgICA8TGFzdE51bVZhbD4tNDgwLDM2MzwvTGFzdE51bVZhbD4NCiAgICA8UmF3TGlua1ZhbD4tNDgwLDM2Mz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79" Error="">PD94bWwgdmVyc2lvbj0iMS4wIiBlbmNvZGluZz0idXRmLTgiPz4NCjxMaW5rSW5mb0V4Y2VsIHhtbG5zOnhzaT0iaHR0cDovL3d3dy53My5vcmcvMjAwMS9YTUxTY2hlbWEtaW5zdGFuY2UiIHhtbG5zOnhzZD0iaHR0cDovL3d3dy53My5vcmcvMjAwMS9YTUxTY2hlbWEiPg0KICA8TGlua0luZm9Db3JlPg0KICAgIDxMaW5rSWQ+Mjc5PC9MaW5rSWQ+DQogICAgPEluZmxvd1ZhbD43NCwxNTI8L0luZmxvd1ZhbD4NCiAgICA8RGlzcFZhbD43NCwxNTIgPC9EaXNwVmFsPg0KICAgIDxMYXN0VXBkVGltZT4yMDIzLzA0LzI4IDIyOjI5OjI5PC9MYXN0VXBkVGltZT4NCiAgICA8V29ya3NoZWV0Tk0+UEwgUVRS44CQSUZSU+OAkSA8L1dvcmtzaGVldE5NPg0KICAgIDxMaW5rQ2VsbEFkZHJlc3NBMT5BUzExPC9MaW5rQ2VsbEFkZHJlc3NBMT4NCiAgICA8TGlua0NlbGxBZGRyZXNzUjFDMT5SMTF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yMTAzMDAwMCM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xMDMwMDAwIzwvSXRlbUlkPg0KICAgIDxEaXNwSXRlbUlkPksyMTAzMDAwMDA8L0Rpc3BJdGVtSWQ+DQogICAgPENvbElkPlIzMDEwMDAwMCM8L0NvbElkPg0KICAgIDxUZW1BeGlzVHlwPjEwMDAwMDwvVGVtQXhpc1R5cD4NCiAgICA8TWVudU5tPumAo+e1kOe0lOaQjeebiuioiOeul+abuDwvTWVudU5tPg0KICAgIDxJdGVtTm0+5aOy5LiK57eP5Yip55uKPC9JdGVtTm0+DQogICAgPENvbE5tPuW9k+acn+mHkemhjTwvQ29sTm0+DQogICAgPE9yaWdpbmFsVmFsPjc0LDE1Miw0ODEsMDAwPC9PcmlnaW5hbFZhbD4NCiAgICA8TGFzdE51bVZhbD43NCwxNTI8L0xhc3ROdW1WYWw+DQogICAgPFJhd0xpbmtWYWw+NzQsMTUy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80" Error="">PD94bWwgdmVyc2lvbj0iMS4wIiBlbmNvZGluZz0idXRmLTgiPz4NCjxMaW5rSW5mb0V4Y2VsIHhtbG5zOnhzaT0iaHR0cDovL3d3dy53My5vcmcvMjAwMS9YTUxTY2hlbWEtaW5zdGFuY2UiIHhtbG5zOnhzZD0iaHR0cDovL3d3dy53My5vcmcvMjAwMS9YTUxTY2hlbWEiPg0KICA8TGlua0luZm9Db3JlPg0KICAgIDxMaW5rSWQ+MjgwPC9MaW5rSWQ+DQogICAgPEluZmxvd1ZhbD4tNjAsNzg5PC9JbmZsb3dWYWw+DQogICAgPERpc3BWYWw+KDYwLDc4OSk8L0Rpc3BWYWw+DQogICAgPExhc3RVcGRUaW1lPjIwMjMvMDQvMjggMjI6Mjk6Mjk8L0xhc3RVcGRUaW1lPg0KICAgIDxXb3Jrc2hlZXROTT5QTCBRVFLjgJBJRlJT44CRIDwvV29ya3NoZWV0Tk0+DQogICAgPExpbmtDZWxsQWRkcmVzc0ExPkFTMTI8L0xpbmtDZWxsQWRkcmVzc0ExPg0KICAgIDxMaW5rQ2VsbEFkZHJlc3NSMUMxPlIxMk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kwMDAwMDA0Mi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DQyPC9JdGVtSWQ+DQogICAgPERpc3BJdGVtSWQ+SzIxMDMwMTAwPC9EaXNwSXRlbUlkPg0KICAgIDxDb2xJZD5SMzAxMDAwMDAjPC9Db2xJZD4NCiAgICA8VGVtQXhpc1R5cD4xMDAwMDA8L1RlbUF4aXNUeXA+DQogICAgPE1lbnVObT7pgKPntZDntJTmkI3nm4roqIjnrpfmm7g8L01lbnVObT4NCiAgICA8SXRlbU5tPuiyqeWjsuiyu+WPiuOBs+S4gOiIrOeuoeeQhuiyuzwvSXRlbU5tPg0KICAgIDxDb2xObT7lvZPmnJ/ph5HpoY08L0NvbE5tPg0KICAgIDxPcmlnaW5hbFZhbD4tNjAsNzg5LDQ2MSwwMDA8L09yaWdpbmFsVmFsPg0KICAgIDxMYXN0TnVtVmFsPi02MCw3ODk8L0xhc3ROdW1WYWw+DQogICAgPFJhd0xpbmtWYWw+LTYwLDc4OT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87" Error="">PD94bWwgdmVyc2lvbj0iMS4wIiBlbmNvZGluZz0idXRmLTgiPz4NCjxMaW5rSW5mb0V4Y2VsIHhtbG5zOnhzaT0iaHR0cDovL3d3dy53My5vcmcvMjAwMS9YTUxTY2hlbWEtaW5zdGFuY2UiIHhtbG5zOnhzZD0iaHR0cDovL3d3dy53My5vcmcvMjAwMS9YTUxTY2hlbWEiPg0KICA8TGlua0luZm9Db3JlPg0KICAgIDxMaW5rSWQ+Mjg3PC9MaW5rSWQ+DQogICAgPEluZmxvd1ZhbD41LDU2MjwvSW5mbG93VmFsPg0KICAgIDxEaXNwVmFsPjUsNTYyIDwvRGlzcFZhbD4NCiAgICA8TGFzdFVwZFRpbWU+MjAyMy8wNC8yOCAyMjoyOToyOTwvTGFzdFVwZFRpbWU+DQogICAgPFdvcmtzaGVldE5NPlBMIFFUUuOAkElGUlPjgJEgPC9Xb3Jrc2hlZXROTT4NCiAgICA8TGlua0NlbGxBZGRyZXNzQTE+QVMxMzwvTGlua0NlbGxBZGRyZXNzQTE+DQogICAgPExpbmtDZWxsQWRkcmVzc1IxQzE+UjEz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MjEwNDBaMDAj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0MFowMCM8L0l0ZW1JZD4NCiAgICA8RGlzcEl0ZW1JZD5LMjEwNDBaMDAwPC9EaXNwSXRlbUlkPg0KICAgIDxDb2xJZD5SMzAxMDAwMDAjPC9Db2xJZD4NCiAgICA8VGVtQXhpc1R5cD4xMDAwMDA8L1RlbUF4aXNUeXA+DQogICAgPE1lbnVObT7pgKPntZDntJTmkI3nm4roqIjnrpfmm7g8L01lbnVObT4NCiAgICA8SXRlbU5tPuOBneOBruS7luOBruWPjuebiuODu+iyu+eUqOWQiOioiDwvSXRlbU5tPg0KICAgIDxDb2xObT7lvZPmnJ/ph5HpoY08L0NvbE5tPg0KICAgIDxPcmlnaW5hbFZhbD41LDU2MiwwMjEsMDAwPC9PcmlnaW5hbFZhbD4NCiAgICA8TGFzdE51bVZhbD41LDU2MjwvTGFzdE51bVZhbD4NCiAgICA8UmF3TGlua1ZhbD41LDU2Mj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81" Error="">PD94bWwgdmVyc2lvbj0iMS4wIiBlbmNvZGluZz0idXRmLTgiPz4NCjxMaW5rSW5mb0V4Y2VsIHhtbG5zOnhzaT0iaHR0cDovL3d3dy53My5vcmcvMjAwMS9YTUxTY2hlbWEtaW5zdGFuY2UiIHhtbG5zOnhzZD0iaHR0cDovL3d3dy53My5vcmcvMjAwMS9YTUxTY2hlbWEiPg0KICA8TGlua0luZm9Db3JlPg0KICAgIDxMaW5rSWQ+MjgxPC9MaW5rSWQ+DQogICAgPEluZmxvd1ZhbD4xLDY4MDwvSW5mbG93VmFsPg0KICAgIDxEaXNwVmFsPjEsNjgwIDwvRGlzcFZhbD4NCiAgICA8TGFzdFVwZFRpbWU+MjAyMy8wNC8yOCAyMjoyOToyOTwvTGFzdFVwZFRpbWU+DQogICAgPFdvcmtzaGVldE5NPlBMIFFUUuOAkElGUlPjgJEgPC9Xb3Jrc2hlZXROTT4NCiAgICA8TGlua0NlbGxBZGRyZXNzQTE+QVMxNDwvTGlua0NlbGxBZGRyZXNzQTE+DQogICAgPExpbmtDZWxsQWRkcmVzc1IxQzE+UjE0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OTAwMDAwMDQz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wNDM8L0l0ZW1JZD4NCiAgICA8RGlzcEl0ZW1JZD5LMjEwNDAwMTA8L0Rpc3BJdGVtSWQ+DQogICAgPENvbElkPlIzMDEwMDAwMCM8L0NvbElkPg0KICAgIDxUZW1BeGlzVHlwPjEwMDAwMDwvVGVtQXhpc1R5cD4NCiAgICA8TWVudU5tPumAo+e1kOe0lOaQjeebiuioiOeul+abuDwvTWVudU5tPg0KICAgIDxJdGVtTm0+5Zu65a6a6LOH55Sj6Zmk5aOy5Y205pCN55uKPC9JdGVtTm0+DQogICAgPENvbE5tPuW9k+acn+mHkemhjTwvQ29sTm0+DQogICAgPE9yaWdpbmFsVmFsPjEsNjgwLDExNCwwMDA8L09yaWdpbmFsVmFsPg0KICAgIDxMYXN0TnVtVmFsPjEsNjgwPC9MYXN0TnVtVmFsPg0KICAgIDxSYXdMaW5rVmFsPjEsNjgw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82" Error="">PD94bWwgdmVyc2lvbj0iMS4wIiBlbmNvZGluZz0idXRmLTgiPz4NCjxMaW5rSW5mb0V4Y2VsIHhtbG5zOnhzaT0iaHR0cDovL3d3dy53My5vcmcvMjAwMS9YTUxTY2hlbWEtaW5zdGFuY2UiIHhtbG5zOnhzZD0iaHR0cDovL3d3dy53My5vcmcvMjAwMS9YTUxTY2hlbWEiPg0KICA8TGlua0luZm9Db3JlPg0KICAgIDxMaW5rSWQ+MjgyPC9MaW5rSWQ+DQogICAgPEluZmxvd1ZhbD4tMTEsOTc5PC9JbmZsb3dWYWw+DQogICAgPERpc3BWYWw+KDExLDk3OSk8L0Rpc3BWYWw+DQogICAgPExhc3RVcGRUaW1lPjIwMjMvMDQvMjggMjI6Mjk6Mjk8L0xhc3RVcGRUaW1lPg0KICAgIDxXb3Jrc2hlZXROTT5QTCBRVFLjgJBJRlJT44CRIDwvV29ya3NoZWV0Tk0+DQogICAgPExpbmtDZWxsQWRkcmVzc0ExPkFTMTU8L0xpbmtDZWxsQWRkcmVzc0ExPg0KICAgIDxMaW5rQ2VsbEFkZHJlc3NSMUMxPlIxNU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kwMDAwMDA0NC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DQ0PC9JdGVtSWQ+DQogICAgPERpc3BJdGVtSWQ+SzIxMDQwMDIwPC9EaXNwSXRlbUlkPg0KICAgIDxDb2xJZD5SMzAxMDAwMDAjPC9Db2xJZD4NCiAgICA8VGVtQXhpc1R5cD4xMDAwMDA8L1RlbUF4aXNUeXA+DQogICAgPE1lbnVObT7pgKPntZDntJTmkI3nm4roqIjnrpfmm7g8L01lbnVObT4NCiAgICA8SXRlbU5tPuWbuuWumuizh+eUo+a4m+aQjeaQjeWksTwvSXRlbU5tPg0KICAgIDxDb2xObT7lvZPmnJ/ph5HpoY08L0NvbE5tPg0KICAgIDxPcmlnaW5hbFZhbD4tMTEsOTc5LDE0NCwwMDA8L09yaWdpbmFsVmFsPg0KICAgIDxMYXN0TnVtVmFsPi0xMSw5Nzk8L0xhc3ROdW1WYWw+DQogICAgPFJhd0xpbmtWYWw+LTExLDk3OT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83" Error="">PD94bWwgdmVyc2lvbj0iMS4wIiBlbmNvZGluZz0idXRmLTgiPz4NCjxMaW5rSW5mb0V4Y2VsIHhtbG5zOnhzaT0iaHR0cDovL3d3dy53My5vcmcvMjAwMS9YTUxTY2hlbWEtaW5zdGFuY2UiIHhtbG5zOnhzZD0iaHR0cDovL3d3dy53My5vcmcvMjAwMS9YTUxTY2hlbWEiPg0KICA8TGlua0luZm9Db3JlPg0KICAgIDxMaW5rSWQ+MjgzPC9MaW5rSWQ+DQogICAgPEluZmxvd1ZhbD4xNiw2NDA8L0luZmxvd1ZhbD4NCiAgICA8RGlzcFZhbD4xNiw2NDAgPC9EaXNwVmFsPg0KICAgIDxMYXN0VXBkVGltZT4yMDIzLzA0LzI4IDIyOjI5OjI5PC9MYXN0VXBkVGltZT4NCiAgICA8V29ya3NoZWV0Tk0+UEwgUVRS44CQSUZSU+OAkSA8L1dvcmtzaGVldE5NPg0KICAgIDxMaW5rQ2VsbEFkZHJlc3NBMT5BUzE2PC9MaW5rQ2VsbEFkZHJlc3NBMT4NCiAgICA8TGlua0NlbGxBZGRyZXNzUjFDMT5SMTZ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5MDAwMDAwNDc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A0NzwvSXRlbUlkPg0KICAgIDxEaXNwSXRlbUlkPksyMTA0MDA1MDwvRGlzcEl0ZW1JZD4NCiAgICA8Q29sSWQ+UjMwMTAwMDAwIzwvQ29sSWQ+DQogICAgPFRlbUF4aXNUeXA+MTAwMDAwPC9UZW1BeGlzVHlwPg0KICAgIDxNZW51Tm0+6YCj57WQ57SU5pCN55uK6KiI566X5pu4PC9NZW51Tm0+DQogICAgPEl0ZW1ObT7plqLkv4LkvJrnpL7mlbTnkIbnm4o8L0l0ZW1ObT4NCiAgICA8Q29sTm0+5b2T5pyf6YeR6aGNPC9Db2xObT4NCiAgICA8T3JpZ2luYWxWYWw+MTYsNjQwLDAzOCwwMDA8L09yaWdpbmFsVmFsPg0KICAgIDxMYXN0TnVtVmFsPjE2LDY0MDwvTGFzdE51bVZhbD4NCiAgICA8UmF3TGlua1ZhbD4xNiw2NDA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4" Error="">PD94bWwgdmVyc2lvbj0iMS4wIiBlbmNvZGluZz0idXRmLTgiPz4NCjxMaW5rSW5mb0V4Y2VsIHhtbG5zOnhzaT0iaHR0cDovL3d3dy53My5vcmcvMjAwMS9YTUxTY2hlbWEtaW5zdGFuY2UiIHhtbG5zOnhzZD0iaHR0cDovL3d3dy53My5vcmcvMjAwMS9YTUxTY2hlbWEiPg0KICA8TGlua0luZm9Db3JlPg0KICAgIDxMaW5rSWQ+Mjg0PC9MaW5rSWQ+DQogICAgPEluZmxvd1ZhbD4tMjcwPC9JbmZsb3dWYWw+DQogICAgPERpc3BWYWw+KDI3MCk8L0Rpc3BWYWw+DQogICAgPExhc3RVcGRUaW1lPjIwMjMvMDQvMjggMjI6Mjk6Mjk8L0xhc3RVcGRUaW1lPg0KICAgIDxXb3Jrc2hlZXROTT5QTCBRVFLjgJBJRlJT44CRIDwvV29ya3NoZWV0Tk0+DQogICAgPExpbmtDZWxsQWRkcmVzc0ExPkFTMTc8L0xpbmtDZWxsQWRkcmVzc0ExPg0KICAgIDxMaW5rQ2VsbEFkZHJlc3NSMUMxPlIxN0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kwMDAwMDA0Ni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DQ2PC9JdGVtSWQ+DQogICAgPERpc3BJdGVtSWQ+SzIxMDQwMDQwPC9EaXNwSXRlbUlkPg0KICAgIDxDb2xJZD5SMzAxMDAwMDAjPC9Db2xJZD4NCiAgICA8VGVtQXhpc1R5cD4xMDAwMDA8L1RlbUF4aXNUeXA+DQogICAgPE1lbnVObT7pgKPntZDntJTmkI3nm4roqIjnrpfmm7g8L01lbnVObT4NCiAgICA8SXRlbU5tPumWouS/guS8muekvuaVtOeQhuaQjTwvSXRlbU5tPg0KICAgIDxDb2xObT7lvZPmnJ/ph5HpoY08L0NvbE5tPg0KICAgIDxPcmlnaW5hbFZhbD4tMjcwLDAxOCwwMDA8L09yaWdpbmFsVmFsPg0KICAgIDxMYXN0TnVtVmFsPi0yNzA8L0xhc3ROdW1WYWw+DQogICAgPFJhd0xpbmtWYWw+LTI3MD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85" Error="">PD94bWwgdmVyc2lvbj0iMS4wIiBlbmNvZGluZz0idXRmLTgiPz4NCjxMaW5rSW5mb0V4Y2VsIHhtbG5zOnhzaT0iaHR0cDovL3d3dy53My5vcmcvMjAwMS9YTUxTY2hlbWEtaW5zdGFuY2UiIHhtbG5zOnhzZD0iaHR0cDovL3d3dy53My5vcmcvMjAwMS9YTUxTY2hlbWEiPg0KICA8TGlua0luZm9Db3JlPg0KICAgIDxMaW5rSWQ+Mjg1PC9MaW5rSWQ+DQogICAgPEluZmxvd1ZhbD4yLDk1NjwvSW5mbG93VmFsPg0KICAgIDxEaXNwVmFsPjIsOTU2IDwvRGlzcFZhbD4NCiAgICA8TGFzdFVwZFRpbWU+MjAyMy8wNC8yOCAyMjoyOToyOTwvTGFzdFVwZFRpbWU+DQogICAgPFdvcmtzaGVldE5NPlBMIFFUUuOAkElGUlPjgJEgPC9Xb3Jrc2hlZXROTT4NCiAgICA8TGlua0NlbGxBZGRyZXNzQTE+QVMxODwvTGlua0NlbGxBZGRyZXNzQTE+DQogICAgPExpbmtDZWxsQWRkcmVzc1IxQzE+UjE4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OTAwMDAwMDQ4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wNDg8L0l0ZW1JZD4NCiAgICA8RGlzcEl0ZW1JZD5LMjEwNDA4MDA8L0Rpc3BJdGVtSWQ+DQogICAgPENvbElkPlIzMDEwMDAwMCM8L0NvbElkPg0KICAgIDxUZW1BeGlzVHlwPjEwMDAwMDwvVGVtQXhpc1R5cD4NCiAgICA8TWVudU5tPumAo+e1kOe0lOaQjeebiuioiOeul+abuDwvTWVudU5tPg0KICAgIDxJdGVtTm0+44Gd44Gu5LuW44Gu5Y+O55uKPC9JdGVtTm0+DQogICAgPENvbE5tPuW9k+acn+mHkemhjTwvQ29sTm0+DQogICAgPE9yaWdpbmFsVmFsPjIsOTU2LDY4NSwwMDA8L09yaWdpbmFsVmFsPg0KICAgIDxMYXN0TnVtVmFsPjIsOTU2PC9MYXN0TnVtVmFsPg0KICAgIDxSYXdMaW5rVmFsPjIsOTU2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86" Error="">PD94bWwgdmVyc2lvbj0iMS4wIiBlbmNvZGluZz0idXRmLTgiPz4NCjxMaW5rSW5mb0V4Y2VsIHhtbG5zOnhzaT0iaHR0cDovL3d3dy53My5vcmcvMjAwMS9YTUxTY2hlbWEtaW5zdGFuY2UiIHhtbG5zOnhzZD0iaHR0cDovL3d3dy53My5vcmcvMjAwMS9YTUxTY2hlbWEiPg0KICA8TGlua0luZm9Db3JlPg0KICAgIDxMaW5rSWQ+Mjg2PC9MaW5rSWQ+DQogICAgPEluZmxvd1ZhbD4tMyw0NjU8L0luZmxvd1ZhbD4NCiAgICA8RGlzcFZhbD4oMyw0NjUpPC9EaXNwVmFsPg0KICAgIDxMYXN0VXBkVGltZT4yMDIzLzA0LzI4IDIyOjI5OjI5PC9MYXN0VXBkVGltZT4NCiAgICA8V29ya3NoZWV0Tk0+UEwgUVRS44CQSUZSU+OAkSA8L1dvcmtzaGVldE5NPg0KICAgIDxMaW5rQ2VsbEFkZHJlc3NBMT5BUzE5PC9MaW5rQ2VsbEFkZHJlc3NBMT4NCiAgICA8TGlua0NlbGxBZGRyZXNzUjFDMT5SMTl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5MDAwMDAwNDk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A0OTwvSXRlbUlkPg0KICAgIDxEaXNwSXRlbUlkPksyMTA0MDkwMDwvRGlzcEl0ZW1JZD4NCiAgICA8Q29sSWQ+UjMwMTAwMDAwIzwvQ29sSWQ+DQogICAgPFRlbUF4aXNUeXA+MTAwMDAwPC9UZW1BeGlzVHlwPg0KICAgIDxNZW51Tm0+6YCj57WQ57SU5pCN55uK6KiI566X5pu4PC9NZW51Tm0+DQogICAgPEl0ZW1ObT7jgZ3jga7ku5bjga7osrvnlKg8L0l0ZW1ObT4NCiAgICA8Q29sTm0+5b2T5pyf6YeR6aGNPC9Db2xObT4NCiAgICA8T3JpZ2luYWxWYWw+LTMsNDY1LDY1NCwwMDA8L09yaWdpbmFsVmFsPg0KICAgIDxMYXN0TnVtVmFsPi0zLDQ2NTwvTGFzdE51bVZhbD4NCiAgICA8UmF3TGlua1ZhbD4tMyw0NjU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88" Error="">PD94bWwgdmVyc2lvbj0iMS4wIiBlbmNvZGluZz0idXRmLTgiPz4NCjxMaW5rSW5mb0V4Y2VsIHhtbG5zOnhzaT0iaHR0cDovL3d3dy53My5vcmcvMjAwMS9YTUxTY2hlbWEtaW5zdGFuY2UiIHhtbG5zOnhzZD0iaHR0cDovL3d3dy53My5vcmcvMjAwMS9YTUxTY2hlbWEiPg0KICA8TGlua0luZm9Db3JlPg0KICAgIDxMaW5rSWQ+Mjg4PC9MaW5rSWQ+DQogICAgPEluZmxvd1ZhbD42LDgzODwvSW5mbG93VmFsPg0KICAgIDxEaXNwVmFsPjYsODM4IDwvRGlzcFZhbD4NCiAgICA8TGFzdFVwZFRpbWU+MjAyMy8wNC8yOCAyMjoyOToyOTwvTGFzdFVwZFRpbWU+DQogICAgPFdvcmtzaGVldE5NPlBMIFFUUuOAkElGUlPjgJEgPC9Xb3Jrc2hlZXROTT4NCiAgICA8TGlua0NlbGxBZGRyZXNzQTE+QVMyMTwvTGlua0NlbGxBZGRyZXNzQTE+DQogICAgPExpbmtDZWxsQWRkcmVzc1IxQzE+UjIx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OTAwMDAwMDU0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wNTQ8L0l0ZW1JZD4NCiAgICA8RGlzcEl0ZW1JZD5LMjEwNjAxWjA8L0Rpc3BJdGVtSWQ+DQogICAgPENvbElkPlIzMDEwMDAwMCM8L0NvbElkPg0KICAgIDxUZW1BeGlzVHlwPjEwMDAwMDwvVGVtQXhpc1R5cD4NCiAgICA8TWVudU5tPumAo+e1kOe0lOaQjeebiuioiOeul+abuDwvTWVudU5tPg0KICAgIDxJdGVtTm0+6YeR6J6N5Y+O55uK5ZCI6KiIPC9JdGVtTm0+DQogICAgPENvbE5tPuW9k+acn+mHkemhjTwvQ29sTm0+DQogICAgPE9yaWdpbmFsVmFsPjYsODM4LDk1MywwMDA8L09yaWdpbmFsVmFsPg0KICAgIDxMYXN0TnVtVmFsPjYsODM4PC9MYXN0TnVtVmFsPg0KICAgIDxSYXdMaW5rVmFsPjYsODM4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89" Error="">PD94bWwgdmVyc2lvbj0iMS4wIiBlbmNvZGluZz0idXRmLTgiPz4NCjxMaW5rSW5mb0V4Y2VsIHhtbG5zOnhzaT0iaHR0cDovL3d3dy53My5vcmcvMjAwMS9YTUxTY2hlbWEtaW5zdGFuY2UiIHhtbG5zOnhzZD0iaHR0cDovL3d3dy53My5vcmcvMjAwMS9YTUxTY2hlbWEiPg0KICA8TGlua0luZm9Db3JlPg0KICAgIDxMaW5rSWQ+Mjg5PC9MaW5rSWQ+DQogICAgPEluZmxvd1ZhbD4zLDU2MzwvSW5mbG93VmFsPg0KICAgIDxEaXNwVmFsPjMsNTYzIDwvRGlzcFZhbD4NCiAgICA8TGFzdFVwZFRpbWU+MjAyMy8wNC8yOCAyMjoyOToyOTwvTGFzdFVwZFRpbWU+DQogICAgPFdvcmtzaGVldE5NPlBMIFFUUuOAkElGUlPjgJEgPC9Xb3Jrc2hlZXROTT4NCiAgICA8TGlua0NlbGxBZGRyZXNzQTE+QVMyMjwvTGlua0NlbGxBZGRyZXNzQTE+DQogICAgPExpbmtDZWxsQWRkcmVzc1IxQzE+UjIy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OTAwMDAwMDUx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wNTE8L0l0ZW1JZD4NCiAgICA8RGlzcEl0ZW1JZD5LMjEwNjAxMTA8L0Rpc3BJdGVtSWQ+DQogICAgPENvbElkPlIzMDEwMDAwMCM8L0NvbElkPg0KICAgIDxUZW1BeGlzVHlwPjEwMDAwMDwvVGVtQXhpc1R5cD4NCiAgICA8TWVudU5tPumAo+e1kOe0lOaQjeebiuioiOeul+abuDwvTWVudU5tPg0KICAgIDxJdGVtTm0+5Y+X5Y+W5Yip5oGvPC9JdGVtTm0+DQogICAgPENvbE5tPuW9k+acn+mHkemhjTwvQ29sTm0+DQogICAgPE9yaWdpbmFsVmFsPjMsNTYzLDgyOSwwMDA8L09yaWdpbmFsVmFsPg0KICAgIDxMYXN0TnVtVmFsPjMsNTYzPC9MYXN0TnVtVmFsPg0KICAgIDxSYXdMaW5rVmFsPjMsNTYz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90" Error="">PD94bWwgdmVyc2lvbj0iMS4wIiBlbmNvZGluZz0idXRmLTgiPz4NCjxMaW5rSW5mb0V4Y2VsIHhtbG5zOnhzaT0iaHR0cDovL3d3dy53My5vcmcvMjAwMS9YTUxTY2hlbWEtaW5zdGFuY2UiIHhtbG5zOnhzZD0iaHR0cDovL3d3dy53My5vcmcvMjAwMS9YTUxTY2hlbWEiPg0KICA8TGlua0luZm9Db3JlPg0KICAgIDxMaW5rSWQ+MjkwPC9MaW5rSWQ+DQogICAgPEluZmxvd1ZhbD4zLDI3NTwvSW5mbG93VmFsPg0KICAgIDxEaXNwVmFsPjMsMjc1IDwvRGlzcFZhbD4NCiAgICA8TGFzdFVwZFRpbWU+MjAyMy8wNC8yOCAyMjoyOToyOTwvTGFzdFVwZFRpbWU+DQogICAgPFdvcmtzaGVldE5NPlBMIFFUUuOAkElGUlPjgJEgPC9Xb3Jrc2hlZXROTT4NCiAgICA8TGlua0NlbGxBZGRyZXNzQTE+QVMyMzwvTGlua0NlbGxBZGRyZXNzQTE+DQogICAgPExpbmtDZWxsQWRkcmVzc1IxQzE+UjIz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OTAwMDAwMDUy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5MDAwMDAwNTI8L0l0ZW1JZD4NCiAgICA8RGlzcEl0ZW1JZD5LMjEwNjAxMjA8L0Rpc3BJdGVtSWQ+DQogICAgPENvbElkPlIzMDEwMDAwMCM8L0NvbElkPg0KICAgIDxUZW1BeGlzVHlwPjEwMDAwMDwvVGVtQXhpc1R5cD4NCiAgICA8TWVudU5tPumAo+e1kOe0lOaQjeebiuioiOeul+abuDwvTWVudU5tPg0KICAgIDxJdGVtTm0+5Y+X5Y+W6YWN5b2T6YeRPC9JdGVtTm0+DQogICAgPENvbE5tPuW9k+acn+mHkemhjTwvQ29sTm0+DQogICAgPE9yaWdpbmFsVmFsPjMsMjc1LDEyNCwwMDA8L09yaWdpbmFsVmFsPg0KICAgIDxMYXN0TnVtVmFsPjMsMjc1PC9MYXN0TnVtVmFsPg0KICAgIDxSYXdMaW5rVmFsPjMsMjc1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91" Error="">PD94bWwgdmVyc2lvbj0iMS4wIiBlbmNvZGluZz0idXRmLTgiPz4NCjxMaW5rSW5mb0V4Y2VsIHhtbG5zOnhzaT0iaHR0cDovL3d3dy53My5vcmcvMjAwMS9YTUxTY2hlbWEtaW5zdGFuY2UiIHhtbG5zOnhzZD0iaHR0cDovL3d3dy53My5vcmcvMjAwMS9YTUxTY2hlbWEiPg0KICA8TGlua0luZm9Db3JlPg0KICAgIDxMaW5rSWQ+MjkxPC9MaW5rSWQ+DQogICAgPEluZmxvd1ZhbD4tNiwzMDg8L0luZmxvd1ZhbD4NCiAgICA8RGlzcFZhbD4oNiwzMDgpPC9EaXNwVmFsPg0KICAgIDxMYXN0VXBkVGltZT4yMDIzLzA0LzI4IDIyOjI5OjI5PC9MYXN0VXBkVGltZT4NCiAgICA8V29ya3NoZWV0Tk0+UEwgUVRS44CQSUZSU+OAkSA8L1dvcmtzaGVldE5NPg0KICAgIDxMaW5rQ2VsbEFkZHJlc3NBMT5BUzI1PC9MaW5rQ2VsbEFkZHJlc3NBMT4NCiAgICA8TGlua0NlbGxBZGRyZXNzUjFDMT5SMjV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5MDAwMDAwNTg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A1ODwvSXRlbUlkPg0KICAgIDxEaXNwSXRlbUlkPksyMTA2MDJaMDwvRGlzcEl0ZW1JZD4NCiAgICA8Q29sSWQ+UjMwMTAwMDAwIzwvQ29sSWQ+DQogICAgPFRlbUF4aXNUeXA+MTAwMDAwPC9UZW1BeGlzVHlwPg0KICAgIDxNZW51Tm0+6YCj57WQ57SU5pCN55uK6KiI566X5pu4PC9NZW51Tm0+DQogICAgPEl0ZW1ObT7ph5Hono3osrvnlKjlkIjoqIg8L0l0ZW1ObT4NCiAgICA8Q29sTm0+5b2T5pyf6YeR6aGNPC9Db2xObT4NCiAgICA8T3JpZ2luYWxWYWw+LTYsMzA4LDg4MCwwMDA8L09yaWdpbmFsVmFsPg0KICAgIDxMYXN0TnVtVmFsPi02LDMwODwvTGFzdE51bVZhbD4NCiAgICA8UmF3TGlua1ZhbD4tNiwzMDg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2" Error="">PD94bWwgdmVyc2lvbj0iMS4wIiBlbmNvZGluZz0idXRmLTgiPz4NCjxMaW5rSW5mb0V4Y2VsIHhtbG5zOnhzaT0iaHR0cDovL3d3dy53My5vcmcvMjAwMS9YTUxTY2hlbWEtaW5zdGFuY2UiIHhtbG5zOnhzZD0iaHR0cDovL3d3dy53My5vcmcvMjAwMS9YTUxTY2hlbWEiPg0KICA8TGlua0luZm9Db3JlPg0KICAgIDxMaW5rSWQ+MjkyPC9MaW5rSWQ+DQogICAgPEluZmxvd1ZhbD4tNSw3MTg8L0luZmxvd1ZhbD4NCiAgICA8RGlzcFZhbD4oNSw3MTgpPC9EaXNwVmFsPg0KICAgIDxMYXN0VXBkVGltZT4yMDIzLzA0LzI4IDIyOjI5OjI5PC9MYXN0VXBkVGltZT4NCiAgICA8V29ya3NoZWV0Tk0+UEwgUVRS44CQSUZSU+OAkSA8L1dvcmtzaGVldE5NPg0KICAgIDxMaW5rQ2VsbEFkZHJlc3NBMT5BUzI2PC9MaW5rQ2VsbEFkZHJlc3NBMT4NCiAgICA8TGlua0NlbGxBZGRyZXNzUjFDMT5SMjZ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5MDAwMDAwNTY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A1NjwvSXRlbUlkPg0KICAgIDxEaXNwSXRlbUlkPksyMTA2MDIxMDwvRGlzcEl0ZW1JZD4NCiAgICA8Q29sSWQ+UjMwMTAwMDAwIzwvQ29sSWQ+DQogICAgPFRlbUF4aXNUeXA+MTAwMDAwPC9UZW1BeGlzVHlwPg0KICAgIDxNZW51Tm0+6YCj57WQ57SU5pCN55uK6KiI566X5pu4PC9NZW51Tm0+DQogICAgPEl0ZW1ObT7mlK/miZXliKnmga88L0l0ZW1ObT4NCiAgICA8Q29sTm0+5b2T5pyf6YeR6aGNPC9Db2xObT4NCiAgICA8T3JpZ2luYWxWYWw+LTUsNzE4LDQ3NiwwMDA8L09yaWdpbmFsVmFsPg0KICAgIDxMYXN0TnVtVmFsPi01LDcxODwvTGFzdE51bVZhbD4NCiAgICA8UmF3TGlua1ZhbD4tNSw3MTg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3" Error="">PD94bWwgdmVyc2lvbj0iMS4wIiBlbmNvZGluZz0idXRmLTgiPz4NCjxMaW5rSW5mb0V4Y2VsIHhtbG5zOnhzaT0iaHR0cDovL3d3dy53My5vcmcvMjAwMS9YTUxTY2hlbWEtaW5zdGFuY2UiIHhtbG5zOnhzZD0iaHR0cDovL3d3dy53My5vcmcvMjAwMS9YTUxTY2hlbWEiPg0KICA8TGlua0luZm9Db3JlPg0KICAgIDxMaW5rSWQ+MjkzPC9MaW5rSWQ+DQogICAgPEluZmxvd1ZhbD4tNTkwPC9JbmZsb3dWYWw+DQogICAgPERpc3BWYWw+KDU5MCk8L0Rpc3BWYWw+DQogICAgPExhc3RVcGRUaW1lPjIwMjMvMDQvMjggMjI6Mjk6Mjk8L0xhc3RVcGRUaW1lPg0KICAgIDxXb3Jrc2hlZXROTT5QTCBRVFLjgJBJRlJT44CRIDwvV29ya3NoZWV0Tk0+DQogICAgPExpbmtDZWxsQWRkcmVzc0ExPkFTMjc8L0xpbmtDZWxsQWRkcmVzc0ExPg0KICAgIDxMaW5rQ2VsbEFkZHJlc3NSMUMxPlIyN0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kwMDAwMDA1Ny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OTAwMDAwMDU3PC9JdGVtSWQ+DQogICAgPERpc3BJdGVtSWQ+SzIxMDYwMjkwPC9EaXNwSXRlbUlkPg0KICAgIDxDb2xJZD5SMzAxMDAwMDAjPC9Db2xJZD4NCiAgICA8VGVtQXhpc1R5cD4xMDAwMDA8L1RlbUF4aXNUeXA+DQogICAgPE1lbnVObT7pgKPntZDntJTmkI3nm4roqIjnrpfmm7g8L01lbnVObT4NCiAgICA8SXRlbU5tPuOBneOBruS7luOBrumHkeiejeiyu+eUqDwvSXRlbU5tPg0KICAgIDxDb2xObT7lvZPmnJ/ph5HpoY08L0NvbE5tPg0KICAgIDxPcmlnaW5hbFZhbD4tNTkwLDQwNCwwMDA8L09yaWdpbmFsVmFsPg0KICAgIDxMYXN0TnVtVmFsPi01OTA8L0xhc3ROdW1WYWw+DQogICAgPFJhd0xpbmtWYWw+LTU5MD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94" Error="">PD94bWwgdmVyc2lvbj0iMS4wIiBlbmNvZGluZz0idXRmLTgiPz4NCjxMaW5rSW5mb0V4Y2VsIHhtbG5zOnhzaT0iaHR0cDovL3d3dy53My5vcmcvMjAwMS9YTUxTY2hlbWEtaW5zdGFuY2UiIHhtbG5zOnhzZD0iaHR0cDovL3d3dy53My5vcmcvMjAwMS9YTUxTY2hlbWEiPg0KICA8TGlua0luZm9Db3JlPg0KICAgIDxMaW5rSWQ+Mjk0PC9MaW5rSWQ+DQogICAgPEluZmxvd1ZhbD4tOSw4MTQ8L0luZmxvd1ZhbD4NCiAgICA8RGlzcFZhbD4oOSw4MTQpPC9EaXNwVmFsPg0KICAgIDxMYXN0VXBkVGltZT4yMDIzLzA0LzI4IDIyOjI5OjI5PC9MYXN0VXBkVGltZT4NCiAgICA8V29ya3NoZWV0Tk0+UEwgUVRS44CQSUZSU+OAkSA8L1dvcmtzaGVldE5NPg0KICAgIDxMaW5rQ2VsbEFkZHJlc3NBMT5BUzI4PC9MaW5rQ2VsbEFkZHJlc3NBMT4NCiAgICA8TGlua0NlbGxBZGRyZXNzUjFDMT5SMjh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5MDAwMDAwNTk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kwMDAwMDA1OTwvSXRlbUlkPg0KICAgIDxEaXNwSXRlbUlkPksyMTA2MDMwMDwvRGlzcEl0ZW1JZD4NCiAgICA8Q29sSWQ+UjMwMTAwMDAwIzwvQ29sSWQ+DQogICAgPFRlbUF4aXNUeXA+MTAwMDAwPC9UZW1BeGlzVHlwPg0KICAgIDxNZW51Tm0+6YCj57WQ57SU5pCN55uK6KiI566X5pu4PC9NZW51Tm0+DQogICAgPEl0ZW1ObT7mjIHliIbms5XjgavjgojjgovmipXos4fmkI3nm4o8L0l0ZW1ObT4NCiAgICA8Q29sTm0+5b2T5pyf6YeR6aGNPC9Db2xObT4NCiAgICA8T3JpZ2luYWxWYWw+LTksODE0LDgxNSwwMDA8L09yaWdpbmFsVmFsPg0KICAgIDxMYXN0TnVtVmFsPi05LDgxNDwvTGFzdE51bVZhbD4NCiAgICA8UmF3TGlua1ZhbD4tOSw4MTQ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295" Error="">PD94bWwgdmVyc2lvbj0iMS4wIiBlbmNvZGluZz0idXRmLTgiPz4NCjxMaW5rSW5mb0V4Y2VsIHhtbG5zOnhzaT0iaHR0cDovL3d3dy53My5vcmcvMjAwMS9YTUxTY2hlbWEtaW5zdGFuY2UiIHhtbG5zOnhzZD0iaHR0cDovL3d3dy53My5vcmcvMjAwMS9YTUxTY2hlbWEiPg0KICA8TGlua0luZm9Db3JlPg0KICAgIDxMaW5rSWQ+Mjk1PC9MaW5rSWQ+DQogICAgPEluZmxvd1ZhbD45LDY0MDwvSW5mbG93VmFsPg0KICAgIDxEaXNwVmFsPjksNjQwIDwvRGlzcFZhbD4NCiAgICA8TGFzdFVwZFRpbWU+MjAyMy8wNC8yOCAyMjoyOToyOTwvTGFzdFVwZFRpbWU+DQogICAgPFdvcmtzaGVldE5NPlBMIFFUUuOAkElGUlPjgJEgPC9Xb3Jrc2hlZXROTT4NCiAgICA8TGlua0NlbGxBZGRyZXNzQTE+QVMyOTwvTGlua0NlbGxBZGRyZXNzQTE+DQogICAgPExpbmtDZWxsQWRkcmVzc1IxQzE+UjI5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MjEwNzAwMDAj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TA3MDAwMCM8L0l0ZW1JZD4NCiAgICA8RGlzcEl0ZW1JZD5LMjEwNzAwMDAwPC9EaXNwSXRlbUlkPg0KICAgIDxDb2xJZD5SMzAxMDAwMDAjPC9Db2xJZD4NCiAgICA8VGVtQXhpc1R5cD4xMDAwMDA8L1RlbUF4aXNUeXA+DQogICAgPE1lbnVObT7pgKPntZDntJTmkI3nm4roqIjnrpfmm7g8L01lbnVObT4NCiAgICA8SXRlbU5tPueojuW8leWJjeWIqeebijwvSXRlbU5tPg0KICAgIDxDb2xObT7lvZPmnJ/ph5HpoY08L0NvbE5tPg0KICAgIDxPcmlnaW5hbFZhbD45LDY0MCwyOTksMDAwPC9PcmlnaW5hbFZhbD4NCiAgICA8TGFzdE51bVZhbD45LDY0MDwvTGFzdE51bVZhbD4NCiAgICA8UmF3TGlua1ZhbD45LDY0MD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96" Error="">PD94bWwgdmVyc2lvbj0iMS4wIiBlbmNvZGluZz0idXRmLTgiPz4NCjxMaW5rSW5mb0V4Y2VsIHhtbG5zOnhzaT0iaHR0cDovL3d3dy53My5vcmcvMjAwMS9YTUxTY2hlbWEtaW5zdGFuY2UiIHhtbG5zOnhzZD0iaHR0cDovL3d3dy53My5vcmcvMjAwMS9YTUxTY2hlbWEiPg0KICA8TGlua0luZm9Db3JlPg0KICAgIDxMaW5rSWQ+Mjk2PC9MaW5rSWQ+DQogICAgPEluZmxvd1ZhbD4tNiw1Nzg8L0luZmxvd1ZhbD4NCiAgICA8RGlzcFZhbD4oNiw1NzgpPC9EaXNwVmFsPg0KICAgIDxMYXN0VXBkVGltZT4yMDIzLzA0LzI4IDIyOjI5OjI5PC9MYXN0VXBkVGltZT4NCiAgICA8V29ya3NoZWV0Tk0+UEwgUVRS44CQSUZSU+OAkSA8L1dvcmtzaGVldE5NPg0KICAgIDxMaW5rQ2VsbEFkZHJlc3NBMT5BUzMwPC9MaW5rQ2VsbEFkZHJlc3NBMT4NCiAgICA8TGlua0NlbGxBZGRyZXNzUjFDMT5SMzB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yMTA4MFowMCM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xMDgwWjAwIzwvSXRlbUlkPg0KICAgIDxEaXNwSXRlbUlkPksyMTA4MFowMDA8L0Rpc3BJdGVtSWQ+DQogICAgPENvbElkPlIzMDEwMDAwMCM8L0NvbElkPg0KICAgIDxUZW1BeGlzVHlwPjEwMDAwMDwvVGVtQXhpc1R5cD4NCiAgICA8TWVudU5tPumAo+e1kOe0lOaQjeebiuioiOeul+abuDwvTWVudU5tPg0KICAgIDxJdGVtTm0+5rOV5Lq65omA5b6X56iO6LK755SoPC9JdGVtTm0+DQogICAgPENvbE5tPuW9k+acn+mHkemhjTwvQ29sTm0+DQogICAgPE9yaWdpbmFsVmFsPi02LDU3OCw2MDgsMDAwPC9PcmlnaW5hbFZhbD4NCiAgICA8TGFzdE51bVZhbD4tNiw1Nzg8L0xhc3ROdW1WYWw+DQogICAgPFJhd0xpbmtWYWw+LTYsNTc4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97" Error="">PD94bWwgdmVyc2lvbj0iMS4wIiBlbmNvZGluZz0idXRmLTgiPz4NCjxMaW5rSW5mb0V4Y2VsIHhtbG5zOnhzaT0iaHR0cDovL3d3dy53My5vcmcvMjAwMS9YTUxTY2hlbWEtaW5zdGFuY2UiIHhtbG5zOnhzZD0iaHR0cDovL3d3dy53My5vcmcvMjAwMS9YTUxTY2hlbWEiPg0KICA8TGlua0luZm9Db3JlPg0KICAgIDxMaW5rSWQ+Mjk3PC9MaW5rSWQ+DQogICAgPEluZmxvd1ZhbD4zLDA2MTwvSW5mbG93VmFsPg0KICAgIDxEaXNwVmFsPjMsMDYxIDwvRGlzcFZhbD4NCiAgICA8TGFzdFVwZFRpbWU+MjAyMy8wNC8yOCAyMjoyOToyOTwvTGFzdFVwZFRpbWU+DQogICAgPFdvcmtzaGVldE5NPlBMIFFUUuOAkElGUlPjgJEgPC9Xb3Jrc2hlZXROTT4NCiAgICA8TGlua0NlbGxBZGRyZXNzQTE+QVMzMTwvTGlua0NlbGxBZGRyZXNzQTE+DQogICAgPExpbmtDZWxsQWRkcmVzc1IxQzE+UjMxQzQ1PC9MaW5rQ2VsbEFkZHJlc3NSMUMxPg0KICAgIDxDZWxsQmFja2dyb3VuZENvbG9yPjE2Nzc3MjE1PC9DZWxsQmFja2dyb3VuZENvbG9yPg0KICAgIDxDZWxsQmFja2dyb3VuZENvbG9ySW5kZXg+LTQxNDI8L0NlbGxCYWNrZ3JvdW5kQ29sb3JJbmRleD4NCiAgPC9MaW5rSW5mb0NvcmU+DQogIDxMaW5rSW5mb1hzYT4NCiAgICA8QXVJZD4wNTU5Ny8yMC8xLzAvRDIzMDA1MDEwMDEwMDAwMDAwMDAvMS8yLzI0Mi9LMjMwMDAwMDAjL1IzMDEwMD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DUwMTAwMTAwMDAwMDAwMDwvRHRLaW5kSWQ+DQogICAgPERvY1R5cD4xPC9Eb2NUeXA+DQogICAgPERvY1R5cE5tPuefreS/oe+8j+acieWgsTwvRG9jVHlwTm0+DQogICAgPFN1bUFjVHlwPjI8L1N1bUFjVHlwPg0KICAgIDxTaGVldFR5cD4yNDI8L1NoZWV0VHlwPg0KICAgIDxTaGVldE5tPumWi+ekuuaVsOWApOeiuuiqjSjplovnpLrljZjkvY0xKTwvU2hlZXRObT4NCiAgICA8SXRlbUlkPksyMzAwMDAwMCM8L0l0ZW1JZD4NCiAgICA8RGlzcEl0ZW1JZD5LMjMwMDAwMDAwPC9EaXNwSXRlbUlkPg0KICAgIDxDb2xJZD5SMzAxMDAwMDAjPC9Db2xJZD4NCiAgICA8VGVtQXhpc1R5cD4xMDAwMDA8L1RlbUF4aXNUeXA+DQogICAgPE1lbnVObT7pgKPntZDntJTmkI3nm4roqIjnrpfmm7g8L01lbnVObT4NCiAgICA8SXRlbU5tPuW9k+acn+e0lOWIqeebijwvSXRlbU5tPg0KICAgIDxDb2xObT7lvZPmnJ/ph5HpoY08L0NvbE5tPg0KICAgIDxPcmlnaW5hbFZhbD4zLDA2MSw2OTEsMDAwPC9PcmlnaW5hbFZhbD4NCiAgICA8TGFzdE51bVZhbD4zLDA2MTwvTGFzdE51bVZhbD4NCiAgICA8UmF3TGlua1ZhbD4zLDA2MTwvUmF3TGlua1ZhbD4NCiAgICA8Vmlld1VuaXRUeXA+NzwvVmlld1VuaXRUeXA+DQogICAgPERlY2ltYWxQb2ludD4wPC9EZWNpbWFsUG9pbnQ+DQogICAgPFJvdW5kVHlwPjI8L1JvdW5kVHlwPg0KICAgIDxOdW1UZXh0VHlwPjE8L051bVRleHRUeXA+DQogICAgPENsYXNzVHlwPjM8L0NsYXNzVHlwPg0KICAgIDxEVG90YWxZTURITVM+MjAyMy8wNC8yNyAyMDowMTowM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298" Error="">PD94bWwgdmVyc2lvbj0iMS4wIiBlbmNvZGluZz0idXRmLTgiPz4NCjxMaW5rSW5mb0V4Y2VsIHhtbG5zOnhzaT0iaHR0cDovL3d3dy53My5vcmcvMjAwMS9YTUxTY2hlbWEtaW5zdGFuY2UiIHhtbG5zOnhzZD0iaHR0cDovL3d3dy53My5vcmcvMjAwMS9YTUxTY2hlbWEiPg0KICA8TGlua0luZm9Db3JlPg0KICAgIDxMaW5rSWQ+Mjk4PC9MaW5rSWQ+DQogICAgPEluZmxvd1ZhbD4yLDUxNTwvSW5mbG93VmFsPg0KICAgIDxEaXNwVmFsPjIsNTE1PC9EaXNwVmFsPg0KICAgIDxMYXN0VXBkVGltZT4yMDIzLzA0LzI4IDIyOjI5OjI5PC9MYXN0VXBkVGltZT4NCiAgICA8V29ya3NoZWV0Tk0+UEwgUVRS44CQSUZSU+OAkSA8L1dvcmtzaGVldE5NPg0KICAgIDxMaW5rQ2VsbEFkZHJlc3NBMT5BUzMzPC9MaW5rQ2VsbEFkZHJlc3NBMT4NCiAgICA8TGlua0NlbGxBZGRyZXNzUjFDMT5SMzNDNDU8L0xpbmtDZWxsQWRkcmVzc1IxQzE+DQogICAgPENlbGxCYWNrZ3JvdW5kQ29sb3I+MTY3NzcyMTU8L0NlbGxCYWNrZ3JvdW5kQ29sb3I+DQogICAgPENlbGxCYWNrZ3JvdW5kQ29sb3JJbmRleD4tNDE0MjwvQ2VsbEJhY2tncm91bmRDb2xvckluZGV4Pg0KICA8L0xpbmtJbmZvQ29yZT4NCiAgPExpbmtJbmZvWHNhPg0KICAgIDxBdUlkPjA1NTk3LzIwLzEvMC9EMjMwMDUwMTAwMTAwMDAwMDAwMC8xLzIvMjQyL0syNDAxMDAwMCMvUjMwMTAw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wNTAxMDAxMDAwMDAwMDAwPC9EdEtpbmRJZD4NCiAgICA8RG9jVHlwPjE8L0RvY1R5cD4NCiAgICA8RG9jVHlwTm0+55+t5L+h77yP5pyJ5aCxPC9Eb2NUeXBObT4NCiAgICA8U3VtQWNUeXA+MjwvU3VtQWNUeXA+DQogICAgPFNoZWV0VHlwPjI0MjwvU2hlZXRUeXA+DQogICAgPFNoZWV0Tm0+6ZaL56S65pWw5YCk56K66KqNKOmWi+ekuuWNmOS9jTEpPC9TaGVldE5tPg0KICAgIDxJdGVtSWQ+SzI0MDEwMDAwIzwvSXRlbUlkPg0KICAgIDxEaXNwSXRlbUlkPksyNDAxMDAwMDA8L0Rpc3BJdGVtSWQ+DQogICAgPENvbElkPlIzMDEwMDAwMCM8L0NvbElkPg0KICAgIDxUZW1BeGlzVHlwPjEwMDAwMDwvVGVtQXhpc1R5cD4NCiAgICA8TWVudU5tPumAo+e1kOe0lOaQjeebiuioiOeul+abuDwvTWVudU5tPg0KICAgIDxJdGVtTm0+6Kaq5Lya56S+44Gu5omA5pyJ6ICFPC9JdGVtTm0+DQogICAgPENvbE5tPuW9k+acn+mHkemhjTwvQ29sTm0+DQogICAgPE9yaWdpbmFsVmFsPjIsNTE1LDc1NSwwMDA8L09yaWdpbmFsVmFsPg0KICAgIDxMYXN0TnVtVmFsPjIsNTE1PC9MYXN0TnVtVmFsPg0KICAgIDxSYXdMaW5rVmFsPjIsNTE1PC9SYXdMaW5rVmFsPg0KICAgIDxWaWV3VW5pdFR5cD43PC9WaWV3VW5pdFR5cD4NCiAgICA8RGVjaW1hbFBvaW50PjA8L0RlY2ltYWxQb2ludD4NCiAgICA8Um91bmRUeXA+MjwvUm91bmRUeXA+DQogICAgPE51bVRleHRUeXA+MTwvTnVtVGV4dFR5cD4NCiAgICA8Q2xhc3NUeXA+MzwvQ2xhc3NUeXA+DQogICAgPERUb3RhbFlNREhNUz4yMDIzLzA0LzI3IDIwOjAxOjAx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299" Error="">PD94bWwgdmVyc2lvbj0iMS4wIiBlbmNvZGluZz0idXRmLTgiPz4NCjxMaW5rSW5mb0V4Y2VsIHhtbG5zOnhzaT0iaHR0cDovL3d3dy53My5vcmcvMjAwMS9YTUxTY2hlbWEtaW5zdGFuY2UiIHhtbG5zOnhzZD0iaHR0cDovL3d3dy53My5vcmcvMjAwMS9YTUxTY2hlbWEiPg0KICA8TGlua0luZm9Db3JlPg0KICAgIDxMaW5rSWQ+Mjk5PC9MaW5rSWQ+DQogICAgPEluZmxvd1ZhbD40ODg8L0luZmxvd1ZhbD4NCiAgICA8RGlzcFZhbD40ODg8L0Rpc3BWYWw+DQogICAgPExhc3RVcGRUaW1lPjIwMjMvMDQvMjggMjI6Mjk6Mjk8L0xhc3RVcGRUaW1lPg0KICAgIDxXb3Jrc2hlZXROTT5QTCBRVFLjgJBJRlJT44CRIDwvV29ya3NoZWV0Tk0+DQogICAgPExpbmtDZWxsQWRkcmVzc0ExPkFTMzQ8L0xpbmtDZWxsQWRkcmVzc0ExPg0KICAgIDxMaW5rQ2VsbEFkZHJlc3NSMUMxPlIzNEM0NTwvTGlua0NlbGxBZGRyZXNzUjFDMT4NCiAgICA8Q2VsbEJhY2tncm91bmRDb2xvcj4xNjc3NzIxNTwvQ2VsbEJhY2tncm91bmRDb2xvcj4NCiAgICA8Q2VsbEJhY2tncm91bmRDb2xvckluZGV4Pi00MTQyPC9DZWxsQmFja2dyb3VuZENvbG9ySW5kZXg+DQogIDwvTGlua0luZm9Db3JlPg0KICA8TGlua0luZm9Yc2E+DQogICAgPEF1SWQ+MDU1OTcvMjAvMS8wL0QyMzAwNTAxMDAxMDAwMDAwMDAwLzEvMi8yNDIvSzI0MDIwMDAwIy9SMzAxMDA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A1MDEwMDEwMDAwMDAwMDA8L0R0S2luZElkPg0KICAgIDxEb2NUeXA+MTwvRG9jVHlwPg0KICAgIDxEb2NUeXBObT7nn63kv6HvvI/mnInloLE8L0RvY1R5cE5tPg0KICAgIDxTdW1BY1R5cD4yPC9TdW1BY1R5cD4NCiAgICA8U2hlZXRUeXA+MjQyPC9TaGVldFR5cD4NCiAgICA8U2hlZXRObT7plovnpLrmlbDlgKTnorroqo0o6ZaL56S65Y2Y5L2NMSk8L1NoZWV0Tm0+DQogICAgPEl0ZW1JZD5LMjQwMjAwMDAjPC9JdGVtSWQ+DQogICAgPERpc3BJdGVtSWQ+SzI0MDIwMDAwMDwvRGlzcEl0ZW1JZD4NCiAgICA8Q29sSWQ+UjMwMTAwMDAwIzwvQ29sSWQ+DQogICAgPFRlbUF4aXNUeXA+MTAwMDAwPC9UZW1BeGlzVHlwPg0KICAgIDxNZW51Tm0+6YCj57WQ57SU5pCN55uK6KiI566X5pu4PC9NZW51Tm0+DQogICAgPEl0ZW1ObT7pnZ7mlK/phY3mjIHliIY8L0l0ZW1ObT4NCiAgICA8Q29sTm0+5b2T5pyf6YeR6aGNPC9Db2xObT4NCiAgICA8T3JpZ2luYWxWYWw+NDg4LDc2NSwwMDA8L09yaWdpbmFsVmFsPg0KICAgIDxMYXN0TnVtVmFsPjQ4ODwvTGFzdE51bVZhbD4NCiAgICA8UmF3TGlua1ZhbD40ODg8L1Jhd0xpbmtWYWw+DQogICAgPFZpZXdVbml0VHlwPjc8L1ZpZXdVbml0VHlwPg0KICAgIDxEZWNpbWFsUG9pbnQ+MDwvRGVjaW1hbFBvaW50Pg0KICAgIDxSb3VuZFR5cD4yPC9Sb3VuZFR5cD4NCiAgICA8TnVtVGV4dFR5cD4xPC9OdW1UZXh0VHlwPg0KICAgIDxDbGFzc1R5cD4zPC9DbGFzc1R5cD4NCiAgICA8RFRvdGFsWU1ESE1TPjIwMjMvMDQvMjcgMjA6MDE6MDE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417" Error="">PD94bWwgdmVyc2lvbj0iMS4wIiBlbmNvZGluZz0idXRmLTgiPz4NCjxMaW5rSW5mb0V4Y2VsIHhtbG5zOnhzaT0iaHR0cDovL3d3dy53My5vcmcvMjAwMS9YTUxTY2hlbWEtaW5zdGFuY2UiIHhtbG5zOnhzZD0iaHR0cDovL3d3dy53My5vcmcvMjAwMS9YTUxTY2hlbWEiPg0KICA8TGlua0luZm9Db3JlPg0KICAgIDxMaW5rSWQ+NDE3PC9MaW5rSWQ+DQogICAgPEluZmxvd1ZhbD41NS40PC9JbmZsb3dWYWw+DQogICAgPERpc3BWYWw+NTUuNCA8L0Rpc3BWYWw+DQogICAgPExhc3RVcGRUaW1lPjIwMjQvMDQvMzAgMTI6MTM6MzU8L0xhc3RVcGRUaW1lPg0KICAgIDxXb3Jrc2hlZXROTT5TRUdNRU5U44CQSUZSU+OAkSA8L1dvcmtzaGVldE5NPg0KICAgIDxMaW5rQ2VsbEFkZHJlc3NBMT5PNjwvTGlua0NlbGxBZGRyZXNzQTE+DQogICAgPExpbmtDZWxsQWRkcmVzc1IxQzE+UjZDMTU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5MDAwMDA0NTEvVTMwMTAwMTAwMi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MjwvQ29sSWQ+DQogICAgPFRlbUF4aXNUeXA+MTAwMDAwPC9UZW1BeGlzVHlwPg0KICAgIDxNZW51Tm0+44K744Kw44Oh44Oz44OI5oOF5aCxPC9NZW51Tm0+DQogICAgPEl0ZW1ObT7lo7LkuIrnt4/liKnnm4o8L0l0ZW1ObT4NCiAgICA8Q29sTm0+5b2T5pyf6Ieq5YuV6LuKPC9Db2xObT4NCiAgICA8T3JpZ2luYWxWYWw+NTUsNDMwLDExNCwwMDA8L09yaWdpbmFsVmFsPg0KICAgIDxMYXN0TnVtVmFsPjU1LDQzMDwvTGFzdE51bVZhbD4NCiAgICA8UmF3TGlua1ZhbD41NSw0MzA8L1Jhd0xpbmtWYWw+DQogICAgPFZpZXdVbml0VHlwPjc8L1ZpZXdVbml0VHlwPg0KICAgIDxEZWNpbWFsUG9pbnQ+MDwvRGVjaW1hbFBvaW50Pg0KICAgIDxSb3VuZFR5cD4yPC9Sb3VuZFR5cD4NCiAgICA8TnVtVGV4dFR5cD4xPC9OdW1UZXh0VHlwPg0KICAgIDxDbGFzc1R5cD4zPC9DbGFzc1R5cD4NCiAgICA8RFRvdGFsWU1ESE1TPjIwMjQvMDQvMjMgMTg6NTU6MjM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NTwvTWludXNaZXJvQ29udmVyc2lvblR5cD4NCiAgICA8TWludXNaZXJvQ29udmVyc2lvblR4dCAvPg0KICA8L0xpbmtJbmZvQ2hhbmdlU2V0dGluZz4NCjwvTGlua0luZm9FeGNlbD4=</LinkInfo>
    <LinkInfo LinkId="420" Error="">PD94bWwgdmVyc2lvbj0iMS4wIiBlbmNvZGluZz0idXRmLTgiPz4NCjxMaW5rSW5mb0V4Y2VsIHhtbG5zOnhzaT0iaHR0cDovL3d3dy53My5vcmcvMjAwMS9YTUxTY2hlbWEtaW5zdGFuY2UiIHhtbG5zOnhzZD0iaHR0cDovL3d3dy53My5vcmcvMjAwMS9YTUxTY2hlbWEiPg0KICA8TGlua0luZm9Db3JlPg0KICAgIDxMaW5rSWQ+NDIwPC9MaW5rSWQ+DQogICAgPEluZmxvd1ZhbD4xOS4wPC9JbmZsb3dWYWw+DQogICAgPERpc3BWYWw+MTkuMCA8L0Rpc3BWYWw+DQogICAgPExhc3RVcGRUaW1lPjIwMjQvMDQvMzAgMTI6Mzc6MTk8L0xhc3RVcGRUaW1lPg0KICAgIDxXb3Jrc2hlZXROTT5TRUdNRU5U44CQSUZSU+OAkSA8L1dvcmtzaGVldE5NPg0KICAgIDxMaW5rQ2VsbEFkZHJlc3NBMT5PNzwvTGlua0NlbGxBZGRyZXNzQTE+DQogICAgPExpbmtDZWxsQWRkcmVzc1IxQzE+UjdDMTU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5MDAwMDA0NTEvVTMwMTAwMTAwM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MzwvQ29sSWQ+DQogICAgPFRlbUF4aXNUeXA+MTAwMDAwPC9UZW1BeGlzVHlwPg0KICAgIDxNZW51Tm0+44K744Kw44Oh44Oz44OI5oOF5aCxPC9NZW51Tm0+DQogICAgPEl0ZW1ObT7lo7LkuIrnt4/liKnnm4o8L0l0ZW1ObT4NCiAgICA8Q29sTm0+5b2T5pyf6Iiq56m655Sj5qWt44O75Lqk6YCa44OX44Ot44K444Kn44Kv44OIPC9Db2xObT4NCiAgICA8T3JpZ2luYWxWYWw+MTgsOTc2LDE2NiwwMDA8L09yaWdpbmFsVmFsPg0KICAgIDxMYXN0TnVtVmFsPjE4LDk3NjwvTGFzdE51bVZhbD4NCiAgICA8UmF3TGlua1ZhbD4xOCw5NzY8L1Jhd0xpbmtWYWw+DQogICAgPFZpZXdVbml0VHlwPjc8L1ZpZXdVbml0VHlwPg0KICAgIDxEZWNpbWFsUG9pbnQ+MDwvRGVjaW1hbFBvaW50Pg0KICAgIDxSb3VuZFR5cD4yPC9Sb3VuZFR5cD4NCiAgICA8TnVtVGV4dFR5cD4xPC9OdW1UZXh0VHlwPg0KICAgIDxDbGFzc1R5cD4zPC9DbGFzc1R5cD4NCiAgICA8RFRvdGFsWU1ESE1TPjIwMjQvMDQvMjMgMTg6NTU6Mj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NTwvTWludXNaZXJvQ29udmVyc2lvblR5cD4NCiAgICA8TWludXNaZXJvQ29udmVyc2lvblR4dCAvPg0KICA8L0xpbmtJbmZvQ2hhbmdlU2V0dGluZz4NCjwvTGlua0luZm9FeGNlbD4=</LinkInfo>
    <LinkInfo LinkId="423" Error="">PD94bWwgdmVyc2lvbj0iMS4wIiBlbmNvZGluZz0idXRmLTgiPz4NCjxMaW5rSW5mb0V4Y2VsIHhtbG5zOnhzaT0iaHR0cDovL3d3dy53My5vcmcvMjAwMS9YTUxTY2hlbWEtaW5zdGFuY2UiIHhtbG5zOnhzZD0iaHR0cDovL3d3dy53My5vcmcvMjAwMS9YTUxTY2hlbWEiPg0KICA8TGlua0luZm9Db3JlPg0KICAgIDxMaW5rSWQ+NDIzPC9MaW5rSWQ+DQogICAgPEluZmxvd1ZhbD4yOC4yPC9JbmZsb3dWYWw+DQogICAgPERpc3BWYWw+MjguMiA8L0Rpc3BWYWw+DQogICAgPExhc3RVcGRUaW1lPjIwMjQvMDQvMzAgMTI6MTM6MzU8L0xhc3RVcGRUaW1lPg0KICAgIDxXb3Jrc2hlZXROTT5TRUdNRU5U44CQSUZSU+OAkSA8L1dvcmtzaGVldE5NPg0KICAgIDxMaW5rQ2VsbEFkZHJlc3NBMT5PODwvTGlua0NlbGxBZGRyZXNzQTE+DQogICAgPExpbmtDZWxsQWRkcmVzc1IxQzE+UjhDMTU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5MDAwMDA0NTEvVTMwMTAwMTAwNS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NTwvQ29sSWQ+DQogICAgPFRlbUF4aXNUeXA+MTAwMDAwPC9UZW1BeGlzVHlwPg0KICAgIDxNZW51Tm0+44K744Kw44Oh44Oz44OI5oOF5aCxPC9NZW51Tm0+DQogICAgPEl0ZW1ObT7lo7LkuIrnt4/liKnnm4o8L0l0ZW1ObT4NCiAgICA8Q29sTm0+5b2T5pyf44Kk44Oz44OV44Op44O744OY44Or44K544Kx44KiPC9Db2xObT4NCiAgICA8T3JpZ2luYWxWYWw+MjgsMjQzLDIxOSwwMDA8L09yaWdpbmFsVmFsPg0KICAgIDxMYXN0TnVtVmFsPjI4LDI0MzwvTGFzdE51bVZhbD4NCiAgICA8UmF3TGlua1ZhbD4yOCwyNDM8L1Jhd0xpbmtWYWw+DQogICAgPFZpZXdVbml0VHlwPjc8L1ZpZXdVbml0VHlwPg0KICAgIDxEZWNpbWFsUG9pbnQ+MDwvRGVjaW1hbFBvaW50Pg0KICAgIDxSb3VuZFR5cD4yPC9Sb3VuZFR5cD4NCiAgICA8TnVtVGV4dFR5cD4xPC9OdW1UZXh0VHlwPg0KICAgIDxDbGFzc1R5cD4zPC9DbGFzc1R5cD4NCiAgICA8RFRvdGFsWU1ESE1TPjIwMjQvMDQvMjMgMTg6NTU6Mj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NTwvTWludXNaZXJvQ29udmVyc2lvblR5cD4NCiAgICA8TWludXNaZXJvQ29udmVyc2lvblR4dCAvPg0KICA8L0xpbmtJbmZvQ2hhbmdlU2V0dGluZz4NCjwvTGlua0luZm9FeGNlbD4=</LinkInfo>
    <LinkInfo LinkId="425" Error="">PD94bWwgdmVyc2lvbj0iMS4wIiBlbmNvZGluZz0idXRmLTgiPz4NCjxMaW5rSW5mb0V4Y2VsIHhtbG5zOnhzaT0iaHR0cDovL3d3dy53My5vcmcvMjAwMS9YTUxTY2hlbWEtaW5zdGFuY2UiIHhtbG5zOnhzZD0iaHR0cDovL3d3dy53My5vcmcvMjAwMS9YTUxTY2hlbWEiPg0KICA8TGlua0luZm9Db3JlPg0KICAgIDxMaW5rSWQ+NDI1PC9MaW5rSWQ+DQogICAgPEluZmxvd1ZhbD44My40PC9JbmZsb3dWYWw+DQogICAgPERpc3BWYWw+ODMuNCA8L0Rpc3BWYWw+DQogICAgPExhc3RVcGRUaW1lPjIwMjQvMDQvMzAgMTI6MTM6MzU8L0xhc3RVcGRUaW1lPg0KICAgIDxXb3Jrc2hlZXROTT5TRUdNRU5U44CQSUZSU+OAkSA8L1dvcmtzaGVldE5NPg0KICAgIDxMaW5rQ2VsbEFkZHJlc3NBMT5POTwvTGlua0NlbGxBZGRyZXNzQTE+DQogICAgPExpbmtDZWxsQWRkcmVzc1IxQzE+UjlDMTU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5MDAwMDA0NTEvVTMwMTAwMTAwNi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NjwvQ29sSWQ+DQogICAgPFRlbUF4aXNUeXA+MTAwMDAwPC9UZW1BeGlzVHlwPg0KICAgIDxNZW51Tm0+44K744Kw44Oh44Oz44OI5oOF5aCxPC9NZW51Tm0+DQogICAgPEl0ZW1ObT7lo7LkuIrnt4/liKnnm4o8L0l0ZW1ObT4NCiAgICA8Q29sTm0+5b2T5pyf6YeR5bGe44O76LOH5rqQ44O744Oq44K144Kk44Kv44OrPC9Db2xObT4NCiAgICA8T3JpZ2luYWxWYWw+ODMsMzUwLDY3MSwwMDA8L09yaWdpbmFsVmFsPg0KICAgIDxMYXN0TnVtVmFsPjgzLDM1MDwvTGFzdE51bVZhbD4NCiAgICA8UmF3TGlua1ZhbD44MywzNTA8L1Jhd0xpbmtWYWw+DQogICAgPFZpZXdVbml0VHlwPjc8L1ZpZXdVbml0VHlwPg0KICAgIDxEZWNpbWFsUG9pbnQ+MDwvRGVjaW1hbFBvaW50Pg0KICAgIDxSb3VuZFR5cD4yPC9Sb3VuZFR5cD4NCiAgICA8TnVtVGV4dFR5cD4xPC9OdW1UZXh0VHlwPg0KICAgIDxDbGFzc1R5cD4zPC9DbGFzc1R5cD4NCiAgICA8RFRvdGFsWU1ESE1TPjIwMjQvMDQvMjMgMTg6NTU6Mj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NTwvTWludXNaZXJvQ29udmVyc2lvblR5cD4NCiAgICA8TWludXNaZXJvQ29udmVyc2lvblR4dCAvPg0KICA8L0xpbmtJbmZvQ2hhbmdlU2V0dGluZz4NCjwvTGlua0luZm9FeGNlbD4=</LinkInfo>
    <LinkInfo LinkId="428" Error="">PD94bWwgdmVyc2lvbj0iMS4wIiBlbmNvZGluZz0idXRmLTgiPz4NCjxMaW5rSW5mb0V4Y2VsIHhtbG5zOnhzaT0iaHR0cDovL3d3dy53My5vcmcvMjAwMS9YTUxTY2hlbWEtaW5zdGFuY2UiIHhtbG5zOnhzZD0iaHR0cDovL3d3dy53My5vcmcvMjAwMS9YTUxTY2hlbWEiPg0KICA8TGlua0luZm9Db3JlPg0KICAgIDxMaW5rSWQ+NDI4PC9MaW5rSWQ+DQogICAgPEluZmxvd1ZhbD42Mi41PC9JbmZsb3dWYWw+DQogICAgPERpc3BWYWw+NjIuNSA8L0Rpc3BWYWw+DQogICAgPExhc3RVcGRUaW1lPjIwMjQvMDQvMzAgMTI6MTM6MzU8L0xhc3RVcGRUaW1lPg0KICAgIDxXb3Jrc2hlZXROTT5TRUdNRU5U44CQSUZSU+OAkSA8L1dvcmtzaGVldE5NPg0KICAgIDxMaW5rQ2VsbEFkZHJlc3NBMT5PMTA8L0xpbmtDZWxsQWRkcmVzc0ExPg0KICAgIDxMaW5rQ2VsbEFkZHJlc3NSMUMxPlIxMEMxN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1MS9VMzAxMDAxMDA3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VMzAxMDAxMDA3PC9Db2xJZD4NCiAgICA8VGVtQXhpc1R5cD4xMDAwMDA8L1RlbUF4aXNUeXA+DQogICAgPE1lbnVObT7jgrvjgrDjg6Hjg7Pjg4jmg4XloLE8L01lbnVObT4NCiAgICA8SXRlbU5tPuWjsuS4iue3j+WIqeebijwvSXRlbU5tPg0KICAgIDxDb2xObT7lvZPmnJ/ljJblraY8L0NvbE5tPg0KICAgIDxPcmlnaW5hbFZhbD42Miw1MTgsMzczLDAwMDwvT3JpZ2luYWxWYWw+DQogICAgPExhc3ROdW1WYWw+NjIsNTE4PC9MYXN0TnVtVmFsPg0KICAgIDxSYXdMaW5rVmFsPjYyLDUxO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31" Error="">PD94bWwgdmVyc2lvbj0iMS4wIiBlbmNvZGluZz0idXRmLTgiPz4NCjxMaW5rSW5mb0V4Y2VsIHhtbG5zOnhzaT0iaHR0cDovL3d3dy53My5vcmcvMjAwMS9YTUxTY2hlbWEtaW5zdGFuY2UiIHhtbG5zOnhzZD0iaHR0cDovL3d3dy53My5vcmcvMjAwMS9YTUxTY2hlbWEiPg0KICA8TGlua0luZm9Db3JlPg0KICAgIDxMaW5rSWQ+NDMxPC9MaW5rSWQ+DQogICAgPEluZmxvd1ZhbD4yOS40PC9JbmZsb3dWYWw+DQogICAgPERpc3BWYWw+MjkuNCA8L0Rpc3BWYWw+DQogICAgPExhc3RVcGRUaW1lPjIwMjQvMDQvMzAgMTI6MTM6MzU8L0xhc3RVcGRUaW1lPg0KICAgIDxXb3Jrc2hlZXROTT5TRUdNRU5U44CQSUZSU+OAkSA8L1dvcmtzaGVldE5NPg0KICAgIDxMaW5rQ2VsbEFkZHJlc3NBMT5PMTE8L0xpbmtDZWxsQWRkcmVzc0ExPg0KICAgIDxMaW5rQ2VsbEFkZHJlc3NSMUMxPlIxMUMxN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1MS9VMzAxMDAxMDA4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VMzAxMDAxMDA4PC9Db2xJZD4NCiAgICA8VGVtQXhpc1R5cD4xMDAwMDA8L1RlbUF4aXNUeXA+DQogICAgPE1lbnVObT7jgrvjgrDjg6Hjg7Pjg4jmg4XloLE8L01lbnVObT4NCiAgICA8SXRlbU5tPuWjsuS4iue3j+WIqeebijwvSXRlbU5tPg0KICAgIDxDb2xObT7lvZPmnJ/nlJ/mtLvnlKPmpa3jg7vjgqLjgrDjg6rjg5Pjgrjjg43jgrk8L0NvbE5tPg0KICAgIDxPcmlnaW5hbFZhbD4yOSwzOTUsMzkyLDAwMDwvT3JpZ2luYWxWYWw+DQogICAgPExhc3ROdW1WYWw+MjksMzk1PC9MYXN0TnVtVmFsPg0KICAgIDxSYXdMaW5rVmFsPjI5LDM5NT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34" Error="">PD94bWwgdmVyc2lvbj0iMS4wIiBlbmNvZGluZz0idXRmLTgiPz4NCjxMaW5rSW5mb0V4Y2VsIHhtbG5zOnhzaT0iaHR0cDovL3d3dy53My5vcmcvMjAwMS9YTUxTY2hlbWEtaW5zdGFuY2UiIHhtbG5zOnhzZD0iaHR0cDovL3d3dy53My5vcmcvMjAwMS9YTUxTY2hlbWEiPg0KICA8TGlua0luZm9Db3JlPg0KICAgIDxMaW5rSWQ+NDM0PC9MaW5rSWQ+DQogICAgPEluZmxvd1ZhbD40NS4xPC9JbmZsb3dWYWw+DQogICAgPERpc3BWYWw+NDUuMSA8L0Rpc3BWYWw+DQogICAgPExhc3RVcGRUaW1lPjIwMjQvMDQvMzAgMTI6MTM6MzU8L0xhc3RVcGRUaW1lPg0KICAgIDxXb3Jrc2hlZXROTT5TRUdNRU5U44CQSUZSU+OAkSA8L1dvcmtzaGVldE5NPg0KICAgIDxMaW5rQ2VsbEFkZHJlc3NBMT5PMTI8L0xpbmtDZWxsQWRkcmVzc0ExPg0KICAgIDxMaW5rQ2VsbEFkZHJlc3NSMUMxPlIxMkMxN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1MS9VMzAxMDAxMDA5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VMzAxMDAxMDA5PC9Db2xJZD4NCiAgICA8VGVtQXhpc1R5cD4xMDAwMDA8L1RlbUF4aXNUeXA+DQogICAgPE1lbnVObT7jgrvjgrDjg6Hjg7Pjg4jmg4XloLE8L01lbnVObT4NCiAgICA8SXRlbU5tPuWjsuS4iue3j+WIqeebijwvSXRlbU5tPg0KICAgIDxDb2xObT7lvZPmnJ/jg6rjg4bjg7zjg6vjg7vjgrPjg7Pjgrfjg6Xjg7zjg57jg7zjgrXjg7zjg5Pjgrk8L0NvbE5tPg0KICAgIDxPcmlnaW5hbFZhbD40NSwwNzYsMTYzLDAwMDwvT3JpZ2luYWxWYWw+DQogICAgPExhc3ROdW1WYWw+NDUsMDc2PC9MYXN0TnVtVmFsPg0KICAgIDxSYXdMaW5rVmFsPjQ1LDA3Nj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37" Error="">PD94bWwgdmVyc2lvbj0iMS4wIiBlbmNvZGluZz0idXRmLTgiPz4NCjxMaW5rSW5mb0V4Y2VsIHhtbG5zOnhzaT0iaHR0cDovL3d3dy53My5vcmcvMjAwMS9YTUxTY2hlbWEtaW5zdGFuY2UiIHhtbG5zOnhzZD0iaHR0cDovL3d3dy53My5vcmcvMjAwMS9YTUxTY2hlbWEiPg0KICA8TGlua0luZm9Db3JlPg0KICAgIDxMaW5rSWQ+NDM3PC9MaW5rSWQ+DQogICAgPEluZmxvd1ZhbD4xNC45PC9JbmZsb3dWYWw+DQogICAgPERpc3BWYWw+MTQuOSA8L0Rpc3BWYWw+DQogICAgPExhc3RVcGRUaW1lPjIwMjQvMDQvMzAgMTI6MTM6MzU8L0xhc3RVcGRUaW1lPg0KICAgIDxXb3Jrc2hlZXROTT5TRUdNRU5U44CQSUZSU+OAkSA8L1dvcmtzaGVldE5NPg0KICAgIDxMaW5rQ2VsbEFkZHJlc3NBMT5PMTM8L0xpbmtDZWxsQWRkcmVzc0ExPg0KICAgIDxMaW5rQ2VsbEFkZHJlc3NSMUMxPlIxM0MxN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1MS9SMzAxMDE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SMzAxMDEwMDAjPC9Db2xJZD4NCiAgICA8VGVtQXhpc1R5cD4xMDAwMDA8L1RlbUF4aXNUeXA+DQogICAgPE1lbnVObT7jgrvjgrDjg6Hjg7Pjg4jmg4XloLE8L01lbnVObT4NCiAgICA8SXRlbU5tPuWjsuS4iue3j+WIqeebijwvSXRlbU5tPg0KICAgIDxDb2xObT7lvZPmnJ/jgZ3jga7ku5Y8L0NvbE5tPg0KICAgIDxPcmlnaW5hbFZhbD4xNCw4NjYsMDExLDAwMDwvT3JpZ2luYWxWYWw+DQogICAgPExhc3ROdW1WYWw+MTQsODY2PC9MYXN0TnVtVmFsPg0KICAgIDxSYXdMaW5rVmFsPjE0LDg2Nj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18" Error="">PD94bWwgdmVyc2lvbj0iMS4wIiBlbmNvZGluZz0idXRmLTgiPz4NCjxMaW5rSW5mb0V4Y2VsIHhtbG5zOnhzaT0iaHR0cDovL3d3dy53My5vcmcvMjAwMS9YTUxTY2hlbWEtaW5zdGFuY2UiIHhtbG5zOnhzZD0iaHR0cDovL3d3dy53My5vcmcvMjAwMS9YTUxTY2hlbWEiPg0KICA8TGlua0luZm9Db3JlPg0KICAgIDxMaW5rSWQ+NDE4PC9MaW5rSWQ+DQogICAgPEluZmxvd1ZhbD42LjA8L0luZmxvd1ZhbD4NCiAgICA8RGlzcFZhbD42LjAgPC9EaXNwVmFsPg0KICAgIDxMYXN0VXBkVGltZT4yMDI0LzA0LzMwIDEyOjEzOjM1PC9MYXN0VXBkVGltZT4NCiAgICA8V29ya3NoZWV0Tk0+U0VHTUVOVOOAkElGUlPjgJEgPC9Xb3Jrc2hlZXROTT4NCiAgICA8TGlua0NlbGxBZGRyZXNzQTE+UjY8L0xpbmtDZWxsQWRkcmVzc0ExPg0KICAgIDxMaW5rQ2VsbEFkZHJlc3NSMUMxPlI2QzE4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MTAyMDAwMDAjL1UzMDEwMDEwMDI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VMzAxMDAxMDAyPC9Db2xJZD4NCiAgICA8VGVtQXhpc1R5cD4xMDAwMDA8L1RlbUF4aXNUeXA+DQogICAgPE1lbnVObT7jgrvjgrDjg6Hjg7Pjg4jmg4XloLE8L01lbnVObT4NCiAgICA8SXRlbU5tPuOCu+OCsOODoeODs+ODiOWIqeebijwvSXRlbU5tPg0KICAgIDxDb2xObT7lvZPmnJ/oh6rli5Xou4o8L0NvbE5tPg0KICAgIDxPcmlnaW5hbFZhbD42LDAxNiw4ODQsMDAwPC9PcmlnaW5hbFZhbD4NCiAgICA8TGFzdE51bVZhbD42LDAxNjwvTGFzdE51bVZhbD4NCiAgICA8UmF3TGlua1ZhbD42LDAxNj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21" Error="">PD94bWwgdmVyc2lvbj0iMS4wIiBlbmNvZGluZz0idXRmLTgiPz4NCjxMaW5rSW5mb0V4Y2VsIHhtbG5zOnhzaT0iaHR0cDovL3d3dy53My5vcmcvMjAwMS9YTUxTY2hlbWEtaW5zdGFuY2UiIHhtbG5zOnhzZD0iaHR0cDovL3d3dy53My5vcmcvMjAwMS9YTUxTY2hlbWEiPg0KICA8TGlua0luZm9Db3JlPg0KICAgIDxMaW5rSWQ+NDIxPC9MaW5rSWQ+DQogICAgPEluZmxvd1ZhbD43LjA8L0luZmxvd1ZhbD4NCiAgICA8RGlzcFZhbD43LjAgPC9EaXNwVmFsPg0KICAgIDxMYXN0VXBkVGltZT4yMDI0LzA0LzMwIDEyOjEzOjM1PC9MYXN0VXBkVGltZT4NCiAgICA8V29ya3NoZWV0Tk0+U0VHTUVOVOOAkElGUlPjgJEgPC9Xb3Jrc2hlZXROTT4NCiAgICA8TGlua0NlbGxBZGRyZXNzQTE+Ujc8L0xpbmtDZWxsQWRkcmVzc0ExPg0KICAgIDxMaW5rQ2VsbEFkZHJlc3NSMUMxPlI3QzE4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MTAyMDAwMDAjL1UzMDEwMDEwMD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VMzAxMDAxMDAzPC9Db2xJZD4NCiAgICA8VGVtQXhpc1R5cD4xMDAwMDA8L1RlbUF4aXNUeXA+DQogICAgPE1lbnVObT7jgrvjgrDjg6Hjg7Pjg4jmg4XloLE8L01lbnVObT4NCiAgICA8SXRlbU5tPuOCu+OCsOODoeODs+ODiOWIqeebijwvSXRlbU5tPg0KICAgIDxDb2xObT7lvZPmnJ/oiKrnqbrnlKPmpa3jg7vkuqTpgJrjg5fjg63jgrjjgqfjgq/jg4g8L0NvbE5tPg0KICAgIDxPcmlnaW5hbFZhbD42LDk2MCw2NzMsMDAwPC9PcmlnaW5hbFZhbD4NCiAgICA8TGFzdE51bVZhbD42LDk2MDwvTGFzdE51bVZhbD4NCiAgICA8UmF3TGlua1ZhbD42LDk2M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24" Error="">PD94bWwgdmVyc2lvbj0iMS4wIiBlbmNvZGluZz0idXRmLTgiPz4NCjxMaW5rSW5mb0V4Y2VsIHhtbG5zOnhzaT0iaHR0cDovL3d3dy53My5vcmcvMjAwMS9YTUxTY2hlbWEtaW5zdGFuY2UiIHhtbG5zOnhzZD0iaHR0cDovL3d3dy53My5vcmcvMjAwMS9YTUxTY2hlbWEiPg0KICA8TGlua0luZm9Db3JlPg0KICAgIDxMaW5rSWQ+NDI0PC9MaW5rSWQ+DQogICAgPEluZmxvd1ZhbD43LjY8L0luZmxvd1ZhbD4NCiAgICA8RGlzcFZhbD43LjYgPC9EaXNwVmFsPg0KICAgIDxMYXN0VXBkVGltZT4yMDI0LzA0LzMwIDEyOjEzOjM1PC9MYXN0VXBkVGltZT4NCiAgICA8V29ya3NoZWV0Tk0+U0VHTUVOVOOAkElGUlPjgJEgPC9Xb3Jrc2hlZXROTT4NCiAgICA8TGlua0NlbGxBZGRyZXNzQTE+Ujg8L0xpbmtDZWxsQWRkcmVzc0ExPg0KICAgIDxMaW5rQ2VsbEFkZHJlc3NSMUMxPlI4QzE4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MTAyMDAwMDAjL1UzMDEwMDEwMDU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VMzAxMDAxMDA1PC9Db2xJZD4NCiAgICA8VGVtQXhpc1R5cD4xMDAwMDA8L1RlbUF4aXNUeXA+DQogICAgPE1lbnVObT7jgrvjgrDjg6Hjg7Pjg4jmg4XloLE8L01lbnVObT4NCiAgICA8SXRlbU5tPuOCu+OCsOODoeODs+ODiOWIqeebijwvSXRlbU5tPg0KICAgIDxDb2xObT7lvZPmnJ/jgqTjg7Pjg5Xjg6njg7vjg5jjg6vjgrnjgrHjgqI8L0NvbE5tPg0KICAgIDxPcmlnaW5hbFZhbD43LDY0NCw1NzgsMDAwPC9PcmlnaW5hbFZhbD4NCiAgICA8TGFzdE51bVZhbD43LDY0NDwvTGFzdE51bVZhbD4NCiAgICA8UmF3TGlua1ZhbD43LDY0N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26" Error="">PD94bWwgdmVyc2lvbj0iMS4wIiBlbmNvZGluZz0idXRmLTgiPz4NCjxMaW5rSW5mb0V4Y2VsIHhtbG5zOnhzaT0iaHR0cDovL3d3dy53My5vcmcvMjAwMS9YTUxTY2hlbWEtaW5zdGFuY2UiIHhtbG5zOnhzZD0iaHR0cDovL3d3dy53My5vcmcvMjAwMS9YTUxTY2hlbWEiPg0KICA8TGlua0luZm9Db3JlPg0KICAgIDxMaW5rSWQ+NDI2PC9MaW5rSWQ+DQogICAgPEluZmxvd1ZhbD42Mi43PC9JbmZsb3dWYWw+DQogICAgPERpc3BWYWw+NjIuNyA8L0Rpc3BWYWw+DQogICAgPExhc3RVcGRUaW1lPjIwMjQvMDQvMzAgMTI6MTM6MzU8L0xhc3RVcGRUaW1lPg0KICAgIDxXb3Jrc2hlZXROTT5TRUdNRU5U44CQSUZSU+OAkSA8L1dvcmtzaGVldE5NPg0KICAgIDxMaW5rQ2VsbEFkZHJlc3NBMT5SOTwvTGlua0NlbGxBZGRyZXNzQTE+DQogICAgPExpbmtDZWxsQWRkcmVzc1IxQzE+UjlDMTg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xMDIwMDAwMCMvVTMwMTAwMTAwNi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UzMDEwMDEwMDY8L0NvbElkPg0KICAgIDxUZW1BeGlzVHlwPjEwMDAwMDwvVGVtQXhpc1R5cD4NCiAgICA8TWVudU5tPuOCu+OCsOODoeODs+ODiOaDheWgsTwvTWVudU5tPg0KICAgIDxJdGVtTm0+44K744Kw44Oh44Oz44OI5Yip55uKPC9JdGVtTm0+DQogICAgPENvbE5tPuW9k+acn+mHkeWxnuODu+izh+a6kOODu+ODquOCteOCpOOCr+ODqzwvQ29sTm0+DQogICAgPE9yaWdpbmFsVmFsPjYyLDcwNCw5NjAsMDAwPC9PcmlnaW5hbFZhbD4NCiAgICA8TGFzdE51bVZhbD42Miw3MDQ8L0xhc3ROdW1WYWw+DQogICAgPFJhd0xpbmtWYWw+NjIsNzA0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29" Error="">PD94bWwgdmVyc2lvbj0iMS4wIiBlbmNvZGluZz0idXRmLTgiPz4NCjxMaW5rSW5mb0V4Y2VsIHhtbG5zOnhzaT0iaHR0cDovL3d3dy53My5vcmcvMjAwMS9YTUxTY2hlbWEtaW5zdGFuY2UiIHhtbG5zOnhzZD0iaHR0cDovL3d3dy53My5vcmcvMjAwMS9YTUxTY2hlbWEiPg0KICA8TGlua0luZm9Db3JlPg0KICAgIDxMaW5rSWQ+NDI5PC9MaW5rSWQ+DQogICAgPEluZmxvd1ZhbD4xOC42PC9JbmZsb3dWYWw+DQogICAgPERpc3BWYWw+MTguNiA8L0Rpc3BWYWw+DQogICAgPExhc3RVcGRUaW1lPjIwMjQvMDQvMzAgMTI6MTM6MzU8L0xhc3RVcGRUaW1lPg0KICAgIDxXb3Jrc2hlZXROTT5TRUdNRU5U44CQSUZSU+OAkSA8L1dvcmtzaGVldE5NPg0KICAgIDxMaW5rQ2VsbEFkZHJlc3NBMT5SMTA8L0xpbmtDZWxsQWRkcmVzc0ExPg0KICAgIDxMaW5rQ2VsbEFkZHJlc3NSMUMxPlIxMEMxOD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EwMjAwMDAwIy9VMzAxMDAxMDA3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MTAyMDAwMDAjPC9JdGVtSWQ+DQogICAgPERpc3BJdGVtSWQ+SzEwMjAwMDAwMDwvRGlzcEl0ZW1JZD4NCiAgICA8Q29sSWQ+VTMwMTAwMTAwNzwvQ29sSWQ+DQogICAgPFRlbUF4aXNUeXA+MTAwMDAwPC9UZW1BeGlzVHlwPg0KICAgIDxNZW51Tm0+44K744Kw44Oh44Oz44OI5oOF5aCxPC9NZW51Tm0+DQogICAgPEl0ZW1ObT7jgrvjgrDjg6Hjg7Pjg4jliKnnm4o8L0l0ZW1ObT4NCiAgICA8Q29sTm0+5b2T5pyf5YyW5a2mPC9Db2xObT4NCiAgICA8T3JpZ2luYWxWYWw+MTgsNjEwLDI1NiwwMDA8L09yaWdpbmFsVmFsPg0KICAgIDxMYXN0TnVtVmFsPjE4LDYxMDwvTGFzdE51bVZhbD4NCiAgICA8UmF3TGlua1ZhbD4xOCw2MTA8L1Jhd0xpbmtWYWw+DQogICAgPFZpZXdVbml0VHlwPjc8L1ZpZXdVbml0VHlwPg0KICAgIDxEZWNpbWFsUG9pbnQ+MDwvRGVjaW1hbFBvaW50Pg0KICAgIDxSb3VuZFR5cD4yPC9Sb3VuZFR5cD4NCiAgICA8TnVtVGV4dFR5cD4xPC9OdW1UZXh0VHlwPg0KICAgIDxDbGFzc1R5cD4zPC9DbGFzc1R5cD4NCiAgICA8RFRvdGFsWU1ESE1TPjIwMjQvMDQvMjMgMTg6NTU6Mj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NTwvTWludXNaZXJvQ29udmVyc2lvblR5cD4NCiAgICA8TWludXNaZXJvQ29udmVyc2lvblR4dCAvPg0KICA8L0xpbmtJbmZvQ2hhbmdlU2V0dGluZz4NCjwvTGlua0luZm9FeGNlbD4=</LinkInfo>
    <LinkInfo LinkId="432" Error="">PD94bWwgdmVyc2lvbj0iMS4wIiBlbmNvZGluZz0idXRmLTgiPz4NCjxMaW5rSW5mb0V4Y2VsIHhtbG5zOnhzaT0iaHR0cDovL3d3dy53My5vcmcvMjAwMS9YTUxTY2hlbWEtaW5zdGFuY2UiIHhtbG5zOnhzZD0iaHR0cDovL3d3dy53My5vcmcvMjAwMS9YTUxTY2hlbWEiPg0KICA8TGlua0luZm9Db3JlPg0KICAgIDxMaW5rSWQ+NDMyPC9MaW5rSWQ+DQogICAgPEluZmxvd1ZhbD42LjM8L0luZmxvd1ZhbD4NCiAgICA8RGlzcFZhbD42LjMgPC9EaXNwVmFsPg0KICAgIDxMYXN0VXBkVGltZT4yMDI0LzA0LzMwIDEyOjEzOjM1PC9MYXN0VXBkVGltZT4NCiAgICA8V29ya3NoZWV0Tk0+U0VHTUVOVOOAkElGUlPjgJEgPC9Xb3Jrc2hlZXROTT4NCiAgICA8TGlua0NlbGxBZGRyZXNzQTE+UjExPC9MaW5rQ2VsbEFkZHJlc3NBMT4NCiAgICA8TGlua0NlbGxBZGRyZXNzUjFDMT5SMTFDMTg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xMDIwMDAwMCMvVTMwMTAwMTAwOC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UzMDEwMDEwMDg8L0NvbElkPg0KICAgIDxUZW1BeGlzVHlwPjEwMDAwMDwvVGVtQXhpc1R5cD4NCiAgICA8TWVudU5tPuOCu+OCsOODoeODs+ODiOaDheWgsTwvTWVudU5tPg0KICAgIDxJdGVtTm0+44K744Kw44Oh44Oz44OI5Yip55uKPC9JdGVtTm0+DQogICAgPENvbE5tPuW9k+acn+eUn+a0u+eUo+alreODu+OCouOCsOODquODk+OCuOODjeOCuTwvQ29sTm0+DQogICAgPE9yaWdpbmFsVmFsPjYsMjk0LDgxMiwwMDA8L09yaWdpbmFsVmFsPg0KICAgIDxMYXN0TnVtVmFsPjYsMjk0PC9MYXN0TnVtVmFsPg0KICAgIDxSYXdMaW5rVmFsPjYsMjk0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35" Error="">PD94bWwgdmVyc2lvbj0iMS4wIiBlbmNvZGluZz0idXRmLTgiPz4NCjxMaW5rSW5mb0V4Y2VsIHhtbG5zOnhzaT0iaHR0cDovL3d3dy53My5vcmcvMjAwMS9YTUxTY2hlbWEtaW5zdGFuY2UiIHhtbG5zOnhzZD0iaHR0cDovL3d3dy53My5vcmcvMjAwMS9YTUxTY2hlbWEiPg0KICA8TGlua0luZm9Db3JlPg0KICAgIDxMaW5rSWQ+NDM1PC9MaW5rSWQ+DQogICAgPEluZmxvd1ZhbD42Ljg8L0luZmxvd1ZhbD4NCiAgICA8RGlzcFZhbD42LjggPC9EaXNwVmFsPg0KICAgIDxMYXN0VXBkVGltZT4yMDI0LzA0LzMwIDEyOjEzOjM1PC9MYXN0VXBkVGltZT4NCiAgICA8V29ya3NoZWV0Tk0+U0VHTUVOVOOAkElGUlPjgJEgPC9Xb3Jrc2hlZXROTT4NCiAgICA8TGlua0NlbGxBZGRyZXNzQTE+UjEyPC9MaW5rQ2VsbEFkZHJlc3NBMT4NCiAgICA8TGlua0NlbGxBZGRyZXNzUjFDMT5SMTJDMTg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xMDIwMDAwMCMvVTMwMTAwMTAwOS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UzMDEwMDEwMDk8L0NvbElkPg0KICAgIDxUZW1BeGlzVHlwPjEwMDAwMDwvVGVtQXhpc1R5cD4NCiAgICA8TWVudU5tPuOCu+OCsOODoeODs+ODiOaDheWgsTwvTWVudU5tPg0KICAgIDxJdGVtTm0+44K744Kw44Oh44Oz44OI5Yip55uKPC9JdGVtTm0+DQogICAgPENvbE5tPuW9k+acn+ODquODhuODvOODq+ODu+OCs+ODs+OCt+ODpeODvOODnuODvOOCteODvOODk+OCuTwvQ29sTm0+DQogICAgPE9yaWdpbmFsVmFsPjYsODMxLDY2NSwwMDA8L09yaWdpbmFsVmFsPg0KICAgIDxMYXN0TnVtVmFsPjYsODMxPC9MYXN0TnVtVmFsPg0KICAgIDxSYXdMaW5rVmFsPjYsODMx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38" Error="">PD94bWwgdmVyc2lvbj0iMS4wIiBlbmNvZGluZz0idXRmLTgiPz4NCjxMaW5rSW5mb0V4Y2VsIHhtbG5zOnhzaT0iaHR0cDovL3d3dy53My5vcmcvMjAwMS9YTUxTY2hlbWEtaW5zdGFuY2UiIHhtbG5zOnhzZD0iaHR0cDovL3d3dy53My5vcmcvMjAwMS9YTUxTY2hlbWEiPg0KICA8TGlua0luZm9Db3JlPg0KICAgIDxMaW5rSWQ+NDM4PC9MaW5rSWQ+DQogICAgPEluZmxvd1ZhbD4xLjU8L0luZmxvd1ZhbD4NCiAgICA8RGlzcFZhbD4xLjUgPC9EaXNwVmFsPg0KICAgIDxMYXN0VXBkVGltZT4yMDI0LzA0LzMwIDEyOjEzOjM1PC9MYXN0VXBkVGltZT4NCiAgICA8V29ya3NoZWV0Tk0+U0VHTUVOVOOAkElGUlPjgJEgPC9Xb3Jrc2hlZXROTT4NCiAgICA8TGlua0NlbGxBZGRyZXNzQTE+UjEzPC9MaW5rQ2VsbEFkZHJlc3NBMT4NCiAgICA8TGlua0NlbGxBZGRyZXNzUjFDMT5SMTNDMTg8L0xpbmtDZWxsQWRkcmVzc1IxQzE+DQogICAgPENlbGxCYWNrZ3JvdW5kQ29sb3I+MTY3NzcyMTU8L0NlbGxCYWNrZ3JvdW5kQ29sb3I+DQogICAgPENlbGxCYWNrZ3JvdW5kQ29sb3JJbmRleD4tNDE0MjwvQ2VsbEJhY2tncm91bmRDb2xvckluZGV4Pg0KICA8L0xpbmtJbmZvQ29yZT4NCiAgPExpbmtJbmZvWHNhPg0KICAgIDxBdUlkPjA1NTk3LzIwLzEvMC9EMjMwMjAwMDUwMDUwMDAwMDAwMC8xLzEvMjQyL0sxMDIwMDAwMCMvUjMwMTAxMDAwIy8xMDAwMDA8L0F1SWQ+DQogICAgPENvbXBhbnlJZD4wNTU5NzwvQ29tcGFueUlkPg0KICAgIDxBY1BlcmlvZD4yMDwvQWNQZXJpb2Q+DQogICAgPFBlcmlvZFR5cD4xPC9QZXJpb2RUeXA+DQogICAgPFBlcmlvZER0bFR5cD4wPC9QZXJpb2REdGxUeXA+DQogICAgPFBlcmlvZFN0YXJ0RGF0ZT4yMDIz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IzMDEwMTAwMCM8L0NvbElkPg0KICAgIDxUZW1BeGlzVHlwPjEwMDAwMDwvVGVtQXhpc1R5cD4NCiAgICA8TWVudU5tPuOCu+OCsOODoeODs+ODiOaDheWgsTwvTWVudU5tPg0KICAgIDxJdGVtTm0+44K744Kw44Oh44Oz44OI5Yip55uKPC9JdGVtTm0+DQogICAgPENvbE5tPuW9k+acn+OBneOBruS7ljwvQ29sTm0+DQogICAgPE9yaWdpbmFsVmFsPjEsNTI2LDUwOCwwMDA8L09yaWdpbmFsVmFsPg0KICAgIDxMYXN0TnVtVmFsPjEsNTI2PC9MYXN0TnVtVmFsPg0KICAgIDxSYXdMaW5rVmFsPjEsNTI2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19" Error="">PD94bWwgdmVyc2lvbj0iMS4wIiBlbmNvZGluZz0idXRmLTgiPz4NCjxMaW5rSW5mb0V4Y2VsIHhtbG5zOnhzaT0iaHR0cDovL3d3dy53My5vcmcvMjAwMS9YTUxTY2hlbWEtaW5zdGFuY2UiIHhtbG5zOnhzZD0iaHR0cDovL3d3dy53My5vcmcvMjAwMS9YTUxTY2hlbWEiPg0KICA8TGlua0luZm9Db3JlPg0KICAgIDxMaW5rSWQ+NDE5PC9MaW5rSWQ+DQogICAgPEluZmxvd1ZhbD4xODIuNzwvSW5mbG93VmFsPg0KICAgIDxEaXNwVmFsPjE4Mi43IDwvRGlzcFZhbD4NCiAgICA8TGFzdFVwZFRpbWU+MjAyNC8wNC8zMCAxMjoxMzozNTwvTGFzdFVwZFRpbWU+DQogICAgPFdvcmtzaGVldE5NPlNFR01FTlTjgJBJRlJT44CRIDwvV29ya3NoZWV0Tk0+DQogICAgPExpbmtDZWxsQWRkcmVzc0ExPlU2PC9MaW5rQ2VsbEFkZHJlc3NBMT4NCiAgICA8TGlua0NlbGxBZGRyZXNzUjFDMT5SNkMyM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0NS9VMzAxMDAxMDAy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yPC9Db2xJZD4NCiAgICA8VGVtQXhpc1R5cD4xMDAwMDA8L1RlbUF4aXNUeXA+DQogICAgPE1lbnVObT7jgrvjgrDjg6Hjg7Pjg4jmg4XloLE8L01lbnVObT4NCiAgICA8SXRlbU5tPuOCu+OCsOODoeODs+ODiOizh+eUozwvSXRlbU5tPg0KICAgIDxDb2xObT7lvZPmnJ/oh6rli5Xou4o8L0NvbE5tPg0KICAgIDxPcmlnaW5hbFZhbD4xODIsNjkxLDg2MiwwMDA8L09yaWdpbmFsVmFsPg0KICAgIDxMYXN0TnVtVmFsPjE4Miw2OTE8L0xhc3ROdW1WYWw+DQogICAgPFJhd0xpbmtWYWw+MTgyLDY5MT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22" Error="">PD94bWwgdmVyc2lvbj0iMS4wIiBlbmNvZGluZz0idXRmLTgiPz4NCjxMaW5rSW5mb0V4Y2VsIHhtbG5zOnhzaT0iaHR0cDovL3d3dy53My5vcmcvMjAwMS9YTUxTY2hlbWEtaW5zdGFuY2UiIHhtbG5zOnhzZD0iaHR0cDovL3d3dy53My5vcmcvMjAwMS9YTUxTY2hlbWEiPg0KICA8TGlua0luZm9Db3JlPg0KICAgIDxMaW5rSWQ+NDIyPC9MaW5rSWQ+DQogICAgPEluZmxvd1ZhbD4yMDEuNDwvSW5mbG93VmFsPg0KICAgIDxEaXNwVmFsPjIwMS40IDwvRGlzcFZhbD4NCiAgICA8TGFzdFVwZFRpbWU+MjAyNC8wNC8zMCAxMjoxMzozNTwvTGFzdFVwZFRpbWU+DQogICAgPFdvcmtzaGVldE5NPlNFR01FTlTjgJBJRlJT44CRIDwvV29ya3NoZWV0Tk0+DQogICAgPExpbmtDZWxsQWRkcmVzc0ExPlU3PC9MaW5rQ2VsbEFkZHJlc3NBMT4NCiAgICA8TGlua0NlbGxBZGRyZXNzUjFDMT5SN0MyM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0NS9VMzAxMDAxMDAz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zPC9Db2xJZD4NCiAgICA8VGVtQXhpc1R5cD4xMDAwMDA8L1RlbUF4aXNUeXA+DQogICAgPE1lbnVObT7jgrvjgrDjg6Hjg7Pjg4jmg4XloLE8L01lbnVObT4NCiAgICA8SXRlbU5tPuOCu+OCsOODoeODs+ODiOizh+eUozwvSXRlbU5tPg0KICAgIDxDb2xObT7lvZPmnJ/oiKrnqbrnlKPmpa3jg7vkuqTpgJrjg5fjg63jgrjjgqfjgq/jg4g8L0NvbE5tPg0KICAgIDxPcmlnaW5hbFZhbD4yMDEsMzU0LDE3NiwwMDA8L09yaWdpbmFsVmFsPg0KICAgIDxMYXN0TnVtVmFsPjIwMSwzNTQ8L0xhc3ROdW1WYWw+DQogICAgPFJhd0xpbmtWYWw+MjAxLDM1N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27" Error="">PD94bWwgdmVyc2lvbj0iMS4wIiBlbmNvZGluZz0idXRmLTgiPz4NCjxMaW5rSW5mb0V4Y2VsIHhtbG5zOnhzaT0iaHR0cDovL3d3dy53My5vcmcvMjAwMS9YTUxTY2hlbWEtaW5zdGFuY2UiIHhtbG5zOnhzZD0iaHR0cDovL3d3dy53My5vcmcvMjAwMS9YTUxTY2hlbWEiPg0KICA8TGlua0luZm9Db3JlPg0KICAgIDxMaW5rSWQ+NDI3PC9MaW5rSWQ+DQogICAgPEluZmxvd1ZhbD41MzEuOTwvSW5mbG93VmFsPg0KICAgIDxEaXNwVmFsPjUzMS45IDwvRGlzcFZhbD4NCiAgICA8TGFzdFVwZFRpbWU+MjAyNC8wNC8zMCAxMjoxMzozNTwvTGFzdFVwZFRpbWU+DQogICAgPFdvcmtzaGVldE5NPlNFR01FTlTjgJBJRlJT44CRIDwvV29ya3NoZWV0Tk0+DQogICAgPExpbmtDZWxsQWRkcmVzc0ExPlU5PC9MaW5rQ2VsbEFkZHJlc3NBMT4NCiAgICA8TGlua0NlbGxBZGRyZXNzUjFDMT5SOUMyM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0NS9VMzAxMDAxMDA2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2PC9Db2xJZD4NCiAgICA8VGVtQXhpc1R5cD4xMDAwMDA8L1RlbUF4aXNUeXA+DQogICAgPE1lbnVObT7jgrvjgrDjg6Hjg7Pjg4jmg4XloLE8L01lbnVObT4NCiAgICA8SXRlbU5tPuOCu+OCsOODoeODs+ODiOizh+eUozwvSXRlbU5tPg0KICAgIDxDb2xObT7lvZPmnJ/ph5HlsZ7jg7vos4fmupDjg7vjg6rjgrXjgqTjgq/jg6s8L0NvbE5tPg0KICAgIDxPcmlnaW5hbFZhbD41MzEsODc0LDYzNiwwMDA8L09yaWdpbmFsVmFsPg0KICAgIDxMYXN0TnVtVmFsPjUzMSw4NzQ8L0xhc3ROdW1WYWw+DQogICAgPFJhd0xpbmtWYWw+NTMxLDg3N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30" Error="">PD94bWwgdmVyc2lvbj0iMS4wIiBlbmNvZGluZz0idXRmLTgiPz4NCjxMaW5rSW5mb0V4Y2VsIHhtbG5zOnhzaT0iaHR0cDovL3d3dy53My5vcmcvMjAwMS9YTUxTY2hlbWEtaW5zdGFuY2UiIHhtbG5zOnhzZD0iaHR0cDovL3d3dy53My5vcmcvMjAwMS9YTUxTY2hlbWEiPg0KICA8TGlua0luZm9Db3JlPg0KICAgIDxMaW5rSWQ+NDMwPC9MaW5rSWQ+DQogICAgPEluZmxvd1ZhbD4zMjIuMjwvSW5mbG93VmFsPg0KICAgIDxEaXNwVmFsPjMyMi4yIDwvRGlzcFZhbD4NCiAgICA8TGFzdFVwZFRpbWU+MjAyNC8wNC8zMCAxMjoxMzozNTwvTGFzdFVwZFRpbWU+DQogICAgPFdvcmtzaGVldE5NPlNFR01FTlTjgJBJRlJT44CRIDwvV29ya3NoZWV0Tk0+DQogICAgPExpbmtDZWxsQWRkcmVzc0ExPlUxMDwvTGlua0NlbGxBZGRyZXNzQTE+DQogICAgPExpbmtDZWxsQWRkcmVzc1IxQzE+UjEwQzIx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OTAwMDAwNDQ1L1UzMDEwMDEwMDc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UzMDEwMDEwMDc8L0NvbElkPg0KICAgIDxUZW1BeGlzVHlwPjEwMDAwMDwvVGVtQXhpc1R5cD4NCiAgICA8TWVudU5tPuOCu+OCsOODoeODs+ODiOaDheWgsTwvTWVudU5tPg0KICAgIDxJdGVtTm0+44K744Kw44Oh44Oz44OI6LOH55SjPC9JdGVtTm0+DQogICAgPENvbE5tPuW9k+acn+WMluWtpjwvQ29sTm0+DQogICAgPE9yaWdpbmFsVmFsPjMyMiwxODksNTMxLDAwMDwvT3JpZ2luYWxWYWw+DQogICAgPExhc3ROdW1WYWw+MzIyLDE4OTwvTGFzdE51bVZhbD4NCiAgICA8UmF3TGlua1ZhbD4zMjIsMTg5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33" Error="">PD94bWwgdmVyc2lvbj0iMS4wIiBlbmNvZGluZz0idXRmLTgiPz4NCjxMaW5rSW5mb0V4Y2VsIHhtbG5zOnhzaT0iaHR0cDovL3d3dy53My5vcmcvMjAwMS9YTUxTY2hlbWEtaW5zdGFuY2UiIHhtbG5zOnhzZD0iaHR0cDovL3d3dy53My5vcmcvMjAwMS9YTUxTY2hlbWEiPg0KICA8TGlua0luZm9Db3JlPg0KICAgIDxMaW5rSWQ+NDMzPC9MaW5rSWQ+DQogICAgPEluZmxvd1ZhbD4yMzguOTwvSW5mbG93VmFsPg0KICAgIDxEaXNwVmFsPjIzOC45IDwvRGlzcFZhbD4NCiAgICA8TGFzdFVwZFRpbWU+MjAyNC8wNC8zMCAxMjoxMzozNTwvTGFzdFVwZFRpbWU+DQogICAgPFdvcmtzaGVldE5NPlNFR01FTlTjgJBJRlJT44CRIDwvV29ya3NoZWV0Tk0+DQogICAgPExpbmtDZWxsQWRkcmVzc0ExPlUxMTwvTGlua0NlbGxBZGRyZXNzQTE+DQogICAgPExpbmtDZWxsQWRkcmVzc1IxQzE+UjExQzIx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OTAwMDAwNDQ1L1UzMDEwMDEwMDg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UzMDEwMDEwMDg8L0NvbElkPg0KICAgIDxUZW1BeGlzVHlwPjEwMDAwMDwvVGVtQXhpc1R5cD4NCiAgICA8TWVudU5tPuOCu+OCsOODoeODs+ODiOaDheWgsTwvTWVudU5tPg0KICAgIDxJdGVtTm0+44K744Kw44Oh44Oz44OI6LOH55SjPC9JdGVtTm0+DQogICAgPENvbE5tPuW9k+acn+eUn+a0u+eUo+alreODu+OCouOCsOODquODk+OCuOODjeOCuTwvQ29sTm0+DQogICAgPE9yaWdpbmFsVmFsPjIzOCw5MDcsMjU3LDAwMDwvT3JpZ2luYWxWYWw+DQogICAgPExhc3ROdW1WYWw+MjM4LDkwNzwvTGFzdE51bVZhbD4NCiAgICA8UmF3TGlua1ZhbD4yMzgsOTA3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36" Error="">PD94bWwgdmVyc2lvbj0iMS4wIiBlbmNvZGluZz0idXRmLTgiPz4NCjxMaW5rSW5mb0V4Y2VsIHhtbG5zOnhzaT0iaHR0cDovL3d3dy53My5vcmcvMjAwMS9YTUxTY2hlbWEtaW5zdGFuY2UiIHhtbG5zOnhzZD0iaHR0cDovL3d3dy53My5vcmcvMjAwMS9YTUxTY2hlbWEiPg0KICA8TGlua0luZm9Db3JlPg0KICAgIDxMaW5rSWQ+NDM2PC9MaW5rSWQ+DQogICAgPEluZmxvd1ZhbD40MTkuOTwvSW5mbG93VmFsPg0KICAgIDxEaXNwVmFsPjQxOS45IDwvRGlzcFZhbD4NCiAgICA8TGFzdFVwZFRpbWU+MjAyNC8wNC8zMCAxMjoxMzozNTwvTGFzdFVwZFRpbWU+DQogICAgPFdvcmtzaGVldE5NPlNFR01FTlTjgJBJRlJT44CRIDwvV29ya3NoZWV0Tk0+DQogICAgPExpbmtDZWxsQWRkcmVzc0ExPlUxMjwvTGlua0NlbGxBZGRyZXNzQTE+DQogICAgPExpbmtDZWxsQWRkcmVzc1IxQzE+UjEyQzIx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OTAwMDAwNDQ1L1UzMDEwMDEwMDk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UzMDEwMDEwMDk8L0NvbElkPg0KICAgIDxUZW1BeGlzVHlwPjEwMDAwMDwvVGVtQXhpc1R5cD4NCiAgICA8TWVudU5tPuOCu+OCsOODoeODs+ODiOaDheWgsTwvTWVudU5tPg0KICAgIDxJdGVtTm0+44K744Kw44Oh44Oz44OI6LOH55SjPC9JdGVtTm0+DQogICAgPENvbE5tPuW9k+acn+ODquODhuODvOODq+ODu+OCs+ODs+OCt+ODpeODvOODnuODvOOCteODvOODk+OCuTwvQ29sTm0+DQogICAgPE9yaWdpbmFsVmFsPjQxOSw5MTcsMjI3LDAwMDwvT3JpZ2luYWxWYWw+DQogICAgPExhc3ROdW1WYWw+NDE5LDkxNzwvTGFzdE51bVZhbD4NCiAgICA8UmF3TGlua1ZhbD40MTksOTE3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39" Error="">PD94bWwgdmVyc2lvbj0iMS4wIiBlbmNvZGluZz0idXRmLTgiPz4NCjxMaW5rSW5mb0V4Y2VsIHhtbG5zOnhzaT0iaHR0cDovL3d3dy53My5vcmcvMjAwMS9YTUxTY2hlbWEtaW5zdGFuY2UiIHhtbG5zOnhzZD0iaHR0cDovL3d3dy53My5vcmcvMjAwMS9YTUxTY2hlbWEiPg0KICA8TGlua0luZm9Db3JlPg0KICAgIDxMaW5rSWQ+NDM5PC9MaW5rSWQ+DQogICAgPEluZmxvd1ZhbD4yODIuMzwvSW5mbG93VmFsPg0KICAgIDxEaXNwVmFsPjI4Mi4zIDwvRGlzcFZhbD4NCiAgICA8TGFzdFVwZFRpbWU+MjAyNC8wNC8zMCAxMjoxMzozNTwvTGFzdFVwZFRpbWU+DQogICAgPFdvcmtzaGVldE5NPlNFR01FTlTjgJBJRlJT44CRIDwvV29ya3NoZWV0Tk0+DQogICAgPExpbmtDZWxsQWRkcmVzc0ExPlUxMzwvTGlua0NlbGxBZGRyZXNzQTE+DQogICAgPExpbmtDZWxsQWRkcmVzc1IxQzE+UjEzQzIx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OTAwMDAwNDQ1L1IzMDEwMT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IzMDEwMTAwMCM8L0NvbElkPg0KICAgIDxUZW1BeGlzVHlwPjEwMDAwMDwvVGVtQXhpc1R5cD4NCiAgICA8TWVudU5tPuOCu+OCsOODoeODs+ODiOaDheWgsTwvTWVudU5tPg0KICAgIDxJdGVtTm0+44K744Kw44Oh44Oz44OI6LOH55SjPC9JdGVtTm0+DQogICAgPENvbE5tPuW9k+acn+OBneOBruS7ljwvQ29sTm0+DQogICAgPE9yaWdpbmFsVmFsPjI4MiwyNjAsMzMyLDAwMDwvT3JpZ2luYWxWYWw+DQogICAgPExhc3ROdW1WYWw+MjgyLDI2MDwvTGFzdE51bVZhbD4NCiAgICA8UmF3TGlua1ZhbD4yODIsMjYw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52" Error="">PD94bWwgdmVyc2lvbj0iMS4wIiBlbmNvZGluZz0idXRmLTgiPz4NCjxMaW5rSW5mb0V4Y2VsIHhtbG5zOnhzaT0iaHR0cDovL3d3dy53My5vcmcvMjAwMS9YTUxTY2hlbWEtaW5zdGFuY2UiIHhtbG5zOnhzZD0iaHR0cDovL3d3dy53My5vcmcvMjAwMS9YTUxTY2hlbWEiPg0KICA8TGlua0luZm9Db3JlPg0KICAgIDxMaW5rSWQ+NDUyPC9MaW5rSWQ+DQogICAgPEluZmxvd1ZhbD41MTYuNTwvSW5mbG93VmFsPg0KICAgIDxEaXNwVmFsPjUxNi41IDwvRGlzcFZhbD4NCiAgICA8TGFzdFVwZFRpbWU+MjAyNC8wNC8zMCAxMjoxMzozNTwvTGFzdFVwZFRpbWU+DQogICAgPFdvcmtzaGVldE5NPlNFR01FTlTjgJBJRlJT44CRIDwvV29ya3NoZWV0Tk0+DQogICAgPExpbmtDZWxsQWRkcmVzc0ExPlU4PC9MaW5rQ2VsbEFkZHJlc3NBMT4NCiAgICA8TGlua0NlbGxBZGRyZXNzUjFDMT5SOEMyM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0NS9VMzAxMDAxMDA1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1PC9Db2xJZD4NCiAgICA8VGVtQXhpc1R5cD4xMDAwMDA8L1RlbUF4aXNUeXA+DQogICAgPE1lbnVObT7jgrvjgrDjg6Hjg7Pjg4jmg4XloLE8L01lbnVObT4NCiAgICA8SXRlbU5tPuOCu+OCsOODoeODs+ODiOizh+eUozwvSXRlbU5tPg0KICAgIDxDb2xObT7lvZPmnJ/jgqTjg7Pjg5Xjg6njg7vjg5jjg6vjgrnjgrHjgqI8L0NvbE5tPg0KICAgIDxPcmlnaW5hbFZhbD41MTYsNDU0LDE5NSwwMDA8L09yaWdpbmFsVmFsPg0KICAgIDxMYXN0TnVtVmFsPjUxNiw0NTQ8L0xhc3ROdW1WYWw+DQogICAgPFJhd0xpbmtWYWw+NTE2LDQ1N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57" Error="">PD94bWwgdmVyc2lvbj0iMS4wIiBlbmNvZGluZz0idXRmLTgiPz4NCjxMaW5rSW5mb0V4Y2VsIHhtbG5zOnhzaT0iaHR0cDovL3d3dy53My5vcmcvMjAwMS9YTUxTY2hlbWEtaW5zdGFuY2UiIHhtbG5zOnhzZD0iaHR0cDovL3d3dy53My5vcmcvMjAwMS9YTUxTY2hlbWEiPg0KICA8TGlua0luZm9Db3JlPg0KICAgIDxMaW5rSWQ+NDU3PC9MaW5rSWQ+DQogICAgPEluZmxvd1ZhbD4tMC4zPC9JbmZsb3dWYWw+DQogICAgPERpc3BWYWw+KDAuMyk8L0Rpc3BWYWw+DQogICAgPExhc3RVcGRUaW1lPjIwMjQvMDQvMzAgMTI6MTM6MzU8L0xhc3RVcGRUaW1lPg0KICAgIDxXb3Jrc2hlZXROTT5TRUdNRU5U44CQSUZSU+OAkSA8L1dvcmtzaGVldE5NPg0KICAgIDxMaW5rQ2VsbEFkZHJlc3NBMT5PMTQ8L0xpbmtDZWxsQWRkcmVzc0ExPg0KICAgIDxMaW5rQ2VsbEFkZHJlc3NSMUMxPlIxNEMxN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1MS9SMzAxMDI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SMzAxMDIwMDAjPC9Db2xJZD4NCiAgICA8VGVtQXhpc1R5cD4xMDAwMDA8L1RlbUF4aXNUeXA+DQogICAgPE1lbnVObT7jgrvjgrDjg6Hjg7Pjg4jmg4XloLE8L01lbnVObT4NCiAgICA8SXRlbU5tPuWjsuS4iue3j+WIqeebijwvSXRlbU5tPg0KICAgIDxDb2xObT7lvZPmnJ/oqr/mlbTpoY08L0NvbE5tPg0KICAgIDxPcmlnaW5hbFZhbD4tMjg4LDM4OSwwMDA8L09yaWdpbmFsVmFsPg0KICAgIDxMYXN0TnVtVmFsPi0yODg8L0xhc3ROdW1WYWw+DQogICAgPFJhd0xpbmtWYWw+LTI4OD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58" Error="">PD94bWwgdmVyc2lvbj0iMS4wIiBlbmNvZGluZz0idXRmLTgiPz4NCjxMaW5rSW5mb0V4Y2VsIHhtbG5zOnhzaT0iaHR0cDovL3d3dy53My5vcmcvMjAwMS9YTUxTY2hlbWEtaW5zdGFuY2UiIHhtbG5zOnhzZD0iaHR0cDovL3d3dy53My5vcmcvMjAwMS9YTUxTY2hlbWEiPg0KICA8TGlua0luZm9Db3JlPg0KICAgIDxMaW5rSWQ+NDU4PC9MaW5rSWQ+DQogICAgPEluZmxvd1ZhbD4tMzQuODwvSW5mbG93VmFsPg0KICAgIDxEaXNwVmFsPigzNC44KTwvRGlzcFZhbD4NCiAgICA8TGFzdFVwZFRpbWU+MjAyNC8wNC8zMCAxMjoxMzozNTwvTGFzdFVwZFRpbWU+DQogICAgPFdvcmtzaGVldE5NPlNFR01FTlTjgJBJRlJT44CRIDwvV29ya3NoZWV0Tk0+DQogICAgPExpbmtDZWxsQWRkcmVzc0ExPlUxNDwvTGlua0NlbGxBZGRyZXNzQTE+DQogICAgPExpbmtDZWxsQWRkcmVzc1IxQzE+UjE0QzIx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OTAwMDAwNDQ1L1IzMDEwMjA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IzMDEwMjAwMCM8L0NvbElkPg0KICAgIDxUZW1BeGlzVHlwPjEwMDAwMDwvVGVtQXhpc1R5cD4NCiAgICA8TWVudU5tPuOCu+OCsOODoeODs+ODiOaDheWgsTwvTWVudU5tPg0KICAgIDxJdGVtTm0+44K744Kw44Oh44Oz44OI6LOH55SjPC9JdGVtTm0+DQogICAgPENvbE5tPuW9k+acn+iqv+aVtOmhjTwvQ29sTm0+DQogICAgPE9yaWdpbmFsVmFsPi0zNCw4MDUsNzE2LDAwMDwvT3JpZ2luYWxWYWw+DQogICAgPExhc3ROdW1WYWw+LTM0LDgwNTwvTGFzdE51bVZhbD4NCiAgICA8UmF3TGlua1ZhbD4tMzQsODA1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59" Error="">PD94bWwgdmVyc2lvbj0iMS4wIiBlbmNvZGluZz0idXRmLTgiPz4NCjxMaW5rSW5mb0V4Y2VsIHhtbG5zOnhzaT0iaHR0cDovL3d3dy53My5vcmcvMjAwMS9YTUxTY2hlbWEtaW5zdGFuY2UiIHhtbG5zOnhzZD0iaHR0cDovL3d3dy53My5vcmcvMjAwMS9YTUxTY2hlbWEiPg0KICA8TGlua0luZm9Db3JlPg0KICAgIDxMaW5rSWQ+NDU5PC9MaW5rSWQ+DQogICAgPEluZmxvd1ZhbD4tNS4zPC9JbmZsb3dWYWw+DQogICAgPERpc3BWYWw+KDUuMyk8L0Rpc3BWYWw+DQogICAgPExhc3RVcGRUaW1lPjIwMjQvMDQvMzAgMTI6MTM6MzU8L0xhc3RVcGRUaW1lPg0KICAgIDxXb3Jrc2hlZXROTT5TRUdNRU5U44CQSUZSU+OAkSA8L1dvcmtzaGVldE5NPg0KICAgIDxMaW5rQ2VsbEFkZHJlc3NBMT5SMTQ8L0xpbmtDZWxsQWRkcmVzc0ExPg0KICAgIDxMaW5rQ2VsbEFkZHJlc3NSMUMxPlIxNEMxOD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EwMjAwMDAwIy9SMzAxMDIw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MTAyMDAwMDAjPC9JdGVtSWQ+DQogICAgPERpc3BJdGVtSWQ+SzEwMjAwMDAwMDwvRGlzcEl0ZW1JZD4NCiAgICA8Q29sSWQ+UjMwMTAyMDAwIzwvQ29sSWQ+DQogICAgPFRlbUF4aXNUeXA+MTAwMDAwPC9UZW1BeGlzVHlwPg0KICAgIDxNZW51Tm0+44K744Kw44Oh44Oz44OI5oOF5aCxPC9NZW51Tm0+DQogICAgPEl0ZW1ObT7jgrvjgrDjg6Hjg7Pjg4jliKnnm4o8L0l0ZW1ObT4NCiAgICA8Q29sTm0+5b2T5pyf6Kq/5pW06aGNPC9Db2xObT4NCiAgICA8T3JpZ2luYWxWYWw+LTUsMzQyLDk0NiwwMDA8L09yaWdpbmFsVmFsPg0KICAgIDxMYXN0TnVtVmFsPi01LDM0MjwvTGFzdE51bVZhbD4NCiAgICA8UmF3TGlua1ZhbD4tNSwzNDI8L1Jhd0xpbmtWYWw+DQogICAgPFZpZXdVbml0VHlwPjc8L1ZpZXdVbml0VHlwPg0KICAgIDxEZWNpbWFsUG9pbnQ+MDwvRGVjaW1hbFBvaW50Pg0KICAgIDxSb3VuZFR5cD4yPC9Sb3VuZFR5cD4NCiAgICA8TnVtVGV4dFR5cD4xPC9OdW1UZXh0VHlwPg0KICAgIDxDbGFzc1R5cD4zPC9DbGFzc1R5cD4NCiAgICA8RFRvdGFsWU1ESE1TPjIwMjQvMDQvMjMgMTg6NTU6MjM8L0RUb3RhbFlNREhNUz4NCiAgICA8RGlzY2xvc3VyZUlucHV0VHlwPjE8L0Rpc2Nsb3N1cmVJbnB1dFR5cD4NCiAgPC9MaW5rSW5mb1hzYT4NCiAgPExpbmtJbmZvQ2hhbmdlU2V0dGluZz4NCiAgICA8WmVyb0Rpc3BUeXA+MT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NTwvTWludXNaZXJvQ29udmVyc2lvblR5cD4NCiAgICA8TWludXNaZXJvQ29udmVyc2lvblR4dCAvPg0KICA8L0xpbmtJbmZvQ2hhbmdlU2V0dGluZz4NCjwvTGlua0luZm9FeGNlbD4=</LinkInfo>
    <LinkInfo LinkId="460" Error="">PD94bWwgdmVyc2lvbj0iMS4wIiBlbmNvZGluZz0idXRmLTgiPz4NCjxMaW5rSW5mb0V4Y2VsIHhtbG5zOnhzaT0iaHR0cDovL3d3dy53My5vcmcvMjAwMS9YTUxTY2hlbWEtaW5zdGFuY2UiIHhtbG5zOnhzZD0iaHR0cDovL3d3dy53My5vcmcvMjAwMS9YTUxTY2hlbWEiPg0KICA8TGlua0luZm9Db3JlPg0KICAgIDxMaW5rSWQ+NDYwPC9MaW5rSWQ+DQogICAgPEluZmxvd1ZhbD4zMzcuNjwvSW5mbG93VmFsPg0KICAgIDxEaXNwVmFsPjMzNy42IDwvRGlzcFZhbD4NCiAgICA8TGFzdFVwZFRpbWU+MjAyNC8wNC8zMCAxMjozODozOTwvTGFzdFVwZFRpbWU+DQogICAgPFdvcmtzaGVldE5NPlNFR01FTlTjgJBJRlJT44CRIDwvV29ya3NoZWV0Tk0+DQogICAgPExpbmtDZWxsQWRkcmVzc0ExPk8xNTwvTGlua0NlbGxBZGRyZXNzQTE+DQogICAgPExpbmtDZWxsQWRkcmVzc1IxQzE+UjE1QzE1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OTAwMDAwNDUxL1IzMDEwMlo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TE8L0l0ZW1JZD4NCiAgICA8RGlzcEl0ZW1JZD5LMTEwMDAwMDA8L0Rpc3BJdGVtSWQ+DQogICAgPENvbElkPlIzMDEwMlowMCM8L0NvbElkPg0KICAgIDxUZW1BeGlzVHlwPjEwMDAwMDwvVGVtQXhpc1R5cD4NCiAgICA8TWVudU5tPuOCu+OCsOODoeODs+ODiOaDheWgsTwvTWVudU5tPg0KICAgIDxJdGVtTm0+5aOy5LiK57eP5Yip55uKPC9JdGVtTm0+DQogICAgPENvbE5tPuW9k+acn+mAo+e1kOWQiOioiDwvQ29sTm0+DQogICAgPE9yaWdpbmFsVmFsPjMzNyw1NjcsNzIwLDAwMDwvT3JpZ2luYWxWYWw+DQogICAgPExhc3ROdW1WYWw+MzM3LDU2NzwvTGFzdE51bVZhbD4NCiAgICA8UmF3TGlua1ZhbD4zMzcsNTY3PC9SYXdMaW5rVmFsPg0KICAgIDxWaWV3VW5pdFR5cD43PC9WaWV3VW5pdFR5cD4NCiAgICA8RGVjaW1hbFBvaW50PjA8L0RlY2ltYWxQb2ludD4NCiAgICA8Um91bmRUeXA+MjwvUm91bmRUeXA+DQogICAgPE51bVRleHRUeXA+MTwvTnVtVGV4dFR5cD4NCiAgICA8Q2xhc3NUeXA+MzwvQ2xhc3NUeXA+DQogICAgPERUb3RhbFlNREhNUz4yMDI0LzA0LzIzIDE4OjU1OjIzPC9EVG90YWxZTURITVM+DQogICAgPERpc2Nsb3N1cmVJbnB1dFR5cD4xPC9EaXNjbG9zdXJlSW5wdXRUeXA+DQogIDwvTGlua0luZm9Yc2E+DQogIDxMaW5rSW5mb0NoYW5nZVNldHRpbmc+DQogICAgPFplcm9EaXNwVHlwPjE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U8L01pbnVzWmVyb0NvbnZlcnNpb25UeXA+DQogICAgPE1pbnVzWmVyb0NvbnZlcnNpb25UeHQgLz4NCiAgPC9MaW5rSW5mb0NoYW5nZVNldHRpbmc+DQo8L0xpbmtJbmZvRXhjZWw+</LinkInfo>
    <LinkInfo LinkId="461" Error="">PD94bWwgdmVyc2lvbj0iMS4wIiBlbmNvZGluZz0idXRmLTgiPz4NCjxMaW5rSW5mb0V4Y2VsIHhtbG5zOnhzaT0iaHR0cDovL3d3dy53My5vcmcvMjAwMS9YTUxTY2hlbWEtaW5zdGFuY2UiIHhtbG5zOnhzZD0iaHR0cDovL3d3dy53My5vcmcvMjAwMS9YTUxTY2hlbWEiPg0KICA8TGlua0luZm9Db3JlPg0KICAgIDxMaW5rSWQ+NDYxPC9MaW5rSWQ+DQogICAgPEluZmxvd1ZhbD4yLDY2MC44PC9JbmZsb3dWYWw+DQogICAgPERpc3BWYWw+Miw2NjAuOCA8L0Rpc3BWYWw+DQogICAgPExhc3RVcGRUaW1lPjIwMjQvMDQvMzAgMTI6MTM6MzU8L0xhc3RVcGRUaW1lPg0KICAgIDxXb3Jrc2hlZXROTT5TRUdNRU5U44CQSUZSU+OAkSA8L1dvcmtzaGVldE5NPg0KICAgIDxMaW5rQ2VsbEFkZHJlc3NBMT5VMTU8L0xpbmtDZWxsQWRkcmVzc0ExPg0KICAgIDxMaW5rQ2VsbEFkZHJlc3NSMUMxPlIxNUMyMTwvTGlua0NlbGxBZGRyZXNzUjFDMT4NCiAgICA8Q2VsbEJhY2tncm91bmRDb2xvcj4xNjc3NzIxNTwvQ2VsbEJhY2tncm91bmRDb2xvcj4NCiAgICA8Q2VsbEJhY2tncm91bmRDb2xvckluZGV4Pi00MTQyPC9DZWxsQmFja2dyb3VuZENvbG9ySW5kZXg+DQogIDwvTGlua0luZm9Db3JlPg0KICA8TGlua0luZm9Yc2E+DQogICAgPEF1SWQ+MDU1OTcvMjAvMS8wL0QyMzAyMDAwNTAwNTAwMDAwMDAwLzEvMS8yNDIvSzkwMDAwMDQ0NS9SMzAxMDJaMDAjLzEwMDAwMDwvQXVJZD4NCiAgICA8Q29tcGFueUlkPjA1NTk3PC9Db21wYW55SWQ+DQogICAgPEFjUGVyaW9kPjIwPC9BY1BlcmlvZD4NCiAgICA8UGVyaW9kVHlwPjE8L1BlcmlvZFR5cD4NCiAgICA8UGVyaW9kRHRsVHlwPjA8L1BlcmlvZER0bFR5cD4NCiAgICA8UGVyaW9kU3RhcnREYXRlPjIwMjM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SMzAxMDJaMDAjPC9Db2xJZD4NCiAgICA8VGVtQXhpc1R5cD4xMDAwMDA8L1RlbUF4aXNUeXA+DQogICAgPE1lbnVObT7jgrvjgrDjg6Hjg7Pjg4jmg4XloLE8L01lbnVObT4NCiAgICA8SXRlbU5tPuOCu+OCsOODoeODs+ODiOizh+eUozwvSXRlbU5tPg0KICAgIDxDb2xObT7lvZPmnJ/pgKPntZDlkIjoqIg8L0NvbE5tPg0KICAgIDxPcmlnaW5hbFZhbD4yLDY2MCw4NDMsNTAwLDAwMDwvT3JpZ2luYWxWYWw+DQogICAgPExhc3ROdW1WYWw+Miw2NjAsODQzPC9MYXN0TnVtVmFsPg0KICAgIDxSYXdMaW5rVmFsPjIsNjYwLDg0Mz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462" Error="">PD94bWwgdmVyc2lvbj0iMS4wIiBlbmNvZGluZz0idXRmLTgiPz4NCjxMaW5rSW5mb0V4Y2VsIHhtbG5zOnhzaT0iaHR0cDovL3d3dy53My5vcmcvMjAwMS9YTUxTY2hlbWEtaW5zdGFuY2UiIHhtbG5zOnhzZD0iaHR0cDovL3d3dy53My5vcmcvMjAwMS9YTUxTY2hlbWEiPg0KICA8TGlua0luZm9Db3JlPg0KICAgIDxMaW5rSWQ+NDYyPC9MaW5rSWQ+DQogICAgPEluZmxvd1ZhbD4xMTEuMjwvSW5mbG93VmFsPg0KICAgIDxEaXNwVmFsPjExMS4yIDwvRGlzcFZhbD4NCiAgICA8TGFzdFVwZFRpbWU+MjAyNC8wNC8zMCAxMjoxMzozNTwvTGFzdFVwZFRpbWU+DQogICAgPFdvcmtzaGVldE5NPlNFR01FTlTjgJBJRlJT44CRIDwvV29ya3NoZWV0Tk0+DQogICAgPExpbmtDZWxsQWRkcmVzc0ExPlIxNTwvTGlua0NlbGxBZGRyZXNzQTE+DQogICAgPExpbmtDZWxsQWRkcmVzc1IxQzE+UjE1QzE4PC9MaW5rQ2VsbEFkZHJlc3NSMUMxPg0KICAgIDxDZWxsQmFja2dyb3VuZENvbG9yPjE2Nzc3MjE1PC9DZWxsQmFja2dyb3VuZENvbG9yPg0KICAgIDxDZWxsQmFja2dyb3VuZENvbG9ySW5kZXg+LTQxNDI8L0NlbGxCYWNrZ3JvdW5kQ29sb3JJbmRleD4NCiAgPC9MaW5rSW5mb0NvcmU+DQogIDxMaW5rSW5mb1hzYT4NCiAgICA8QXVJZD4wNTU5Ny8yMC8xLzAvRDIzMDIwMDA1MDA1MDAwMDAwMDAvMS8xLzI0Mi9LMTAyMDAwMDAjL1IzMDEwMlowMCMvMTAwMDAwPC9BdUlkPg0KICAgIDxDb21wYW55SWQ+MDU1OTc8L0NvbXBhbnlJZD4NCiAgICA8QWNQZXJpb2Q+MjA8L0FjUGVyaW9kPg0KICAgIDxQZXJpb2RUeXA+MTwvUGVyaW9kVHlwPg0KICAgIDxQZXJpb2REdGxUeXA+MDwvUGVyaW9kRHRsVHlwPg0KICAgIDxQZXJpb2RTdGFydERhdGU+MjAyMy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SMzAxMDJaMDAjPC9Db2xJZD4NCiAgICA8VGVtQXhpc1R5cD4xMDAwMDA8L1RlbUF4aXNUeXA+DQogICAgPE1lbnVObT7jgrvjgrDjg6Hjg7Pjg4jmg4XloLE8L01lbnVObT4NCiAgICA8SXRlbU5tPuOCu+OCsOODoeODs+ODiOWIqeebijwvSXRlbU5tPg0KICAgIDxDb2xObT7lvZPmnJ/pgKPntZDlkIjoqIg8L0NvbE5tPg0KICAgIDxPcmlnaW5hbFZhbD4xMTEsMjQ3LDM5MCwwMDA8L09yaWdpbmFsVmFsPg0KICAgIDxMYXN0TnVtVmFsPjExMSwyNDc8L0xhc3ROdW1WYWw+DQogICAgPFJhd0xpbmtWYWw+MTExLDI0NzwvUmF3TGlua1ZhbD4NCiAgICA8Vmlld1VuaXRUeXA+NzwvVmlld1VuaXRUeXA+DQogICAgPERlY2ltYWxQb2ludD4wPC9EZWNpbWFsUG9pbnQ+DQogICAgPFJvdW5kVHlwPjI8L1JvdW5kVHlwPg0KICAgIDxOdW1UZXh0VHlwPjE8L051bVRleHRUeXA+DQogICAgPENsYXNzVHlwPjM8L0NsYXNzVHlwPg0KICAgIDxEVG90YWxZTURITVM+MjAyNC8wNC8yMyAxODo1NToyMzwvRFRvdGFsWU1ESE1TPg0KICAgIDxEaXNjbG9zdXJlSW5wdXRUeXA+MTwvRGlzY2xvc3VyZUlucHV0VHlwPg0KICA8L0xpbmtJbmZvWHNhPg0KICA8TGlua0luZm9DaGFuZ2VTZXR0aW5nPg0KICAgIDxaZXJvRGlzcFR5cD4x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41PC9NaW51c1plcm9Db252ZXJzaW9uVHlwPg0KICAgIDxNaW51c1plcm9Db252ZXJzaW9uVHh0IC8+DQogIDwvTGlua0luZm9DaGFuZ2VTZXR0aW5nPg0KPC9MaW5rSW5mb0V4Y2VsPg==</LinkInfo>
    <LinkInfo LinkId="628" Error="">PD94bWwgdmVyc2lvbj0iMS4wIiBlbmNvZGluZz0idXRmLTgiPz4NCjxMaW5rSW5mb0V4Y2VsIHhtbG5zOnhzaT0iaHR0cDovL3d3dy53My5vcmcvMjAwMS9YTUxTY2hlbWEtaW5zdGFuY2UiIHhtbG5zOnhzZD0iaHR0cDovL3d3dy53My5vcmcvMjAwMS9YTUxTY2hlbWEiPg0KICA8TGlua0luZm9Db3JlPg0KICAgIDxMaW5rSWQ+NjI4PC9MaW5rSWQ+DQogICAgPEluZmxvd1ZhbD42MC4yPC9JbmZsb3dWYWw+DQogICAgPERpc3BWYWw+NjAuMiA8L0Rpc3BWYWw+DQogICAgPExhc3RVcGRUaW1lPjIwMjQvMDQvMzAgMTI6NDI6Mzg8L0xhc3RVcGRUaW1lPg0KICAgIDxXb3Jrc2hlZXROTT5TRUdNRU5U44CQSUZSU+OAkSA8L1dvcmtzaGVldE5NPg0KICAgIDxMaW5rQ2VsbEFkZHJlc3NBMT5QNjwvTGlua0NlbGxBZGRyZXNzQTE+DQogICAgPExpbmtDZWxsQWRkcmVzc1IxQzE+UjZDMTY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5MDAwMDA0NTEvVTMwMTAwMTAwMi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MjwvQ29sSWQ+DQogICAgPFRlbUF4aXNUeXA+MTAwMDAwPC9UZW1BeGlzVHlwPg0KICAgIDxNZW51Tm0+44K744Kw44Oh44Oz44OI5oOF5aCxPC9NZW51Tm0+DQogICAgPEl0ZW1ObT7lo7LkuIrnt4/liKnnm4o8L0l0ZW1ObT4NCiAgICA8Q29sTm0+5b2T5pyf6Ieq5YuV6LuKPC9Db2xObT4NCiAgICA8T3JpZ2luYWxWYWw+NjAsMjE1LDYyMSwwMDA8L09yaWdpbmFsVmFsPg0KICAgIDxMYXN0TnVtVmFsPjYwLDIxNTwvTGFzdE51bVZhbD4NCiAgICA8UmF3TGlua1ZhbD42MCwyMTU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29" Error="">PD94bWwgdmVyc2lvbj0iMS4wIiBlbmNvZGluZz0idXRmLTgiPz4NCjxMaW5rSW5mb0V4Y2VsIHhtbG5zOnhzaT0iaHR0cDovL3d3dy53My5vcmcvMjAwMS9YTUxTY2hlbWEtaW5zdGFuY2UiIHhtbG5zOnhzZD0iaHR0cDovL3d3dy53My5vcmcvMjAwMS9YTUxTY2hlbWEiPg0KICA8TGlua0luZm9Db3JlPg0KICAgIDxMaW5rSWQ+NjI5PC9MaW5rSWQ+DQogICAgPEluZmxvd1ZhbD4xOS4zPC9JbmZsb3dWYWw+DQogICAgPERpc3BWYWw+MTkuMyA8L0Rpc3BWYWw+DQogICAgPExhc3RVcGRUaW1lPjIwMjQvMDQvMzAgMTI6NDI6Mzg8L0xhc3RVcGRUaW1lPg0KICAgIDxXb3Jrc2hlZXROTT5TRUdNRU5U44CQSUZSU+OAkSA8L1dvcmtzaGVldE5NPg0KICAgIDxMaW5rQ2VsbEFkZHJlc3NBMT5QNzwvTGlua0NlbGxBZGRyZXNzQTE+DQogICAgPExpbmtDZWxsQWRkcmVzc1IxQzE+UjdDMTY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5MDAwMDA0NTEvVTMwMTAwMTAwMy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MzwvQ29sSWQ+DQogICAgPFRlbUF4aXNUeXA+MTAwMDAwPC9UZW1BeGlzVHlwPg0KICAgIDxNZW51Tm0+44K744Kw44Oh44Oz44OI5oOF5aCxPC9NZW51Tm0+DQogICAgPEl0ZW1ObT7lo7LkuIrnt4/liKnnm4o8L0l0ZW1ObT4NCiAgICA8Q29sTm0+5b2T5pyf6Iiq56m655Sj5qWt44O75Lqk6YCa44OX44Ot44K444Kn44Kv44OIPC9Db2xObT4NCiAgICA8T3JpZ2luYWxWYWw+MTksMjc4LDgyNywwMDA8L09yaWdpbmFsVmFsPg0KICAgIDxMYXN0TnVtVmFsPjE5LDI3ODwvTGFzdE51bVZhbD4NCiAgICA8UmF3TGlua1ZhbD4xOSwyNzg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30" Error="">PD94bWwgdmVyc2lvbj0iMS4wIiBlbmNvZGluZz0idXRmLTgiPz4NCjxMaW5rSW5mb0V4Y2VsIHhtbG5zOnhzaT0iaHR0cDovL3d3dy53My5vcmcvMjAwMS9YTUxTY2hlbWEtaW5zdGFuY2UiIHhtbG5zOnhzZD0iaHR0cDovL3d3dy53My5vcmcvMjAwMS9YTUxTY2hlbWEiPg0KICA8TGlua0luZm9Db3JlPg0KICAgIDxMaW5rSWQ+NjMwPC9MaW5rSWQ+DQogICAgPEluZmxvd1ZhbD4zMy40PC9JbmZsb3dWYWw+DQogICAgPERpc3BWYWw+MzMuNCA8L0Rpc3BWYWw+DQogICAgPExhc3RVcGRUaW1lPjIwMjQvMDQvMzAgMTI6NDI6Mzg8L0xhc3RVcGRUaW1lPg0KICAgIDxXb3Jrc2hlZXROTT5TRUdNRU5U44CQSUZSU+OAkSA8L1dvcmtzaGVldE5NPg0KICAgIDxMaW5rQ2VsbEFkZHJlc3NBMT5QODwvTGlua0NlbGxBZGRyZXNzQTE+DQogICAgPExpbmtDZWxsQWRkcmVzc1IxQzE+UjhDMTY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5MDAwMDA0NTEvVTMwMTAwMTAwNS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NTwvQ29sSWQ+DQogICAgPFRlbUF4aXNUeXA+MTAwMDAwPC9UZW1BeGlzVHlwPg0KICAgIDxNZW51Tm0+44K744Kw44Oh44Oz44OI5oOF5aCxPC9NZW51Tm0+DQogICAgPEl0ZW1ObT7lo7LkuIrnt4/liKnnm4o8L0l0ZW1ObT4NCiAgICA8Q29sTm0+5b2T5pyf44Kk44Oz44OV44Op44O744OY44Or44K544Kx44KiPC9Db2xObT4NCiAgICA8T3JpZ2luYWxWYWw+MzMsMzkzLDY3OSwwMDA8L09yaWdpbmFsVmFsPg0KICAgIDxMYXN0TnVtVmFsPjMzLDM5MzwvTGFzdE51bVZhbD4NCiAgICA8UmF3TGlua1ZhbD4zMywzOTM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78" Error="">PD94bWwgdmVyc2lvbj0iMS4wIiBlbmNvZGluZz0idXRmLTgiPz4NCjxMaW5rSW5mb0V4Y2VsIHhtbG5zOnhzaT0iaHR0cDovL3d3dy53My5vcmcvMjAwMS9YTUxTY2hlbWEtaW5zdGFuY2UiIHhtbG5zOnhzZD0iaHR0cDovL3d3dy53My5vcmcvMjAwMS9YTUxTY2hlbWEiPg0KICA8TGlua0luZm9Db3JlPg0KICAgIDxMaW5rSWQ+Njc4PC9MaW5rSWQ+DQogICAgPEluZmxvd1ZhbD40OC4zPC9JbmZsb3dWYWw+DQogICAgPERpc3BWYWw+NDguMyA8L0Rpc3BWYWw+DQogICAgPExhc3RVcGRUaW1lPjIwMjQvMDQvMzAgMTI6NDA6NDY8L0xhc3RVcGRUaW1lPg0KICAgIDxXb3Jrc2hlZXROTT5TRUdNRU5U44CQSUZSU+OAkSA8L1dvcmtzaGVldE5NPg0KICAgIDxMaW5rQ2VsbEFkZHJlc3NBMT5QOTwvTGlua0NlbGxBZGRyZXNzQTE+DQogICAgPExpbmtDZWxsQWRkcmVzc1IxQzE+UjlDMTY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5MDAwMDA0NTEvVTMwMTAwMTAwNi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1MTwvSXRlbUlkPg0KICAgIDxEaXNwSXRlbUlkPksxMTAwMDAwMDwvRGlzcEl0ZW1JZD4NCiAgICA8Q29sSWQ+VTMwMTAwMTAwNjwvQ29sSWQ+DQogICAgPFRlbUF4aXNUeXA+MTAwMDAwPC9UZW1BeGlzVHlwPg0KICAgIDxNZW51Tm0+44K744Kw44Oh44Oz44OI5oOF5aCxPC9NZW51Tm0+DQogICAgPEl0ZW1ObT7lo7LkuIrnt4/liKnnm4o8L0l0ZW1ObT4NCiAgICA8Q29sTm0+5b2T5pyf6YeR5bGe44O76LOH5rqQ44O744Oq44K144Kk44Kv44OrPC9Db2xObT4NCiAgICA8T3JpZ2luYWxWYWw+NDgsMjg4LDk4MCwwMDA8L09yaWdpbmFsVmFsPg0KICAgIDxMYXN0TnVtVmFsPjQ4LDI4ODwvTGFzdE51bVZhbD4NCiAgICA8UmF3TGlua1ZhbD40OCwyODg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32" Error="">PD94bWwgdmVyc2lvbj0iMS4wIiBlbmNvZGluZz0idXRmLTgiPz4NCjxMaW5rSW5mb0V4Y2VsIHhtbG5zOnhzaT0iaHR0cDovL3d3dy53My5vcmcvMjAwMS9YTUxTY2hlbWEtaW5zdGFuY2UiIHhtbG5zOnhzZD0iaHR0cDovL3d3dy53My5vcmcvMjAwMS9YTUxTY2hlbWEiPg0KICA8TGlua0luZm9Db3JlPg0KICAgIDxMaW5rSWQ+NjMyPC9MaW5rSWQ+DQogICAgPEluZmxvd1ZhbD41OS43PC9JbmZsb3dWYWw+DQogICAgPERpc3BWYWw+NTkuNyA8L0Rpc3BWYWw+DQogICAgPExhc3RVcGRUaW1lPjIwMjQvMDQvMzAgMTI6NDI6Mzg8L0xhc3RVcGRUaW1lPg0KICAgIDxXb3Jrc2hlZXROTT5TRUdNRU5U44CQSUZSU+OAkSA8L1dvcmtzaGVldE5NPg0KICAgIDxMaW5rQ2VsbEFkZHJlc3NBMT5QMTA8L0xpbmtDZWxsQWRkcmVzc0ExPg0KICAgIDxMaW5rQ2VsbEFkZHJlc3NSMUMxPlIxMEMxN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1MS9VMzAxMDAxMDA3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VMzAxMDAxMDA3PC9Db2xJZD4NCiAgICA8VGVtQXhpc1R5cD4xMDAwMDA8L1RlbUF4aXNUeXA+DQogICAgPE1lbnVObT7jgrvjgrDjg6Hjg7Pjg4jmg4XloLE8L01lbnVObT4NCiAgICA8SXRlbU5tPuWjsuS4iue3j+WIqeebijwvSXRlbU5tPg0KICAgIDxDb2xObT7lvZPmnJ/ljJblraY8L0NvbE5tPg0KICAgIDxPcmlnaW5hbFZhbD41OSw2ODEsNDg1LDAwMDwvT3JpZ2luYWxWYWw+DQogICAgPExhc3ROdW1WYWw+NTksNjgxPC9MYXN0TnVtVmFsPg0KICAgIDxSYXdMaW5rVmFsPjU5LDY4MT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3" Error="">PD94bWwgdmVyc2lvbj0iMS4wIiBlbmNvZGluZz0idXRmLTgiPz4NCjxMaW5rSW5mb0V4Y2VsIHhtbG5zOnhzaT0iaHR0cDovL3d3dy53My5vcmcvMjAwMS9YTUxTY2hlbWEtaW5zdGFuY2UiIHhtbG5zOnhzZD0iaHR0cDovL3d3dy53My5vcmcvMjAwMS9YTUxTY2hlbWEiPg0KICA8TGlua0luZm9Db3JlPg0KICAgIDxMaW5rSWQ+NjMzPC9MaW5rSWQ+DQogICAgPEluZmxvd1ZhbD4zNC4xPC9JbmZsb3dWYWw+DQogICAgPERpc3BWYWw+MzQuMSA8L0Rpc3BWYWw+DQogICAgPExhc3RVcGRUaW1lPjIwMjQvMDQvMzAgMTI6NDI6Mzg8L0xhc3RVcGRUaW1lPg0KICAgIDxXb3Jrc2hlZXROTT5TRUdNRU5U44CQSUZSU+OAkSA8L1dvcmtzaGVldE5NPg0KICAgIDxMaW5rQ2VsbEFkZHJlc3NBMT5QMTE8L0xpbmtDZWxsQWRkcmVzc0ExPg0KICAgIDxMaW5rQ2VsbEFkZHJlc3NSMUMxPlIxMUMxN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1MS9VMzAxMDAxMDA4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VMzAxMDAxMDA4PC9Db2xJZD4NCiAgICA8VGVtQXhpc1R5cD4xMDAwMDA8L1RlbUF4aXNUeXA+DQogICAgPE1lbnVObT7jgrvjgrDjg6Hjg7Pjg4jmg4XloLE8L01lbnVObT4NCiAgICA8SXRlbU5tPuWjsuS4iue3j+WIqeebijwvSXRlbU5tPg0KICAgIDxDb2xObT7lvZPmnJ/nlJ/mtLvnlKPmpa3jg7vjgqLjgrDjg6rjg5Pjgrjjg43jgrk8L0NvbE5tPg0KICAgIDxPcmlnaW5hbFZhbD4zNCwwNzYsNDE1LDAwMDwvT3JpZ2luYWxWYWw+DQogICAgPExhc3ROdW1WYWw+MzQsMDc2PC9MYXN0TnVtVmFsPg0KICAgIDxSYXdMaW5rVmFsPjM0LDA3Nj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4" Error="">PD94bWwgdmVyc2lvbj0iMS4wIiBlbmNvZGluZz0idXRmLTgiPz4NCjxMaW5rSW5mb0V4Y2VsIHhtbG5zOnhzaT0iaHR0cDovL3d3dy53My5vcmcvMjAwMS9YTUxTY2hlbWEtaW5zdGFuY2UiIHhtbG5zOnhzZD0iaHR0cDovL3d3dy53My5vcmcvMjAwMS9YTUxTY2hlbWEiPg0KICA8TGlua0luZm9Db3JlPg0KICAgIDxMaW5rSWQ+NjM0PC9MaW5rSWQ+DQogICAgPEluZmxvd1ZhbD41Ny4zPC9JbmZsb3dWYWw+DQogICAgPERpc3BWYWw+NTcuMyA8L0Rpc3BWYWw+DQogICAgPExhc3RVcGRUaW1lPjIwMjQvMDQvMzAgMTI6NDI6Mzg8L0xhc3RVcGRUaW1lPg0KICAgIDxXb3Jrc2hlZXROTT5TRUdNRU5U44CQSUZSU+OAkSA8L1dvcmtzaGVldE5NPg0KICAgIDxMaW5rQ2VsbEFkZHJlc3NBMT5QMTI8L0xpbmtDZWxsQWRkcmVzc0ExPg0KICAgIDxMaW5rQ2VsbEFkZHJlc3NSMUMxPlIxMkMxN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1MS9VMzAxMDAxMDA5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VMzAxMDAxMDA5PC9Db2xJZD4NCiAgICA8VGVtQXhpc1R5cD4xMDAwMDA8L1RlbUF4aXNUeXA+DQogICAgPE1lbnVObT7jgrvjgrDjg6Hjg7Pjg4jmg4XloLE8L01lbnVObT4NCiAgICA8SXRlbU5tPuWjsuS4iue3j+WIqeebijwvSXRlbU5tPg0KICAgIDxDb2xObT7lvZPmnJ/jg6rjg4bjg7zjg6vjg7vjgrPjg7Pjgrfjg6Xjg7zjg57jg7zjgrXjg7zjg5Pjgrk8L0NvbE5tPg0KICAgIDxPcmlnaW5hbFZhbD41NywzMDYsMDc1LDAwMDwvT3JpZ2luYWxWYWw+DQogICAgPExhc3ROdW1WYWw+NTcsMzA2PC9MYXN0TnVtVmFsPg0KICAgIDxSYXdMaW5rVmFsPjU3LDMwNj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5" Error="">PD94bWwgdmVyc2lvbj0iMS4wIiBlbmNvZGluZz0idXRmLTgiPz4NCjxMaW5rSW5mb0V4Y2VsIHhtbG5zOnhzaT0iaHR0cDovL3d3dy53My5vcmcvMjAwMS9YTUxTY2hlbWEtaW5zdGFuY2UiIHhtbG5zOnhzZD0iaHR0cDovL3d3dy53My5vcmcvMjAwMS9YTUxTY2hlbWEiPg0KICA8TGlua0luZm9Db3JlPg0KICAgIDxMaW5rSWQ+NjM1PC9MaW5rSWQ+DQogICAgPEluZmxvd1ZhbD4xNC4zPC9JbmZsb3dWYWw+DQogICAgPERpc3BWYWw+MTQuMyA8L0Rpc3BWYWw+DQogICAgPExhc3RVcGRUaW1lPjIwMjQvMDQvMzAgMTI6NDI6Mzg8L0xhc3RVcGRUaW1lPg0KICAgIDxXb3Jrc2hlZXROTT5TRUdNRU5U44CQSUZSU+OAkSA8L1dvcmtzaGVldE5NPg0KICAgIDxMaW5rQ2VsbEFkZHJlc3NBMT5QMTM8L0xpbmtDZWxsQWRkcmVzc0ExPg0KICAgIDxMaW5rQ2VsbEFkZHJlc3NSMUMxPlIxM0MxN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1MS9SMzAxMDEwMDAj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SMzAxMDEwMDAjPC9Db2xJZD4NCiAgICA8VGVtQXhpc1R5cD4xMDAwMDA8L1RlbUF4aXNUeXA+DQogICAgPE1lbnVObT7jgrvjgrDjg6Hjg7Pjg4jmg4XloLE8L01lbnVObT4NCiAgICA8SXRlbU5tPuWjsuS4iue3j+WIqeebijwvSXRlbU5tPg0KICAgIDxDb2xObT7lvZPmnJ/jgZ3jga7ku5Y8L0NvbE5tPg0KICAgIDxPcmlnaW5hbFZhbD4xNCwyNzQsOTAwLDAwMDwvT3JpZ2luYWxWYWw+DQogICAgPExhc3ROdW1WYWw+MTQsMjc0PC9MYXN0TnVtVmFsPg0KICAgIDxSYXdMaW5rVmFsPjE0LDI3ND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6" Error="">PD94bWwgdmVyc2lvbj0iMS4wIiBlbmNvZGluZz0idXRmLTgiPz4NCjxMaW5rSW5mb0V4Y2VsIHhtbG5zOnhzaT0iaHR0cDovL3d3dy53My5vcmcvMjAwMS9YTUxTY2hlbWEtaW5zdGFuY2UiIHhtbG5zOnhzZD0iaHR0cDovL3d3dy53My5vcmcvMjAwMS9YTUxTY2hlbWEiPg0KICA8TGlua0luZm9Db3JlPg0KICAgIDxMaW5rSWQ+NjM2PC9MaW5rSWQ+DQogICAgPEluZmxvd1ZhbD4tMC42PC9JbmZsb3dWYWw+DQogICAgPERpc3BWYWw+KDAuNik8L0Rpc3BWYWw+DQogICAgPExhc3RVcGRUaW1lPjIwMjQvMDQvMzAgMTI6NDI6Mzg8L0xhc3RVcGRUaW1lPg0KICAgIDxXb3Jrc2hlZXROTT5TRUdNRU5U44CQSUZSU+OAkSA8L1dvcmtzaGVldE5NPg0KICAgIDxMaW5rQ2VsbEFkZHJlc3NBMT5QMTQ8L0xpbmtDZWxsQWRkcmVzc0ExPg0KICAgIDxMaW5rQ2VsbEFkZHJlc3NSMUMxPlIxNEMxN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1MS9SMzAxMDIwMDAj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UxPC9JdGVtSWQ+DQogICAgPERpc3BJdGVtSWQ+SzExMDAwMDAwPC9EaXNwSXRlbUlkPg0KICAgIDxDb2xJZD5SMzAxMDIwMDAjPC9Db2xJZD4NCiAgICA8VGVtQXhpc1R5cD4xMDAwMDA8L1RlbUF4aXNUeXA+DQogICAgPE1lbnVObT7jgrvjgrDjg6Hjg7Pjg4jmg4XloLE8L01lbnVObT4NCiAgICA8SXRlbU5tPuWjsuS4iue3j+WIqeebijwvSXRlbU5tPg0KICAgIDxDb2xObT7lvZPmnJ/oqr/mlbTpoY08L0NvbE5tPg0KICAgIDxPcmlnaW5hbFZhbD4tNTYwLDY1NCwwMDA8L09yaWdpbmFsVmFsPg0KICAgIDxMYXN0TnVtVmFsPi01NjA8L0xhc3ROdW1WYWw+DQogICAgPFJhd0xpbmtWYWw+LTU2MD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7" Error="">PD94bWwgdmVyc2lvbj0iMS4wIiBlbmNvZGluZz0idXRmLTgiPz4NCjxMaW5rSW5mb0V4Y2VsIHhtbG5zOnhzaT0iaHR0cDovL3d3dy53My5vcmcvMjAwMS9YTUxTY2hlbWEtaW5zdGFuY2UiIHhtbG5zOnhzZD0iaHR0cDovL3d3dy53My5vcmcvMjAwMS9YTUxTY2hlbWEiPg0KICA8TGlua0luZm9Db3JlPg0KICAgIDxMaW5rSWQ+NjM3PC9MaW5rSWQ+DQogICAgPEluZmxvd1ZhbD4zMjYuMDwvSW5mbG93VmFsPg0KICAgIDxEaXNwVmFsPjMyNi4wIDwvRGlzcFZhbD4NCiAgICA8TGFzdFVwZFRpbWU+MjAyNC8wNC8zMCAxMjo0MjozODwvTGFzdFVwZFRpbWU+DQogICAgPFdvcmtzaGVldE5NPlNFR01FTlTjgJBJRlJT44CRIDwvV29ya3NoZWV0Tk0+DQogICAgPExpbmtDZWxsQWRkcmVzc0ExPlAxNTwvTGlua0NlbGxBZGRyZXNzQTE+DQogICAgPExpbmtDZWxsQWRkcmVzc1IxQzE+UjE1QzE2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OTAwMDAwNDUxL1IzMDEwMlowMCM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TE8L0l0ZW1JZD4NCiAgICA8RGlzcEl0ZW1JZD5LMTEwMDAwMDA8L0Rpc3BJdGVtSWQ+DQogICAgPENvbElkPlIzMDEwMlowMCM8L0NvbElkPg0KICAgIDxUZW1BeGlzVHlwPjEwMDAwMDwvVGVtQXhpc1R5cD4NCiAgICA8TWVudU5tPuOCu+OCsOODoeODs+ODiOaDheWgsTwvTWVudU5tPg0KICAgIDxJdGVtTm0+5aOy5LiK57eP5Yip55uKPC9JdGVtTm0+DQogICAgPENvbE5tPuW9k+acn+mAo+e1kOWQiOioiDwvQ29sTm0+DQogICAgPE9yaWdpbmFsVmFsPjMyNSw5NTUsMzI4LDAwMDwvT3JpZ2luYWxWYWw+DQogICAgPExhc3ROdW1WYWw+MzI1LDk1NTwvTGFzdE51bVZhbD4NCiAgICA8UmF3TGlua1ZhbD4zMjUsOTU1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79" Error="">PD94bWwgdmVyc2lvbj0iMS4wIiBlbmNvZGluZz0idXRmLTgiPz4NCjxMaW5rSW5mb0V4Y2VsIHhtbG5zOnhzaT0iaHR0cDovL3d3dy53My5vcmcvMjAwMS9YTUxTY2hlbWEtaW5zdGFuY2UiIHhtbG5zOnhzZD0iaHR0cDovL3d3dy53My5vcmcvMjAwMS9YTUxTY2hlbWEiPg0KICA8TGlua0luZm9Db3JlPg0KICAgIDxMaW5rSWQ+Njc5PC9MaW5rSWQ+DQogICAgPEluZmxvd1ZhbD4yLjM8L0luZmxvd1ZhbD4NCiAgICA8RGlzcFZhbD4yLjMgPC9EaXNwVmFsPg0KICAgIDxMYXN0VXBkVGltZT4yMDI0LzA0LzMwIDEyOjM5OjAxPC9MYXN0VXBkVGltZT4NCiAgICA8V29ya3NoZWV0Tk0+U0VHTUVOVOOAkElGUlPjgJEgPC9Xb3Jrc2hlZXROTT4NCiAgICA8TGlua0NlbGxBZGRyZXNzQTE+UzY8L0xpbmtDZWxsQWRkcmVzc0ExPg0KICAgIDxMaW5rQ2VsbEFkZHJlc3NSMUMxPlI2QzE5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MTAyMDAwMDAjL1UzMDEwMDEwMDI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VMzAxMDAxMDAyPC9Db2xJZD4NCiAgICA8VGVtQXhpc1R5cD4xMDAwMDA8L1RlbUF4aXNUeXA+DQogICAgPE1lbnVObT7jgrvjgrDjg6Hjg7Pjg4jmg4XloLE8L01lbnVObT4NCiAgICA8SXRlbU5tPuOCu+OCsOODoeODs+ODiOWIqeebijwvSXRlbU5tPg0KICAgIDxDb2xObT7lvZPmnJ/oh6rli5Xou4o8L0NvbE5tPg0KICAgIDxPcmlnaW5hbFZhbD4yLDI4MSwxODksMDAwPC9PcmlnaW5hbFZhbD4NCiAgICA8TGFzdE51bVZhbD4yLDI4MTwvTGFzdE51bVZhbD4NCiAgICA8UmF3TGlua1ZhbD4yLDI4MT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80" Error="">PD94bWwgdmVyc2lvbj0iMS4wIiBlbmNvZGluZz0idXRmLTgiPz4NCjxMaW5rSW5mb0V4Y2VsIHhtbG5zOnhzaT0iaHR0cDovL3d3dy53My5vcmcvMjAwMS9YTUxTY2hlbWEtaW5zdGFuY2UiIHhtbG5zOnhzZD0iaHR0cDovL3d3dy53My5vcmcvMjAwMS9YTUxTY2hlbWEiPg0KICA8TGlua0luZm9Db3JlPg0KICAgIDxMaW5rSWQ+NjgwPC9MaW5rSWQ+DQogICAgPEluZmxvd1ZhbD40LjM8L0luZmxvd1ZhbD4NCiAgICA8RGlzcFZhbD40LjMgPC9EaXNwVmFsPg0KICAgIDxMYXN0VXBkVGltZT4yMDI0LzA0LzMwIDEyOjM5OjE3PC9MYXN0VXBkVGltZT4NCiAgICA8V29ya3NoZWV0Tk0+U0VHTUVOVOOAkElGUlPjgJEgPC9Xb3Jrc2hlZXROTT4NCiAgICA8TGlua0NlbGxBZGRyZXNzQTE+Uzc8L0xpbmtDZWxsQWRkcmVzc0ExPg0KICAgIDxMaW5rQ2VsbEFkZHJlc3NSMUMxPlI3QzE5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MTAyMDAwMDAjL1UzMDEwMDEwMDM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VMzAxMDAxMDAzPC9Db2xJZD4NCiAgICA8VGVtQXhpc1R5cD4xMDAwMDA8L1RlbUF4aXNUeXA+DQogICAgPE1lbnVObT7jgrvjgrDjg6Hjg7Pjg4jmg4XloLE8L01lbnVObT4NCiAgICA8SXRlbU5tPuOCu+OCsOODoeODs+ODiOWIqeebijwvSXRlbU5tPg0KICAgIDxDb2xObT7lvZPmnJ/oiKrnqbrnlKPmpa3jg7vkuqTpgJrjg5fjg63jgrjjgqfjgq/jg4g8L0NvbE5tPg0KICAgIDxPcmlnaW5hbFZhbD40LDMxNiw1MDEsMDAwPC9PcmlnaW5hbFZhbD4NCiAgICA8TGFzdE51bVZhbD40LDMxNjwvTGFzdE51bVZhbD4NCiAgICA8UmF3TGlua1ZhbD40LDMxNj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81" Error="">PD94bWwgdmVyc2lvbj0iMS4wIiBlbmNvZGluZz0idXRmLTgiPz4NCjxMaW5rSW5mb0V4Y2VsIHhtbG5zOnhzaT0iaHR0cDovL3d3dy53My5vcmcvMjAwMS9YTUxTY2hlbWEtaW5zdGFuY2UiIHhtbG5zOnhzZD0iaHR0cDovL3d3dy53My5vcmcvMjAwMS9YTUxTY2hlbWEiPg0KICA8TGlua0luZm9Db3JlPg0KICAgIDxMaW5rSWQ+NjgxPC9MaW5rSWQ+DQogICAgPEluZmxvd1ZhbD4xNS45PC9JbmZsb3dWYWw+DQogICAgPERpc3BWYWw+MTUuOSA8L0Rpc3BWYWw+DQogICAgPExhc3RVcGRUaW1lPjIwMjQvMDQvMzAgMTI6Mzk6MjU8L0xhc3RVcGRUaW1lPg0KICAgIDxXb3Jrc2hlZXROTT5TRUdNRU5U44CQSUZSU+OAkSA8L1dvcmtzaGVldE5NPg0KICAgIDxMaW5rQ2VsbEFkZHJlc3NBMT5TODwvTGlua0NlbGxBZGRyZXNzQTE+DQogICAgPExpbmtDZWxsQWRkcmVzc1IxQzE+UjhDMTk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xMDIwMDAwMCMvVTMwMTAwMTAwNS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UzMDEwMDEwMDU8L0NvbElkPg0KICAgIDxUZW1BeGlzVHlwPjEwMDAwMDwvVGVtQXhpc1R5cD4NCiAgICA8TWVudU5tPuOCu+OCsOODoeODs+ODiOaDheWgsTwvTWVudU5tPg0KICAgIDxJdGVtTm0+44K744Kw44Oh44Oz44OI5Yip55uKPC9JdGVtTm0+DQogICAgPENvbE5tPuW9k+acn+OCpOODs+ODleODqeODu+ODmOODq+OCueOCseOCojwvQ29sTm0+DQogICAgPE9yaWdpbmFsVmFsPjE1LDg1MSwwMTIsMDAwPC9PcmlnaW5hbFZhbD4NCiAgICA8TGFzdE51bVZhbD4xNSw4NTE8L0xhc3ROdW1WYWw+DQogICAgPFJhd0xpbmtWYWw+MTUsODUx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82" Error="">PD94bWwgdmVyc2lvbj0iMS4wIiBlbmNvZGluZz0idXRmLTgiPz4NCjxMaW5rSW5mb0V4Y2VsIHhtbG5zOnhzaT0iaHR0cDovL3d3dy53My5vcmcvMjAwMS9YTUxTY2hlbWEtaW5zdGFuY2UiIHhtbG5zOnhzZD0iaHR0cDovL3d3dy53My5vcmcvMjAwMS9YTUxTY2hlbWEiPg0KICA8TGlua0luZm9Db3JlPg0KICAgIDxMaW5rSWQ+NjgyPC9MaW5rSWQ+DQogICAgPEluZmxvd1ZhbD40My41PC9JbmZsb3dWYWw+DQogICAgPERpc3BWYWw+NDMuNSA8L0Rpc3BWYWw+DQogICAgPExhc3RVcGRUaW1lPjIwMjQvMDQvMzAgMTI6Mzk6MzE8L0xhc3RVcGRUaW1lPg0KICAgIDxXb3Jrc2hlZXROTT5TRUdNRU5U44CQSUZSU+OAkSA8L1dvcmtzaGVldE5NPg0KICAgIDxMaW5rQ2VsbEFkZHJlc3NBMT5TOTwvTGlua0NlbGxBZGRyZXNzQTE+DQogICAgPExpbmtDZWxsQWRkcmVzc1IxQzE+UjlDMTk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xMDIwMDAwMCMvVTMwMTAwMTAwNi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UzMDEwMDEwMDY8L0NvbElkPg0KICAgIDxUZW1BeGlzVHlwPjEwMDAwMDwvVGVtQXhpc1R5cD4NCiAgICA8TWVudU5tPuOCu+OCsOODoeODs+ODiOaDheWgsTwvTWVudU5tPg0KICAgIDxJdGVtTm0+44K744Kw44Oh44Oz44OI5Yip55uKPC9JdGVtTm0+DQogICAgPENvbE5tPuW9k+acn+mHkeWxnuODu+izh+a6kOODu+ODquOCteOCpOOCr+ODqzwvQ29sTm0+DQogICAgPE9yaWdpbmFsVmFsPjQzLDQ5MiwwNjksMDAwPC9PcmlnaW5hbFZhbD4NCiAgICA8TGFzdE51bVZhbD40Myw0OTI8L0xhc3ROdW1WYWw+DQogICAgPFJhd0xpbmtWYWw+NDMsNDky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56" Error="">PD94bWwgdmVyc2lvbj0iMS4wIiBlbmNvZGluZz0idXRmLTgiPz4NCjxMaW5rSW5mb0V4Y2VsIHhtbG5zOnhzaT0iaHR0cDovL3d3dy53My5vcmcvMjAwMS9YTUxTY2hlbWEtaW5zdGFuY2UiIHhtbG5zOnhzZD0iaHR0cDovL3d3dy53My5vcmcvMjAwMS9YTUxTY2hlbWEiPg0KICA8TGlua0luZm9Db3JlPg0KICAgIDxMaW5rSWQ+NjU2PC9MaW5rSWQ+DQogICAgPEluZmxvd1ZhbD4xNC44PC9JbmZsb3dWYWw+DQogICAgPERpc3BWYWw+MTQuOCA8L0Rpc3BWYWw+DQogICAgPExhc3RVcGRUaW1lPjIwMjQvMDQvMzAgMTI6Mzk6NDk8L0xhc3RVcGRUaW1lPg0KICAgIDxXb3Jrc2hlZXROTT5TRUdNRU5U44CQSUZSU+OAkSA8L1dvcmtzaGVldE5NPg0KICAgIDxMaW5rQ2VsbEFkZHJlc3NBMT5TMTA8L0xpbmtDZWxsQWRkcmVzc0ExPg0KICAgIDxMaW5rQ2VsbEFkZHJlc3NSMUMxPlIxMEMxOT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EwMjAwMDAwIy9VMzAxMDAxMDA3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MTAyMDAwMDAjPC9JdGVtSWQ+DQogICAgPERpc3BJdGVtSWQ+SzEwMjAwMDAwMDwvRGlzcEl0ZW1JZD4NCiAgICA8Q29sSWQ+VTMwMTAwMTAwNzwvQ29sSWQ+DQogICAgPFRlbUF4aXNUeXA+MTAwMDAwPC9UZW1BeGlzVHlwPg0KICAgIDxNZW51Tm0+44K744Kw44Oh44Oz44OI5oOF5aCxPC9NZW51Tm0+DQogICAgPEl0ZW1ObT7jgrvjgrDjg6Hjg7Pjg4jliKnnm4o8L0l0ZW1ObT4NCiAgICA8Q29sTm0+5b2T5pyf5YyW5a2mPC9Db2xObT4NCiAgICA8T3JpZ2luYWxWYWw+MTQsNzczLDAyNywwMDA8L09yaWdpbmFsVmFsPg0KICAgIDxMYXN0TnVtVmFsPjE0LDc3MzwvTGFzdE51bVZhbD4NCiAgICA8UmF3TGlua1ZhbD4xNCw3NzM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55" Error="">PD94bWwgdmVyc2lvbj0iMS4wIiBlbmNvZGluZz0idXRmLTgiPz4NCjxMaW5rSW5mb0V4Y2VsIHhtbG5zOnhzaT0iaHR0cDovL3d3dy53My5vcmcvMjAwMS9YTUxTY2hlbWEtaW5zdGFuY2UiIHhtbG5zOnhzZD0iaHR0cDovL3d3dy53My5vcmcvMjAwMS9YTUxTY2hlbWEiPg0KICA8TGlua0luZm9Db3JlPg0KICAgIDxMaW5rSWQ+NjU1PC9MaW5rSWQ+DQogICAgPEluZmxvd1ZhbD43LjU8L0luZmxvd1ZhbD4NCiAgICA8RGlzcFZhbD43LjUgPC9EaXNwVmFsPg0KICAgIDxMYXN0VXBkVGltZT4yMDI0LzA0LzMwIDEyOjMzOjU5PC9MYXN0VXBkVGltZT4NCiAgICA8V29ya3NoZWV0Tk0+U0VHTUVOVOOAkElGUlPjgJEgPC9Xb3Jrc2hlZXROTT4NCiAgICA8TGlua0NlbGxBZGRyZXNzQTE+UzExPC9MaW5rQ2VsbEFkZHJlc3NBMT4NCiAgICA8TGlua0NlbGxBZGRyZXNzUjFDMT5SMTFDMTk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xMDIwMDAwMCMvVTMwMTAwMTAwOC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UzMDEwMDEwMDg8L0NvbElkPg0KICAgIDxUZW1BeGlzVHlwPjEwMDAwMDwvVGVtQXhpc1R5cD4NCiAgICA8TWVudU5tPuOCu+OCsOODoeODs+ODiOaDheWgsTwvTWVudU5tPg0KICAgIDxJdGVtTm0+44K744Kw44Oh44Oz44OI5Yip55uKPC9JdGVtTm0+DQogICAgPENvbE5tPuW9k+acn+eUn+a0u+eUo+alreODu+OCouOCsOODquODk+OCuOODjeOCuTwvQ29sTm0+DQogICAgPE9yaWdpbmFsVmFsPjcsNDY0LDM1NSwwMDA8L09yaWdpbmFsVmFsPg0KICAgIDxMYXN0TnVtVmFsPjcsNDY0PC9MYXN0TnVtVmFsPg0KICAgIDxSYXdMaW5rVmFsPjcsNDY0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52" Error="">PD94bWwgdmVyc2lvbj0iMS4wIiBlbmNvZGluZz0idXRmLTgiPz4NCjxMaW5rSW5mb0V4Y2VsIHhtbG5zOnhzaT0iaHR0cDovL3d3dy53My5vcmcvMjAwMS9YTUxTY2hlbWEtaW5zdGFuY2UiIHhtbG5zOnhzZD0iaHR0cDovL3d3dy53My5vcmcvMjAwMS9YTUxTY2hlbWEiPg0KICA8TGlua0luZm9Db3JlPg0KICAgIDxMaW5rSWQ+NjUyPC9MaW5rSWQ+DQogICAgPEluZmxvd1ZhbD4xMy4xPC9JbmZsb3dWYWw+DQogICAgPERpc3BWYWw+MTMuMSA8L0Rpc3BWYWw+DQogICAgPExhc3RVcGRUaW1lPjIwMjQvMDQvMzAgMTI6MzM6NTk8L0xhc3RVcGRUaW1lPg0KICAgIDxXb3Jrc2hlZXROTT5TRUdNRU5U44CQSUZSU+OAkSA8L1dvcmtzaGVldE5NPg0KICAgIDxMaW5rQ2VsbEFkZHJlc3NBMT5TMTI8L0xpbmtDZWxsQWRkcmVzc0ExPg0KICAgIDxMaW5rQ2VsbEFkZHJlc3NSMUMxPlIxMkMxOT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EwMjAwMDAwIy9VMzAxMDAxMDA5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MTAyMDAwMDAjPC9JdGVtSWQ+DQogICAgPERpc3BJdGVtSWQ+SzEwMjAwMDAwMDwvRGlzcEl0ZW1JZD4NCiAgICA8Q29sSWQ+VTMwMTAwMTAwOTwvQ29sSWQ+DQogICAgPFRlbUF4aXNUeXA+MTAwMDAwPC9UZW1BeGlzVHlwPg0KICAgIDxNZW51Tm0+44K744Kw44Oh44Oz44OI5oOF5aCxPC9NZW51Tm0+DQogICAgPEl0ZW1ObT7jgrvjgrDjg6Hjg7Pjg4jliKnnm4o8L0l0ZW1ObT4NCiAgICA8Q29sTm0+5b2T5pyf44Oq44OG44O844Or44O744Kz44Oz44K344Ol44O844Oe44O844K144O844OT44K5PC9Db2xObT4NCiAgICA8T3JpZ2luYWxWYWw+MTMsMTA4LDQ3OCwwMDA8L09yaWdpbmFsVmFsPg0KICAgIDxMYXN0TnVtVmFsPjEzLDEwODwvTGFzdE51bVZhbD4NCiAgICA8UmF3TGlua1ZhbD4xMywxMDg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53" Error="">PD94bWwgdmVyc2lvbj0iMS4wIiBlbmNvZGluZz0idXRmLTgiPz4NCjxMaW5rSW5mb0V4Y2VsIHhtbG5zOnhzaT0iaHR0cDovL3d3dy53My5vcmcvMjAwMS9YTUxTY2hlbWEtaW5zdGFuY2UiIHhtbG5zOnhzZD0iaHR0cDovL3d3dy53My5vcmcvMjAwMS9YTUxTY2hlbWEiPg0KICA8TGlua0luZm9Db3JlPg0KICAgIDxMaW5rSWQ+NjUzPC9MaW5rSWQ+DQogICAgPEluZmxvd1ZhbD4tMC42PC9JbmZsb3dWYWw+DQogICAgPERpc3BWYWw+4payIDAuNiA8L0Rpc3BWYWw+DQogICAgPExhc3RVcGRUaW1lPjIwMjQvMDQvMzAgMTI6MzM6NTk8L0xhc3RVcGRUaW1lPg0KICAgIDxXb3Jrc2hlZXROTT5TRUdNRU5U44CQSUZSU+OAkSA8L1dvcmtzaGVldE5NPg0KICAgIDxMaW5rQ2VsbEFkZHJlc3NBMT5TMTM8L0xpbmtDZWxsQWRkcmVzc0ExPg0KICAgIDxMaW5rQ2VsbEFkZHJlc3NSMUMxPlIxM0MxOT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EwMjAwMDAwIy9SMzAxMDEwMDAj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MTAyMDAwMDAjPC9JdGVtSWQ+DQogICAgPERpc3BJdGVtSWQ+SzEwMjAwMDAwMDwvRGlzcEl0ZW1JZD4NCiAgICA8Q29sSWQ+UjMwMTAxMDAwIzwvQ29sSWQ+DQogICAgPFRlbUF4aXNUeXA+MTAwMDAwPC9UZW1BeGlzVHlwPg0KICAgIDxNZW51Tm0+44K744Kw44Oh44Oz44OI5oOF5aCxPC9NZW51Tm0+DQogICAgPEl0ZW1ObT7jgrvjgrDjg6Hjg7Pjg4jliKnnm4o8L0l0ZW1ObT4NCiAgICA8Q29sTm0+5b2T5pyf44Gd44Gu5LuWPC9Db2xObT4NCiAgICA8T3JpZ2luYWxWYWw+LTU1Myw5MzIsMDAwPC9PcmlnaW5hbFZhbD4NCiAgICA8TGFzdE51bVZhbD4tNTUzPC9MYXN0TnVtVmFsPg0KICAgIDxSYXdMaW5rVmFsPi01NTM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54" Error="">PD94bWwgdmVyc2lvbj0iMS4wIiBlbmNvZGluZz0idXRmLTgiPz4NCjxMaW5rSW5mb0V4Y2VsIHhtbG5zOnhzaT0iaHR0cDovL3d3dy53My5vcmcvMjAwMS9YTUxTY2hlbWEtaW5zdGFuY2UiIHhtbG5zOnhzZD0iaHR0cDovL3d3dy53My5vcmcvMjAwMS9YTUxTY2hlbWEiPg0KICA8TGlua0luZm9Db3JlPg0KICAgIDxMaW5rSWQ+NjU0PC9MaW5rSWQ+DQogICAgPEluZmxvd1ZhbD4wLjA8L0luZmxvd1ZhbD4NCiAgICA8RGlzcFZhbD4wLjAgPC9EaXNwVmFsPg0KICAgIDxMYXN0VXBkVGltZT4yMDI0LzA0LzMwIDEyOjMzOjU5PC9MYXN0VXBkVGltZT4NCiAgICA8V29ya3NoZWV0Tk0+U0VHTUVOVOOAkElGUlPjgJEgPC9Xb3Jrc2hlZXROTT4NCiAgICA8TGlua0NlbGxBZGRyZXNzQTE+UzE0PC9MaW5rQ2VsbEFkZHJlc3NBMT4NCiAgICA8TGlua0NlbGxBZGRyZXNzUjFDMT5SMTRDMTk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xMDIwMDAwMCMvUjMwMTAyMDAwIy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EwMjAwMDAwIzwvSXRlbUlkPg0KICAgIDxEaXNwSXRlbUlkPksxMDIwMDAwMDA8L0Rpc3BJdGVtSWQ+DQogICAgPENvbElkPlIzMDEwMjAwMCM8L0NvbElkPg0KICAgIDxUZW1BeGlzVHlwPjEwMDAwMDwvVGVtQXhpc1R5cD4NCiAgICA8TWVudU5tPuOCu+OCsOODoeODs+ODiOaDheWgsTwvTWVudU5tPg0KICAgIDxJdGVtTm0+44K744Kw44Oh44Oz44OI5Yip55uKPC9JdGVtTm0+DQogICAgPENvbE5tPuW9k+acn+iqv+aVtOmhjTwvQ29sTm0+DQogICAgPE9yaWdpbmFsVmFsPjMzLDA2NCwwMDA8L09yaWdpbmFsVmFsPg0KICAgIDxMYXN0TnVtVmFsPjMzPC9MYXN0TnVtVmFsPg0KICAgIDxSYXdMaW5rVmFsPjMz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50" Error="">PD94bWwgdmVyc2lvbj0iMS4wIiBlbmNvZGluZz0idXRmLTgiPz4NCjxMaW5rSW5mb0V4Y2VsIHhtbG5zOnhzaT0iaHR0cDovL3d3dy53My5vcmcvMjAwMS9YTUxTY2hlbWEtaW5zdGFuY2UiIHhtbG5zOnhzZD0iaHR0cDovL3d3dy53My5vcmcvMjAwMS9YTUxTY2hlbWEiPg0KICA8TGlua0luZm9Db3JlPg0KICAgIDxMaW5rSWQ+NjUwPC9MaW5rSWQ+DQogICAgPEluZmxvd1ZhbD4xMDAuODwvSW5mbG93VmFsPg0KICAgIDxEaXNwVmFsPjEwMC44IDwvRGlzcFZhbD4NCiAgICA8TGFzdFVwZFRpbWU+MjAyNC8wNC8zMCAxMjozMzo1OTwvTGFzdFVwZFRpbWU+DQogICAgPFdvcmtzaGVldE5NPlNFR01FTlTjgJBJRlJT44CRIDwvV29ya3NoZWV0Tk0+DQogICAgPExpbmtDZWxsQWRkcmVzc0ExPlMxNTwvTGlua0NlbGxBZGRyZXNzQTE+DQogICAgPExpbmtDZWxsQWRkcmVzc1IxQzE+UjE1QzE5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MTAyMDAwMDAjL1IzMDEwMlowMCM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xMDIwMDAwMCM8L0l0ZW1JZD4NCiAgICA8RGlzcEl0ZW1JZD5LMTAyMDAwMDAwPC9EaXNwSXRlbUlkPg0KICAgIDxDb2xJZD5SMzAxMDJaMDAjPC9Db2xJZD4NCiAgICA8VGVtQXhpc1R5cD4xMDAwMDA8L1RlbUF4aXNUeXA+DQogICAgPE1lbnVObT7jgrvjgrDjg6Hjg7Pjg4jmg4XloLE8L01lbnVObT4NCiAgICA8SXRlbU5tPuOCu+OCsOODoeODs+ODiOWIqeebijwvSXRlbU5tPg0KICAgIDxDb2xObT7lvZPmnJ/pgKPntZDlkIjoqIg8L0NvbE5tPg0KICAgIDxPcmlnaW5hbFZhbD4xMDAsNzY1LDc2MywwMDA8L09yaWdpbmFsVmFsPg0KICAgIDxMYXN0TnVtVmFsPjEwMCw3NjU8L0xhc3ROdW1WYWw+DQogICAgPFJhd0xpbmtWYWw+MTAwLDc2NT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9" Error="">PD94bWwgdmVyc2lvbj0iMS4wIiBlbmNvZGluZz0idXRmLTgiPz4NCjxMaW5rSW5mb0V4Y2VsIHhtbG5zOnhzaT0iaHR0cDovL3d3dy53My5vcmcvMjAwMS9YTUxTY2hlbWEtaW5zdGFuY2UiIHhtbG5zOnhzZD0iaHR0cDovL3d3dy53My5vcmcvMjAwMS9YTUxTY2hlbWEiPg0KICA8TGlua0luZm9Db3JlPg0KICAgIDxMaW5rSWQ+NjM5PC9MaW5rSWQ+DQogICAgPEluZmxvd1ZhbD4yOTAuNzwvSW5mbG93VmFsPg0KICAgIDxEaXNwVmFsPjI5MC43IDwvRGlzcFZhbD4NCiAgICA8TGFzdFVwZFRpbWU+MjAyNC8wNC8zMCAxMjozMzo1OTwvTGFzdFVwZFRpbWU+DQogICAgPFdvcmtzaGVldE5NPlNFR01FTlTjgJBJRlJT44CRIDwvV29ya3NoZWV0Tk0+DQogICAgPExpbmtDZWxsQWRkcmVzc0ExPlY2PC9MaW5rQ2VsbEFkZHJlc3NBMT4NCiAgICA8TGlua0NlbGxBZGRyZXNzUjFDMT5SNkMyM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0NS9VMzAxMDAxMDAy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yPC9Db2xJZD4NCiAgICA8VGVtQXhpc1R5cD4xMDAwMDA8L1RlbUF4aXNUeXA+DQogICAgPE1lbnVObT7jgrvjgrDjg6Hjg7Pjg4jmg4XloLE8L01lbnVObT4NCiAgICA8SXRlbU5tPuOCu+OCsOODoeODs+ODiOizh+eUozwvSXRlbU5tPg0KICAgIDxDb2xObT7lvZPmnJ/oh6rli5Xou4o8L0NvbE5tPg0KICAgIDxPcmlnaW5hbFZhbD4yOTAsNjc1LDUwNiwwMDA8L09yaWdpbmFsVmFsPg0KICAgIDxMYXN0TnVtVmFsPjI5MCw2NzU8L0xhc3ROdW1WYWw+DQogICAgPFJhd0xpbmtWYWw+MjkwLDY3NT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38" Error="">PD94bWwgdmVyc2lvbj0iMS4wIiBlbmNvZGluZz0idXRmLTgiPz4NCjxMaW5rSW5mb0V4Y2VsIHhtbG5zOnhzaT0iaHR0cDovL3d3dy53My5vcmcvMjAwMS9YTUxTY2hlbWEtaW5zdGFuY2UiIHhtbG5zOnhzZD0iaHR0cDovL3d3dy53My5vcmcvMjAwMS9YTUxTY2hlbWEiPg0KICA8TGlua0luZm9Db3JlPg0KICAgIDxMaW5rSWQ+NjM4PC9MaW5rSWQ+DQogICAgPEluZmxvd1ZhbD4yMDQuMzwvSW5mbG93VmFsPg0KICAgIDxEaXNwVmFsPjIwNC4zIDwvRGlzcFZhbD4NCiAgICA8TGFzdFVwZFRpbWU+MjAyNC8wNC8zMCAxMjozMzo1OTwvTGFzdFVwZFRpbWU+DQogICAgPFdvcmtzaGVldE5NPlNFR01FTlTjgJBJRlJT44CRIDwvV29ya3NoZWV0Tk0+DQogICAgPExpbmtDZWxsQWRkcmVzc0ExPlY3PC9MaW5rQ2VsbEFkZHJlc3NBMT4NCiAgICA8TGlua0NlbGxBZGRyZXNzUjFDMT5SN0MyM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0NS9VMzAxMDAxMDAz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zPC9Db2xJZD4NCiAgICA8VGVtQXhpc1R5cD4xMDAwMDA8L1RlbUF4aXNUeXA+DQogICAgPE1lbnVObT7jgrvjgrDjg6Hjg7Pjg4jmg4XloLE8L01lbnVObT4NCiAgICA8SXRlbU5tPuOCu+OCsOODoeODs+ODiOizh+eUozwvSXRlbU5tPg0KICAgIDxDb2xObT7lvZPmnJ/oiKrnqbrnlKPmpa3jg7vkuqTpgJrjg5fjg63jgrjjgqfjgq/jg4g8L0NvbE5tPg0KICAgIDxPcmlnaW5hbFZhbD4yMDQsMzM0LDU1OSwwMDA8L09yaWdpbmFsVmFsPg0KICAgIDxMYXN0TnVtVmFsPjIwNCwzMzQ8L0xhc3ROdW1WYWw+DQogICAgPFJhd0xpbmtWYWw+MjA0LDMzND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40" Error="">PD94bWwgdmVyc2lvbj0iMS4wIiBlbmNvZGluZz0idXRmLTgiPz4NCjxMaW5rSW5mb0V4Y2VsIHhtbG5zOnhzaT0iaHR0cDovL3d3dy53My5vcmcvMjAwMS9YTUxTY2hlbWEtaW5zdGFuY2UiIHhtbG5zOnhzZD0iaHR0cDovL3d3dy53My5vcmcvMjAwMS9YTUxTY2hlbWEiPg0KICA8TGlua0luZm9Db3JlPg0KICAgIDxMaW5rSWQ+NjQwPC9MaW5rSWQ+DQogICAgPEluZmxvd1ZhbD41NDcuNjwvSW5mbG93VmFsPg0KICAgIDxEaXNwVmFsPjU0Ny42IDwvRGlzcFZhbD4NCiAgICA8TGFzdFVwZFRpbWU+MjAyNC8wNC8zMCAxMjozMzo1OTwvTGFzdFVwZFRpbWU+DQogICAgPFdvcmtzaGVldE5NPlNFR01FTlTjgJBJRlJT44CRIDwvV29ya3NoZWV0Tk0+DQogICAgPExpbmtDZWxsQWRkcmVzc0ExPlY4PC9MaW5rQ2VsbEFkZHJlc3NBMT4NCiAgICA8TGlua0NlbGxBZGRyZXNzUjFDMT5SOEMyM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0NS9VMzAxMDAxMDA1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1PC9Db2xJZD4NCiAgICA8VGVtQXhpc1R5cD4xMDAwMDA8L1RlbUF4aXNUeXA+DQogICAgPE1lbnVObT7jgrvjgrDjg6Hjg7Pjg4jmg4XloLE8L01lbnVObT4NCiAgICA8SXRlbU5tPuOCu+OCsOODoeODs+ODiOizh+eUozwvSXRlbU5tPg0KICAgIDxDb2xObT7lvZPmnJ/jgqTjg7Pjg5Xjg6njg7vjg5jjg6vjgrnjgrHjgqI8L0NvbE5tPg0KICAgIDxPcmlnaW5hbFZhbD41NDcsNjM0LDE1MiwwMDA8L09yaWdpbmFsVmFsPg0KICAgIDxMYXN0TnVtVmFsPjU0Nyw2MzQ8L0xhc3ROdW1WYWw+DQogICAgPFJhd0xpbmtWYWw+NTQ3LDYzND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45" Error="">PD94bWwgdmVyc2lvbj0iMS4wIiBlbmNvZGluZz0idXRmLTgiPz4NCjxMaW5rSW5mb0V4Y2VsIHhtbG5zOnhzaT0iaHR0cDovL3d3dy53My5vcmcvMjAwMS9YTUxTY2hlbWEtaW5zdGFuY2UiIHhtbG5zOnhzZD0iaHR0cDovL3d3dy53My5vcmcvMjAwMS9YTUxTY2hlbWEiPg0KICA8TGlua0luZm9Db3JlPg0KICAgIDxMaW5rSWQ+NjQ1PC9MaW5rSWQ+DQogICAgPEluZmxvd1ZhbD41MzMuNDwvSW5mbG93VmFsPg0KICAgIDxEaXNwVmFsPjUzMy40IDwvRGlzcFZhbD4NCiAgICA8TGFzdFVwZFRpbWU+MjAyNC8wNC8zMCAxMjozMzo1OTwvTGFzdFVwZFRpbWU+DQogICAgPFdvcmtzaGVldE5NPlNFR01FTlTjgJBJRlJT44CRIDwvV29ya3NoZWV0Tk0+DQogICAgPExpbmtDZWxsQWRkcmVzc0ExPlY5PC9MaW5rQ2VsbEFkZHJlc3NBMT4NCiAgICA8TGlua0NlbGxBZGRyZXNzUjFDMT5SOUMyM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0NS9VMzAxMDAxMDA2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VMzAxMDAxMDA2PC9Db2xJZD4NCiAgICA8VGVtQXhpc1R5cD4xMDAwMDA8L1RlbUF4aXNUeXA+DQogICAgPE1lbnVObT7jgrvjgrDjg6Hjg7Pjg4jmg4XloLE8L01lbnVObT4NCiAgICA8SXRlbU5tPuOCu+OCsOODoeODs+ODiOizh+eUozwvSXRlbU5tPg0KICAgIDxDb2xObT7lvZPmnJ/ph5HlsZ7jg7vos4fmupDjg7vjg6rjgrXjgqTjgq/jg6s8L0NvbE5tPg0KICAgIDxPcmlnaW5hbFZhbD41MzMsMzY2LDY4MCwwMDA8L09yaWdpbmFsVmFsPg0KICAgIDxMYXN0TnVtVmFsPjUzMywzNjY8L0xhc3ROdW1WYWw+DQogICAgPFJhd0xpbmtWYWw+NTMzLDM2Nj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644" Error="">PD94bWwgdmVyc2lvbj0iMS4wIiBlbmNvZGluZz0idXRmLTgiPz4NCjxMaW5rSW5mb0V4Y2VsIHhtbG5zOnhzaT0iaHR0cDovL3d3dy53My5vcmcvMjAwMS9YTUxTY2hlbWEtaW5zdGFuY2UiIHhtbG5zOnhzZD0iaHR0cDovL3d3dy53My5vcmcvMjAwMS9YTUxTY2hlbWEiPg0KICA8TGlua0luZm9Db3JlPg0KICAgIDxMaW5rSWQ+NjQ0PC9MaW5rSWQ+DQogICAgPEluZmxvd1ZhbD4zMjQuOTwvSW5mbG93VmFsPg0KICAgIDxEaXNwVmFsPjMyNC45IDwvRGlzcFZhbD4NCiAgICA8TGFzdFVwZFRpbWU+MjAyNC8wNC8zMCAxMjozMzo1OTwvTGFzdFVwZFRpbWU+DQogICAgPFdvcmtzaGVldE5NPlNFR01FTlTjgJBJRlJT44CRIDwvV29ya3NoZWV0Tk0+DQogICAgPExpbmtDZWxsQWRkcmVzc0ExPlYxMDwvTGlua0NlbGxBZGRyZXNzQTE+DQogICAgPExpbmtDZWxsQWRkcmVzc1IxQzE+UjEwQzIy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OTAwMDAwNDQ1L1UzMDEwMDEwMDc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UzMDEwMDEwMDc8L0NvbElkPg0KICAgIDxUZW1BeGlzVHlwPjEwMDAwMDwvVGVtQXhpc1R5cD4NCiAgICA8TWVudU5tPuOCu+OCsOODoeODs+ODiOaDheWgsTwvTWVudU5tPg0KICAgIDxJdGVtTm0+44K744Kw44Oh44Oz44OI6LOH55SjPC9JdGVtTm0+DQogICAgPENvbE5tPuW9k+acn+WMluWtpjwvQ29sTm0+DQogICAgPE9yaWdpbmFsVmFsPjMyNCw4NzIsMjA2LDAwMDwvT3JpZ2luYWxWYWw+DQogICAgPExhc3ROdW1WYWw+MzI0LDg3MjwvTGFzdE51bVZhbD4NCiAgICA8UmF3TGlua1ZhbD4zMjQsODcy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43" Error="">PD94bWwgdmVyc2lvbj0iMS4wIiBlbmNvZGluZz0idXRmLTgiPz4NCjxMaW5rSW5mb0V4Y2VsIHhtbG5zOnhzaT0iaHR0cDovL3d3dy53My5vcmcvMjAwMS9YTUxTY2hlbWEtaW5zdGFuY2UiIHhtbG5zOnhzZD0iaHR0cDovL3d3dy53My5vcmcvMjAwMS9YTUxTY2hlbWEiPg0KICA8TGlua0luZm9Db3JlPg0KICAgIDxMaW5rSWQ+NjQzPC9MaW5rSWQ+DQogICAgPEluZmxvd1ZhbD4yNTguMzwvSW5mbG93VmFsPg0KICAgIDxEaXNwVmFsPjI1OC4zIDwvRGlzcFZhbD4NCiAgICA8TGFzdFVwZFRpbWU+MjAyNC8wNC8zMCAxMjozMzo1OTwvTGFzdFVwZFRpbWU+DQogICAgPFdvcmtzaGVldE5NPlNFR01FTlTjgJBJRlJT44CRIDwvV29ya3NoZWV0Tk0+DQogICAgPExpbmtDZWxsQWRkcmVzc0ExPlYxMTwvTGlua0NlbGxBZGRyZXNzQTE+DQogICAgPExpbmtDZWxsQWRkcmVzc1IxQzE+UjExQzIy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OTAwMDAwNDQ1L1UzMDEwMDEwMDg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UzMDEwMDEwMDg8L0NvbElkPg0KICAgIDxUZW1BeGlzVHlwPjEwMDAwMDwvVGVtQXhpc1R5cD4NCiAgICA8TWVudU5tPuOCu+OCsOODoeODs+ODiOaDheWgsTwvTWVudU5tPg0KICAgIDxJdGVtTm0+44K744Kw44Oh44Oz44OI6LOH55SjPC9JdGVtTm0+DQogICAgPENvbE5tPuW9k+acn+eUn+a0u+eUo+alreODu+OCouOCsOODquODk+OCuOODjeOCuTwvQ29sTm0+DQogICAgPE9yaWdpbmFsVmFsPjI1OCwzMzksMzU3LDAwMDwvT3JpZ2luYWxWYWw+DQogICAgPExhc3ROdW1WYWw+MjU4LDMzOTwvTGFzdE51bVZhbD4NCiAgICA8UmF3TGlua1ZhbD4yNTgsMzM5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83" Error="">PD94bWwgdmVyc2lvbj0iMS4wIiBlbmNvZGluZz0idXRmLTgiPz4NCjxMaW5rSW5mb0V4Y2VsIHhtbG5zOnhzaT0iaHR0cDovL3d3dy53My5vcmcvMjAwMS9YTUxTY2hlbWEtaW5zdGFuY2UiIHhtbG5zOnhzZD0iaHR0cDovL3d3dy53My5vcmcvMjAwMS9YTUxTY2hlbWEiPg0KICA8TGlua0luZm9Db3JlPg0KICAgIDxMaW5rSWQ+NjgzPC9MaW5rSWQ+DQogICAgPEluZmxvd1ZhbD41MzMuNjwvSW5mbG93VmFsPg0KICAgIDxEaXNwVmFsPjUzMy42IDwvRGlzcFZhbD4NCiAgICA8TGFzdFVwZFRpbWU+MjAyNC8wNC8zMCAxMjozOTo1ODwvTGFzdFVwZFRpbWU+DQogICAgPFdvcmtzaGVldE5NPlNFR01FTlTjgJBJRlJT44CRIDwvV29ya3NoZWV0Tk0+DQogICAgPExpbmtDZWxsQWRkcmVzc0ExPlYxMjwvTGlua0NlbGxBZGRyZXNzQTE+DQogICAgPExpbmtDZWxsQWRkcmVzc1IxQzE+UjEyQzIy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OTAwMDAwNDQ1L1UzMDEwMDEwMDk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UzMDEwMDEwMDk8L0NvbElkPg0KICAgIDxUZW1BeGlzVHlwPjEwMDAwMDwvVGVtQXhpc1R5cD4NCiAgICA8TWVudU5tPuOCu+OCsOODoeODs+ODiOaDheWgsTwvTWVudU5tPg0KICAgIDxJdGVtTm0+44K744Kw44Oh44Oz44OI6LOH55SjPC9JdGVtTm0+DQogICAgPENvbE5tPuW9k+acn+ODquODhuODvOODq+ODu+OCs+ODs+OCt+ODpeODvOODnuODvOOCteODvOODk+OCuTwvQ29sTm0+DQogICAgPE9yaWdpbmFsVmFsPjUzMyw1NjcsODQ1LDAwMDwvT3JpZ2luYWxWYWw+DQogICAgPExhc3ROdW1WYWw+NTMzLDU2NzwvTGFzdE51bVZhbD4NCiAgICA8UmF3TGlua1ZhbD41MzMsNTY3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84" Error="">PD94bWwgdmVyc2lvbj0iMS4wIiBlbmNvZGluZz0idXRmLTgiPz4NCjxMaW5rSW5mb0V4Y2VsIHhtbG5zOnhzaT0iaHR0cDovL3d3dy53My5vcmcvMjAwMS9YTUxTY2hlbWEtaW5zdGFuY2UiIHhtbG5zOnhzZD0iaHR0cDovL3d3dy53My5vcmcvMjAwMS9YTUxTY2hlbWEiPg0KICA8TGlua0luZm9Db3JlPg0KICAgIDxMaW5rSWQ+Njg0PC9MaW5rSWQ+DQogICAgPEluZmxvd1ZhbD4yOTkuNTwvSW5mbG93VmFsPg0KICAgIDxEaXNwVmFsPjI5OS41IDwvRGlzcFZhbD4NCiAgICA8TGFzdFVwZFRpbWU+MjAyNC8wNC8zMCAxMjo0MDowNTwvTGFzdFVwZFRpbWU+DQogICAgPFdvcmtzaGVldE5NPlNFR01FTlTjgJBJRlJT44CRIDwvV29ya3NoZWV0Tk0+DQogICAgPExpbmtDZWxsQWRkcmVzc0ExPlYxMzwvTGlua0NlbGxBZGRyZXNzQTE+DQogICAgPExpbmtDZWxsQWRkcmVzc1IxQzE+UjEzQzIyPC9MaW5rQ2VsbEFkZHJlc3NSMUMxPg0KICAgIDxDZWxsQmFja2dyb3VuZENvbG9yPjE2Nzc3MjE1PC9DZWxsQmFja2dyb3VuZENvbG9yPg0KICAgIDxDZWxsQmFja2dyb3VuZENvbG9ySW5kZXg+LTQxNDI8L0NlbGxCYWNrZ3JvdW5kQ29sb3JJbmRleD4NCiAgPC9MaW5rSW5mb0NvcmU+DQogIDxMaW5rSW5mb1hzYT4NCiAgICA8QXVJZD4wNTU5Ny8yMS8xLzAvRDIzMDIwMDA1MDA1MDAwMDAwMDAvMS8xLzI0Mi9LOTAwMDAwNDQ1L1IzMDEwMTAwMCMvMTAwMDAwPC9BdUlkPg0KICAgIDxDb21wYW55SWQ+MDU1OTc8L0NvbXBhbnlJZD4NCiAgICA8QWNQZXJpb2Q+MjE8L0FjUGVyaW9kPg0KICAgIDxQZXJpb2RUeXA+MTwvUGVyaW9kVHlwPg0KICAgIDxQZXJpb2REdGxUeXA+MDwvUGVyaW9kRHRsVHlwPg0KICAgIDxQZXJpb2RTdGFydERhdGU+MjAyNC8wMS8wMTwvUGVyaW9kU3RhcnREYXRlPg0KICAgIDxEdEtpbmRJZD5EMjMwMjAwMDUwMDUwMDAwMDAwMDwvRHRLaW5kSWQ+DQogICAgPERvY1R5cD4xPC9Eb2NUeXA+DQogICAgPERvY1R5cE5tIC8+DQogICAgPFN1bUFjVHlwPjE8L1N1bUFjVHlwPg0KICAgIDxTaGVldFR5cD4yNDI8L1NoZWV0VHlwPg0KICAgIDxTaGVldE5tPumWi+ekuuaVsOWApOeiuuiqjSjplovnpLrljZjkvY0xKTwvU2hlZXRObT4NCiAgICA8SXRlbUlkPks5MDAwMDA0NDU8L0l0ZW1JZD4NCiAgICA8RGlzcEl0ZW1JZD5LMTA2MDAwMDA8L0Rpc3BJdGVtSWQ+DQogICAgPENvbElkPlIzMDEwMTAwMCM8L0NvbElkPg0KICAgIDxUZW1BeGlzVHlwPjEwMDAwMDwvVGVtQXhpc1R5cD4NCiAgICA8TWVudU5tPuOCu+OCsOODoeODs+ODiOaDheWgsTwvTWVudU5tPg0KICAgIDxJdGVtTm0+44K744Kw44Oh44Oz44OI6LOH55SjPC9JdGVtTm0+DQogICAgPENvbE5tPuW9k+acn+OBneOBruS7ljwvQ29sTm0+DQogICAgPE9yaWdpbmFsVmFsPjI5OSw0ODQsMDA0LDAwMDwvT3JpZ2luYWxWYWw+DQogICAgPExhc3ROdW1WYWw+Mjk5LDQ4NDwvTGFzdE51bVZhbD4NCiAgICA8UmF3TGlua1ZhbD4yOTksNDg0PC9SYXdMaW5rVmFsPg0KICAgIDxWaWV3VW5pdFR5cD43PC9WaWV3VW5pdFR5cD4NCiAgICA8RGVjaW1hbFBvaW50PjA8L0RlY2ltYWxQb2ludD4NCiAgICA8Um91bmRUeXA+MjwvUm91bmRUeXA+DQogICAgPE51bVRleHRUeXA+MTwvTnVtVGV4dFR5cD4NCiAgICA8Q2xhc3NUeXA+MzwvQ2xhc3NUeXA+DQogICAgPERUb3RhbFlNREhNUz4yMDI0LzA0LzI1IDE3OjE3OjE0PC9EVG90YWxZTURITVM+DQogICAgPERpc2Nsb3N1cmVJbnB1dFR5cD4xPC9EaXNjbG9zdXJlSW5wdXRUeXA+DQogIDwvTGlua0luZm9Yc2E+DQogIDxMaW5rSW5mb0NoYW5nZVNldHRpbmc+DQogICAgPFplcm9EaXNwVHlwPjQ8L1plcm9EaXNwVHlwPg0KICAgIDxFYXNOdW1WaWV3VW5pdFR5cD4xMD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685" Error="">PD94bWwgdmVyc2lvbj0iMS4wIiBlbmNvZGluZz0idXRmLTgiPz4NCjxMaW5rSW5mb0V4Y2VsIHhtbG5zOnhzaT0iaHR0cDovL3d3dy53My5vcmcvMjAwMS9YTUxTY2hlbWEtaW5zdGFuY2UiIHhtbG5zOnhzZD0iaHR0cDovL3d3dy53My5vcmcvMjAwMS9YTUxTY2hlbWEiPg0KICA8TGlua0luZm9Db3JlPg0KICAgIDxMaW5rSWQ+Njg1PC9MaW5rSWQ+DQogICAgPEluZmxvd1ZhbD4tMTA1LjQ8L0luZmxvd1ZhbD4NCiAgICA8RGlzcFZhbD4oMTA1LjQpPC9EaXNwVmFsPg0KICAgIDxMYXN0VXBkVGltZT4yMDI0LzA0LzMwIDEyOjQwOjEyPC9MYXN0VXBkVGltZT4NCiAgICA8V29ya3NoZWV0Tk0+U0VHTUVOVOOAkElGUlPjgJEgPC9Xb3Jrc2hlZXROTT4NCiAgICA8TGlua0NlbGxBZGRyZXNzQTE+VjE0PC9MaW5rQ2VsbEFkZHJlc3NBMT4NCiAgICA8TGlua0NlbGxBZGRyZXNzUjFDMT5SMTRDMjI8L0xpbmtDZWxsQWRkcmVzc1IxQzE+DQogICAgPENlbGxCYWNrZ3JvdW5kQ29sb3I+MTY3NzcyMTU8L0NlbGxCYWNrZ3JvdW5kQ29sb3I+DQogICAgPENlbGxCYWNrZ3JvdW5kQ29sb3JJbmRleD4tNDE0MjwvQ2VsbEJhY2tncm91bmRDb2xvckluZGV4Pg0KICA8L0xpbmtJbmZvQ29yZT4NCiAgPExpbmtJbmZvWHNhPg0KICAgIDxBdUlkPjA1NTk3LzIxLzEvMC9EMjMwMjAwMDUwMDUwMDAwMDAwMC8xLzEvMjQyL0s5MDAwMDA0NDUvUjMwMTAyMDAwIy8xMDAwMDA8L0F1SWQ+DQogICAgPENvbXBhbnlJZD4wNTU5NzwvQ29tcGFueUlkPg0KICAgIDxBY1BlcmlvZD4yMTwvQWNQZXJpb2Q+DQogICAgPFBlcmlvZFR5cD4xPC9QZXJpb2RUeXA+DQogICAgPFBlcmlvZER0bFR5cD4wPC9QZXJpb2REdGxUeXA+DQogICAgPFBlcmlvZFN0YXJ0RGF0ZT4yMDI0LzAxLzAxPC9QZXJpb2RTdGFydERhdGU+DQogICAgPER0S2luZElkPkQyMzAyMDAwNTAwNTAwMDAwMDAwPC9EdEtpbmRJZD4NCiAgICA8RG9jVHlwPjE8L0RvY1R5cD4NCiAgICA8RG9jVHlwTm0gLz4NCiAgICA8U3VtQWNUeXA+MTwvU3VtQWNUeXA+DQogICAgPFNoZWV0VHlwPjI0MjwvU2hlZXRUeXA+DQogICAgPFNoZWV0Tm0+6ZaL56S65pWw5YCk56K66KqNKOmWi+ekuuWNmOS9jTEpPC9TaGVldE5tPg0KICAgIDxJdGVtSWQ+SzkwMDAwMDQ0NTwvSXRlbUlkPg0KICAgIDxEaXNwSXRlbUlkPksxMDYwMDAwMDwvRGlzcEl0ZW1JZD4NCiAgICA8Q29sSWQ+UjMwMTAyMDAwIzwvQ29sSWQ+DQogICAgPFRlbUF4aXNUeXA+MTAwMDAwPC9UZW1BeGlzVHlwPg0KICAgIDxNZW51Tm0+44K744Kw44Oh44Oz44OI5oOF5aCxPC9NZW51Tm0+DQogICAgPEl0ZW1ObT7jgrvjgrDjg6Hjg7Pjg4jos4fnlKM8L0l0ZW1ObT4NCiAgICA8Q29sTm0+5b2T5pyf6Kq/5pW06aGNPC9Db2xObT4NCiAgICA8T3JpZ2luYWxWYWw+LTEwNSw0MDAsODI4LDAwMDwvT3JpZ2luYWxWYWw+DQogICAgPExhc3ROdW1WYWw+LTEwNSw0MDA8L0xhc3ROdW1WYWw+DQogICAgPFJhd0xpbmtWYWw+LTEwNSw0MDA8L1Jhd0xpbmtWYWw+DQogICAgPFZpZXdVbml0VHlwPjc8L1ZpZXdVbml0VHlwPg0KICAgIDxEZWNpbWFsUG9pbnQ+MDwvRGVjaW1hbFBvaW50Pg0KICAgIDxSb3VuZFR5cD4yPC9Sb3VuZFR5cD4NCiAgICA8TnVtVGV4dFR5cD4xPC9OdW1UZXh0VHlwPg0KICAgIDxDbGFzc1R5cD4zPC9DbGFzc1R5cD4NCiAgICA8RFRvdGFsWU1ESE1TPjIwMjQvMDQvMjUgMTc6MTc6M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649" Error="">PD94bWwgdmVyc2lvbj0iMS4wIiBlbmNvZGluZz0idXRmLTgiPz4NCjxMaW5rSW5mb0V4Y2VsIHhtbG5zOnhzaT0iaHR0cDovL3d3dy53My5vcmcvMjAwMS9YTUxTY2hlbWEtaW5zdGFuY2UiIHhtbG5zOnhzZD0iaHR0cDovL3d3dy53My5vcmcvMjAwMS9YTUxTY2hlbWEiPg0KICA8TGlua0luZm9Db3JlPg0KICAgIDxMaW5rSWQ+NjQ5PC9MaW5rSWQ+DQogICAgPEluZmxvd1ZhbD4yLDg4Ni44PC9JbmZsb3dWYWw+DQogICAgPERpc3BWYWw+Miw4ODYuOCA8L0Rpc3BWYWw+DQogICAgPExhc3RVcGRUaW1lPjIwMjQvMDQvMzAgMTQ6MjA6NTE8L0xhc3RVcGRUaW1lPg0KICAgIDxXb3Jrc2hlZXROTT5TRUdNRU5U44CQSUZSU+OAkSA8L1dvcmtzaGVldE5NPg0KICAgIDxMaW5rQ2VsbEFkZHJlc3NBMT5WMTU8L0xpbmtDZWxsQWRkcmVzc0ExPg0KICAgIDxMaW5rQ2VsbEFkZHJlc3NSMUMxPlIxNUMyMjwvTGlua0NlbGxBZGRyZXNzUjFDMT4NCiAgICA8Q2VsbEJhY2tncm91bmRDb2xvcj4xNjc3NzIxNTwvQ2VsbEJhY2tncm91bmRDb2xvcj4NCiAgICA8Q2VsbEJhY2tncm91bmRDb2xvckluZGV4Pi00MTQyPC9DZWxsQmFja2dyb3VuZENvbG9ySW5kZXg+DQogIDwvTGlua0luZm9Db3JlPg0KICA8TGlua0luZm9Yc2E+DQogICAgPEF1SWQ+MDU1OTcvMjEvMS8wL0QyMzAyMDAwNTAwNTAwMDAwMDAwLzEvMS8yNDIvSzkwMDAwMDQ0NS9SMzAxMDJaMDAjLzEwMDAwMDwvQXVJZD4NCiAgICA8Q29tcGFueUlkPjA1NTk3PC9Db21wYW55SWQ+DQogICAgPEFjUGVyaW9kPjIxPC9BY1BlcmlvZD4NCiAgICA8UGVyaW9kVHlwPjE8L1BlcmlvZFR5cD4NCiAgICA8UGVyaW9kRHRsVHlwPjA8L1BlcmlvZER0bFR5cD4NCiAgICA8UGVyaW9kU3RhcnREYXRlPjIwMjQvMDEvMDE8L1BlcmlvZFN0YXJ0RGF0ZT4NCiAgICA8RHRLaW5kSWQ+RDIzMDIwMDA1MDA1MDAwMDAwMDA8L0R0S2luZElkPg0KICAgIDxEb2NUeXA+MTwvRG9jVHlwPg0KICAgIDxEb2NUeXBObSAvPg0KICAgIDxTdW1BY1R5cD4xPC9TdW1BY1R5cD4NCiAgICA8U2hlZXRUeXA+MjQyPC9TaGVldFR5cD4NCiAgICA8U2hlZXRObT7plovnpLrmlbDlgKTnorroqo0o6ZaL56S65Y2Y5L2NMSk8L1NoZWV0Tm0+DQogICAgPEl0ZW1JZD5LOTAwMDAwNDQ1PC9JdGVtSWQ+DQogICAgPERpc3BJdGVtSWQ+SzEwNjAwMDAwPC9EaXNwSXRlbUlkPg0KICAgIDxDb2xJZD5SMzAxMDJaMDAjPC9Db2xJZD4NCiAgICA8VGVtQXhpc1R5cD4xMDAwMDA8L1RlbUF4aXNUeXA+DQogICAgPE1lbnVObT7jgrvjgrDjg6Hjg7Pjg4jmg4XloLE8L01lbnVObT4NCiAgICA8SXRlbU5tPuOCu+OCsOODoeODs+ODiOizh+eUozwvSXRlbU5tPg0KICAgIDxDb2xObT7lvZPmnJ/pgKPntZDlkIjoqIg8L0NvbE5tPg0KICAgIDxPcmlnaW5hbFZhbD4yLDg4Niw4NzMsNDgxLDAwMDwvT3JpZ2luYWxWYWw+DQogICAgPExhc3ROdW1WYWw+Miw4ODYsODczPC9MYXN0TnVtVmFsPg0KICAgIDxSYXdMaW5rVmFsPjIsODg2LDg3MzwvUmF3TGlua1ZhbD4NCiAgICA8Vmlld1VuaXRUeXA+NzwvVmlld1VuaXRUeXA+DQogICAgPERlY2ltYWxQb2ludD4wPC9EZWNpbWFsUG9pbnQ+DQogICAgPFJvdW5kVHlwPjI8L1JvdW5kVHlwPg0KICAgIDxOdW1UZXh0VHlwPjE8L051bVRleHRUeXA+DQogICAgPENsYXNzVHlwPjM8L0NsYXNzVHlwPg0KICAgIDxEVG90YWxZTURITVM+MjAyNC8wNC8yNSAxNzoxNzoxND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34" Error="">PD94bWwgdmVyc2lvbj0iMS4wIiBlbmNvZGluZz0idXRmLTgiPz4NCjxMaW5rSW5mb0V4Y2VsIHhtbG5zOnhzaT0iaHR0cDovL3d3dy53My5vcmcvMjAwMS9YTUxTY2hlbWEtaW5zdGFuY2UiIHhtbG5zOnhzZD0iaHR0cDovL3d3dy53My5vcmcvMjAwMS9YTUxTY2hlbWEiPg0KICA8TGlua0luZm9Db3JlPg0KICAgIDxMaW5rSWQ+OTM0PC9MaW5rSWQ+DQogICAgPEluZmxvd1ZhbD4xOTUsMzY0PC9JbmZsb3dWYWw+DQogICAgPERpc3BWYWw+MTk1LDM2NCA8L0Rpc3BWYWw+DQogICAgPExhc3RVcGRUaW1lPjIwMjUvMDcvMjggMTU6NTc6NDQ8L0xhc3RVcGRUaW1lPg0KICAgIDxXb3Jrc2hlZXROTT5CU+OAkElGUlPjgJE8L1dvcmtzaGVldE5NPg0KICAgIDxMaW5rQ2VsbEFkZHJlc3NBMT5SNjwvTGlua0NlbGxBZGRyZXNzQTE+DQogICAgPExpbmtDZWxsQWRkcmVzc1IxQzE+UjZ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MTwvSXRlbUlkPg0KICAgIDxEaXNwSXRlbUlkPksxMTAxMDEwMD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MTk1LDM2NCw5NjAsMDAwPC9PcmlnaW5hbFZhbD4NCiAgICA8TGFzdE51bVZhbD4xOTUsMzY0PC9MYXN0TnVtVmFsPg0KICAgIDxSYXdMaW5rVmFsPjE5NSwzNjQ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35" Error="">PD94bWwgdmVyc2lvbj0iMS4wIiBlbmNvZGluZz0idXRmLTgiPz4NCjxMaW5rSW5mb0V4Y2VsIHhtbG5zOnhzaT0iaHR0cDovL3d3dy53My5vcmcvMjAwMS9YTUxTY2hlbWEtaW5zdGFuY2UiIHhtbG5zOnhzZD0iaHR0cDovL3d3dy53My5vcmcvMjAwMS9YTUxTY2hlbWEiPg0KICA8TGlua0luZm9Db3JlPg0KICAgIDxMaW5rSWQ+OTM1PC9MaW5rSWQ+DQogICAgPEluZmxvd1ZhbD41LDk1NDwvSW5mbG93VmFsPg0KICAgIDxEaXNwVmFsPjUsOTU0IDwvRGlzcFZhbD4NCiAgICA8TGFzdFVwZFRpbWU+MjAyNS8wNy8yOCAxNTo1Nzo0NDwvTGFzdFVwZFRpbWU+DQogICAgPFdvcmtzaGVldE5NPkJT44CQSUZSU+OAkTwvV29ya3NoZWV0Tk0+DQogICAgPExpbmtDZWxsQWRkcmVzc0ExPlI3PC9MaW5rQ2VsbEFkZHJlc3NBMT4NCiAgICA8TGlua0NlbGxBZGRyZXNzUjFDMT5S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wM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yPC9JdGVtSWQ+DQogICAgPERpc3BJdGVtSWQ+SzExMDEwMjAwPC9EaXNwSXRlbUlkPg0KICAgIDxDb2xJZD5SMzAxMDAwMDAjPC9Db2xJZD4NCiAgICA8VGVtQXhpc1R5cD4xMDAwMDA8L1RlbUF4aXNUeXA+DQogICAgPE1lbnVObT7pgKPntZDosqHmlL/nirbmhYvoqIjnrpfmm7g8L01lbnVObT4NCiAgICA8SXRlbU5tPuWumuacn+mgkOmHkTwvSXRlbU5tPg0KICAgIDxDb2xObT7lvZPmnJ/ph5HpoY08L0NvbE5tPg0KICAgIDxPcmlnaW5hbFZhbD41LDk1NCw3MzgsMDAwPC9PcmlnaW5hbFZhbD4NCiAgICA8TGFzdE51bVZhbD41LDk1NDwvTGFzdE51bVZhbD4NCiAgICA8UmF3TGlua1ZhbD41LDk1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6" Error="">PD94bWwgdmVyc2lvbj0iMS4wIiBlbmNvZGluZz0idXRmLTgiPz4NCjxMaW5rSW5mb0V4Y2VsIHhtbG5zOnhzaT0iaHR0cDovL3d3dy53My5vcmcvMjAwMS9YTUxTY2hlbWEtaW5zdGFuY2UiIHhtbG5zOnhzZD0iaHR0cDovL3d3dy53My5vcmcvMjAwMS9YTUxTY2hlbWEiPg0KICA8TGlua0luZm9Db3JlPg0KICAgIDxMaW5rSWQ+OTM2PC9MaW5rSWQ+DQogICAgPEluZmxvd1ZhbD44OTYsMjA3PC9JbmZsb3dWYWw+DQogICAgPERpc3BWYWw+ODk2LDIwNyA8L0Rpc3BWYWw+DQogICAgPExhc3RVcGRUaW1lPjIwMjUvMDcvMjggMTU6NTc6NDU8L0xhc3RVcGRUaW1lPg0KICAgIDxXb3Jrc2hlZXROTT5CU+OAkElGUlPjgJE8L1dvcmtzaGVldE5NPg0KICAgIDxMaW5rQ2VsbEFkZHJlc3NBMT5SODwvTGlua0NlbGxBZGRyZXNzQTE+DQogICAgPExpbmtDZWxsQWRkcmVzc1IxQzE+Uj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MzwvSXRlbUlkPg0KICAgIDxEaXNwSXRlbUlkPksxMTAxMDMwMDwvRGlzcEl0ZW1JZD4NCiAgICA8Q29sSWQ+UjMwMTAwMDAwIzwvQ29sSWQ+DQogICAgPFRlbUF4aXNUeXA+MTAwMDAwPC9UZW1BeGlzVHlwPg0KICAgIDxNZW51Tm0+6YCj57WQ6LKh5pS/54q25oWL6KiI566X5pu4PC9NZW51Tm0+DQogICAgPEl0ZW1ObT7llrbmpa3lgrXmqKnlj4rjgbPjgZ3jga7ku5bjga7lgrXmqKk8L0l0ZW1ObT4NCiAgICA8Q29sTm0+5b2T5pyf6YeR6aGNPC9Db2xObT4NCiAgICA8T3JpZ2luYWxWYWw+ODk2LDIwNyw2OTYsMDAwPC9PcmlnaW5hbFZhbD4NCiAgICA8TGFzdE51bVZhbD44OTYsMjA3PC9MYXN0TnVtVmFsPg0KICAgIDxSYXdMaW5rVmFsPjg5NiwyMDc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37" Error="">PD94bWwgdmVyc2lvbj0iMS4wIiBlbmNvZGluZz0idXRmLTgiPz4NCjxMaW5rSW5mb0V4Y2VsIHhtbG5zOnhzaT0iaHR0cDovL3d3dy53My5vcmcvMjAwMS9YTUxTY2hlbWEtaW5zdGFuY2UiIHhtbG5zOnhzZD0iaHR0cDovL3d3dy53My5vcmcvMjAwMS9YTUxTY2hlbWEiPg0KICA8TGlua0luZm9Db3JlPg0KICAgIDxMaW5rSWQ+OTM3PC9MaW5rSWQ+DQogICAgPEluZmxvd1ZhbD4zLDU3NzwvSW5mbG93VmFsPg0KICAgIDxEaXNwVmFsPjMsNTc3IDwvRGlzcFZhbD4NCiAgICA8TGFzdFVwZFRpbWU+MjAyNS8wNy8yOCAxNTo1Nzo0NTwvTGFzdFVwZFRpbWU+DQogICAgPFdvcmtzaGVldE5NPkJT44CQSUZSU+OAkTwvV29ya3NoZWV0Tk0+DQogICAgPExpbmtDZWxsQWRkcmVzc0ExPlI5PC9MaW5rQ2VsbEFkZHJlc3NBMT4NCiAgICA8TGlua0NlbGxBZGRyZXNzUjFDMT5S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wN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0PC9JdGVtSWQ+DQogICAgPERpc3BJdGVtSWQ+SzExMDEwNDAwPC9EaXNwSXRlbUlkPg0KICAgIDxDb2xJZD5SMzAxMDAwMDAjPC9Db2xJZD4NCiAgICA8VGVtQXhpc1R5cD4xMDAwMDA8L1RlbUF4aXNUeXA+DQogICAgPE1lbnVObT7pgKPntZDosqHmlL/nirbmhYvoqIjnrpfmm7g8L01lbnVObT4NCiAgICA8SXRlbU5tPuODh+ODquODkOODhuOCo+ODlumHkeiejeizh+eUozwvSXRlbU5tPg0KICAgIDxDb2xObT7lvZPmnJ/ph5HpoY08L0NvbE5tPg0KICAgIDxPcmlnaW5hbFZhbD4zLDU3NywxMjMsMDAwPC9PcmlnaW5hbFZhbD4NCiAgICA8TGFzdE51bVZhbD4zLDU3NzwvTGFzdE51bVZhbD4NCiAgICA8UmF3TGlua1ZhbD4zLDU3Nz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8" Error="">PD94bWwgdmVyc2lvbj0iMS4wIiBlbmNvZGluZz0idXRmLTgiPz4NCjxMaW5rSW5mb0V4Y2VsIHhtbG5zOnhzaT0iaHR0cDovL3d3dy53My5vcmcvMjAwMS9YTUxTY2hlbWEtaW5zdGFuY2UiIHhtbG5zOnhzZD0iaHR0cDovL3d3dy53My5vcmcvMjAwMS9YTUxTY2hlbWEiPg0KICA8TGlua0luZm9Db3JlPg0KICAgIDxMaW5rSWQ+OTM4PC9MaW5rSWQ+DQogICAgPEluZmxvd1ZhbD4zMTQsMDY2PC9JbmZsb3dWYWw+DQogICAgPERpc3BWYWw+MzE0LDA2NiA8L0Rpc3BWYWw+DQogICAgPExhc3RVcGRUaW1lPjIwMjUvMDcvMjggMTU6NTc6NDU8L0xhc3RVcGRUaW1lPg0KICAgIDxXb3Jrc2hlZXROTT5CU+OAkElGUlPjgJE8L1dvcmtzaGVldE5NPg0KICAgIDxMaW5rQ2VsbEFkZHJlc3NBMT5SMTA8L0xpbmtDZWxsQWRkcmVzc0ExPg0KICAgIDxMaW5rQ2VsbEFkZHJlc3NSMUMxPlIx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w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1PC9JdGVtSWQ+DQogICAgPERpc3BJdGVtSWQ+SzExMDEwNTAwPC9EaXNwSXRlbUlkPg0KICAgIDxDb2xJZD5SMzAxMDAwMDAjPC9Db2xJZD4NCiAgICA8VGVtQXhpc1R5cD4xMDAwMDA8L1RlbUF4aXNUeXA+DQogICAgPE1lbnVObT7pgKPntZDosqHmlL/nirbmhYvoqIjnrpfmm7g8L01lbnVObT4NCiAgICA8SXRlbU5tPuajmuWNuOizh+eUozwvSXRlbU5tPg0KICAgIDxDb2xObT7lvZPmnJ/ph5HpoY08L0NvbE5tPg0KICAgIDxPcmlnaW5hbFZhbD4zMTQsMDY2LDI3MSwwMDA8L09yaWdpbmFsVmFsPg0KICAgIDxMYXN0TnVtVmFsPjMxNCwwNjY8L0xhc3ROdW1WYWw+DQogICAgPFJhd0xpbmtWYWw+MzE0LDA2Nj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39" Error="">PD94bWwgdmVyc2lvbj0iMS4wIiBlbmNvZGluZz0idXRmLTgiPz4NCjxMaW5rSW5mb0V4Y2VsIHhtbG5zOnhzaT0iaHR0cDovL3d3dy53My5vcmcvMjAwMS9YTUxTY2hlbWEtaW5zdGFuY2UiIHhtbG5zOnhzZD0iaHR0cDovL3d3dy53My5vcmcvMjAwMS9YTUxTY2hlbWEiPg0KICA8TGlua0luZm9Db3JlPg0KICAgIDxMaW5rSWQ+OTM5PC9MaW5rSWQ+DQogICAgPEluZmxvd1ZhbD42LDA4OTwvSW5mbG93VmFsPg0KICAgIDxEaXNwVmFsPjYsMDg5IDwvRGlzcFZhbD4NCiAgICA8TGFzdFVwZFRpbWU+MjAyNS8wNy8yOCAxNTo1Nzo0NTwvTGFzdFVwZFRpbWU+DQogICAgPFdvcmtzaGVldE5NPkJT44CQSUZSU+OAkTwvV29ya3NoZWV0Tk0+DQogICAgPExpbmtDZWxsQWRkcmVzc0ExPlIxMTwvTGlua0NlbGxBZGRyZXNzQTE+DQogICAgPExpbmtDZWxsQWRkcmVzc1IxQzE+UjE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A2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DY8L0l0ZW1JZD4NCiAgICA8RGlzcEl0ZW1JZD5LMTEwMTA2MDA8L0Rpc3BJdGVtSWQ+DQogICAgPENvbElkPlIzMDEwMDAwMCM8L0NvbElkPg0KICAgIDxUZW1BeGlzVHlwPjEwMDAwMDwvVGVtQXhpc1R5cD4NCiAgICA8TWVudU5tPumAo+e1kOiyoeaUv+eKtuaFi+ioiOeul+abuDwvTWVudU5tPg0KICAgIDxJdGVtTm0+5pyq5Y+O5rOV5Lq65omA5b6X56iOPC9JdGVtTm0+DQogICAgPENvbE5tPuW9k+acn+mHkemhjTwvQ29sTm0+DQogICAgPE9yaWdpbmFsVmFsPjYsMDg5LDAzNSwwMDA8L09yaWdpbmFsVmFsPg0KICAgIDxMYXN0TnVtVmFsPjYsMDg5PC9MYXN0TnVtVmFsPg0KICAgIDxSYXdMaW5rVmFsPjYsMDg5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0" Error="">PD94bWwgdmVyc2lvbj0iMS4wIiBlbmNvZGluZz0idXRmLTgiPz4NCjxMaW5rSW5mb0V4Y2VsIHhtbG5zOnhzaT0iaHR0cDovL3d3dy53My5vcmcvMjAwMS9YTUxTY2hlbWEtaW5zdGFuY2UiIHhtbG5zOnhzZD0iaHR0cDovL3d3dy53My5vcmcvMjAwMS9YTUxTY2hlbWEiPg0KICA8TGlua0luZm9Db3JlPg0KICAgIDxMaW5rSWQ+OTQwPC9MaW5rSWQ+DQogICAgPEluZmxvd1ZhbD4xOTYsNjU1PC9JbmZsb3dWYWw+DQogICAgPERpc3BWYWw+MTk2LDY1NSA8L0Rpc3BWYWw+DQogICAgPExhc3RVcGRUaW1lPjIwMjUvMDcvMjggMTU6NTc6NDU8L0xhc3RVcGRUaW1lPg0KICAgIDxXb3Jrc2hlZXROTT5CU+OAkElGUlPjgJE8L1dvcmtzaGVldE5NPg0KICAgIDxMaW5rQ2VsbEFkZHJlc3NBMT5SMTI8L0xpbmtDZWxsQWRkcmVzc0ExPg0KICAgIDxMaW5rQ2VsbEFkZHJlc3NSMUMxPlIx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xMDFB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UEwMDAjPC9JdGVtSWQ+DQogICAgPERpc3BJdGVtSWQ+SzExMDFBMDAwMDwvRGlzcEl0ZW1JZD4NCiAgICA8Q29sSWQ+UjMwMTAwMDAwIzwvQ29sSWQ+DQogICAgPFRlbUF4aXNUeXA+MTAwMDAwPC9UZW1BeGlzVHlwPg0KICAgIDxNZW51Tm0+6YCj57WQ6LKh5pS/54q25oWL6KiI566X5pu4PC9NZW51Tm0+DQogICAgPEl0ZW1ObT7jgZ3jga7ku5bjga7mtYHli5Xos4fnlKM8L0l0ZW1ObT4NCiAgICA8Q29sTm0+5b2T5pyf6YeR6aGNPC9Db2xObT4NCiAgICA8T3JpZ2luYWxWYWw+MTk2LDY1NSw5MjgsMDAwPC9PcmlnaW5hbFZhbD4NCiAgICA8TGFzdE51bVZhbD4xOTYsNjU1PC9MYXN0TnVtVmFsPg0KICAgIDxSYXdMaW5rVmFsPjE5Niw2NTU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1" Error="">PD94bWwgdmVyc2lvbj0iMS4wIiBlbmNvZGluZz0idXRmLTgiPz4NCjxMaW5rSW5mb0V4Y2VsIHhtbG5zOnhzaT0iaHR0cDovL3d3dy53My5vcmcvMjAwMS9YTUxTY2hlbWEtaW5zdGFuY2UiIHhtbG5zOnhzZD0iaHR0cDovL3d3dy53My5vcmcvMjAwMS9YTUxTY2hlbWEiPg0KICA8TGlua0luZm9Db3JlPg0KICAgIDxMaW5rSWQ+OTQxPC9MaW5rSWQ+DQogICAgPEluZmxvd1ZhbD4xLDYxNyw5MTU8L0luZmxvd1ZhbD4NCiAgICA8RGlzcFZhbD4xLDYxNyw5MTUgPC9EaXNwVmFsPg0KICAgIDxMYXN0VXBkVGltZT4yMDI1LzA3LzI4IDE1OjU3OjQ1PC9MYXN0VXBkVGltZT4NCiAgICA8V29ya3NoZWV0Tk0+QlPjgJBJRlJT44CRPC9Xb3Jrc2hlZXROTT4NCiAgICA8TGlua0NlbGxBZGRyZXNzQTE+UjEzPC9MaW5rQ2VsbEFkZHJlc3NBMT4NCiAgICA8TGlua0NlbGxBZGRyZXNzUjFDMT5SMT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g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ODwvSXRlbUlkPg0KICAgIDxEaXNwSXRlbUlkPksxMTAxQjAwMDwvRGlzcEl0ZW1JZD4NCiAgICA8Q29sSWQ+UjMwMTAwMDAwIzwvQ29sSWQ+DQogICAgPFRlbUF4aXNUeXA+MTAwMDAwPC9UZW1BeGlzVHlwPg0KICAgIDxNZW51Tm0+6YCj57WQ6LKh5pS/54q25oWL6KiI566X5pu4PC9NZW51Tm0+DQogICAgPEl0ZW1ObT7lsI/oqIg8L0l0ZW1ObT4NCiAgICA8Q29sTm0+5b2T5pyf6YeR6aGNPC9Db2xObT4NCiAgICA8T3JpZ2luYWxWYWw+MSw2MTcsOTE1LDc1MSwwMDA8L09yaWdpbmFsVmFsPg0KICAgIDxMYXN0TnVtVmFsPjEsNjE3LDkxNTwvTGFzdE51bVZhbD4NCiAgICA8UmF3TGlua1ZhbD4xLDYxNyw5MTU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2" Error="">PD94bWwgdmVyc2lvbj0iMS4wIiBlbmNvZGluZz0idXRmLTgiPz4NCjxMaW5rSW5mb0V4Y2VsIHhtbG5zOnhzaT0iaHR0cDovL3d3dy53My5vcmcvMjAwMS9YTUxTY2hlbWEtaW5zdGFuY2UiIHhtbG5zOnhzZD0iaHR0cDovL3d3dy53My5vcmcvMjAwMS9YTUxTY2hlbWEiPg0KICA8TGlua0luZm9Db3JlPg0KICAgIDxMaW5rSWQ+OTQyPC9MaW5rSWQ+DQogICAgPEluZmxvd1ZhbD4xNjA8L0luZmxvd1ZhbD4NCiAgICA8RGlzcFZhbD4xNjAgPC9EaXNwVmFsPg0KICAgIDxMYXN0VXBkVGltZT4yMDI1LzA3LzI4IDE1OjU3OjQ1PC9MYXN0VXBkVGltZT4NCiAgICA8V29ya3NoZWV0Tk0+QlPjgJBJRlJT44CRPC9Xb3Jrc2hlZXROTT4NCiAgICA8TGlua0NlbGxBZGRyZXNzQTE+UjE0PC9MaW5rQ2VsbEFkZHJlc3NBMT4NCiAgICA8TGlua0NlbGxBZGRyZXNzUjFDMT5SMTR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Dk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OTwvSXRlbUlkPg0KICAgIDxEaXNwSXRlbUlkPksxMTAxQzAwMDwvRGlzcEl0ZW1JZD4NCiAgICA8Q29sSWQ+UjMwMTAwMDAwIzwvQ29sSWQ+DQogICAgPFRlbUF4aXNUeXA+MTAwMDAwPC9UZW1BeGlzVHlwPg0KICAgIDxNZW51Tm0+6YCj57WQ6LKh5pS/54q25oWL6KiI566X5pu4PC9NZW51Tm0+DQogICAgPEl0ZW1ObT7lo7LljbTnm67nmoTjgafkv53mnInjgZnjgovos4fnlKM8L0l0ZW1ObT4NCiAgICA8Q29sTm0+5b2T5pyf6YeR6aGNPC9Db2xObT4NCiAgICA8T3JpZ2luYWxWYWw+MTYwLDAwMCwwMDA8L09yaWdpbmFsVmFsPg0KICAgIDxMYXN0TnVtVmFsPjE2MDwvTGFzdE51bVZhbD4NCiAgICA8UmF3TGlua1ZhbD4xNjA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3" Error="">PD94bWwgdmVyc2lvbj0iMS4wIiBlbmNvZGluZz0idXRmLTgiPz4NCjxMaW5rSW5mb0V4Y2VsIHhtbG5zOnhzaT0iaHR0cDovL3d3dy53My5vcmcvMjAwMS9YTUxTY2hlbWEtaW5zdGFuY2UiIHhtbG5zOnhzZD0iaHR0cDovL3d3dy53My5vcmcvMjAwMS9YTUxTY2hlbWEiPg0KICA8TGlua0luZm9Db3JlPg0KICAgIDxMaW5rSWQ+OTQzPC9MaW5rSWQ+DQogICAgPEluZmxvd1ZhbD4xLDYxOCwwNzU8L0luZmxvd1ZhbD4NCiAgICA8RGlzcFZhbD4xLDYxOCwwNzUgPC9EaXNwVmFsPg0KICAgIDxMYXN0VXBkVGltZT4yMDI1LzA3LzI4IDE1OjU3OjQ1PC9MYXN0VXBkVGltZT4NCiAgICA8V29ya3NoZWV0Tk0+QlPjgJBJRlJT44CRPC9Xb3Jrc2hlZXROTT4NCiAgICA8TGlua0NlbGxBZGRyZXNzQTE+UjE1PC9MaW5rQ2VsbEFkZHJlc3NBMT4NCiAgICA8TGlua0NlbGxBZGRyZXNzUjFDMT5SMT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Ax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NjE4LDA3NSw3NTEsMDAwPC9PcmlnaW5hbFZhbD4NCiAgICA8TGFzdE51bVZhbD4xLDYxOCwwNzU8L0xhc3ROdW1WYWw+DQogICAgPFJhd0xpbmtWYWw+MSw2MTgsMDc1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4" Error="">PD94bWwgdmVyc2lvbj0iMS4wIiBlbmNvZGluZz0idXRmLTgiPz4NCjxMaW5rSW5mb0V4Y2VsIHhtbG5zOnhzaT0iaHR0cDovL3d3dy53My5vcmcvMjAwMS9YTUxTY2hlbWEtaW5zdGFuY2UiIHhtbG5zOnhzZD0iaHR0cDovL3d3dy53My5vcmcvMjAwMS9YTUxTY2hlbWEiPg0KICA8TGlua0luZm9Db3JlPg0KICAgIDxMaW5rSWQ+OTQ0PC9MaW5rSWQ+DQogICAgPEluZmxvd1ZhbD4yODAsODQyPC9JbmZsb3dWYWw+DQogICAgPERpc3BWYWw+MjgwLDg0MiA8L0Rpc3BWYWw+DQogICAgPExhc3RVcGRUaW1lPjIwMjUvMDcvMjggMTU6NTc6NDU8L0xhc3RVcGRUaW1lPg0KICAgIDxXb3Jrc2hlZXROTT5CU+OAkElGUlPjgJE8L1dvcmtzaGVldE5NPg0KICAgIDxMaW5rQ2VsbEFkZHJlc3NBMT5SMTc8L0xpbmtDZWxsQWRkcmVzc0ExPg0KICAgIDxMaW5rQ2VsbEFkZHJlc3NSMUMxPlIx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wPC9JdGVtSWQ+DQogICAgPERpc3BJdGVtSWQ+SzExMDIwMTAwPC9EaXNwSXRlbUlkPg0KICAgIDxDb2xJZD5SMzAxMDAwMDAjPC9Db2xJZD4NCiAgICA8VGVtQXhpc1R5cD4xMDAwMDA8L1RlbUF4aXNUeXA+DQogICAgPE1lbnVObT7pgKPntZDosqHmlL/nirbmhYvoqIjnrpfmm7g8L01lbnVObT4NCiAgICA8SXRlbU5tPuacieW9ouWbuuWumuizh+eUozwvSXRlbU5tPg0KICAgIDxDb2xObT7lvZPmnJ/ph5HpoY08L0NvbE5tPg0KICAgIDxPcmlnaW5hbFZhbD4yODAsODQyLDczNywwMDA8L09yaWdpbmFsVmFsPg0KICAgIDxMYXN0TnVtVmFsPjI4MCw4NDI8L0xhc3ROdW1WYWw+DQogICAgPFJhd0xpbmtWYWw+MjgwLDg0Mj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5" Error="">PD94bWwgdmVyc2lvbj0iMS4wIiBlbmNvZGluZz0idXRmLTgiPz4NCjxMaW5rSW5mb0V4Y2VsIHhtbG5zOnhzaT0iaHR0cDovL3d3dy53My5vcmcvMjAwMS9YTUxTY2hlbWEtaW5zdGFuY2UiIHhtbG5zOnhzZD0iaHR0cDovL3d3dy53My5vcmcvMjAwMS9YTUxTY2hlbWEiPg0KICA8TGlua0luZm9Db3JlPg0KICAgIDxMaW5rSWQ+OTQ1PC9MaW5rSWQ+DQogICAgPEluZmxvd1ZhbD45MCw4NDE8L0luZmxvd1ZhbD4NCiAgICA8RGlzcFZhbD45MCw4NDEgPC9EaXNwVmFsPg0KICAgIDxMYXN0VXBkVGltZT4yMDI1LzA3LzI4IDE1OjU3OjQ1PC9MYXN0VXBkVGltZT4NCiAgICA8V29ya3NoZWV0Tk0+QlPjgJBJRlJT44CRPC9Xb3Jrc2hlZXROTT4NCiAgICA8TGlua0NlbGxBZGRyZXNzQTE+UjE4PC9MaW5rQ2VsbEFkZHJlc3NBMT4NCiAgICA8TGlua0NlbGxBZGRyZXNzUjFDMT5SMT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T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MTwvSXRlbUlkPg0KICAgIDxEaXNwSXRlbUlkPksxMTAyMDE1MDwvRGlzcEl0ZW1JZD4NCiAgICA8Q29sSWQ+UjMwMTAwMDAwIzwvQ29sSWQ+DQogICAgPFRlbUF4aXNUeXA+MTAwMDAwPC9UZW1BeGlzVHlwPg0KICAgIDxNZW51Tm0+6YCj57WQ6LKh5pS/54q25oWL6KiI566X5pu4PC9NZW51Tm0+DQogICAgPEl0ZW1ObT7kvb/nlKjmqKnos4fnlKM8L0l0ZW1ObT4NCiAgICA8Q29sTm0+5b2T5pyf6YeR6aGNPC9Db2xObT4NCiAgICA8T3JpZ2luYWxWYWw+OTAsODQxLDA2NiwwMDA8L09yaWdpbmFsVmFsPg0KICAgIDxMYXN0TnVtVmFsPjkwLDg0MTwvTGFzdE51bVZhbD4NCiAgICA8UmF3TGlua1ZhbD45MCw4NDE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46" Error="">PD94bWwgdmVyc2lvbj0iMS4wIiBlbmNvZGluZz0idXRmLTgiPz4NCjxMaW5rSW5mb0V4Y2VsIHhtbG5zOnhzaT0iaHR0cDovL3d3dy53My5vcmcvMjAwMS9YTUxTY2hlbWEtaW5zdGFuY2UiIHhtbG5zOnhzZD0iaHR0cDovL3d3dy53My5vcmcvMjAwMS9YTUxTY2hlbWEiPg0KICA8TGlua0luZm9Db3JlPg0KICAgIDxMaW5rSWQ+OTQ2PC9MaW5rSWQ+DQogICAgPEluZmxvd1ZhbD4xNjksNTUxPC9JbmZsb3dWYWw+DQogICAgPERpc3BWYWw+MTY5LDU1MSA8L0Rpc3BWYWw+DQogICAgPExhc3RVcGRUaW1lPjIwMjUvMDcvMjggMTU6NTc6NDU8L0xhc3RVcGRUaW1lPg0KICAgIDxXb3Jrc2hlZXROTT5CU+OAkElGUlPjgJE8L1dvcmtzaGVldE5NPg0KICAgIDxMaW5rQ2VsbEFkZHJlc3NBMT5SMTk8L0xpbmtDZWxsQWRkcmVzc0ExPg0KICAgIDxMaW5rQ2VsbEFkZHJlc3NSMUMxPlIx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M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xNjksNTUxLDY0MywwMDA8L09yaWdpbmFsVmFsPg0KICAgIDxMYXN0TnVtVmFsPjE2OSw1NTE8L0xhc3ROdW1WYWw+DQogICAgPFJhd0xpbmtWYWw+MTY5LDU1M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7" Error="">PD94bWwgdmVyc2lvbj0iMS4wIiBlbmNvZGluZz0idXRmLTgiPz4NCjxMaW5rSW5mb0V4Y2VsIHhtbG5zOnhzaT0iaHR0cDovL3d3dy53My5vcmcvMjAwMS9YTUxTY2hlbWEtaW5zdGFuY2UiIHhtbG5zOnhzZD0iaHR0cDovL3d3dy53My5vcmcvMjAwMS9YTUxTY2hlbWEiPg0KICA8TGlua0luZm9Db3JlPg0KICAgIDxMaW5rSWQ+OTQ3PC9MaW5rSWQ+DQogICAgPEluZmxvd1ZhbD4xMzAsNDA0PC9JbmZsb3dWYWw+DQogICAgPERpc3BWYWw+MTMwLDQwNCA8L0Rpc3BWYWw+DQogICAgPExhc3RVcGRUaW1lPjIwMjUvMDcvMjggMTU6NTc6NDU8L0xhc3RVcGRUaW1lPg0KICAgIDxXb3Jrc2hlZXROTT5CU+OAkElGUlPjgJE8L1dvcmtzaGVldE5NPg0KICAgIDxMaW5rQ2VsbEFkZHJlc3NBMT5SMjA8L0xpbmtDZWxsQWRkcmVzc0ExPg0KICAgIDxMaW5rQ2VsbEFkZHJlc3NSMUMxPlIy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M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MzAsNDA0LDA4MywwMDA8L09yaWdpbmFsVmFsPg0KICAgIDxMYXN0TnVtVmFsPjEzMCw0MDQ8L0xhc3ROdW1WYWw+DQogICAgPFJhd0xpbmtWYWw+MTMwLDQw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48" Error="">PD94bWwgdmVyc2lvbj0iMS4wIiBlbmNvZGluZz0idXRmLTgiPz4NCjxMaW5rSW5mb0V4Y2VsIHhtbG5zOnhzaT0iaHR0cDovL3d3dy53My5vcmcvMjAwMS9YTUxTY2hlbWEtaW5zdGFuY2UiIHhtbG5zOnhzZD0iaHR0cDovL3d3dy53My5vcmcvMjAwMS9YTUxTY2hlbWEiPg0KICA8TGlua0luZm9Db3JlPg0KICAgIDxMaW5rSWQ+OTQ4PC9MaW5rSWQ+DQogICAgPEluZmxvd1ZhbD44LDMxMzwvSW5mbG93VmFsPg0KICAgIDxEaXNwVmFsPjgsMzEzIDwvRGlzcFZhbD4NCiAgICA8TGFzdFVwZFRpbWU+MjAyNS8wNy8yOCAxNTo1Nzo0NTwvTGFzdFVwZFRpbWU+DQogICAgPFdvcmtzaGVldE5NPkJT44CQSUZSU+OAkTwvV29ya3NoZWV0Tk0+DQogICAgPExpbmtDZWxsQWRkcmVzc0ExPlIyMTwvTGlua0NlbGxBZGRyZXNzQTE+DQogICAgPExpbmtDZWxsQWRkcmVzc1IxQzE+UjI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E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Q8L0l0ZW1JZD4NCiAgICA8RGlzcEl0ZW1JZD5LMTEwMjA0MDA8L0Rpc3BJdGVtSWQ+DQogICAgPENvbElkPlIzMDEwMDAwMCM8L0NvbElkPg0KICAgIDxUZW1BeGlzVHlwPjEwMDAwMDwvVGVtQXhpc1R5cD4NCiAgICA8TWVudU5tPumAo+e1kOiyoeaUv+eKtuaFi+ioiOeul+abuDwvTWVudU5tPg0KICAgIDxJdGVtTm0+5oqV6LOH5LiN5YuV55SjPC9JdGVtTm0+DQogICAgPENvbE5tPuW9k+acn+mHkemhjTwvQ29sTm0+DQogICAgPE9yaWdpbmFsVmFsPjgsMzEzLDY3NywwMDA8L09yaWdpbmFsVmFsPg0KICAgIDxMYXN0TnVtVmFsPjgsMzEzPC9MYXN0TnVtVmFsPg0KICAgIDxSYXdMaW5rVmFsPjgsMzEz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49" Error="">PD94bWwgdmVyc2lvbj0iMS4wIiBlbmNvZGluZz0idXRmLTgiPz4NCjxMaW5rSW5mb0V4Y2VsIHhtbG5zOnhzaT0iaHR0cDovL3d3dy53My5vcmcvMjAwMS9YTUxTY2hlbWEtaW5zdGFuY2UiIHhtbG5zOnhzZD0iaHR0cDovL3d3dy53My5vcmcvMjAwMS9YTUxTY2hlbWEiPg0KICA8TGlua0luZm9Db3JlPg0KICAgIDxMaW5rSWQ+OTQ5PC9MaW5rSWQ+DQogICAgPEluZmxvd1ZhbD42MjksNTA0PC9JbmZsb3dWYWw+DQogICAgPERpc3BWYWw+NjI5LDUwNCA8L0Rpc3BWYWw+DQogICAgPExhc3RVcGRUaW1lPjIwMjUvMDcvMjggMTU6NTc6NDU8L0xhc3RVcGRUaW1lPg0KICAgIDxXb3Jrc2hlZXROTT5CU+OAkElGUlPjgJE8L1dvcmtzaGVldE5NPg0KICAgIDxMaW5rQ2VsbEFkZHJlc3NBMT5SMjI8L0xpbmtDZWxsQWRkcmVzc0ExPg0KICAgIDxMaW5rQ2VsbEFkZHJlc3NSMUMxPlIy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1PC9JdGVtSWQ+DQogICAgPERpc3BJdGVtSWQ+SzExMDIwNTAwPC9EaXNwSXRlbUlkPg0KICAgIDxDb2xJZD5SMzAxMDAwMDAjPC9Db2xJZD4NCiAgICA8VGVtQXhpc1R5cD4xMDAwMDA8L1RlbUF4aXNUeXA+DQogICAgPE1lbnVObT7pgKPntZDosqHmlL/nirbmhYvoqIjnrpfmm7g8L01lbnVObT4NCiAgICA8SXRlbU5tPuaMgeWIhuazleOBp+S8muioiOWHpueQhuOBleOCjOOBpuOBhOOCi+aKleizhzwvSXRlbU5tPg0KICAgIDxDb2xObT7lvZPmnJ/ph5HpoY08L0NvbE5tPg0KICAgIDxPcmlnaW5hbFZhbD42MjksNTA0LDUzNiwwMDA8L09yaWdpbmFsVmFsPg0KICAgIDxMYXN0TnVtVmFsPjYyOSw1MDQ8L0xhc3ROdW1WYWw+DQogICAgPFJhd0xpbmtWYWw+NjI5LDUw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0" Error="">PD94bWwgdmVyc2lvbj0iMS4wIiBlbmNvZGluZz0idXRmLTgiPz4NCjxMaW5rSW5mb0V4Y2VsIHhtbG5zOnhzaT0iaHR0cDovL3d3dy53My5vcmcvMjAwMS9YTUxTY2hlbWEtaW5zdGFuY2UiIHhtbG5zOnhzZD0iaHR0cDovL3d3dy53My5vcmcvMjAwMS9YTUxTY2hlbWEiPg0KICA8TGlua0luZm9Db3JlPg0KICAgIDxMaW5rSWQ+OTUwPC9MaW5rSWQ+DQogICAgPEluZmxvd1ZhbD45MCw4NTk8L0luZmxvd1ZhbD4NCiAgICA8RGlzcFZhbD45MCw4NTkgPC9EaXNwVmFsPg0KICAgIDxMYXN0VXBkVGltZT4yMDI1LzA3LzI4IDE1OjU3OjQ1PC9MYXN0VXBkVGltZT4NCiAgICA8V29ya3NoZWV0Tk0+QlPjgJBJRlJT44CRPC9Xb3Jrc2hlZXROTT4NCiAgICA8TGlua0NlbGxBZGRyZXNzQTE+UjIzPC9MaW5rQ2VsbEFkZHJlc3NBMT4NCiAgICA8TGlua0NlbGxBZGRyZXNzUjFDMT5SMj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TY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NjwvSXRlbUlkPg0KICAgIDxEaXNwSXRlbUlkPksxMTAyMDYwMDwvRGlzcEl0ZW1JZD4NCiAgICA8Q29sSWQ+UjMwMTAwMDAwIzwvQ29sSWQ+DQogICAgPFRlbUF4aXNUeXA+MTAwMDAwPC9UZW1BeGlzVHlwPg0KICAgIDxNZW51Tm0+6YCj57WQ6LKh5pS/54q25oWL6KiI566X5pu4PC9NZW51Tm0+DQogICAgPEl0ZW1ObT7llrbmpa3lgrXmqKnlj4rjgbPjgZ3jga7ku5bjga7lgrXmqKk8L0l0ZW1ObT4NCiAgICA8Q29sTm0+5b2T5pyf6YeR6aGNPC9Db2xObT4NCiAgICA8T3JpZ2luYWxWYWw+OTAsODU5LDY3NywwMDA8L09yaWdpbmFsVmFsPg0KICAgIDxMYXN0TnVtVmFsPjkwLDg1OTwvTGFzdE51bVZhbD4NCiAgICA8UmF3TGlua1ZhbD45MCw4NT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1" Error="">PD94bWwgdmVyc2lvbj0iMS4wIiBlbmNvZGluZz0idXRmLTgiPz4NCjxMaW5rSW5mb0V4Y2VsIHhtbG5zOnhzaT0iaHR0cDovL3d3dy53My5vcmcvMjAwMS9YTUxTY2hlbWEtaW5zdGFuY2UiIHhtbG5zOnhzZD0iaHR0cDovL3d3dy53My5vcmcvMjAwMS9YTUxTY2hlbWEiPg0KICA8TGlua0luZm9Db3JlPg0KICAgIDxMaW5rSWQ+OTUxPC9MaW5rSWQ+DQogICAgPEluZmxvd1ZhbD4xMzgsNjA0PC9JbmZsb3dWYWw+DQogICAgPERpc3BWYWw+MTM4LDYwNCA8L0Rpc3BWYWw+DQogICAgPExhc3RVcGRUaW1lPjIwMjUvMDcvMjggMTU6NTc6NDU8L0xhc3RVcGRUaW1lPg0KICAgIDxXb3Jrc2hlZXROTT5CU+OAkElGUlPjgJE8L1dvcmtzaGVldE5NPg0KICAgIDxMaW5rQ2VsbEFkZHJlc3NBMT5SMjQ8L0xpbmtDZWxsQWRkcmVzc0ExPg0KICAgIDxMaW5rQ2VsbEFkZHJlc3NSMUMxPlIy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x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3PC9JdGVtSWQ+DQogICAgPERpc3BJdGVtSWQ+SzExMDIwNzAwPC9EaXNwSXRlbUlkPg0KICAgIDxDb2xJZD5SMzAxMDAwMDAjPC9Db2xJZD4NCiAgICA8VGVtQXhpc1R5cD4xMDAwMDA8L1RlbUF4aXNUeXA+DQogICAgPE1lbnVObT7pgKPntZDosqHmlL/nirbmhYvoqIjnrpfmm7g8L01lbnVObT4NCiAgICA8SXRlbU5tPuOBneOBruS7luOBruaKleizhzwvSXRlbU5tPg0KICAgIDxDb2xObT7lvZPmnJ/ph5HpoY08L0NvbE5tPg0KICAgIDxPcmlnaW5hbFZhbD4xMzgsNjA0LDYzNCwwMDA8L09yaWdpbmFsVmFsPg0KICAgIDxMYXN0TnVtVmFsPjEzOCw2MDQ8L0xhc3ROdW1WYWw+DQogICAgPFJhd0xpbmtWYWw+MTM4LDYw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2" Error="">PD94bWwgdmVyc2lvbj0iMS4wIiBlbmNvZGluZz0idXRmLTgiPz4NCjxMaW5rSW5mb0V4Y2VsIHhtbG5zOnhzaT0iaHR0cDovL3d3dy53My5vcmcvMjAwMS9YTUxTY2hlbWEtaW5zdGFuY2UiIHhtbG5zOnhzZD0iaHR0cDovL3d3dy53My5vcmcvMjAwMS9YTUxTY2hlbWEiPg0KICA8TGlua0luZm9Db3JlPg0KICAgIDxMaW5rSWQ+OTUyPC9MaW5rSWQ+DQogICAgPEluZmxvd1ZhbD4zNzI8L0luZmxvd1ZhbD4NCiAgICA8RGlzcFZhbD4zNzIgPC9EaXNwVmFsPg0KICAgIDxMYXN0VXBkVGltZT4yMDI1LzA3LzI4IDE1OjU3OjQ1PC9MYXN0VXBkVGltZT4NCiAgICA8V29ya3NoZWV0Tk0+QlPjgJBJRlJT44CRPC9Xb3Jrc2hlZXROTT4NCiAgICA8TGlua0NlbGxBZGRyZXNzQTE+UjI1PC9MaW5rQ2VsbEFkZHJlc3NBMT4NCiAgICA8TGlua0NlbGxBZGRyZXNzUjFDMT5SMj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Tg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ODwvSXRlbUlkPg0KICAgIDxEaXNwSXRlbUlkPksxMTAyMDgwMDwvRGlzcEl0ZW1JZD4NCiAgICA8Q29sSWQ+UjMwMTAwMDAwIzwvQ29sSWQ+DQogICAgPFRlbUF4aXNUeXA+MTAwMDAwPC9UZW1BeGlzVHlwPg0KICAgIDxNZW51Tm0+6YCj57WQ6LKh5pS/54q25oWL6KiI566X5pu4PC9NZW51Tm0+DQogICAgPEl0ZW1ObT7jg4fjg6rjg5Djg4bjgqPjg5bph5Hono3os4fnlKM8L0l0ZW1ObT4NCiAgICA8Q29sTm0+5b2T5pyf6YeR6aGNPC9Db2xObT4NCiAgICA8T3JpZ2luYWxWYWw+MzcyLDAxNCwwMDA8L09yaWdpbmFsVmFsPg0KICAgIDxMYXN0TnVtVmFsPjM3MjwvTGFzdE51bVZhbD4NCiAgICA8UmF3TGlua1ZhbD4zNzI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3" Error="">PD94bWwgdmVyc2lvbj0iMS4wIiBlbmNvZGluZz0idXRmLTgiPz4NCjxMaW5rSW5mb0V4Y2VsIHhtbG5zOnhzaT0iaHR0cDovL3d3dy53My5vcmcvMjAwMS9YTUxTY2hlbWEtaW5zdGFuY2UiIHhtbG5zOnhzZD0iaHR0cDovL3d3dy53My5vcmcvMjAwMS9YTUxTY2hlbWEiPg0KICA8TGlua0luZm9Db3JlPg0KICAgIDxMaW5rSWQ+OTUzPC9MaW5rSWQ+DQogICAgPEluZmxvd1ZhbD42LDk1MDwvSW5mbG93VmFsPg0KICAgIDxEaXNwVmFsPjYsOTUwIDwvRGlzcFZhbD4NCiAgICA8TGFzdFVwZFRpbWU+MjAyNS8wNy8yOCAxNTo1Nzo0NTwvTGFzdFVwZFRpbWU+DQogICAgPFdvcmtzaGVldE5NPkJT44CQSUZSU+OAkTwvV29ya3NoZWV0Tk0+DQogICAgPExpbmtDZWxsQWRkcmVzc0ExPlIyNjwvTGlua0NlbGxBZGRyZXNzQTE+DQogICAgPExpbmtDZWxsQWRkcmVzc1IxQzE+UjI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MTEwMkE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AxMDAwMDAjPC9Db2xJZD4NCiAgICA8VGVtQXhpc1R5cD4xMDAwMDA8L1RlbUF4aXNUeXA+DQogICAgPE1lbnVObT7pgKPntZDosqHmlL/nirbmhYvoqIjnrpfmm7g8L01lbnVObT4NCiAgICA8SXRlbU5tPuOBneOBruS7luOBrumdnua1geWLleizh+eUozwvSXRlbU5tPg0KICAgIDxDb2xObT7lvZPmnJ/ph5HpoY08L0NvbE5tPg0KICAgIDxPcmlnaW5hbFZhbD42LDk1MCw1NTUsMDAwPC9PcmlnaW5hbFZhbD4NCiAgICA8TGFzdE51bVZhbD42LDk1MDwvTGFzdE51bVZhbD4NCiAgICA8UmF3TGlua1ZhbD42LDk1M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4" Error="">PD94bWwgdmVyc2lvbj0iMS4wIiBlbmNvZGluZz0idXRmLTgiPz4NCjxMaW5rSW5mb0V4Y2VsIHhtbG5zOnhzaT0iaHR0cDovL3d3dy53My5vcmcvMjAwMS9YTUxTY2hlbWEtaW5zdGFuY2UiIHhtbG5zOnhzZD0iaHR0cDovL3d3dy53My5vcmcvMjAwMS9YTUxTY2hlbWEiPg0KICA8TGlua0luZm9Db3JlPg0KICAgIDxMaW5rSWQ+OTU0PC9MaW5rSWQ+DQogICAgPEluZmxvd1ZhbD45LDcxOTwvSW5mbG93VmFsPg0KICAgIDxEaXNwVmFsPjksNzE5IDwvRGlzcFZhbD4NCiAgICA8TGFzdFVwZFRpbWU+MjAyNS8wNy8yOCAxNTo1Nzo0NTwvTGFzdFVwZFRpbWU+DQogICAgPFdvcmtzaGVldE5NPkJT44CQSUZSU+OAkTwvV29ya3NoZWV0Tk0+DQogICAgPExpbmtDZWxsQWRkcmVzc0ExPlIyNzwvTGlua0NlbGxBZGRyZXNzQTE+DQogICAgPExpbmtDZWxsQWRkcmVzc1IxQzE+UjI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E5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k8L0l0ZW1JZD4NCiAgICA8RGlzcEl0ZW1JZD5LMTEwMkIwMDA8L0Rpc3BJdGVtSWQ+DQogICAgPENvbElkPlIzMDEwMDAwMCM8L0NvbElkPg0KICAgIDxUZW1BeGlzVHlwPjEwMDAwMDwvVGVtQXhpc1R5cD4NCiAgICA8TWVudU5tPumAo+e1kOiyoeaUv+eKtuaFi+ioiOeul+abuDwvTWVudU5tPg0KICAgIDxJdGVtTm0+57mw5bu256iO6YeR6LOH55SjPC9JdGVtTm0+DQogICAgPENvbE5tPuW9k+acn+mHkemhjTwvQ29sTm0+DQogICAgPE9yaWdpbmFsVmFsPjksNzE5LDk5MywwMDA8L09yaWdpbmFsVmFsPg0KICAgIDxMYXN0TnVtVmFsPjksNzE5PC9MYXN0TnVtVmFsPg0KICAgIDxSYXdMaW5rVmFsPjksNzE5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5" Error="">PD94bWwgdmVyc2lvbj0iMS4wIiBlbmNvZGluZz0idXRmLTgiPz4NCjxMaW5rSW5mb0V4Y2VsIHhtbG5zOnhzaT0iaHR0cDovL3d3dy53My5vcmcvMjAwMS9YTUxTY2hlbWEtaW5zdGFuY2UiIHhtbG5zOnhzZD0iaHR0cDovL3d3dy53My5vcmcvMjAwMS9YTUxTY2hlbWEiPg0KICA8TGlua0luZm9Db3JlPg0KICAgIDxMaW5rSWQ+OTU1PC9MaW5rSWQ+DQogICAgPEluZmxvd1ZhbD4xLDU1NSw5NjQ8L0luZmxvd1ZhbD4NCiAgICA8RGlzcFZhbD4xLDU1NSw5NjQgPC9EaXNwVmFsPg0KICAgIDxMYXN0VXBkVGltZT4yMDI1LzA3LzI4IDE1OjU3OjQ1PC9MYXN0VXBkVGltZT4NCiAgICA8V29ya3NoZWV0Tk0+QlPjgJBJRlJT44CRPC9Xb3Jrc2hlZXROTT4NCiAgICA8TGlua0NlbGxBZGRyZXNzQTE+UjI4PC9MaW5rQ2VsbEFkZHJlc3NBMT4NCiAgICA8TGlua0NlbGxBZGRyZXNzUjFDMT5SMj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Ay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NTU1LDk2NCw2MTUsMDAwPC9PcmlnaW5hbFZhbD4NCiAgICA8TGFzdE51bVZhbD4xLDU1NSw5NjQ8L0xhc3ROdW1WYWw+DQogICAgPFJhd0xpbmtWYWw+MSw1NTUsOTY0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6" Error="">PD94bWwgdmVyc2lvbj0iMS4wIiBlbmNvZGluZz0idXRmLTgiPz4NCjxMaW5rSW5mb0V4Y2VsIHhtbG5zOnhzaT0iaHR0cDovL3d3dy53My5vcmcvMjAwMS9YTUxTY2hlbWEtaW5zdGFuY2UiIHhtbG5zOnhzZD0iaHR0cDovL3d3dy53My5vcmcvMjAwMS9YTUxTY2hlbWEiPg0KICA8TGlua0luZm9Db3JlPg0KICAgIDxMaW5rSWQ+OTU2PC9MaW5rSWQ+DQogICAgPEluZmxvd1ZhbD4zLDE3NCwwNDA8L0luZmxvd1ZhbD4NCiAgICA8RGlzcFZhbD4zLDE3NCwwNDAgPC9EaXNwVmFsPg0KICAgIDxMYXN0VXBkVGltZT4yMDI1LzA3LzI4IDE1OjU3OjQ1PC9MYXN0VXBkVGltZT4NCiAgICA8V29ya3NoZWV0Tk0+QlPjgJBJRlJT44CRPC9Xb3Jrc2hlZXROTT4NCiAgICA8TGlua0NlbGxBZGRyZXNzQTE+UjI5PC9MaW5rQ2VsbEFkZHJlc3NBMT4NCiAgICA8TGlua0NlbGxBZGRyZXNzUjFDMT5SMj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T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MsMTc0LDA0MCwzNjYsMDAwPC9PcmlnaW5hbFZhbD4NCiAgICA8TGFzdE51bVZhbD4zLDE3NCwwNDA8L0xhc3ROdW1WYWw+DQogICAgPFJhd0xpbmtWYWw+MywxNzQsMDQ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57" Error="">PD94bWwgdmVyc2lvbj0iMS4wIiBlbmNvZGluZz0idXRmLTgiPz4NCjxMaW5rSW5mb0V4Y2VsIHhtbG5zOnhzaT0iaHR0cDovL3d3dy53My5vcmcvMjAwMS9YTUxTY2hlbWEtaW5zdGFuY2UiIHhtbG5zOnhzZD0iaHR0cDovL3d3dy53My5vcmcvMjAwMS9YTUxTY2hlbWEiPg0KICA8TGlua0luZm9Db3JlPg0KICAgIDxMaW5rSWQ+OTU3PC9MaW5rSWQ+DQogICAgPEluZmxvd1ZhbD41ODUsOTMwPC9JbmZsb3dWYWw+DQogICAgPERpc3BWYWw+NTg1LDkzMCA8L0Rpc3BWYWw+DQogICAgPExhc3RVcGRUaW1lPjIwMjUvMDcvMjggMTU6NTc6NDU8L0xhc3RVcGRUaW1lPg0KICAgIDxXb3Jrc2hlZXROTT5CU+OAkElGUlPjgJE8L1dvcmtzaGVldE5NPg0KICAgIDxMaW5rQ2VsbEFkZHJlc3NBMT5SMzE8L0xpbmtDZWxsQWRkcmVzc0ExPg0KICAgIDxMaW5rQ2VsbEFkZHJlc3NSMUMxPlIzM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y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wPC9JdGVtSWQ+DQogICAgPERpc3BJdGVtSWQ+SzEyMDEwMTAw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41ODUsOTMwLDAyNywwMDA8L09yaWdpbmFsVmFsPg0KICAgIDxMYXN0TnVtVmFsPjU4NSw5MzA8L0xhc3ROdW1WYWw+DQogICAgPFJhd0xpbmtWYWw+NTg1LDkzM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58" Error="">PD94bWwgdmVyc2lvbj0iMS4wIiBlbmNvZGluZz0idXRmLTgiPz4NCjxMaW5rSW5mb0V4Y2VsIHhtbG5zOnhzaT0iaHR0cDovL3d3dy53My5vcmcvMjAwMS9YTUxTY2hlbWEtaW5zdGFuY2UiIHhtbG5zOnhzZD0iaHR0cDovL3d3dy53My5vcmcvMjAwMS9YTUxTY2hlbWEiPg0KICA8TGlua0luZm9Db3JlPg0KICAgIDxMaW5rSWQ+OTU4PC9MaW5rSWQ+DQogICAgPEluZmxvd1ZhbD4yMCwxODQ8L0luZmxvd1ZhbD4NCiAgICA8RGlzcFZhbD4yMCwxODQgPC9EaXNwVmFsPg0KICAgIDxMYXN0VXBkVGltZT4yMDI1LzA3LzI4IDE1OjU3OjQ1PC9MYXN0VXBkVGltZT4NCiAgICA8V29ya3NoZWV0Tk0+QlPjgJBJRlJT44CRPC9Xb3Jrc2hlZXROTT4NCiAgICA8TGlua0NlbGxBZGRyZXNzQTE+UjMyPC9MaW5rQ2VsbEFkZHJlc3NBMT4NCiAgICA8TGlua0NlbGxBZGRyZXNzUjFDMT5SMzJ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jI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MjwvSXRlbUlkPg0KICAgIDxEaXNwSXRlbUlkPksxMjAxMDI1MD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MjAsMTg0LDMzMSwwMDA8L09yaWdpbmFsVmFsPg0KICAgIDxMYXN0TnVtVmFsPjIwLDE4NDwvTGFzdE51bVZhbD4NCiAgICA8UmF3TGlua1ZhbD4yMCwxODQ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59" Error="">PD94bWwgdmVyc2lvbj0iMS4wIiBlbmNvZGluZz0idXRmLTgiPz4NCjxMaW5rSW5mb0V4Y2VsIHhtbG5zOnhzaT0iaHR0cDovL3d3dy53My5vcmcvMjAwMS9YTUxTY2hlbWEtaW5zdGFuY2UiIHhtbG5zOnhzZD0iaHR0cDovL3d3dy53My5vcmcvMjAwMS9YTUxTY2hlbWEiPg0KICA8TGlua0luZm9Db3JlPg0KICAgIDxMaW5rSWQ+OTU5PC9MaW5rSWQ+DQogICAgPEluZmxvd1ZhbD4yNTMsMjcwPC9JbmZsb3dWYWw+DQogICAgPERpc3BWYWw+MjUzLDI3MCA8L0Rpc3BWYWw+DQogICAgPExhc3RVcGRUaW1lPjIwMjUvMDcvMjggMTU6NTc6NDU8L0xhc3RVcGRUaW1lPg0KICAgIDxXb3Jrc2hlZXROTT5CU+OAkElGUlPjgJE8L1dvcmtzaGVldE5NPg0KICAgIDxMaW5rQ2VsbEFkZHJlc3NBMT5SMzM8L0xpbmtDZWxsQWRkcmVzc0ExPg0KICAgIDxMaW5rQ2VsbEFkZHJlc3NSMUMxPlIzM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yM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xPC9JdGVtSWQ+DQogICAgPERpc3BJdGVtSWQ+SzEyMDEwMjAwPC9EaXNwSXRlbUlkPg0KICAgIDxDb2xJZD5SMzAxMDAwMDAjPC9Db2xJZD4NCiAgICA8VGVtQXhpc1R5cD4xMDAwMDA8L1RlbUF4aXNUeXA+DQogICAgPE1lbnVObT7pgKPntZDosqHmlL/nirbmhYvoqIjnrpfmm7g8L01lbnVObT4NCiAgICA8SXRlbU5tPuekvuWCteWPiuOBs+WAn+WFpemHkTwvSXRlbU5tPg0KICAgIDxDb2xObT7lvZPmnJ/ph5HpoY08L0NvbE5tPg0KICAgIDxPcmlnaW5hbFZhbD4yNTMsMjcwLDcyNSwwMDA8L09yaWdpbmFsVmFsPg0KICAgIDxMYXN0TnVtVmFsPjI1MywyNzA8L0xhc3ROdW1WYWw+DQogICAgPFJhd0xpbmtWYWw+MjUzLDI3M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60" Error="">PD94bWwgdmVyc2lvbj0iMS4wIiBlbmNvZGluZz0idXRmLTgiPz4NCjxMaW5rSW5mb0V4Y2VsIHhtbG5zOnhzaT0iaHR0cDovL3d3dy53My5vcmcvMjAwMS9YTUxTY2hlbWEtaW5zdGFuY2UiIHhtbG5zOnhzZD0iaHR0cDovL3d3dy53My5vcmcvMjAwMS9YTUxTY2hlbWEiPg0KICA8TGlua0luZm9Db3JlPg0KICAgIDxMaW5rSWQ+OTYwPC9MaW5rSWQ+DQogICAgPEluZmxvd1ZhbD4zLDE2MDwvSW5mbG93VmFsPg0KICAgIDxEaXNwVmFsPjMsMTYwIDwvRGlzcFZhbD4NCiAgICA8TGFzdFVwZFRpbWU+MjAyNS8wNy8yOCAxNTo1Nzo0NTwvTGFzdFVwZFRpbWU+DQogICAgPFdvcmtzaGVldE5NPkJT44CQSUZSU+OAkTwvV29ya3NoZWV0Tk0+DQogICAgPExpbmtDZWxsQWRkcmVzc0ExPlIzNDwvTGlua0NlbGxBZGRyZXNzQTE+DQogICAgPExpbmtDZWxsQWRkcmVzc1IxQzE+UjM0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I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M8L0l0ZW1JZD4NCiAgICA8RGlzcEl0ZW1JZD5LMTIwMTAzMDA8L0Rpc3BJdGVtSWQ+DQogICAgPENvbElkPlIzMDEwMDAwMCM8L0NvbElkPg0KICAgIDxUZW1BeGlzVHlwPjEwMDAwMDwvVGVtQXhpc1R5cD4NCiAgICA8TWVudU5tPumAo+e1kOiyoeaUv+eKtuaFi+ioiOeul+abuDwvTWVudU5tPg0KICAgIDxJdGVtTm0+44OH44Oq44OQ44OG44Kj44OW6YeR6J6N6LKg5YK1PC9JdGVtTm0+DQogICAgPENvbE5tPuW9k+acn+mHkemhjTwvQ29sTm0+DQogICAgPE9yaWdpbmFsVmFsPjMsMTYwLDExNiwwMDA8L09yaWdpbmFsVmFsPg0KICAgIDxMYXN0TnVtVmFsPjMsMTYwPC9MYXN0TnVtVmFsPg0KICAgIDxSYXdMaW5rVmFsPjMsMTY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1" Error="">PD94bWwgdmVyc2lvbj0iMS4wIiBlbmNvZGluZz0idXRmLTgiPz4NCjxMaW5rSW5mb0V4Y2VsIHhtbG5zOnhzaT0iaHR0cDovL3d3dy53My5vcmcvMjAwMS9YTUxTY2hlbWEtaW5zdGFuY2UiIHhtbG5zOnhzZD0iaHR0cDovL3d3dy53My5vcmcvMjAwMS9YTUxTY2hlbWEiPg0KICA8TGlua0luZm9Db3JlPg0KICAgIDxMaW5rSWQ+OTYxPC9MaW5rSWQ+DQogICAgPEluZmxvd1ZhbD43LDgxMTwvSW5mbG93VmFsPg0KICAgIDxEaXNwVmFsPjcsODExIDwvRGlzcFZhbD4NCiAgICA8TGFzdFVwZFRpbWU+MjAyNS8wNy8yOCAxNTo1Nzo0NTwvTGFzdFVwZFRpbWU+DQogICAgPFdvcmtzaGVldE5NPkJT44CQSUZSU+OAkTwvV29ya3NoZWV0Tk0+DQogICAgPExpbmtDZWxsQWRkcmVzc0ExPlIzNTwvTGlua0NlbGxBZGRyZXNzQTE+DQogICAgPExpbmtDZWxsQWRkcmVzc1IxQzE+UjM1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I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Q8L0l0ZW1JZD4NCiAgICA8RGlzcEl0ZW1JZD5LMTIwMTA0MDA8L0Rpc3BJdGVtSWQ+DQogICAgPENvbElkPlIzMDEwMDAwMCM8L0NvbElkPg0KICAgIDxUZW1BeGlzVHlwPjEwMDAwMDwvVGVtQXhpc1R5cD4NCiAgICA8TWVudU5tPumAo+e1kOiyoeaUv+eKtuaFi+ioiOeul+abuDwvTWVudU5tPg0KICAgIDxJdGVtTm0+5pyq5omV5rOV5Lq65omA5b6X56iOPC9JdGVtTm0+DQogICAgPENvbE5tPuW9k+acn+mHkemhjTwvQ29sTm0+DQogICAgPE9yaWdpbmFsVmFsPjcsODExLDU1OSwwMDA8L09yaWdpbmFsVmFsPg0KICAgIDxMYXN0TnVtVmFsPjcsODExPC9MYXN0TnVtVmFsPg0KICAgIDxSYXdMaW5rVmFsPjcsODEx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2" Error="">PD94bWwgdmVyc2lvbj0iMS4wIiBlbmNvZGluZz0idXRmLTgiPz4NCjxMaW5rSW5mb0V4Y2VsIHhtbG5zOnhzaT0iaHR0cDovL3d3dy53My5vcmcvMjAwMS9YTUxTY2hlbWEtaW5zdGFuY2UiIHhtbG5zOnhzZD0iaHR0cDovL3d3dy53My5vcmcvMjAwMS9YTUxTY2hlbWEiPg0KICA8TGlua0luZm9Db3JlPg0KICAgIDxMaW5rSWQ+OTYyPC9MaW5rSWQ+DQogICAgPEluZmxvd1ZhbD4zLDE3NTwvSW5mbG93VmFsPg0KICAgIDxEaXNwVmFsPjMsMTc1IDwvRGlzcFZhbD4NCiAgICA8TGFzdFVwZFRpbWU+MjAyNS8wNy8yOCAxNTo1Nzo0NTwvTGFzdFVwZFRpbWU+DQogICAgPFdvcmtzaGVldE5NPkJT44CQSUZSU+OAkTwvV29ya3NoZWV0Tk0+DQogICAgPExpbmtDZWxsQWRkcmVzc0ExPlIzNjwvTGlua0NlbGxBZGRyZXNzQTE+DQogICAgPExpbmtDZWxsQWRkcmVzc1IxQzE+UjM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I1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U8L0l0ZW1JZD4NCiAgICA8RGlzcEl0ZW1JZD5LMTIwMTA1MDA8L0Rpc3BJdGVtSWQ+DQogICAgPENvbElkPlIzMDEwMDAwMCM8L0NvbElkPg0KICAgIDxUZW1BeGlzVHlwPjEwMDAwMDwvVGVtQXhpc1R5cD4NCiAgICA8TWVudU5tPumAo+e1kOiyoeaUv+eKtuaFi+ioiOeul+abuDwvTWVudU5tPg0KICAgIDxJdGVtTm0+5byV5b2T6YeRPC9JdGVtTm0+DQogICAgPENvbE5tPuW9k+acn+mHkemhjTwvQ29sTm0+DQogICAgPE9yaWdpbmFsVmFsPjMsMTc1LDcxNCwwMDA8L09yaWdpbmFsVmFsPg0KICAgIDxMYXN0TnVtVmFsPjMsMTc1PC9MYXN0TnVtVmFsPg0KICAgIDxSYXdMaW5rVmFsPjMsMTc1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3" Error="">PD94bWwgdmVyc2lvbj0iMS4wIiBlbmNvZGluZz0idXRmLTgiPz4NCjxMaW5rSW5mb0V4Y2VsIHhtbG5zOnhzaT0iaHR0cDovL3d3dy53My5vcmcvMjAwMS9YTUxTY2hlbWEtaW5zdGFuY2UiIHhtbG5zOnhzZD0iaHR0cDovL3d3dy53My5vcmcvMjAwMS9YTUxTY2hlbWEiPg0KICA8TGlua0luZm9Db3JlPg0KICAgIDxMaW5rSWQ+OTYzPC9MaW5rSWQ+DQogICAgPEluZmxvd1ZhbD4xNTEsMzQwPC9JbmZsb3dWYWw+DQogICAgPERpc3BWYWw+MTUxLDM0MCA8L0Rpc3BWYWw+DQogICAgPExhc3RVcGRUaW1lPjIwMjUvMDcvMjggMTU6NTc6NDU8L0xhc3RVcGRUaW1lPg0KICAgIDxXb3Jrc2hlZXROTT5CU+OAkElGUlPjgJE8L1dvcmtzaGVldE5NPg0KICAgIDxMaW5rQ2VsbEFkZHJlc3NBMT5SMzc8L0xpbmtDZWxsQWRkcmVzc0ExPg0KICAgIDxMaW5rQ2VsbEFkZHJlc3NSMUMxPlIz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yMDFB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UEwMDAjPC9JdGVtSWQ+DQogICAgPERpc3BJdGVtSWQ+SzEyMDFBMDAwMDwvRGlzcEl0ZW1JZD4NCiAgICA8Q29sSWQ+UjMwMTAwMDAwIzwvQ29sSWQ+DQogICAgPFRlbUF4aXNUeXA+MTAwMDAwPC9UZW1BeGlzVHlwPg0KICAgIDxNZW51Tm0+6YCj57WQ6LKh5pS/54q25oWL6KiI566X5pu4PC9NZW51Tm0+DQogICAgPEl0ZW1ObT7jgZ3jga7ku5bjga7mtYHli5XosqDlgrU8L0l0ZW1ObT4NCiAgICA8Q29sTm0+5b2T5pyf6YeR6aGNPC9Db2xObT4NCiAgICA8T3JpZ2luYWxWYWw+MTUxLDM0MCw1MjMsMDAwPC9PcmlnaW5hbFZhbD4NCiAgICA8TGFzdE51bVZhbD4xNTEsMzQwPC9MYXN0TnVtVmFsPg0KICAgIDxSYXdMaW5rVmFsPjE1MSwzNDA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4" Error="">PD94bWwgdmVyc2lvbj0iMS4wIiBlbmNvZGluZz0idXRmLTgiPz4NCjxMaW5rSW5mb0V4Y2VsIHhtbG5zOnhzaT0iaHR0cDovL3d3dy53My5vcmcvMjAwMS9YTUxTY2hlbWEtaW5zdGFuY2UiIHhtbG5zOnhzZD0iaHR0cDovL3d3dy53My5vcmcvMjAwMS9YTUxTY2hlbWEiPg0KICA8TGlua0luZm9Db3JlPg0KICAgIDxMaW5rSWQ+OTY0PC9MaW5rSWQ+DQogICAgPEluZmxvd1ZhbD4xLDAyNCw4NzI8L0luZmxvd1ZhbD4NCiAgICA8RGlzcFZhbD4xLDAyNCw4NzIgPC9EaXNwVmFsPg0KICAgIDxMYXN0VXBkVGltZT4yMDI1LzA3LzI4IDE1OjU3OjQ1PC9MYXN0VXBkVGltZT4NCiAgICA8V29ya3NoZWV0Tk0+QlPjgJBJRlJT44CRPC9Xb3Jrc2hlZXROTT4NCiAgICA8TGlua0NlbGxBZGRyZXNzQTE+UjM5PC9MaW5rQ2VsbEFkZHJlc3NBMT4NCiAgICA8TGlua0NlbGxBZGRyZXNzUjFDMT5SMz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jc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NzwvSXRlbUlkPg0KICAgIDxEaXNwSXRlbUlkPksxMjAxQjAwMDwvRGlzcEl0ZW1JZD4NCiAgICA8Q29sSWQ+UjMwMTAwMDAwIzwvQ29sSWQ+DQogICAgPFRlbUF4aXNUeXA+MTAwMDAwPC9UZW1BeGlzVHlwPg0KICAgIDxNZW51Tm0+6YCj57WQ6LKh5pS/54q25oWL6KiI566X5pu4PC9NZW51Tm0+DQogICAgPEl0ZW1ObT7lsI/oqIg8L0l0ZW1ObT4NCiAgICA8Q29sTm0+5b2T5pyf6YeR6aGNPC9Db2xObT4NCiAgICA8T3JpZ2luYWxWYWw+MSwwMjQsODcyLDk5NSwwMDA8L09yaWdpbmFsVmFsPg0KICAgIDxMYXN0TnVtVmFsPjEsMDI0LDg3MjwvTGFzdE51bVZhbD4NCiAgICA8UmF3TGlua1ZhbD4xLDAyNCw4NzI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5" Error="">PD94bWwgdmVyc2lvbj0iMS4wIiBlbmNvZGluZz0idXRmLTgiPz4NCjxMaW5rSW5mb0V4Y2VsIHhtbG5zOnhzaT0iaHR0cDovL3d3dy53My5vcmcvMjAwMS9YTUxTY2hlbWEtaW5zdGFuY2UiIHhtbG5zOnhzZD0iaHR0cDovL3d3dy53My5vcmcvMjAwMS9YTUxTY2hlbWEiPg0KICA8TGlua0luZm9Db3JlPg0KICAgIDxMaW5rSWQ+OTY1PC9MaW5rSWQ+DQogICAgPEluZmxvd1ZhbD44MiwwMTk8L0luZmxvd1ZhbD4NCiAgICA8RGlzcFZhbD44MiwwMTkgPC9EaXNwVmFsPg0KICAgIDxMYXN0VXBkVGltZT4yMDI1LzA3LzI4IDE1OjU3OjQ1PC9MYXN0VXBkVGltZT4NCiAgICA8V29ya3NoZWV0Tk0+QlPjgJBJRlJT44CRPC9Xb3Jrc2hlZXROTT4NCiAgICA8TGlua0NlbGxBZGRyZXNzQTE+UjQxPC9MaW5rQ2VsbEFkZHJlc3NBMT4NCiAgICA8TGlua0NlbGxBZGRyZXNzUjFDMT5SND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A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DwvSXRlbUlkPg0KICAgIDxEaXNwSXRlbUlkPksxMjAyMDI1MD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ODIsMDE5LDAxNywwMDA8L09yaWdpbmFsVmFsPg0KICAgIDxMYXN0TnVtVmFsPjgyLDAxOTwvTGFzdE51bVZhbD4NCiAgICA8UmF3TGlua1ZhbD44MiwwMT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6" Error="">PD94bWwgdmVyc2lvbj0iMS4wIiBlbmNvZGluZz0idXRmLTgiPz4NCjxMaW5rSW5mb0V4Y2VsIHhtbG5zOnhzaT0iaHR0cDovL3d3dy53My5vcmcvMjAwMS9YTUxTY2hlbWEtaW5zdGFuY2UiIHhtbG5zOnhzZD0iaHR0cDovL3d3dy53My5vcmcvMjAwMS9YTUxTY2hlbWEiPg0KICA8TGlua0luZm9Db3JlPg0KICAgIDxMaW5rSWQ+OTY2PC9MaW5rSWQ+DQogICAgPEluZmxvd1ZhbD45MjYsMTg3PC9JbmZsb3dWYWw+DQogICAgPERpc3BWYWw+OTI2LDE4NyA8L0Rpc3BWYWw+DQogICAgPExhc3RVcGRUaW1lPjIwMjUvMDcvMjggMTU6NTc6NDU8L0xhc3RVcGRUaW1lPg0KICAgIDxXb3Jrc2hlZXROTT5CU+OAkElGUlPjgJE8L1dvcmtzaGVldE5NPg0KICAgIDxMaW5rQ2VsbEFkZHJlc3NBMT5SNDI8L0xpbmtDZWxsQWRkcmVzc0ExPg0KICAgIDxMaW5rQ2VsbEFkZHJlc3NSMUMxPlI0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yO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4PC9JdGVtSWQ+DQogICAgPERpc3BJdGVtSWQ+SzEyMDIwMTAwPC9EaXNwSXRlbUlkPg0KICAgIDxDb2xJZD5SMzAxMDAwMDAjPC9Db2xJZD4NCiAgICA8VGVtQXhpc1R5cD4xMDAwMDA8L1RlbUF4aXNUeXA+DQogICAgPE1lbnVObT7pgKPntZDosqHmlL/nirbmhYvoqIjnrpfmm7g8L01lbnVObT4NCiAgICA8SXRlbU5tPuekvuWCteWPiuOBs+WAn+WFpemHkTwvSXRlbU5tPg0KICAgIDxDb2xObT7lvZPmnJ/ph5HpoY08L0NvbE5tPg0KICAgIDxPcmlnaW5hbFZhbD45MjYsMTg3LDIzOCwwMDA8L09yaWdpbmFsVmFsPg0KICAgIDxMYXN0TnVtVmFsPjkyNiwxODc8L0xhc3ROdW1WYWw+DQogICAgPFJhd0xpbmtWYWw+OTI2LDE4Nz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67" Error="">PD94bWwgdmVyc2lvbj0iMS4wIiBlbmNvZGluZz0idXRmLTgiPz4NCjxMaW5rSW5mb0V4Y2VsIHhtbG5zOnhzaT0iaHR0cDovL3d3dy53My5vcmcvMjAwMS9YTUxTY2hlbWEtaW5zdGFuY2UiIHhtbG5zOnhzZD0iaHR0cDovL3d3dy53My5vcmcvMjAwMS9YTUxTY2hlbWEiPg0KICA8TGlua0luZm9Db3JlPg0KICAgIDxMaW5rSWQ+OTY3PC9MaW5rSWQ+DQogICAgPEluZmxvd1ZhbD4xMyw5MjQ8L0luZmxvd1ZhbD4NCiAgICA8RGlzcFZhbD4xMyw5MjQgPC9EaXNwVmFsPg0KICAgIDxMYXN0VXBkVGltZT4yMDI1LzA3LzI4IDE1OjU3OjQ1PC9MYXN0VXBkVGltZT4NCiAgICA8V29ya3NoZWV0Tk0+QlPjgJBJRlJT44CRPC9Xb3Jrc2hlZXROTT4NCiAgICA8TGlua0NlbGxBZGRyZXNzQTE+UjQzPC9MaW5rQ2VsbEFkZHJlc3NBMT4NCiAgICA8TGlua0NlbGxBZGRyZXNzUjFDMT5SND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jk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OTwvSXRlbUlkPg0KICAgIDxEaXNwSXRlbUlkPksxMjAyMDIwMDwvRGlzcEl0ZW1JZD4NCiAgICA8Q29sSWQ+UjMwMTAwMDAwIzwvQ29sSWQ+DQogICAgPFRlbUF4aXNUeXA+MTAwMDAwPC9UZW1BeGlzVHlwPg0KICAgIDxNZW51Tm0+6YCj57WQ6LKh5pS/54q25oWL6KiI566X5pu4PC9NZW51Tm0+DQogICAgPEl0ZW1ObT7llrbmpa3lgrXli5nlj4rjgbPjgZ3jga7ku5bjga7lgrXli5k8L0l0ZW1ObT4NCiAgICA8Q29sTm0+5b2T5pyf6YeR6aGNPC9Db2xObT4NCiAgICA8T3JpZ2luYWxWYWw+MTMsOTI0LDQxMywwMDA8L09yaWdpbmFsVmFsPg0KICAgIDxMYXN0TnVtVmFsPjEzLDkyNDwvTGFzdE51bVZhbD4NCiAgICA8UmF3TGlua1ZhbD4xMyw5MjQ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68" Error="">PD94bWwgdmVyc2lvbj0iMS4wIiBlbmNvZGluZz0idXRmLTgiPz4NCjxMaW5rSW5mb0V4Y2VsIHhtbG5zOnhzaT0iaHR0cDovL3d3dy53My5vcmcvMjAwMS9YTUxTY2hlbWEtaW5zdGFuY2UiIHhtbG5zOnhzZD0iaHR0cDovL3d3dy53My5vcmcvMjAwMS9YTUxTY2hlbWEiPg0KICA8TGlua0luZm9Db3JlPg0KICAgIDxMaW5rSWQ+OTY4PC9MaW5rSWQ+DQogICAgPEluZmxvd1ZhbD4xLDQzODwvSW5mbG93VmFsPg0KICAgIDxEaXNwVmFsPjEsNDM4IDwvRGlzcFZhbD4NCiAgICA8TGFzdFVwZFRpbWU+MjAyNS8wNy8yOCAxNTo1Nzo0NTwvTGFzdFVwZFRpbWU+DQogICAgPFdvcmtzaGVldE5NPkJT44CQSUZSU+OAkTwvV29ya3NoZWV0Tk0+DQogICAgPExpbmtDZWxsQWRkcmVzc0ExPlI0NDwvTGlua0NlbGxBZGRyZXNzQTE+DQogICAgPExpbmtDZWxsQWRkcmVzc1IxQzE+UjQ0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A1MDAwMDAwMDAvMS8xLzI0Mi9LOTAwMDAwMDMx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E8L0l0ZW1JZD4NCiAgICA8RGlzcEl0ZW1JZD5LMTIwMjAzMDA8L0Rpc3BJdGVtSWQ+DQogICAgPENvbElkPlIzMDEwMDAwMCM8L0NvbElkPg0KICAgIDxUZW1BeGlzVHlwPjEwMDAwMDwvVGVtQXhpc1R5cD4NCiAgICA8TWVudU5tPumAo+e1kOiyoeaUv+eKtuaFi+ioiOeul+abuDwvTWVudU5tPg0KICAgIDxJdGVtTm0+44OH44Oq44OQ44OG44Kj44OW6YeR6J6N6LKg5YK1PC9JdGVtTm0+DQogICAgPENvbE5tPuW9k+acn+mHkemhjTwvQ29sTm0+DQogICAgPE9yaWdpbmFsVmFsPjEsNDM4LDQwNSwwMDA8L09yaWdpbmFsVmFsPg0KICAgIDxMYXN0TnVtVmFsPjEsNDM4PC9MYXN0TnVtVmFsPg0KICAgIDxSYXdMaW5rVmFsPjEsNDM4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69" Error="">PD94bWwgdmVyc2lvbj0iMS4wIiBlbmNvZGluZz0idXRmLTgiPz4NCjxMaW5rSW5mb0V4Y2VsIHhtbG5zOnhzaT0iaHR0cDovL3d3dy53My5vcmcvMjAwMS9YTUxTY2hlbWEtaW5zdGFuY2UiIHhtbG5zOnhzZD0iaHR0cDovL3d3dy53My5vcmcvMjAwMS9YTUxTY2hlbWEiPg0KICA8TGlua0luZm9Db3JlPg0KICAgIDxMaW5rSWQ+OTY5PC9MaW5rSWQ+DQogICAgPEluZmxvd1ZhbD4yNCwzNzM8L0luZmxvd1ZhbD4NCiAgICA8RGlzcFZhbD4yNCwzNzMgPC9EaXNwVmFsPg0KICAgIDxMYXN0VXBkVGltZT4yMDI1LzA3LzI4IDE1OjU3OjQ1PC9MYXN0VXBkVGltZT4NCiAgICA8V29ya3NoZWV0Tk0+QlPjgJBJRlJT44CRPC9Xb3Jrc2hlZXROTT4NCiAgICA8TGlua0NlbGxBZGRyZXNzQTE+UjQ1PC9MaW5rQ2VsbEFkZHJlc3NBMT4NCiAgICA8TGlua0NlbGxBZGRyZXNzUjFDMT5SNDV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I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MjQsMzczLDgwNSwwMDA8L09yaWdpbmFsVmFsPg0KICAgIDxMYXN0TnVtVmFsPjI0LDM3MzwvTGFzdE51bVZhbD4NCiAgICA8UmF3TGlua1ZhbD4yNCwzNzM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0" Error="">PD94bWwgdmVyc2lvbj0iMS4wIiBlbmNvZGluZz0idXRmLTgiPz4NCjxMaW5rSW5mb0V4Y2VsIHhtbG5zOnhzaT0iaHR0cDovL3d3dy53My5vcmcvMjAwMS9YTUxTY2hlbWEtaW5zdGFuY2UiIHhtbG5zOnhzZD0iaHR0cDovL3d3dy53My5vcmcvMjAwMS9YTUxTY2hlbWEiPg0KICA8TGlua0luZm9Db3JlPg0KICAgIDxMaW5rSWQ+OTcwPC9MaW5rSWQ+DQogICAgPEluZmxvd1ZhbD40NSwxNTI8L0luZmxvd1ZhbD4NCiAgICA8RGlzcFZhbD40NSwxNTIgPC9EaXNwVmFsPg0KICAgIDxMYXN0VXBkVGltZT4yMDI1LzA3LzI4IDE1OjU3OjQ1PC9MYXN0VXBkVGltZT4NCiAgICA8V29ya3NoZWV0Tk0+QlPjgJBJRlJT44CRPC9Xb3Jrc2hlZXROTT4NCiAgICA8TGlua0NlbGxBZGRyZXNzQTE+UjQ2PC9MaW5rQ2VsbEFkZHJlc3NBMT4NCiAgICA8TGlua0NlbGxBZGRyZXNzUjFDMT5SNDZ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zwvSXRlbUlkPg0KICAgIDxEaXNwSXRlbUlkPksxMjAyMDU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NDUsMTUyLDUyNSwwMDA8L09yaWdpbmFsVmFsPg0KICAgIDxMYXN0TnVtVmFsPjQ1LDE1MjwvTGFzdE51bVZhbD4NCiAgICA8UmF3TGlua1ZhbD40NSwxNTI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1" Error="">PD94bWwgdmVyc2lvbj0iMS4wIiBlbmNvZGluZz0idXRmLTgiPz4NCjxMaW5rSW5mb0V4Y2VsIHhtbG5zOnhzaT0iaHR0cDovL3d3dy53My5vcmcvMjAwMS9YTUxTY2hlbWEtaW5zdGFuY2UiIHhtbG5zOnhzZD0iaHR0cDovL3d3dy53My5vcmcvMjAwMS9YTUxTY2hlbWEiPg0KICA8TGlua0luZm9Db3JlPg0KICAgIDxMaW5rSWQ+OTcxPC9MaW5rSWQ+DQogICAgPEluZmxvd1ZhbD4yNSwxMjM8L0luZmxvd1ZhbD4NCiAgICA8RGlzcFZhbD4yNSwxMjMgPC9EaXNwVmFsPg0KICAgIDxMYXN0VXBkVGltZT4yMDI1LzA3LzI4IDE1OjU3OjQ1PC9MYXN0VXBkVGltZT4NCiAgICA8V29ya3NoZWV0Tk0+QlPjgJBJRlJT44CRPC9Xb3Jrc2hlZXROTT4NCiAgICA8TGlua0NlbGxBZGRyZXNzQTE+UjQ3PC9MaW5rQ2VsbEFkZHJlc3NBMT4NCiAgICA8TGlua0NlbGxBZGRyZXNzUjFDMT5SNDd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AyQT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BMDAwIzwvSXRlbUlkPg0KICAgIDxEaXNwSXRlbUlkPksxMjAyQTAwMDA8L0Rpc3BJdGVtSWQ+DQogICAgPENvbElkPlIzMDEwMDAwMCM8L0NvbElkPg0KICAgIDxUZW1BeGlzVHlwPjEwMDAwMDwvVGVtQXhpc1R5cD4NCiAgICA8TWVudU5tPumAo+e1kOiyoeaUv+eKtuaFi+ioiOeul+abuDwvTWVudU5tPg0KICAgIDxJdGVtTm0+44Gd44Gu5LuW44Gu6Z2e5rWB5YuV6LKg5YK1PC9JdGVtTm0+DQogICAgPENvbE5tPuW9k+acn+mHkemhjTwvQ29sTm0+DQogICAgPE9yaWdpbmFsVmFsPjI1LDEyMyw5OTAsMDAwPC9PcmlnaW5hbFZhbD4NCiAgICA8TGFzdE51bVZhbD4yNSwxMjM8L0xhc3ROdW1WYWw+DQogICAgPFJhd0xpbmtWYWw+MjUsMTIz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2" Error="">PD94bWwgdmVyc2lvbj0iMS4wIiBlbmNvZGluZz0idXRmLTgiPz4NCjxMaW5rSW5mb0V4Y2VsIHhtbG5zOnhzaT0iaHR0cDovL3d3dy53My5vcmcvMjAwMS9YTUxTY2hlbWEtaW5zdGFuY2UiIHhtbG5zOnhzZD0iaHR0cDovL3d3dy53My5vcmcvMjAwMS9YTUxTY2hlbWEiPg0KICA8TGlua0luZm9Db3JlPg0KICAgIDxMaW5rSWQ+OTcyPC9MaW5rSWQ+DQogICAgPEluZmxvd1ZhbD40NCw0Mzg8L0luZmxvd1ZhbD4NCiAgICA8RGlzcFZhbD40NCw0MzggPC9EaXNwVmFsPg0KICAgIDxMYXN0VXBkVGltZT4yMDI1LzA3LzI4IDE1OjU3OjQ1PC9MYXN0VXBkVGltZT4NCiAgICA8V29ya3NoZWV0Tk0+QlPjgJBJRlJT44CRPC9Xb3Jrc2hlZXROTT4NCiAgICA8TGlua0NlbGxBZGRyZXNzQTE+UjQ4PC9MaW5rQ2VsbEFkZHJlc3NBMT4NCiAgICA8TGlua0NlbGxBZGRyZXNzUjFDMT5SND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Q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DwvSXRlbUlkPg0KICAgIDxEaXNwSXRlbUlkPksxMjAyQjA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NDQsNDM4LDE1MCwwMDA8L09yaWdpbmFsVmFsPg0KICAgIDxMYXN0TnVtVmFsPjQ0LDQzODwvTGFzdE51bVZhbD4NCiAgICA8UmF3TGlua1ZhbD40NCw0Mzg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3" Error="">PD94bWwgdmVyc2lvbj0iMS4wIiBlbmNvZGluZz0idXRmLTgiPz4NCjxMaW5rSW5mb0V4Y2VsIHhtbG5zOnhzaT0iaHR0cDovL3d3dy53My5vcmcvMjAwMS9YTUxTY2hlbWEtaW5zdGFuY2UiIHhtbG5zOnhzZD0iaHR0cDovL3d3dy53My5vcmcvMjAwMS9YTUxTY2hlbWEiPg0KICA8TGlua0luZm9Db3JlPg0KICAgIDxMaW5rSWQ+OTczPC9MaW5rSWQ+DQogICAgPEluZmxvd1ZhbD4xLDE2Miw2NTc8L0luZmxvd1ZhbD4NCiAgICA8RGlzcFZhbD4xLDE2Miw2NTcgPC9EaXNwVmFsPg0KICAgIDxMYXN0VXBkVGltZT4yMDI1LzA3LzI4IDE1OjU3OjQ1PC9MYXN0VXBkVGltZT4NCiAgICA8V29ya3NoZWV0Tk0+QlPjgJBJRlJT44CRPC9Xb3Jrc2hlZXROTT4NCiAgICA8TGlua0NlbGxBZGRyZXNzQTE+UjQ5PC9MaW5rQ2VsbEFkZHJlc3NBMT4NCiAgICA8TGlua0NlbGxBZGRyZXNzUjFDMT5SND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Ay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aMDAwIzwvSXRlbUlkPg0KICAgIDxEaXNwSXRlbUlkPksxMjAyWjAwMDA8L0Rpc3BJdGVtSWQ+DQogICAgPENvbElkPlIzMDEwMDAwMCM8L0NvbElkPg0KICAgIDxUZW1BeGlzVHlwPjEwMDAwMDwvVGVtQXhpc1R5cD4NCiAgICA8TWVudU5tPumAo+e1kOiyoeaUv+eKtuaFi+ioiOeul+abuDwvTWVudU5tPg0KICAgIDxJdGVtTm0+6Z2e5rWB5YuV6LKg5YK15ZCI6KiIPC9JdGVtTm0+DQogICAgPENvbE5tPuW9k+acn+mHkemhjTwvQ29sTm0+DQogICAgPE9yaWdpbmFsVmFsPjEsMTYyLDY1Nyw1NDMsMDAwPC9PcmlnaW5hbFZhbD4NCiAgICA8TGFzdE51bVZhbD4xLDE2Miw2NTc8L0xhc3ROdW1WYWw+DQogICAgPFJhd0xpbmtWYWw+MSwxNjIsNjU3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4" Error="">PD94bWwgdmVyc2lvbj0iMS4wIiBlbmNvZGluZz0idXRmLTgiPz4NCjxMaW5rSW5mb0V4Y2VsIHhtbG5zOnhzaT0iaHR0cDovL3d3dy53My5vcmcvMjAwMS9YTUxTY2hlbWEtaW5zdGFuY2UiIHhtbG5zOnhzZD0iaHR0cDovL3d3dy53My5vcmcvMjAwMS9YTUxTY2hlbWEiPg0KICA8TGlua0luZm9Db3JlPg0KICAgIDxMaW5rSWQ+OTc0PC9MaW5rSWQ+DQogICAgPEluZmxvd1ZhbD4yLDE4Nyw1MzA8L0luZmxvd1ZhbD4NCiAgICA8RGlzcFZhbD4yLDE4Nyw1MzAgPC9EaXNwVmFsPg0KICAgIDxMYXN0VXBkVGltZT4yMDI1LzA3LzI4IDE1OjU3OjQ1PC9MYXN0VXBkVGltZT4NCiAgICA8V29ya3NoZWV0Tk0+QlPjgJBJRlJT44CRPC9Xb3Jrc2hlZXROTT4NCiAgICA8TGlua0NlbGxBZGRyZXNzQTE+UjUwPC9MaW5rQ2VsbEFkZHJlc3NBMT4NCiAgICA8TGlua0NlbGxBZGRyZXNzUjFDMT5SNT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IsMTg3LDUzMCw1MzgsMDAwPC9PcmlnaW5hbFZhbD4NCiAgICA8TGFzdE51bVZhbD4yLDE4Nyw1MzA8L0xhc3ROdW1WYWw+DQogICAgPFJhd0xpbmtWYWw+MiwxODcsNTM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75" Error="">PD94bWwgdmVyc2lvbj0iMS4wIiBlbmNvZGluZz0idXRmLTgiPz4NCjxMaW5rSW5mb0V4Y2VsIHhtbG5zOnhzaT0iaHR0cDovL3d3dy53My5vcmcvMjAwMS9YTUxTY2hlbWEtaW5zdGFuY2UiIHhtbG5zOnhzZD0iaHR0cDovL3d3dy53My5vcmcvMjAwMS9YTUxTY2hlbWEiPg0KICA8TGlua0luZm9Db3JlPg0KICAgIDxMaW5rSWQ+OTc1PC9MaW5rSWQ+DQogICAgPEluZmxvd1ZhbD4xNjAsMzM5PC9JbmZsb3dWYWw+DQogICAgPERpc3BWYWw+MTYwLDMzOSA8L0Rpc3BWYWw+DQogICAgPExhc3RVcGRUaW1lPjIwMjUvMDcvMjggMTU6NTc6NDU8L0xhc3RVcGRUaW1lPg0KICAgIDxXb3Jrc2hlZXROTT5CU+OAkElGUlPjgJE8L1dvcmtzaGVldE5NPg0KICAgIDxMaW5rQ2VsbEFkZHJlc3NBMT5SNTI8L0xpbmtDZWxsQWRkcmVzc0ExPg0KICAgIDxMaW5rQ2VsbEFkZHJlc3NSMUMxPlI1M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1PC9JdGVtSWQ+DQogICAgPERpc3BJdGVtSWQ+SzEyMjEwMDEwPC9EaXNwSXRlbUlkPg0KICAgIDxDb2xJZD5SMzAxMDAwMDAjPC9Db2xJZD4NCiAgICA8VGVtQXhpc1R5cD4xMDAwMDA8L1RlbUF4aXNUeXA+DQogICAgPE1lbnVObT7pgKPntZDosqHmlL/nirbmhYvoqIjnrpfmm7g8L01lbnVObT4NCiAgICA8SXRlbU5tPuizh+acrOmHkTwvSXRlbU5tPg0KICAgIDxDb2xObT7lvZPmnJ/ph5HpoY08L0NvbE5tPg0KICAgIDxPcmlnaW5hbFZhbD4xNjAsMzM5LDYyMSwwMDA8L09yaWdpbmFsVmFsPg0KICAgIDxMYXN0TnVtVmFsPjE2MCwzMzk8L0xhc3ROdW1WYWw+DQogICAgPFJhd0xpbmtWYWw+MTYwLDMzO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6" Error="">PD94bWwgdmVyc2lvbj0iMS4wIiBlbmNvZGluZz0idXRmLTgiPz4NCjxMaW5rSW5mb0V4Y2VsIHhtbG5zOnhzaT0iaHR0cDovL3d3dy53My5vcmcvMjAwMS9YTUxTY2hlbWEtaW5zdGFuY2UiIHhtbG5zOnhzZD0iaHR0cDovL3d3dy53My5vcmcvMjAwMS9YTUxTY2hlbWEiPg0KICA8TGlua0luZm9Db3JlPg0KICAgIDxMaW5rSWQ+OTc2PC9MaW5rSWQ+DQogICAgPEluZmxvd1ZhbD45Niw5ODY8L0luZmxvd1ZhbD4NCiAgICA8RGlzcFZhbD45Niw5ODYgPC9EaXNwVmFsPg0KICAgIDxMYXN0VXBkVGltZT4yMDI1LzA3LzI4IDE1OjU3OjQ2PC9MYXN0VXBkVGltZT4NCiAgICA8V29ya3NoZWV0Tk0+QlPjgJBJRlJT44CRPC9Xb3Jrc2hlZXROTT4NCiAgICA8TGlua0NlbGxBZGRyZXNzQTE+UjUzPC9MaW5rQ2VsbEFkZHJlc3NBMT4NCiAgICA8TGlua0NlbGxBZGRyZXNzUjFDMT5SNT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5MDAwMDAwMzY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jwvSXRlbUlkPg0KICAgIDxEaXNwSXRlbUlkPksxMjIxMDAyMDwvRGlzcEl0ZW1JZD4NCiAgICA8Q29sSWQ+UjMwMTAwMDAwIzwvQ29sSWQ+DQogICAgPFRlbUF4aXNUeXA+MTAwMDAwPC9UZW1BeGlzVHlwPg0KICAgIDxNZW51Tm0+6YCj57WQ6LKh5pS/54q25oWL6KiI566X5pu4PC9NZW51Tm0+DQogICAgPEl0ZW1ObT7os4fmnKzlibDkvZnph5E8L0l0ZW1ObT4NCiAgICA8Q29sTm0+5b2T5pyf6YeR6aGNPC9Db2xObT4NCiAgICA8T3JpZ2luYWxWYWw+OTYsOTg2LDcxMywwMDA8L09yaWdpbmFsVmFsPg0KICAgIDxMYXN0TnVtVmFsPjk2LDk4NjwvTGFzdE51bVZhbD4NCiAgICA8UmF3TGlua1ZhbD45Niw5ODY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77" Error="">PD94bWwgdmVyc2lvbj0iMS4wIiBlbmNvZGluZz0idXRmLTgiPz4NCjxMaW5rSW5mb0V4Y2VsIHhtbG5zOnhzaT0iaHR0cDovL3d3dy53My5vcmcvMjAwMS9YTUxTY2hlbWEtaW5zdGFuY2UiIHhtbG5zOnhzZD0iaHR0cDovL3d3dy53My5vcmcvMjAwMS9YTUxTY2hlbWEiPg0KICA8TGlua0luZm9Db3JlPg0KICAgIDxMaW5rSWQ+OTc3PC9MaW5rSWQ+DQogICAgPEluZmxvd1ZhbD4tNTIsMzc5PC9JbmZsb3dWYWw+DQogICAgPERpc3BWYWw+KDUyLDM3OSk8L0Rpc3BWYWw+DQogICAgPExhc3RVcGRUaW1lPjIwMjUvMDcvMjggMTU6NTc6NDY8L0xhc3RVcGRUaW1lPg0KICAgIDxXb3Jrc2hlZXROTT5CU+OAkElGUlPjgJE8L1dvcmtzaGVldE5NPg0KICAgIDxMaW5rQ2VsbEFkZHJlc3NBMT5SNTQ8L0xpbmtDZWxsQWRkcmVzc0ExPg0KICAgIDxMaW5rQ2VsbEFkZHJlc3NSMUMxPlI1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3PC9JdGVtSWQ+DQogICAgPERpc3BJdGVtSWQ+SzEyMjEwMDMwPC9EaXNwSXRlbUlkPg0KICAgIDxDb2xJZD5SMzAxMDAwMDAjPC9Db2xJZD4NCiAgICA8VGVtQXhpc1R5cD4xMDAwMDA8L1RlbUF4aXNUeXA+DQogICAgPE1lbnVObT7pgKPntZDosqHmlL/nirbmhYvoqIjnrpfmm7g8L01lbnVObT4NCiAgICA8SXRlbU5tPuiHquW3seagquW8jzwvSXRlbU5tPg0KICAgIDxDb2xObT7lvZPmnJ/ph5HpoY08L0NvbE5tPg0KICAgIDxPcmlnaW5hbFZhbD4tNTIsMzc5LDEyMiwwMDA8L09yaWdpbmFsVmFsPg0KICAgIDxMYXN0TnVtVmFsPi01MiwzNzk8L0xhc3ROdW1WYWw+DQogICAgPFJhd0xpbmtWYWw+LTUyLDM3OT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8" Error="">PD94bWwgdmVyc2lvbj0iMS4wIiBlbmNvZGluZz0idXRmLTgiPz4NCjxMaW5rSW5mb0V4Y2VsIHhtbG5zOnhzaT0iaHR0cDovL3d3dy53My5vcmcvMjAwMS9YTUxTY2hlbWEtaW5zdGFuY2UiIHhtbG5zOnhzZD0iaHR0cDovL3d3dy53My5vcmcvMjAwMS9YTUxTY2hlbWEiPg0KICA8TGlua0luZm9Db3JlPg0KICAgIDxMaW5rSWQ+OTc4PC9MaW5rSWQ+DQogICAgPEluZmxvd1ZhbD4xNzIsNzU2PC9JbmZsb3dWYWw+DQogICAgPERpc3BWYWw+MTcyLDc1NiA8L0Rpc3BWYWw+DQogICAgPExhc3RVcGRUaW1lPjIwMjUvMDcvMjggMTU6NTc6NDY8L0xhc3RVcGRUaW1lPg0KICAgIDxXb3Jrc2hlZXROTT5CU+OAkElGUlPjgJE8L1dvcmtzaGVldE5NPg0KICAgIDxMaW5rQ2VsbEFkZHJlc3NBMT5SNTU8L0xpbmtDZWxsQWRkcmVzc0ExPg0KICAgIDxMaW5rQ2VsbEFkZHJlc3NSMUMxPlI1N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O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4PC9JdGVtSWQ+DQogICAgPERpc3BJdGVtSWQ+SzEyMjEwMDQwPC9EaXNwSXRlbUlkPg0KICAgIDxDb2xJZD5SMzAxMDAwMDAjPC9Db2xJZD4NCiAgICA8VGVtQXhpc1R5cD4xMDAwMDA8L1RlbUF4aXNUeXA+DQogICAgPE1lbnVObT7pgKPntZDosqHmlL/nirbmhYvoqIjnrpfmm7g8L01lbnVObT4NCiAgICA8SXRlbU5tPuOBneOBruS7luOBruizh+acrOOBruani+aIkOimgee0oDwvSXRlbU5tPg0KICAgIDxDb2xObT7lvZPmnJ/ph5HpoY08L0NvbE5tPg0KICAgIDxPcmlnaW5hbFZhbD4xNzIsNzU2LDc4MCwwMDA8L09yaWdpbmFsVmFsPg0KICAgIDxMYXN0TnVtVmFsPjE3Miw3NTY8L0xhc3ROdW1WYWw+DQogICAgPFJhd0xpbmtWYWw+MTcyLDc1Nj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79" Error="">PD94bWwgdmVyc2lvbj0iMS4wIiBlbmNvZGluZz0idXRmLTgiPz4NCjxMaW5rSW5mb0V4Y2VsIHhtbG5zOnhzaT0iaHR0cDovL3d3dy53My5vcmcvMjAwMS9YTUxTY2hlbWEtaW5zdGFuY2UiIHhtbG5zOnhzZD0iaHR0cDovL3d3dy53My5vcmcvMjAwMS9YTUxTY2hlbWEiPg0KICA8TGlua0luZm9Db3JlPg0KICAgIDxMaW5rSWQ+OTc5PC9MaW5rSWQ+DQogICAgPEluZmxvd1ZhbD41NjQsMTI0PC9JbmZsb3dWYWw+DQogICAgPERpc3BWYWw+NTY0LDEyNCA8L0Rpc3BWYWw+DQogICAgPExhc3RVcGRUaW1lPjIwMjUvMDcvMjggMTU6NTc6NDY8L0xhc3RVcGRUaW1lPg0KICAgIDxXb3Jrc2hlZXROTT5CU+OAkElGUlPjgJE8L1dvcmtzaGVldE5NPg0KICAgIDxMaW5rQ2VsbEFkZHJlc3NBMT5SNTY8L0xpbmtDZWxsQWRkcmVzc0ExPg0KICAgIDxMaW5rQ2VsbEFkZHJlc3NSMUMxPlI1N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kwMDAwMDAzO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5PC9JdGVtSWQ+DQogICAgPERpc3BJdGVtSWQ+SzEyMjEwMDUwPC9EaXNwSXRlbUlkPg0KICAgIDxDb2xJZD5SMzAxMDAwMDAjPC9Db2xJZD4NCiAgICA8VGVtQXhpc1R5cD4xMDAwMDA8L1RlbUF4aXNUeXA+DQogICAgPE1lbnVObT7pgKPntZDosqHmlL/nirbmhYvoqIjnrpfmm7g8L01lbnVObT4NCiAgICA8SXRlbU5tPuWIqeebiuWJsOS9memHkTwvSXRlbU5tPg0KICAgIDxDb2xObT7lvZPmnJ/ph5HpoY08L0NvbE5tPg0KICAgIDxPcmlnaW5hbFZhbD41NjQsMTI0LDgwMywwMDA8L09yaWdpbmFsVmFsPg0KICAgIDxMYXN0TnVtVmFsPjU2NCwxMjQ8L0xhc3ROdW1WYWw+DQogICAgPFJhd0xpbmtWYWw+NTY0LDEyNDwvUmF3TGlua1ZhbD4NCiAgICA8Vmlld1VuaXRUeXA+NzwvVmlld1VuaXRUeXA+DQogICAgPERlY2ltYWxQb2ludD4wPC9EZWNpbWFsUG9pbnQ+DQogICAgPFJvdW5kVHlwPjI8L1JvdW5kVHlwPg0KICAgIDxOdW1UZXh0VHlwPjE8L051bVRleHRUeXA+DQogICAgPENsYXNzVHlwPjM8L0NsYXNzVHlwPg0KICAgIDxEVG90YWxZTURITVM+MjAyNS8wNy8yOCAwOTo1MD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80" Error="">PD94bWwgdmVyc2lvbj0iMS4wIiBlbmNvZGluZz0idXRmLTgiPz4NCjxMaW5rSW5mb0V4Y2VsIHhtbG5zOnhzaT0iaHR0cDovL3d3dy53My5vcmcvMjAwMS9YTUxTY2hlbWEtaW5zdGFuY2UiIHhtbG5zOnhzZD0iaHR0cDovL3d3dy53My5vcmcvMjAwMS9YTUxTY2hlbWEiPg0KICA8TGlua0luZm9Db3JlPg0KICAgIDxMaW5rSWQ+OTgwPC9MaW5rSWQ+DQogICAgPEluZmxvd1ZhbD45NDEsODI4PC9JbmZsb3dWYWw+DQogICAgPERpc3BWYWw+OTQxLDgyOCA8L0Rpc3BWYWw+DQogICAgPExhc3RVcGRUaW1lPjIwMjUvMDcvMjggMTU6NTc6NDY8L0xhc3RVcGRUaW1lPg0KICAgIDxXb3Jrc2hlZXROTT5CU+OAkElGUlPjgJE8L1dvcmtzaGVldE5NPg0KICAgIDxMaW5rQ2VsbEFkZHJlc3NBMT5SNTc8L0xpbmtDZWxsQWRkcmVzc0ExPg0KICAgIDxMaW5rQ2VsbEFkZHJlc3NSMUMxPlI1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yMjEwMFo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yMTAwWjAjPC9JdGVtSWQ+DQogICAgPERpc3BJdGVtSWQ+SzEyMjEwMFowMDwvRGlzcEl0ZW1JZD4NCiAgICA8Q29sSWQ+UjMwMTAwMDAwIzwvQ29sSWQ+DQogICAgPFRlbUF4aXNUeXA+MTAwMDAwPC9UZW1BeGlzVHlwPg0KICAgIDxNZW51Tm0+6YCj57WQ6LKh5pS/54q25oWL6KiI566X5pu4PC9NZW51Tm0+DQogICAgPEl0ZW1ObT7opqrkvJrnpL7jga7miYDmnInogIXjgavluLDlsZ7jgZnjgovmjIHliIblkIjoqIg8L0l0ZW1ObT4NCiAgICA8Q29sTm0+5b2T5pyf6YeR6aGNPC9Db2xObT4NCiAgICA8T3JpZ2luYWxWYWw+OTQxLDgyOCw3OTUsMDAwPC9PcmlnaW5hbFZhbD4NCiAgICA8TGFzdE51bVZhbD45NDEsODI4PC9MYXN0TnVtVmFsPg0KICAgIDxSYXdMaW5rVmFsPjk0MSw4Mjg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1" Error="">PD94bWwgdmVyc2lvbj0iMS4wIiBlbmNvZGluZz0idXRmLTgiPz4NCjxMaW5rSW5mb0V4Y2VsIHhtbG5zOnhzaT0iaHR0cDovL3d3dy53My5vcmcvMjAwMS9YTUxTY2hlbWEtaW5zdGFuY2UiIHhtbG5zOnhzZD0iaHR0cDovL3d3dy53My5vcmcvMjAwMS9YTUxTY2hlbWEiPg0KICA8TGlua0luZm9Db3JlPg0KICAgIDxMaW5rSWQ+OTgxPC9MaW5rSWQ+DQogICAgPEluZmxvd1ZhbD40NCw2ODE8L0luZmxvd1ZhbD4NCiAgICA8RGlzcFZhbD40NCw2ODEgPC9EaXNwVmFsPg0KICAgIDxMYXN0VXBkVGltZT4yMDI1LzA3LzI4IDE1OjU3OjQ2PC9MYXN0VXBkVGltZT4NCiAgICA8V29ya3NoZWV0Tk0+QlPjgJBJRlJT44CRPC9Xb3Jrc2hlZXROTT4NCiAgICA8TGlua0NlbGxBZGRyZXNzQTE+UjU4PC9MaW5rQ2VsbEFkZHJlc3NBMT4NCiAgICA8TGlua0NlbGxBZGRyZXNzUjFDMT5SNT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jIy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IwMDAwIzwvSXRlbUlkPg0KICAgIDxEaXNwSXRlbUlkPksxMjIyMDAwMDA8L0Rpc3BJdGVtSWQ+DQogICAgPENvbElkPlIzMDEwMDAwMCM8L0NvbElkPg0KICAgIDxUZW1BeGlzVHlwPjEwMDAwMDwvVGVtQXhpc1R5cD4NCiAgICA8TWVudU5tPumAo+e1kOiyoeaUv+eKtuaFi+ioiOeul+abuDwvTWVudU5tPg0KICAgIDxJdGVtTm0+6Z2e5pSv6YWN5oyB5YiGPC9JdGVtTm0+DQogICAgPENvbE5tPuW9k+acn+mHkemhjTwvQ29sTm0+DQogICAgPE9yaWdpbmFsVmFsPjQ0LDY4MSwwMzMsMDAwPC9PcmlnaW5hbFZhbD4NCiAgICA8TGFzdE51bVZhbD40NCw2ODE8L0xhc3ROdW1WYWw+DQogICAgPFJhd0xpbmtWYWw+NDQsNjgx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2" Error="">PD94bWwgdmVyc2lvbj0iMS4wIiBlbmNvZGluZz0idXRmLTgiPz4NCjxMaW5rSW5mb0V4Y2VsIHhtbG5zOnhzaT0iaHR0cDovL3d3dy53My5vcmcvMjAwMS9YTUxTY2hlbWEtaW5zdGFuY2UiIHhtbG5zOnhzZD0iaHR0cDovL3d3dy53My5vcmcvMjAwMS9YTUxTY2hlbWEiPg0KICA8TGlua0luZm9Db3JlPg0KICAgIDxMaW5rSWQ+OTgyPC9MaW5rSWQ+DQogICAgPEluZmxvd1ZhbD45ODYsNTA5PC9JbmZsb3dWYWw+DQogICAgPERpc3BWYWw+OTg2LDUwOSA8L0Rpc3BWYWw+DQogICAgPExhc3RVcGRUaW1lPjIwMjUvMDcvMjggMTU6NTc6NDY8L0xhc3RVcGRUaW1lPg0KICAgIDxXb3Jrc2hlZXROTT5CU+OAkElGUlPjgJE8L1dvcmtzaGVldE5NPg0KICAgIDxMaW5rQ2VsbEFkZHJlc3NBMT5SNTk8L0xpbmtDZWxsQWRkcmVzc0ExPg0KICAgIDxMaW5rQ2VsbEFkZHJlc3NSMUMxPlI1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wNTAwMDAwMDAwLzEvMS8yNDIvSzEyMjMw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yMzAwMDAjPC9JdGVtSWQ+DQogICAgPERpc3BJdGVtSWQ+SzEyMjMwMDAwMDwvRGlzcEl0ZW1JZD4NCiAgICA8Q29sSWQ+UjMwMTAwMDAwIzwvQ29sSWQ+DQogICAgPFRlbUF4aXNUeXA+MTAwMDAwPC9UZW1BeGlzVHlwPg0KICAgIDxNZW51Tm0+6YCj57WQ6LKh5pS/54q25oWL6KiI566X5pu4PC9NZW51Tm0+DQogICAgPEl0ZW1ObT7os4fmnKzlkIjoqIg8L0l0ZW1ObT4NCiAgICA8Q29sTm0+5b2T5pyf6YeR6aGNPC9Db2xObT4NCiAgICA8T3JpZ2luYWxWYWw+OTg2LDUwOSw4MjgsMDAwPC9PcmlnaW5hbFZhbD4NCiAgICA8TGFzdE51bVZhbD45ODYsNTA5PC9MYXN0TnVtVmFsPg0KICAgIDxSYXdMaW5rVmFsPjk4Niw1MDk8L1Jhd0xpbmtWYWw+DQogICAgPFZpZXdVbml0VHlwPjc8L1ZpZXdVbml0VHlwPg0KICAgIDxEZWNpbWFsUG9pbnQ+MDwvRGVjaW1hbFBvaW50Pg0KICAgIDxSb3VuZFR5cD4yPC9Sb3VuZFR5cD4NCiAgICA8TnVtVGV4dFR5cD4xPC9OdW1UZXh0VHlwPg0KICAgIDxDbGFzc1R5cD4zPC9DbGFzc1R5cD4NCiAgICA8RFRvdGFsWU1ESE1TPjIwMjUvMDcvMjggMDk6NTA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3" Error="">PD94bWwgdmVyc2lvbj0iMS4wIiBlbmNvZGluZz0idXRmLTgiPz4NCjxMaW5rSW5mb0V4Y2VsIHhtbG5zOnhzaT0iaHR0cDovL3d3dy53My5vcmcvMjAwMS9YTUxTY2hlbWEtaW5zdGFuY2UiIHhtbG5zOnhzZD0iaHR0cDovL3d3dy53My5vcmcvMjAwMS9YTUxTY2hlbWEiPg0KICA8TGlua0luZm9Db3JlPg0KICAgIDxMaW5rSWQ+OTgzPC9MaW5rSWQ+DQogICAgPEluZmxvd1ZhbD4zLDE3NCwwNDA8L0luZmxvd1ZhbD4NCiAgICA8RGlzcFZhbD4zLDE3NCwwNDAgPC9EaXNwVmFsPg0KICAgIDxMYXN0VXBkVGltZT4yMDI1LzA3LzI4IDE1OjU3OjQ2PC9MYXN0VXBkVGltZT4NCiAgICA8V29ya3NoZWV0Tk0+QlPjgJBJRlJT44CRPC9Xb3Jrc2hlZXROTT4NCiAgICA8TGlua0NlbGxBZGRyZXNzQTE+UjYwPC9MaW5rQ2VsbEFkZHJlc3NBMT4NCiAgICA8TGlua0NlbGxBZGRyZXNzUjFDMT5SNj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DUwMDAwMDAwMC8xLzEvMjQyL0sxMlow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MsMTc0LDA0MCwzNjYsMDAwPC9PcmlnaW5hbFZhbD4NCiAgICA8TGFzdE51bVZhbD4zLDE3NCwwNDA8L0xhc3ROdW1WYWw+DQogICAgPFJhd0xpbmtWYWw+MywxNzQsMDQwPC9SYXdMaW5rVmFsPg0KICAgIDxWaWV3VW5pdFR5cD43PC9WaWV3VW5pdFR5cD4NCiAgICA8RGVjaW1hbFBvaW50PjA8L0RlY2ltYWxQb2ludD4NCiAgICA8Um91bmRUeXA+MjwvUm91bmRUeXA+DQogICAgPE51bVRleHRUeXA+MTwvTnVtVGV4dFR5cD4NCiAgICA8Q2xhc3NUeXA+MzwvQ2xhc3NUeXA+DQogICAgPERUb3RhbFlNREhNUz4yMDI1LzA3LzI4IDA5OjUw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4" Error="">PD94bWwgdmVyc2lvbj0iMS4wIiBlbmNvZGluZz0idXRmLTgiPz4NCjxMaW5rSW5mb0V4Y2VsIHhtbG5zOnhzaT0iaHR0cDovL3d3dy53My5vcmcvMjAwMS9YTUxTY2hlbWEtaW5zdGFuY2UiIHhtbG5zOnhzZD0iaHR0cDovL3d3dy53My5vcmcvMjAwMS9YTUxTY2hlbWEiPg0KICA8TGlua0luZm9Db3JlPg0KICAgIDxMaW5rSWQ+OTg0PC9MaW5rSWQ+DQogICAgPEluZmxvd1ZhbD4yMSw5NTQ8L0luZmxvd1ZhbD4NCiAgICA8RGlzcFZhbD4yMSw5NTQgPC9EaXNwVmFsPg0KICAgIDxMYXN0VXBkVGltZT4yMDI1LzA3LzI4IDE1OjU3OjQ2PC9MYXN0VXBkVGltZT4NCiAgICA8V29ya3NoZWV0Tk0+Q0bjgJBJRlJT44CRPC9Xb3Jrc2hlZXROTT4NCiAgICA8TGlua0NlbGxBZGRyZXNzQTE+UjY8L0xpbmtDZWxsQWRkcmVzc0ExPg0KICAgIDxMaW5rQ2VsbEFkZHJlc3NSMUMxPlI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x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E8L0l0ZW1JZD4NCiAgICA8RGlzcEl0ZW1JZD5LNjEwMTAxMDA8L0Rpc3BJdGVtSWQ+DQogICAgPENvbElkPlIzMDEwMDAwMCM8L0NvbElkPg0KICAgIDxUZW1BeGlzVHlwPjEwMDAwMDwvVGVtQXhpc1R5cD4NCiAgICA8TWVudU5tPumAo+e1kENG6KiI566X5pu4PC9NZW51Tm0+DQogICAgPEl0ZW1ObT7lm5vljYrmnJ/ntJTliKnnm4o8L0l0ZW1ObT4NCiAgICA8Q29sTm0+5b2T5pyf6YeR6aGNPC9Db2xObT4NCiAgICA8T3JpZ2luYWxWYWw+MjEsOTU0LDY0MSwwMDA8L09yaWdpbmFsVmFsPg0KICAgIDxMYXN0TnVtVmFsPjIxLDk1NDwvTGFzdE51bVZhbD4NCiAgICA8UmF3TGlua1ZhbD4yMSw5NTQ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5" Error="">PD94bWwgdmVyc2lvbj0iMS4wIiBlbmNvZGluZz0idXRmLTgiPz4NCjxMaW5rSW5mb0V4Y2VsIHhtbG5zOnhzaT0iaHR0cDovL3d3dy53My5vcmcvMjAwMS9YTUxTY2hlbWEtaW5zdGFuY2UiIHhtbG5zOnhzZD0iaHR0cDovL3d3dy53My5vcmcvMjAwMS9YTUxTY2hlbWEiPg0KICA8TGlua0luZm9Db3JlPg0KICAgIDxMaW5rSWQ+OTg1PC9MaW5rSWQ+DQogICAgPEluZmxvd1ZhbD4xMSwyMDM8L0luZmxvd1ZhbD4NCiAgICA8RGlzcFZhbD4xMSwyMDMgPC9EaXNwVmFsPg0KICAgIDxMYXN0VXBkVGltZT4yMDI1LzA3LzI4IDE1OjU3OjQ2PC9MYXN0VXBkVGltZT4NCiAgICA8V29ya3NoZWV0Tk0+Q0bjgJBJRlJT44CRPC9Xb3Jrc2hlZXROTT4NCiAgICA8TGlua0NlbGxBZGRyZXNzQTE+Ujc8L0xpbmtDZWxsQWRkcmVzc0ExPg0KICAgIDxMaW5rQ2VsbEFkZHJlc3NSMUMxPlI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y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I8L0l0ZW1JZD4NCiAgICA8RGlzcEl0ZW1JZD5LNjEwMTAyMDA8L0Rpc3BJdGVtSWQ+DQogICAgPENvbElkPlIzMDEwMDAwMCM8L0NvbElkPg0KICAgIDxUZW1BeGlzVHlwPjEwMDAwMDwvVGVtQXhpc1R5cD4NCiAgICA8TWVudU5tPumAo+e1kENG6KiI566X5pu4PC9NZW51Tm0+DQogICAgPEl0ZW1ObT7muJvkvqHlhJ/ljbTosrvlj4rjgbPlhJ/ljbTosrs8L0l0ZW1ObT4NCiAgICA8Q29sTm0+5b2T5pyf6YeR6aGNPC9Db2xObT4NCiAgICA8T3JpZ2luYWxWYWw+MTEsMjAzLDI0OCwwMDA8L09yaWdpbmFsVmFsPg0KICAgIDxMYXN0TnVtVmFsPjExLDIwMzwvTGFzdE51bVZhbD4NCiAgICA8UmF3TGlua1ZhbD4xMSwyMD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6" Error="">PD94bWwgdmVyc2lvbj0iMS4wIiBlbmNvZGluZz0idXRmLTgiPz4NCjxMaW5rSW5mb0V4Y2VsIHhtbG5zOnhzaT0iaHR0cDovL3d3dy53My5vcmcvMjAwMS9YTUxTY2hlbWEtaW5zdGFuY2UiIHhtbG5zOnhzZD0iaHR0cDovL3d3dy53My5vcmcvMjAwMS9YTUxTY2hlbWEiPg0KICA8TGlua0luZm9Db3JlPg0KICAgIDxMaW5rSWQ+OTg2PC9MaW5rSWQ+DQogICAgPEluZmxvd1ZhbD4yPC9JbmZsb3dWYWw+DQogICAgPERpc3BWYWw+MiA8L0Rpc3BWYWw+DQogICAgPExhc3RVcGRUaW1lPjIwMjUvMDcvMjggMTU6NTc6NDY8L0xhc3RVcGRUaW1lPg0KICAgIDxXb3Jrc2hlZXROTT5DRuOAkElGUlPjgJE8L1dvcmtzaGVldE5NPg0KICAgIDxMaW5rQ2VsbEFkZHJlc3NBMT5SODwvTGlua0NlbGxBZGRyZXNzQTE+DQogICAgPExpbmtDZWxsQWRkcmVzc1IxQzE+Uj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D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MzwvSXRlbUlkPg0KICAgIDxEaXNwSXRlbUlkPks2MTAxMDMwMDwvRGlzcEl0ZW1JZD4NCiAgICA8Q29sSWQ+UjMwMTAwMDAwIzwvQ29sSWQ+DQogICAgPFRlbUF4aXNUeXA+MTAwMDAwPC9UZW1BeGlzVHlwPg0KICAgIDxNZW51Tm0+6YCj57WQQ0boqIjnrpfmm7g8L01lbnVObT4NCiAgICA8SXRlbU5tPuWbuuWumuizh+eUo+a4m+aQjeaQjeWksTwvSXRlbU5tPg0KICAgIDxDb2xObT7lvZPmnJ/ph5HpoY08L0NvbE5tPg0KICAgIDxPcmlnaW5hbFZhbD4yLDgyNiwwMDA8L09yaWdpbmFsVmFsPg0KICAgIDxMYXN0TnVtVmFsPjI8L0xhc3ROdW1WYWw+DQogICAgPFJhd0xpbmtWYWw+Mj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87" Error="">PD94bWwgdmVyc2lvbj0iMS4wIiBlbmNvZGluZz0idXRmLTgiPz4NCjxMaW5rSW5mb0V4Y2VsIHhtbG5zOnhzaT0iaHR0cDovL3d3dy53My5vcmcvMjAwMS9YTUxTY2hlbWEtaW5zdGFuY2UiIHhtbG5zOnhzZD0iaHR0cDovL3d3dy53My5vcmcvMjAwMS9YTUxTY2hlbWEiPg0KICA8TGlua0luZm9Db3JlPg0KICAgIDxMaW5rSWQ+OTg3PC9MaW5rSWQ+DQogICAgPEluZmxvd1ZhbD43MDwvSW5mbG93VmFsPg0KICAgIDxEaXNwVmFsPjcwIDwvRGlzcFZhbD4NCiAgICA8TGFzdFVwZFRpbWU+MjAyNS8wNy8yOCAxNTo1Nzo0NjwvTGFzdFVwZFRpbWU+DQogICAgPFdvcmtzaGVldE5NPkNG44CQSUZSU+OAkTwvV29ya3NoZWV0Tk0+DQogICAgPExpbmtDZWxsQWRkcmVzc0ExPlI5PC9MaW5rQ2VsbEFkZHJlc3NBMT4NCiAgICA8TGlua0NlbGxBZGRyZXNzUjFDMT5SO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4N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0PC9JdGVtSWQ+DQogICAgPERpc3BJdGVtSWQ+SzYxMDEwNDAwPC9EaXNwSXRlbUlkPg0KICAgIDxDb2xJZD5SMzAxMDAwMDAjPC9Db2xJZD4NCiAgICA8VGVtQXhpc1R5cD4xMDAwMDA8L1RlbUF4aXNUeXA+DQogICAgPE1lbnVObT7pgKPntZBDRuioiOeul+abuDwvTWVudU5tPg0KICAgIDxJdGVtTm0+6YeR6J6N5Y+O55uK5Y+K44Gz6YeR6J6N6LK755SoPC9JdGVtTm0+DQogICAgPENvbE5tPuW9k+acn+mHkemhjTwvQ29sTm0+DQogICAgPE9yaWdpbmFsVmFsPjcwLDQzNCwwMDA8L09yaWdpbmFsVmFsPg0KICAgIDxMYXN0TnVtVmFsPjcwPC9MYXN0TnVtVmFsPg0KICAgIDxSYXdMaW5rVmFsPjcw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88" Error="">PD94bWwgdmVyc2lvbj0iMS4wIiBlbmNvZGluZz0idXRmLTgiPz4NCjxMaW5rSW5mb0V4Y2VsIHhtbG5zOnhzaT0iaHR0cDovL3d3dy53My5vcmcvMjAwMS9YTUxTY2hlbWEtaW5zdGFuY2UiIHhtbG5zOnhzZD0iaHR0cDovL3d3dy53My5vcmcvMjAwMS9YTUxTY2hlbWEiPg0KICA8TGlua0luZm9Db3JlPg0KICAgIDxMaW5rSWQ+OTg4PC9MaW5rSWQ+DQogICAgPEluZmxvd1ZhbD4tMTAsODAzPC9JbmZsb3dWYWw+DQogICAgPERpc3BWYWw+KDEwLDgwMyk8L0Rpc3BWYWw+DQogICAgPExhc3RVcGRUaW1lPjIwMjUvMDcvMjggMTU6NTc6NDY8L0xhc3RVcGRUaW1lPg0KICAgIDxXb3Jrc2hlZXROTT5DRuOAkElGUlPjgJE8L1dvcmtzaGVldE5NPg0KICAgIDxMaW5rQ2VsbEFkZHJlc3NBMT5SMTA8L0xpbmtDZWxsQWRkcmVzc0ExPg0KICAgIDxMaW5rQ2VsbEFkZHJlc3NSMUMxPlIxM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4N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1PC9JdGVtSWQ+DQogICAgPERpc3BJdGVtSWQ+SzYxMDEwNTAwPC9EaXNwSXRlbUlkPg0KICAgIDxDb2xJZD5SMzAxMDAwMDAjPC9Db2xJZD4NCiAgICA8VGVtQXhpc1R5cD4xMDAwMDA8L1RlbUF4aXNUeXA+DQogICAgPE1lbnVObT7pgKPntZBDRuioiOeul+abuDwvTWVudU5tPg0KICAgIDxJdGVtTm0+5oyB5YiG5rOV44Gr44KI44KL5oqV6LOH5pCN55uKKOKWs+OBr+ebiik8L0l0ZW1ObT4NCiAgICA8Q29sTm0+5b2T5pyf6YeR6aGNPC9Db2xObT4NCiAgICA8T3JpZ2luYWxWYWw+LTEwLDgwMyw1NTcsMDAwPC9PcmlnaW5hbFZhbD4NCiAgICA8TGFzdE51bVZhbD4tMTAsODAzPC9MYXN0TnVtVmFsPg0KICAgIDxSYXdMaW5rVmFsPi0xMCw4MD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89" Error="">PD94bWwgdmVyc2lvbj0iMS4wIiBlbmNvZGluZz0idXRmLTgiPz4NCjxMaW5rSW5mb0V4Y2VsIHhtbG5zOnhzaT0iaHR0cDovL3d3dy53My5vcmcvMjAwMS9YTUxTY2hlbWEtaW5zdGFuY2UiIHhtbG5zOnhzZD0iaHR0cDovL3d3dy53My5vcmcvMjAwMS9YTUxTY2hlbWEiPg0KICA8TGlua0luZm9Db3JlPg0KICAgIDxMaW5rSWQ+OTg5PC9MaW5rSWQ+DQogICAgPEluZmxvd1ZhbD4zMDg8L0luZmxvd1ZhbD4NCiAgICA8RGlzcFZhbD4zMDggPC9EaXNwVmFsPg0KICAgIDxMYXN0VXBkVGltZT4yMDI1LzA3LzI4IDE1OjU3OjQ2PC9MYXN0VXBkVGltZT4NCiAgICA8V29ya3NoZWV0Tk0+Q0bjgJBJRlJT44CRPC9Xb3Jrc2hlZXROTT4NCiAgICA8TGlua0NlbGxBZGRyZXNzQTE+UjExPC9MaW5rQ2VsbEFkZHJlc3NBMT4NCiAgICA8TGlua0NlbGxBZGRyZXNzUjFDMT5SMT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DY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jwvSXRlbUlkPg0KICAgIDxEaXNwSXRlbUlkPks2MTAxMDYwMDwvRGlzcEl0ZW1JZD4NCiAgICA8Q29sSWQ+UjMwMTAwMDAwIzwvQ29sSWQ+DQogICAgPFRlbUF4aXNUeXA+MTAwMDAwPC9UZW1BeGlzVHlwPg0KICAgIDxNZW51Tm0+6YCj57WQQ0boqIjnrpfmm7g8L01lbnVObT4NCiAgICA8SXRlbU5tPuWbuuWumuizh+eUo+mZpOWjsuWNtOaQjeebiijilrPjga/nm4opPC9JdGVtTm0+DQogICAgPENvbE5tPuW9k+acn+mHkemhjTwvQ29sTm0+DQogICAgPE9yaWdpbmFsVmFsPjMwOCw3MDMsMDAwPC9PcmlnaW5hbFZhbD4NCiAgICA8TGFzdE51bVZhbD4zMDg8L0xhc3ROdW1WYWw+DQogICAgPFJhd0xpbmtWYWw+MzA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90" Error="">PD94bWwgdmVyc2lvbj0iMS4wIiBlbmNvZGluZz0idXRmLTgiPz4NCjxMaW5rSW5mb0V4Y2VsIHhtbG5zOnhzaT0iaHR0cDovL3d3dy53My5vcmcvMjAwMS9YTUxTY2hlbWEtaW5zdGFuY2UiIHhtbG5zOnhzZD0iaHR0cDovL3d3dy53My5vcmcvMjAwMS9YTUxTY2hlbWEiPg0KICA8TGlua0luZm9Db3JlPg0KICAgIDxMaW5rSWQ+OTkwPC9MaW5rSWQ+DQogICAgPEluZmxvd1ZhbD4yLDk5MTwvSW5mbG93VmFsPg0KICAgIDxEaXNwVmFsPjIsOTkxIDwvRGlzcFZhbD4NCiAgICA8TGFzdFVwZFRpbWU+MjAyNS8wNy8yOCAxNTo1Nzo0NjwvTGFzdFVwZFRpbWU+DQogICAgPFdvcmtzaGVldE5NPkNG44CQSUZSU+OAkTwvV29ya3NoZWV0Tk0+DQogICAgPExpbmtDZWxsQWRkcmVzc0ExPlIxMjwvTGlua0NlbGxBZGRyZXNzQTE+DQogICAgPExpbmtDZWxsQWRkcmVzc1IxQzE+UjEy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g3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c8L0l0ZW1JZD4NCiAgICA8RGlzcEl0ZW1JZD5LNjEwMTA3MDA8L0Rpc3BJdGVtSWQ+DQogICAgPENvbElkPlIzMDEwMDAwMCM8L0NvbElkPg0KICAgIDxUZW1BeGlzVHlwPjEwMDAwMDwvVGVtQXhpc1R5cD4NCiAgICA8TWVudU5tPumAo+e1kENG6KiI566X5pu4PC9NZW51Tm0+DQogICAgPEl0ZW1ObT7ms5XkurrmiYDlvpfnqI7osrvnlKg8L0l0ZW1ObT4NCiAgICA8Q29sTm0+5b2T5pyf6YeR6aGNPC9Db2xObT4NCiAgICA8T3JpZ2luYWxWYWw+Miw5OTEsODk4LDAwMDwvT3JpZ2luYWxWYWw+DQogICAgPExhc3ROdW1WYWw+Miw5OTE8L0xhc3ROdW1WYWw+DQogICAgPFJhd0xpbmtWYWw+Miw5OTE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1" Error="">PD94bWwgdmVyc2lvbj0iMS4wIiBlbmNvZGluZz0idXRmLTgiPz4NCjxMaW5rSW5mb0V4Y2VsIHhtbG5zOnhzaT0iaHR0cDovL3d3dy53My5vcmcvMjAwMS9YTUxTY2hlbWEtaW5zdGFuY2UiIHhtbG5zOnhzZD0iaHR0cDovL3d3dy53My5vcmcvMjAwMS9YTUxTY2hlbWEiPg0KICA8TGlua0luZm9Db3JlPg0KICAgIDxMaW5rSWQ+OTkxPC9MaW5rSWQ+DQogICAgPEluZmxvd1ZhbD4xNyw3OTY8L0luZmxvd1ZhbD4NCiAgICA8RGlzcFZhbD4xNyw3OTYgPC9EaXNwVmFsPg0KICAgIDxMYXN0VXBkVGltZT4yMDI1LzA3LzI4IDE1OjU3OjQ2PC9MYXN0VXBkVGltZT4NCiAgICA8V29ya3NoZWV0Tk0+Q0bjgJBJRlJT44CRPC9Xb3Jrc2hlZXROTT4NCiAgICA8TGlua0NlbGxBZGRyZXNzQTE+UjEzPC9MaW5rQ2VsbEFkZHJlc3NBMT4NCiAgICA8TGlua0NlbGxBZGRyZXNzUjFDMT5SMT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Dg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ODwvSXRlbUlkPg0KICAgIDxEaXNwSXRlbUlkPks2MTAxMDgwMDwvRGlzcEl0ZW1JZD4NCiAgICA8Q29sSWQ+UjMwMTAwMDAwIzwvQ29sSWQ+DQogICAgPFRlbUF4aXNUeXA+MTAwMDAwPC9UZW1BeGlzVHlwPg0KICAgIDxNZW51Tm0+6YCj57WQQ0boqIjnrpfmm7g8L01lbnVObT4NCiAgICA8SXRlbU5tPuWWtualreWCteaoqeWPiuOBs+OBneOBruS7luOBruWCteaoqeOBruWil+a4myjilrPjga/lopfliqApPC9JdGVtTm0+DQogICAgPENvbE5tPuW9k+acn+mHkemhjTwvQ29sTm0+DQogICAgPE9yaWdpbmFsVmFsPjE3LDc5Niw5NzYsMDAwPC9PcmlnaW5hbFZhbD4NCiAgICA8TGFzdE51bVZhbD4xNyw3OTY8L0xhc3ROdW1WYWw+DQogICAgPFJhd0xpbmtWYWw+MTcsNzk2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992" Error="">PD94bWwgdmVyc2lvbj0iMS4wIiBlbmNvZGluZz0idXRmLTgiPz4NCjxMaW5rSW5mb0V4Y2VsIHhtbG5zOnhzaT0iaHR0cDovL3d3dy53My5vcmcvMjAwMS9YTUxTY2hlbWEtaW5zdGFuY2UiIHhtbG5zOnhzZD0iaHR0cDovL3d3dy53My5vcmcvMjAwMS9YTUxTY2hlbWEiPg0KICA8TGlua0luZm9Db3JlPg0KICAgIDxMaW5rSWQ+OTkyPC9MaW5rSWQ+DQogICAgPEluZmxvd1ZhbD4tMTksMjAzPC9JbmZsb3dWYWw+DQogICAgPERpc3BWYWw+KDE5LDIwMyk8L0Rpc3BWYWw+DQogICAgPExhc3RVcGRUaW1lPjIwMjUvMDcvMjggMTU6NTc6NDY8L0xhc3RVcGRUaW1lPg0KICAgIDxXb3Jrc2hlZXROTT5DRuOAkElGUlPjgJE8L1dvcmtzaGVldE5NPg0KICAgIDxMaW5rQ2VsbEFkZHJlc3NBMT5SMTQ8L0xpbmtDZWxsQWRkcmVzc0ExPg0KICAgIDxMaW5rQ2VsbEFkZHJlc3NSMUMxPlIx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4OS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5PC9JdGVtSWQ+DQogICAgPERpc3BJdGVtSWQ+SzYxMDEwOTAwPC9EaXNwSXRlbUlkPg0KICAgIDxDb2xJZD5SMzAxMDAwMDAjPC9Db2xJZD4NCiAgICA8VGVtQXhpc1R5cD4xMDAwMDA8L1RlbUF4aXNUeXA+DQogICAgPE1lbnVObT7pgKPntZBDRuioiOeul+abuDwvTWVudU5tPg0KICAgIDxJdGVtTm0+5qOa5Y246LOH55Sj44Gu5aKX5ribKOKWs+OBr+Wil+WKoCk8L0l0ZW1ObT4NCiAgICA8Q29sTm0+5b2T5pyf6YeR6aGNPC9Db2xObT4NCiAgICA8T3JpZ2luYWxWYWw+LTE5LDIwMywwMjYsMDAwPC9PcmlnaW5hbFZhbD4NCiAgICA8TGFzdE51bVZhbD4tMTksMjAzPC9MYXN0TnVtVmFsPg0KICAgIDxSYXdMaW5rVmFsPi0xOSwyMD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3" Error="">PD94bWwgdmVyc2lvbj0iMS4wIiBlbmNvZGluZz0idXRmLTgiPz4NCjxMaW5rSW5mb0V4Y2VsIHhtbG5zOnhzaT0iaHR0cDovL3d3dy53My5vcmcvMjAwMS9YTUxTY2hlbWEtaW5zdGFuY2UiIHhtbG5zOnhzZD0iaHR0cDovL3d3dy53My5vcmcvMjAwMS9YTUxTY2hlbWEiPg0KICA8TGlua0luZm9Db3JlPg0KICAgIDxMaW5rSWQ+OTkzPC9MaW5rSWQ+DQogICAgPEluZmxvd1ZhbD4tMjIsMDQwPC9JbmZsb3dWYWw+DQogICAgPERpc3BWYWw+KDIyLDA0MCk8L0Rpc3BWYWw+DQogICAgPExhc3RVcGRUaW1lPjIwMjUvMDcvMjggMTU6NTc6NDY8L0xhc3RVcGRUaW1lPg0KICAgIDxXb3Jrc2hlZXROTT5DRuOAkElGUlPjgJE8L1dvcmtzaGVldE5NPg0KICAgIDxMaW5rQ2VsbEFkZHJlc3NBMT5SMTU8L0xpbmtDZWxsQWRkcmVzc0ExPg0KICAgIDxMaW5rQ2VsbEFkZHJlc3NSMUMxPlIxN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5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wPC9JdGVtSWQ+DQogICAgPERpc3BJdGVtSWQ+SzYxMDExMDAwPC9EaXNwSXRlbUlkPg0KICAgIDxDb2xJZD5SMzAxMDAwMDAjPC9Db2xJZD4NCiAgICA8VGVtQXhpc1R5cD4xMDAwMDA8L1RlbUF4aXNUeXA+DQogICAgPE1lbnVObT7pgKPntZBDRuioiOeul+abuDwvTWVudU5tPg0KICAgIDxJdGVtTm0+5Za25qWt5YK15YuZ5Y+K44Gz44Gd44Gu5LuW44Gu5YK15YuZ44Gu5aKX5ribKOKWs+OBr+a4m+WwkSk8L0l0ZW1ObT4NCiAgICA8Q29sTm0+5b2T5pyf6YeR6aGNPC9Db2xObT4NCiAgICA8T3JpZ2luYWxWYWw+LTIyLDA0MCwyNDIsMDAwPC9PcmlnaW5hbFZhbD4NCiAgICA8TGFzdE51bVZhbD4tMjIsMDQwPC9MYXN0TnVtVmFsPg0KICAgIDxSYXdMaW5rVmFsPi0yMiwwNDA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4" Error="">PD94bWwgdmVyc2lvbj0iMS4wIiBlbmNvZGluZz0idXRmLTgiPz4NCjxMaW5rSW5mb0V4Y2VsIHhtbG5zOnhzaT0iaHR0cDovL3d3dy53My5vcmcvMjAwMS9YTUxTY2hlbWEtaW5zdGFuY2UiIHhtbG5zOnhzZD0iaHR0cDovL3d3dy53My5vcmcvMjAwMS9YTUxTY2hlbWEiPg0KICA8TGlua0luZm9Db3JlPg0KICAgIDxMaW5rSWQ+OTk0PC9MaW5rSWQ+DQogICAgPEluZmxvd1ZhbD4tNyw2Njc8L0luZmxvd1ZhbD4NCiAgICA8RGlzcFZhbD4oNyw2NjcpPC9EaXNwVmFsPg0KICAgIDxMYXN0VXBkVGltZT4yMDI1LzA3LzI4IDE1OjU3OjQ2PC9MYXN0VXBkVGltZT4NCiAgICA8V29ya3NoZWV0Tk0+Q0bjgJBJRlJT44CRPC9Xb3Jrc2hlZXROTT4NCiAgICA8TGlua0NlbGxBZGRyZXNzQTE+UjE2PC9MaW5rQ2VsbEFkZHJlc3NBMT4NCiAgICA8TGlua0NlbGxBZGRyZXNzUjFDMT5SMTZ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T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TwvSXRlbUlkPg0KICAgIDxEaXNwSXRlbUlkPks2MTAxMTEwMDwvRGlzcEl0ZW1JZD4NCiAgICA8Q29sSWQ+UjMwMTAwMDAwIzwvQ29sSWQ+DQogICAgPFRlbUF4aXNUeXA+MTAwMDAwPC9UZW1BeGlzVHlwPg0KICAgIDxNZW51Tm0+6YCj57WQQ0boqIjnrpfmm7g8L01lbnVObT4NCiAgICA8SXRlbU5tPuOBneOBruS7luOBruizh+eUo+WPiuOBs+iyoOWCteOBruWil+a4mzwvSXRlbU5tPg0KICAgIDxDb2xObT7lvZPmnJ/ph5HpoY08L0NvbE5tPg0KICAgIDxPcmlnaW5hbFZhbD4tNyw2NjcsMDk1LDAwMDwvT3JpZ2luYWxWYWw+DQogICAgPExhc3ROdW1WYWw+LTcsNjY3PC9MYXN0TnVtVmFsPg0KICAgIDxSYXdMaW5rVmFsPi03LDY2N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995" Error="">PD94bWwgdmVyc2lvbj0iMS4wIiBlbmNvZGluZz0idXRmLTgiPz4NCjxMaW5rSW5mb0V4Y2VsIHhtbG5zOnhzaT0iaHR0cDovL3d3dy53My5vcmcvMjAwMS9YTUxTY2hlbWEtaW5zdGFuY2UiIHhtbG5zOnhzZD0iaHR0cDovL3d3dy53My5vcmcvMjAwMS9YTUxTY2hlbWEiPg0KICA8TGlua0luZm9Db3JlPg0KICAgIDxMaW5rSWQ+OTk1PC9MaW5rSWQ+DQogICAgPEluZmxvd1ZhbD4tNDEyPC9JbmZsb3dWYWw+DQogICAgPERpc3BWYWw+KDQxMik8L0Rpc3BWYWw+DQogICAgPExhc3RVcGRUaW1lPjIwMjUvMDcvMjggMTU6NTc6NDY8L0xhc3RVcGRUaW1lPg0KICAgIDxXb3Jrc2hlZXROTT5DRuOAkElGUlPjgJE8L1dvcmtzaGVldE5NPg0KICAgIDxMaW5rQ2VsbEFkZHJlc3NBMT5SMTc8L0xpbmtDZWxsQWRkcmVzc0ExPg0KICAgIDxMaW5rQ2VsbEFkZHJlc3NSMUMxPlIx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A5M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yPC9JdGVtSWQ+DQogICAgPERpc3BJdGVtSWQ+SzYxMDEyMDAwPC9EaXNwSXRlbUlkPg0KICAgIDxDb2xJZD5SMzAxMDAwMDAjPC9Db2xJZD4NCiAgICA8VGVtQXhpc1R5cD4xMDAwMDA8L1RlbUF4aXNUeXA+DQogICAgPE1lbnVObT7pgKPntZBDRuioiOeul+abuDwvTWVudU5tPg0KICAgIDxJdGVtTm0+6YCA6IG357Wm5LuY44Gr5L+C44KL6LKg5YK144Gu5aKX5ribKOKWs+OBr+a4m+WwkSk8L0l0ZW1ObT4NCiAgICA8Q29sTm0+5b2T5pyf6YeR6aGNPC9Db2xObT4NCiAgICA8T3JpZ2luYWxWYWw+LTQxMiwzNDIsMDAwPC9PcmlnaW5hbFZhbD4NCiAgICA8TGFzdE51bVZhbD4tNDEyPC9MYXN0TnVtVmFsPg0KICAgIDxSYXdMaW5rVmFsPi00MTI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6" Error="">PD94bWwgdmVyc2lvbj0iMS4wIiBlbmNvZGluZz0idXRmLTgiPz4NCjxMaW5rSW5mb0V4Y2VsIHhtbG5zOnhzaT0iaHR0cDovL3d3dy53My5vcmcvMjAwMS9YTUxTY2hlbWEtaW5zdGFuY2UiIHhtbG5zOnhzZD0iaHR0cDovL3d3dy53My5vcmcvMjAwMS9YTUxTY2hlbWEiPg0KICA8TGlua0luZm9Db3JlPg0KICAgIDxMaW5rSWQ+OTk2PC9MaW5rSWQ+DQogICAgPEluZmxvd1ZhbD4tMSw1ODU8L0luZmxvd1ZhbD4NCiAgICA8RGlzcFZhbD4oMSw1ODUpPC9EaXNwVmFsPg0KICAgIDxMYXN0VXBkVGltZT4yMDI1LzA3LzI4IDE1OjU3OjQ2PC9MYXN0VXBkVGltZT4NCiAgICA8V29ya3NoZWV0Tk0+Q0bjgJBJRlJT44CRPC9Xb3Jrc2hlZXROTT4NCiAgICA8TGlua0NlbGxBZGRyZXNzQTE+UjE4PC9MaW5rQ2VsbEFkZHJlc3NBMT4NCiAgICA8TGlua0NlbGxBZGRyZXNzUjFDMT5SMT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MTAxQT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DFBMDAwIzwvSXRlbUlkPg0KICAgIDxEaXNwSXRlbUlkPks2MTAxQTAwMDA8L0Rpc3BJdGVtSWQ+DQogICAgPENvbElkPlIzMDEwMDAwMCM8L0NvbElkPg0KICAgIDxUZW1BeGlzVHlwPjEwMDAwMDwvVGVtQXhpc1R5cD4NCiAgICA8TWVudU5tPumAo+e1kENG6KiI566X5pu4PC9NZW51Tm0+DQogICAgPEl0ZW1ObT7jgZ3jga7ku5Y8L0l0ZW1ObT4NCiAgICA8Q29sTm0+5b2T5pyf6YeR6aGNPC9Db2xObT4NCiAgICA8T3JpZ2luYWxWYWw+LTEsNTg1LDQyMywwMDA8L09yaWdpbmFsVmFsPg0KICAgIDxMYXN0TnVtVmFsPi0xLDU4NTwvTGFzdE51bVZhbD4NCiAgICA8UmF3TGlua1ZhbD4tMSw1ODU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7" Error="">PD94bWwgdmVyc2lvbj0iMS4wIiBlbmNvZGluZz0idXRmLTgiPz4NCjxMaW5rSW5mb0V4Y2VsIHhtbG5zOnhzaT0iaHR0cDovL3d3dy53My5vcmcvMjAwMS9YTUxTY2hlbWEtaW5zdGFuY2UiIHhtbG5zOnhzZD0iaHR0cDovL3d3dy53My5vcmcvMjAwMS9YTUxTY2hlbWEiPg0KICA8TGlua0luZm9Db3JlPg0KICAgIDxMaW5rSWQ+OTk3PC9MaW5rSWQ+DQogICAgPEluZmxvd1ZhbD4tNywzODI8L0luZmxvd1ZhbD4NCiAgICA8RGlzcFZhbD4oNywzODIpPC9EaXNwVmFsPg0KICAgIDxMYXN0VXBkVGltZT4yMDI1LzA3LzI4IDE1OjU3OjQ2PC9MYXN0VXBkVGltZT4NCiAgICA8V29ya3NoZWV0Tk0+Q0bjgJBJRlJT44CRPC9Xb3Jrc2hlZXROTT4NCiAgICA8TGlua0NlbGxBZGRyZXNzQTE+UjE5PC9MaW5rQ2VsbEFkZHJlc3NBMT4NCiAgICA8TGlua0NlbGxBZGRyZXNzUjFDMT5SMT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MTAxWj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DFaMDAwIzwvSXRlbUlkPg0KICAgIDxEaXNwSXRlbUlkPks2MTAxWjAwMDA8L0Rpc3BJdGVtSWQ+DQogICAgPENvbElkPlIzMDEwMDAwMCM8L0NvbElkPg0KICAgIDxUZW1BeGlzVHlwPjEwMDAwMDwvVGVtQXhpc1R5cD4NCiAgICA8TWVudU5tPumAo+e1kENG6KiI566X5pu4PC9NZW51Tm0+DQogICAgPEl0ZW1ObT7lsI/oqIg8L0l0ZW1ObT4NCiAgICA8Q29sTm0+5b2T5pyf6YeR6aGNPC9Db2xObT4NCiAgICA8T3JpZ2luYWxWYWw+LTcsMzgyLDk1OSwwMDA8L09yaWdpbmFsVmFsPg0KICAgIDxMYXN0TnVtVmFsPi03LDM4MjwvTGFzdE51bVZhbD4NCiAgICA8UmF3TGlua1ZhbD4tNywzODI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8" Error="">PD94bWwgdmVyc2lvbj0iMS4wIiBlbmNvZGluZz0idXRmLTgiPz4NCjxMaW5rSW5mb0V4Y2VsIHhtbG5zOnhzaT0iaHR0cDovL3d3dy53My5vcmcvMjAwMS9YTUxTY2hlbWEtaW5zdGFuY2UiIHhtbG5zOnhzZD0iaHR0cDovL3d3dy53My5vcmcvMjAwMS9YTUxTY2hlbWEiPg0KICA8TGlua0luZm9Db3JlPg0KICAgIDxMaW5rSWQ+OTk4PC9MaW5rSWQ+DQogICAgPEluZmxvd1ZhbD4xLDk2MzwvSW5mbG93VmFsPg0KICAgIDxEaXNwVmFsPjEsOTYzIDwvRGlzcFZhbD4NCiAgICA8TGFzdFVwZFRpbWU+MjAyNS8wNy8yOCAxNTo1Nzo0NjwvTGFzdFVwZFRpbWU+DQogICAgPFdvcmtzaGVldE5NPkNG44CQSUZSU+OAkTwvV29ya3NoZWV0Tk0+DQogICAgPExpbmtDZWxsQWRkcmVzc0ExPlIyMDwvTGlua0NlbGxBZGRyZXNzQTE+DQogICAgPExpbmtDZWxsQWRkcmVzc1IxQzE+UjIw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M8L0l0ZW1JZD4NCiAgICA8RGlzcEl0ZW1JZD5LNjEwMjAxMDA8L0Rpc3BJdGVtSWQ+DQogICAgPENvbElkPlIzMDEwMDAwMCM8L0NvbElkPg0KICAgIDxUZW1BeGlzVHlwPjEwMDAwMDwvVGVtQXhpc1R5cD4NCiAgICA8TWVudU5tPumAo+e1kENG6KiI566X5pu4PC9NZW51Tm0+DQogICAgPEl0ZW1ObT7liKnmga/jga7lj5flj5bpoY08L0l0ZW1ObT4NCiAgICA8Q29sTm0+5b2T5pyf6YeR6aGNPC9Db2xObT4NCiAgICA8T3JpZ2luYWxWYWw+MSw5NjMsMDIxLDAwMDwvT3JpZ2luYWxWYWw+DQogICAgPExhc3ROdW1WYWw+MSw5NjM8L0xhc3ROdW1WYWw+DQogICAgPFJhd0xpbmtWYWw+MSw5Nj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999" Error="">PD94bWwgdmVyc2lvbj0iMS4wIiBlbmNvZGluZz0idXRmLTgiPz4NCjxMaW5rSW5mb0V4Y2VsIHhtbG5zOnhzaT0iaHR0cDovL3d3dy53My5vcmcvMjAwMS9YTUxTY2hlbWEtaW5zdGFuY2UiIHhtbG5zOnhzZD0iaHR0cDovL3d3dy53My5vcmcvMjAwMS9YTUxTY2hlbWEiPg0KICA8TGlua0luZm9Db3JlPg0KICAgIDxMaW5rSWQ+OTk5PC9MaW5rSWQ+DQogICAgPEluZmxvd1ZhbD4xOSw1ODc8L0luZmxvd1ZhbD4NCiAgICA8RGlzcFZhbD4xOSw1ODcgPC9EaXNwVmFsPg0KICAgIDxMYXN0VXBkVGltZT4yMDI1LzA3LzI4IDE1OjU3OjQ2PC9MYXN0VXBkVGltZT4NCiAgICA8V29ya3NoZWV0Tk0+Q0bjgJBJRlJT44CRPC9Xb3Jrc2hlZXROTT4NCiAgICA8TGlua0NlbGxBZGRyZXNzQTE+UjIxPC9MaW5rQ2VsbEFkZHJlc3NBMT4NCiAgICA8TGlua0NlbGxBZGRyZXNzUjFDMT5SMj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wOTQ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NDwvSXRlbUlkPg0KICAgIDxEaXNwSXRlbUlkPks2MTAyMDIwMDwvRGlzcEl0ZW1JZD4NCiAgICA8Q29sSWQ+UjMwMTAwMDAwIzwvQ29sSWQ+DQogICAgPFRlbUF4aXNUeXA+MTAwMDAwPC9UZW1BeGlzVHlwPg0KICAgIDxNZW51Tm0+6YCj57WQQ0boqIjnrpfmm7g8L01lbnVObT4NCiAgICA8SXRlbU5tPumFjeW9k+mHkeOBruWPl+WPlumhjTwvSXRlbU5tPg0KICAgIDxDb2xObT7lvZPmnJ/ph5HpoY08L0NvbE5tPg0KICAgIDxPcmlnaW5hbFZhbD4xOSw1ODcsOTY2LDAwMDwvT3JpZ2luYWxWYWw+DQogICAgPExhc3ROdW1WYWw+MTksNTg3PC9MYXN0TnVtVmFsPg0KICAgIDxSYXdMaW5rVmFsPjE5LDU4N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00" Error="">PD94bWwgdmVyc2lvbj0iMS4wIiBlbmNvZGluZz0idXRmLTgiPz4NCjxMaW5rSW5mb0V4Y2VsIHhtbG5zOnhzaT0iaHR0cDovL3d3dy53My5vcmcvMjAwMS9YTUxTY2hlbWEtaW5zdGFuY2UiIHhtbG5zOnhzZD0iaHR0cDovL3d3dy53My5vcmcvMjAwMS9YTUxTY2hlbWEiPg0KICA8TGlua0luZm9Db3JlPg0KICAgIDxMaW5rSWQ+MTAwMDwvTGlua0lkPg0KICAgIDxJbmZsb3dWYWw+LTYsMzc4PC9JbmZsb3dWYWw+DQogICAgPERpc3BWYWw+KDYsMzc4KTwvRGlzcFZhbD4NCiAgICA8TGFzdFVwZFRpbWU+MjAyNS8wNy8yOCAxNTo1Nzo0NjwvTGFzdFVwZFRpbWU+DQogICAgPFdvcmtzaGVldE5NPkNG44CQSUZSU+OAkTwvV29ya3NoZWV0Tk0+DQogICAgPExpbmtDZWxsQWRkcmVzc0ExPlIyMjwvTGlua0NlbGxBZGRyZXNzQTE+DQogICAgPExpbmtDZWxsQWRkcmVzc1IxQzE+UjIy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1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U8L0l0ZW1JZD4NCiAgICA8RGlzcEl0ZW1JZD5LNjEwMjAzMDA8L0Rpc3BJdGVtSWQ+DQogICAgPENvbElkPlIzMDEwMDAwMCM8L0NvbElkPg0KICAgIDxUZW1BeGlzVHlwPjEwMDAwMDwvVGVtQXhpc1R5cD4NCiAgICA8TWVudU5tPumAo+e1kENG6KiI566X5pu4PC9NZW51Tm0+DQogICAgPEl0ZW1ObT7liKnmga/jga7mlK/miZXpoY08L0l0ZW1ObT4NCiAgICA8Q29sTm0+5b2T5pyf6YeR6aGNPC9Db2xObT4NCiAgICA8T3JpZ2luYWxWYWw+LTYsMzc4LDkwOCwwMDA8L09yaWdpbmFsVmFsPg0KICAgIDxMYXN0TnVtVmFsPi02LDM3ODwvTGFzdE51bVZhbD4NCiAgICA8UmF3TGlua1ZhbD4tNiwzNzg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1" Error="">PD94bWwgdmVyc2lvbj0iMS4wIiBlbmNvZGluZz0idXRmLTgiPz4NCjxMaW5rSW5mb0V4Y2VsIHhtbG5zOnhzaT0iaHR0cDovL3d3dy53My5vcmcvMjAwMS9YTUxTY2hlbWEtaW5zdGFuY2UiIHhtbG5zOnhzZD0iaHR0cDovL3d3dy53My5vcmcvMjAwMS9YTUxTY2hlbWEiPg0KICA8TGlua0luZm9Db3JlPg0KICAgIDxMaW5rSWQ+MTAwMTwvTGlua0lkPg0KICAgIDxJbmZsb3dWYWw+LTgsNTE1PC9JbmZsb3dWYWw+DQogICAgPERpc3BWYWw+KDgsNTE1KTwvRGlzcFZhbD4NCiAgICA8TGFzdFVwZFRpbWU+MjAyNS8wNy8yOCAxNTo1Nzo0NjwvTGFzdFVwZFRpbWU+DQogICAgPFdvcmtzaGVldE5NPkNG44CQSUZSU+OAkTwvV29ya3NoZWV0Tk0+DQogICAgPExpbmtDZWxsQWRkcmVzc0ExPlIyMzwvTGlua0NlbGxBZGRyZXNzQTE+DQogICAgPExpbmtDZWxsQWRkcmVzc1IxQzE+UjIz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2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Y8L0l0ZW1JZD4NCiAgICA8RGlzcEl0ZW1JZD5LNjEwMjA0MDA8L0Rpc3BJdGVtSWQ+DQogICAgPENvbElkPlIzMDEwMDAwMCM8L0NvbElkPg0KICAgIDxUZW1BeGlzVHlwPjEwMDAwMDwvVGVtQXhpc1R5cD4NCiAgICA8TWVudU5tPumAo+e1kENG6KiI566X5pu4PC9NZW51Tm0+DQogICAgPEl0ZW1ObT7ms5XkurrmiYDlvpfnqI7jga7mlK/miZXpoY08L0l0ZW1ObT4NCiAgICA8Q29sTm0+5b2T5pyf6YeR6aGNPC9Db2xObT4NCiAgICA8T3JpZ2luYWxWYWw+LTgsNTE1LDUzNSwwMDA8L09yaWdpbmFsVmFsPg0KICAgIDxMYXN0TnVtVmFsPi04LDUxNTwvTGFzdE51bVZhbD4NCiAgICA8UmF3TGlua1ZhbD4tOCw1MTU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2" Error="">PD94bWwgdmVyc2lvbj0iMS4wIiBlbmNvZGluZz0idXRmLTgiPz4NCjxMaW5rSW5mb0V4Y2VsIHhtbG5zOnhzaT0iaHR0cDovL3d3dy53My5vcmcvMjAwMS9YTUxTY2hlbWEtaW5zdGFuY2UiIHhtbG5zOnhzZD0iaHR0cDovL3d3dy53My5vcmcvMjAwMS9YTUxTY2hlbWEiPg0KICA8TGlua0luZm9Db3JlPg0KICAgIDxMaW5rSWQ+MTAwMjwvTGlua0lkPg0KICAgIDxJbmZsb3dWYWw+LTcyNjwvSW5mbG93VmFsPg0KICAgIDxEaXNwVmFsPig3MjYpPC9EaXNwVmFsPg0KICAgIDxMYXN0VXBkVGltZT4yMDI1LzA3LzI4IDE1OjU3OjQ2PC9MYXN0VXBkVGltZT4NCiAgICA8V29ya3NoZWV0Tk0+Q0bjgJBJRlJT44CRPC9Xb3Jrc2hlZXROTT4NCiAgICA8TGlua0NlbGxBZGRyZXNzQTE+UjI0PC9MaW5rQ2VsbEFkZHJlc3NBMT4NCiAgICA8TGlua0NlbGxBZGRyZXNzUjFDMT5SMjR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MT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EwMDAwMCM8L0NvbElkPg0KICAgIDxUZW1BeGlzVHlwPjEwMDAwMDwvVGVtQXhpc1R5cD4NCiAgICA8TWVudU5tPumAo+e1kENG6KiI566X5pu4PC9NZW51Tm0+DQogICAgPEl0ZW1ObT7llrbmpa3mtLvli5Xjgavjgojjgovjgq3jg6Pjg4Pjgrfjg6Xjg7vjg5Xjg63jg7w8L0l0ZW1ObT4NCiAgICA8Q29sTm0+5b2T5pyf6YeR6aGNPC9Db2xObT4NCiAgICA8T3JpZ2luYWxWYWw+LTcyNiw0MTUsMDAwPC9PcmlnaW5hbFZhbD4NCiAgICA8TGFzdE51bVZhbD4tNzI2PC9MYXN0TnVtVmFsPg0KICAgIDxSYXdMaW5rVmFsPi03Mj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3" Error="">PD94bWwgdmVyc2lvbj0iMS4wIiBlbmNvZGluZz0idXRmLTgiPz4NCjxMaW5rSW5mb0V4Y2VsIHhtbG5zOnhzaT0iaHR0cDovL3d3dy53My5vcmcvMjAwMS9YTUxTY2hlbWEtaW5zdGFuY2UiIHhtbG5zOnhzZD0iaHR0cDovL3d3dy53My5vcmcvMjAwMS9YTUxTY2hlbWEiPg0KICA8TGlua0luZm9Db3JlPg0KICAgIDxMaW5rSWQ+MTAwMzwvTGlua0lkPg0KICAgIDxJbmZsb3dWYWw+LTgsNjcyPC9JbmZsb3dWYWw+DQogICAgPERpc3BWYWw+KDgsNjcyKTwvRGlzcFZhbD4NCiAgICA8TGFzdFVwZFRpbWU+MjAyNS8wNy8yOCAxNTo1Nzo0NjwvTGFzdFVwZFRpbWU+DQogICAgPFdvcmtzaGVldE5NPkNG44CQSUZSU+OAkTwvV29ya3NoZWV0Tk0+DQogICAgPExpbmtDZWxsQWRkcmVzc0ExPlIyNjwvTGlua0NlbGxBZGRyZXNzQTE+DQogICAgPExpbmtDZWxsQWRkcmVzc1IxQzE+UjI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3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c8L0l0ZW1JZD4NCiAgICA8RGlzcEl0ZW1JZD5LNjIwMDEwMDA8L0Rpc3BJdGVtSWQ+DQogICAgPENvbElkPlIzMDEwMDAwMCM8L0NvbElkPg0KICAgIDxUZW1BeGlzVHlwPjEwMDAwMDwvVGVtQXhpc1R5cD4NCiAgICA8TWVudU5tPumAo+e1kENG6KiI566X5pu4PC9NZW51Tm0+DQogICAgPEl0ZW1ObT7mnInlvaLlm7rlrpros4fnlKPjga7lj5blvpfjgavjgojjgovmlK/lh7o8L0l0ZW1ObT4NCiAgICA8Q29sTm0+5b2T5pyf6YeR6aGNPC9Db2xObT4NCiAgICA8T3JpZ2luYWxWYWw+LTgsNjcyLDExMiwwMDA8L09yaWdpbmFsVmFsPg0KICAgIDxMYXN0TnVtVmFsPi04LDY3MjwvTGFzdE51bVZhbD4NCiAgICA8UmF3TGlua1ZhbD4tOCw2NzI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4" Error="">PD94bWwgdmVyc2lvbj0iMS4wIiBlbmNvZGluZz0idXRmLTgiPz4NCjxMaW5rSW5mb0V4Y2VsIHhtbG5zOnhzaT0iaHR0cDovL3d3dy53My5vcmcvMjAwMS9YTUxTY2hlbWEtaW5zdGFuY2UiIHhtbG5zOnhzZD0iaHR0cDovL3d3dy53My5vcmcvMjAwMS9YTUxTY2hlbWEiPg0KICA8TGlua0luZm9Db3JlPg0KICAgIDxMaW5rSWQ+MTAwNDwvTGlua0lkPg0KICAgIDxJbmZsb3dWYWw+NTE5PC9JbmZsb3dWYWw+DQogICAgPERpc3BWYWw+NTE5IDwvRGlzcFZhbD4NCiAgICA8TGFzdFVwZFRpbWU+MjAyNS8wNy8yOCAxNTo1Nzo0NjwvTGFzdFVwZFRpbWU+DQogICAgPFdvcmtzaGVldE5NPkNG44CQSUZSU+OAkTwvV29ya3NoZWV0Tk0+DQogICAgPExpbmtDZWxsQWRkcmVzc0ExPlIyNzwvTGlua0NlbGxBZGRyZXNzQTE+DQogICAgPExpbmtDZWxsQWRkcmVzc1IxQzE+UjI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4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g8L0l0ZW1JZD4NCiAgICA8RGlzcEl0ZW1JZD5LNjIwMDIwMDA8L0Rpc3BJdGVtSWQ+DQogICAgPENvbElkPlIzMDEwMDAwMCM8L0NvbElkPg0KICAgIDxUZW1BeGlzVHlwPjEwMDAwMDwvVGVtQXhpc1R5cD4NCiAgICA8TWVudU5tPumAo+e1kENG6KiI566X5pu4PC9NZW51Tm0+DQogICAgPEl0ZW1ObT7mnInlvaLlm7rlrpros4fnlKPjga7lo7LljbTjgavjgojjgovlj47lhaU8L0l0ZW1ObT4NCiAgICA8Q29sTm0+5b2T5pyf6YeR6aGNPC9Db2xObT4NCiAgICA8T3JpZ2luYWxWYWw+NTE5LDUwMCwwMDA8L09yaWdpbmFsVmFsPg0KICAgIDxMYXN0TnVtVmFsPjUxOTwvTGFzdE51bVZhbD4NCiAgICA8UmF3TGlua1ZhbD41MTk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5" Error="">PD94bWwgdmVyc2lvbj0iMS4wIiBlbmNvZGluZz0idXRmLTgiPz4NCjxMaW5rSW5mb0V4Y2VsIHhtbG5zOnhzaT0iaHR0cDovL3d3dy53My5vcmcvMjAwMS9YTUxTY2hlbWEtaW5zdGFuY2UiIHhtbG5zOnhzZD0iaHR0cDovL3d3dy53My5vcmcvMjAwMS9YTUxTY2hlbWEiPg0KICA8TGlua0luZm9Db3JlPg0KICAgIDxMaW5rSWQ+MTAwNTwvTGlua0lkPg0KICAgIDxJbmZsb3dWYWw+LTEsMjU5PC9JbmZsb3dWYWw+DQogICAgPERpc3BWYWw+KDEsMjU5KTwvRGlzcFZhbD4NCiAgICA8TGFzdFVwZFRpbWU+MjAyNS8wNy8yOCAxNTo1Nzo0NjwvTGFzdFVwZFRpbWU+DQogICAgPFdvcmtzaGVldE5NPkNG44CQSUZSU+OAkTwvV29ya3NoZWV0Tk0+DQogICAgPExpbmtDZWxsQWRkcmVzc0ExPlIyODwvTGlua0NlbGxBZGRyZXNzQTE+DQogICAgPExpbmtDZWxsQWRkcmVzc1IxQzE+UjI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Dk5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k8L0l0ZW1JZD4NCiAgICA8RGlzcEl0ZW1JZD5LNjIwMDMwMDA8L0Rpc3BJdGVtSWQ+DQogICAgPENvbElkPlIzMDEwMDAwMCM8L0NvbElkPg0KICAgIDxUZW1BeGlzVHlwPjEwMDAwMDwvVGVtQXhpc1R5cD4NCiAgICA8TWVudU5tPumAo+e1kENG6KiI566X5pu4PC9NZW51Tm0+DQogICAgPEl0ZW1ObT7nhKHlvaLos4fnlKPjga7lj5blvpfjgavjgojjgovmlK/lh7o8L0l0ZW1ObT4NCiAgICA8Q29sTm0+5b2T5pyf6YeR6aGNPC9Db2xObT4NCiAgICA8T3JpZ2luYWxWYWw+LTEsMjU5LDAwNCwwMDA8L09yaWdpbmFsVmFsPg0KICAgIDxMYXN0TnVtVmFsPi0xLDI1OTwvTGFzdE51bVZhbD4NCiAgICA8UmF3TGlua1ZhbD4tMSwyNTk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6" Error="">PD94bWwgdmVyc2lvbj0iMS4wIiBlbmNvZGluZz0idXRmLTgiPz4NCjxMaW5rSW5mb0V4Y2VsIHhtbG5zOnhzaT0iaHR0cDovL3d3dy53My5vcmcvMjAwMS9YTUxTY2hlbWEtaW5zdGFuY2UiIHhtbG5zOnhzZD0iaHR0cDovL3d3dy53My5vcmcvMjAwMS9YTUxTY2hlbWEiPg0KICA8TGlua0luZm9Db3JlPg0KICAgIDxMaW5rSWQ+MTAwNjwvTGlua0lkPg0KICAgIDxJbmZsb3dWYWw+LTQyODwvSW5mbG93VmFsPg0KICAgIDxEaXNwVmFsPig0MjgpPC9EaXNwVmFsPg0KICAgIDxMYXN0VXBkVGltZT4yMDI1LzA3LzI4IDE1OjU3OjQ2PC9MYXN0VXBkVGltZT4NCiAgICA8V29ya3NoZWV0Tk0+Q0bjgJBJRlJT44CRPC9Xb3Jrc2hlZXROTT4NCiAgICA8TGlua0NlbGxBZGRyZXNzQTE+UjI5PC9MaW5rQ2VsbEFkZHJlc3NBMT4NCiAgICA8TGlua0NlbGxBZGRyZXNzUjFDMT5SMj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A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DwvSXRlbUlkPg0KICAgIDxEaXNwSXRlbUlkPks2MjAwNDAwMDwvRGlzcEl0ZW1JZD4NCiAgICA8Q29sSWQ+UjMwMTAwMDAwIzwvQ29sSWQ+DQogICAgPFRlbUF4aXNUeXA+MTAwMDAwPC9UZW1BeGlzVHlwPg0KICAgIDxNZW51Tm0+6YCj57WQQ0boqIjnrpfmm7g8L01lbnVObT4NCiAgICA8SXRlbU5tPuefreacn+iyuOS7mOmHkeOBruWil+a4myjilrPjga/lopfliqApPC9JdGVtTm0+DQogICAgPENvbE5tPuW9k+acn+mHkemhjTwvQ29sTm0+DQogICAgPE9yaWdpbmFsVmFsPi00MjgsMzY4LDAwMDwvT3JpZ2luYWxWYWw+DQogICAgPExhc3ROdW1WYWw+LTQyODwvTGFzdE51bVZhbD4NCiAgICA8UmF3TGlua1ZhbD4tNDI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07" Error="">PD94bWwgdmVyc2lvbj0iMS4wIiBlbmNvZGluZz0idXRmLTgiPz4NCjxMaW5rSW5mb0V4Y2VsIHhtbG5zOnhzaT0iaHR0cDovL3d3dy53My5vcmcvMjAwMS9YTUxTY2hlbWEtaW5zdGFuY2UiIHhtbG5zOnhzZD0iaHR0cDovL3d3dy53My5vcmcvMjAwMS9YTUxTY2hlbWEiPg0KICA8TGlua0luZm9Db3JlPg0KICAgIDxMaW5rSWQ+MTAwNzwvTGlua0lkPg0KICAgIDxJbmZsb3dWYWw+LTQ1MzwvSW5mbG93VmFsPg0KICAgIDxEaXNwVmFsPig0NTMpPC9EaXNwVmFsPg0KICAgIDxMYXN0VXBkVGltZT4yMDI1LzA3LzI4IDE1OjU3OjQ2PC9MYXN0VXBkVGltZT4NCiAgICA8V29ya3NoZWV0Tk0+Q0bjgJBJRlJT44CRPC9Xb3Jrc2hlZXROTT4NCiAgICA8TGlua0NlbGxBZGRyZXNzQTE+UjMwPC9MaW5rQ2VsbEFkZHJlc3NBMT4NCiAgICA8TGlua0NlbGxBZGRyZXNzUjFDMT5SMzB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E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TwvSXRlbUlkPg0KICAgIDxEaXNwSXRlbUlkPks2MjAwNTAwMDwvRGlzcEl0ZW1JZD4NCiAgICA8Q29sSWQ+UjMwMTAwMDAwIzwvQ29sSWQ+DQogICAgPFRlbUF4aXNUeXA+MTAwMDAwPC9UZW1BeGlzVHlwPg0KICAgIDxNZW51Tm0+6YCj57WQQ0boqIjnrpfmm7g8L01lbnVObT4NCiAgICA8SXRlbU5tPumVt+acn+iyuOS7mOOBkeOBq+OCiOOCi+aUr+WHujwvSXRlbU5tPg0KICAgIDxDb2xObT7lvZPmnJ/ph5HpoY08L0NvbE5tPg0KICAgIDxPcmlnaW5hbFZhbD4tNDUzLDY5MSwwMDA8L09yaWdpbmFsVmFsPg0KICAgIDxMYXN0TnVtVmFsPi00NTM8L0xhc3ROdW1WYWw+DQogICAgPFJhd0xpbmtWYWw+LTQ1M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08" Error="">PD94bWwgdmVyc2lvbj0iMS4wIiBlbmNvZGluZz0idXRmLTgiPz4NCjxMaW5rSW5mb0V4Y2VsIHhtbG5zOnhzaT0iaHR0cDovL3d3dy53My5vcmcvMjAwMS9YTUxTY2hlbWEtaW5zdGFuY2UiIHhtbG5zOnhzZD0iaHR0cDovL3d3dy53My5vcmcvMjAwMS9YTUxTY2hlbWEiPg0KICA8TGlua0luZm9Db3JlPg0KICAgIDxMaW5rSWQ+MTAwODwvTGlua0lkPg0KICAgIDxJbmZsb3dWYWw+NTIzPC9JbmZsb3dWYWw+DQogICAgPERpc3BWYWw+NTIzIDwvRGlzcFZhbD4NCiAgICA8TGFzdFVwZFRpbWU+MjAyNS8wNy8yOCAxNTo1Nzo0NjwvTGFzdFVwZFRpbWU+DQogICAgPFdvcmtzaGVldE5NPkNG44CQSUZSU+OAkTwvV29ya3NoZWV0Tk0+DQogICAgPExpbmtDZWxsQWRkcmVzc0ExPlIzMTwvTGlua0NlbGxBZGRyZXNzQTE+DQogICAgPExpbmtDZWxsQWRkcmVzc1IxQzE+UjMx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y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I8L0l0ZW1JZD4NCiAgICA8RGlzcEl0ZW1JZD5LNjIwMDYwMDA8L0Rpc3BJdGVtSWQ+DQogICAgPENvbElkPlIzMDEwMDAwMCM8L0NvbElkPg0KICAgIDxUZW1BeGlzVHlwPjEwMDAwMDwvVGVtQXhpc1R5cD4NCiAgICA8TWVudU5tPumAo+e1kENG6KiI566X5pu4PC9NZW51Tm0+DQogICAgPEl0ZW1ObT7plbfmnJ/osrjku5jph5Hjga7lm57lj47jgavjgojjgovlj47lhaU8L0l0ZW1ObT4NCiAgICA8Q29sTm0+5b2T5pyf6YeR6aGNPC9Db2xObT4NCiAgICA8T3JpZ2luYWxWYWw+NTIzLDc5MSwwMDA8L09yaWdpbmFsVmFsPg0KICAgIDxMYXN0TnVtVmFsPjUyMzwvTGFzdE51bVZhbD4NCiAgICA8UmF3TGlua1ZhbD41Mj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09" Error="">PD94bWwgdmVyc2lvbj0iMS4wIiBlbmNvZGluZz0idXRmLTgiPz4NCjxMaW5rSW5mb0V4Y2VsIHhtbG5zOnhzaT0iaHR0cDovL3d3dy53My5vcmcvMjAwMS9YTUxTY2hlbWEtaW5zdGFuY2UiIHhtbG5zOnhzZD0iaHR0cDovL3d3dy53My5vcmcvMjAwMS9YTUxTY2hlbWEiPg0KICA8TGlua0luZm9Db3JlPg0KICAgIDxMaW5rSWQ+MTAwOTwvTGlua0lkPg0KICAgIDxJbmZsb3dWYWw+LTQ5LDExMzwvSW5mbG93VmFsPg0KICAgIDxEaXNwVmFsPig0OSwxMTMpPC9EaXNwVmFsPg0KICAgIDxMYXN0VXBkVGltZT4yMDI1LzA3LzI4IDE1OjU3OjQ2PC9MYXN0VXBkVGltZT4NCiAgICA8V29ya3NoZWV0Tk0+Q0bjgJBJRlJT44CRPC9Xb3Jrc2hlZXROTT4NCiAgICA8TGlua0NlbGxBZGRyZXNzQTE+UjMyPC9MaW5rQ2VsbEFkZHJlc3NBMT4NCiAgICA8TGlua0NlbGxBZGRyZXNzUjFDMT5SMzJ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zwvSXRlbUlkPg0KICAgIDxEaXNwSXRlbUlkPks2MjAwNzAwMDwvRGlzcEl0ZW1JZD4NCiAgICA8Q29sSWQ+UjMwMTAwMDAwIzwvQ29sSWQ+DQogICAgPFRlbUF4aXNUeXA+MTAwMDAwPC9UZW1BeGlzVHlwPg0KICAgIDxNZW51Tm0+6YCj57WQQ0boqIjnrpfmm7g8L01lbnVObT4NCiAgICA8SXRlbU5tPuWtkOS8muekvuOBruWPluW+l+OBq+OCiOOCi+WPjuaUryjilrPjga/mlK/lh7opPC9JdGVtTm0+DQogICAgPENvbE5tPuW9k+acn+mHkemhjTwvQ29sTm0+DQogICAgPE9yaWdpbmFsVmFsPi00OSwxMTMsMDE1LDAwMDwvT3JpZ2luYWxWYWw+DQogICAgPExhc3ROdW1WYWw+LTQ5LDExMzwvTGFzdE51bVZhbD4NCiAgICA8UmF3TGlua1ZhbD4tNDksMTEz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0" Error="">PD94bWwgdmVyc2lvbj0iMS4wIiBlbmNvZGluZz0idXRmLTgiPz4NCjxMaW5rSW5mb0V4Y2VsIHhtbG5zOnhzaT0iaHR0cDovL3d3dy53My5vcmcvMjAwMS9YTUxTY2hlbWEtaW5zdGFuY2UiIHhtbG5zOnhzZD0iaHR0cDovL3d3dy53My5vcmcvMjAwMS9YTUxTY2hlbWEiPg0KICA8TGlua0luZm9Db3JlPg0KICAgIDxMaW5rSWQ+MTAxMDwvTGlua0lkPg0KICAgIDxJbmZsb3dWYWw+MjE2PC9JbmZsb3dWYWw+DQogICAgPERpc3BWYWw+MjE2IDwvRGlzcFZhbD4NCiAgICA8TGFzdFVwZFRpbWU+MjAyNS8wNy8yOCAxNTo1Nzo0NjwvTGFzdFVwZFRpbWU+DQogICAgPFdvcmtzaGVldE5NPkNG44CQSUZSU+OAkTwvV29ya3NoZWV0Tk0+DQogICAgPExpbmtDZWxsQWRkcmVzc0ExPlIzMzwvTGlua0NlbGxBZGRyZXNzQTE+DQogICAgPExpbmtDZWxsQWRkcmVzc1IxQzE+UjMz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0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Q8L0l0ZW1JZD4NCiAgICA8RGlzcEl0ZW1JZD5LNjIwMDgwMDA8L0Rpc3BJdGVtSWQ+DQogICAgPENvbElkPlIzMDEwMDAwMCM8L0NvbElkPg0KICAgIDxUZW1BeGlzVHlwPjEwMDAwMDwvVGVtQXhpc1R5cD4NCiAgICA8TWVudU5tPumAo+e1kENG6KiI566X5pu4PC9NZW51Tm0+DQogICAgPEl0ZW1ObT7lrZDkvJrnpL7jga7lo7LljbTjgavjgojjgovlj47mlK8o4paz44Gv5pSv5Ye6KTwvSXRlbU5tPg0KICAgIDxDb2xObT7lvZPmnJ/ph5HpoY08L0NvbE5tPg0KICAgIDxPcmlnaW5hbFZhbD4yMTYsMTQ2LDAwMDwvT3JpZ2luYWxWYWw+DQogICAgPExhc3ROdW1WYWw+MjE2PC9MYXN0TnVtVmFsPg0KICAgIDxSYXdMaW5rVmFsPjIxNj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11" Error="">PD94bWwgdmVyc2lvbj0iMS4wIiBlbmNvZGluZz0idXRmLTgiPz4NCjxMaW5rSW5mb0V4Y2VsIHhtbG5zOnhzaT0iaHR0cDovL3d3dy53My5vcmcvMjAwMS9YTUxTY2hlbWEtaW5zdGFuY2UiIHhtbG5zOnhzZD0iaHR0cDovL3d3dy53My5vcmcvMjAwMS9YTUxTY2hlbWEiPg0KICA8TGlua0luZm9Db3JlPg0KICAgIDxMaW5rSWQ+MTAxMTwvTGlua0lkPg0KICAgIDxJbmZsb3dWYWw+LTEsNjA5PC9JbmZsb3dWYWw+DQogICAgPERpc3BWYWw+KDEsNjA5KTwvRGlzcFZhbD4NCiAgICA8TGFzdFVwZFRpbWU+MjAyNS8wNy8yOCAxNTo1Nzo0NjwvTGFzdFVwZFRpbWU+DQogICAgPFdvcmtzaGVldE5NPkNG44CQSUZSU+OAkTwvV29ya3NoZWV0Tk0+DQogICAgPExpbmtDZWxsQWRkcmVzc0ExPlIzNDwvTGlua0NlbGxBZGRyZXNzQTE+DQogICAgPExpbmtDZWxsQWRkcmVzc1IxQzE+UjM0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1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U8L0l0ZW1JZD4NCiAgICA8RGlzcEl0ZW1JZD5LNjIwMDkwMDA8L0Rpc3BJdGVtSWQ+DQogICAgPENvbElkPlIzMDEwMDAwMCM8L0NvbElkPg0KICAgIDxUZW1BeGlzVHlwPjEwMDAwMDwvVGVtQXhpc1R5cD4NCiAgICA8TWVudU5tPumAo+e1kENG6KiI566X5pu4PC9NZW51Tm0+DQogICAgPEl0ZW1ObT7mipXos4fjga7lj5blvpfjgavjgojjgovmlK/lh7o8L0l0ZW1ObT4NCiAgICA8Q29sTm0+5b2T5pyf6YeR6aGNPC9Db2xObT4NCiAgICA8T3JpZ2luYWxWYWw+LTEsNjA5LDYxMSwwMDA8L09yaWdpbmFsVmFsPg0KICAgIDxMYXN0TnVtVmFsPi0xLDYwOTwvTGFzdE51bVZhbD4NCiAgICA8UmF3TGlua1ZhbD4tMSw2MDk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12" Error="">PD94bWwgdmVyc2lvbj0iMS4wIiBlbmNvZGluZz0idXRmLTgiPz4NCjxMaW5rSW5mb0V4Y2VsIHhtbG5zOnhzaT0iaHR0cDovL3d3dy53My5vcmcvMjAwMS9YTUxTY2hlbWEtaW5zdGFuY2UiIHhtbG5zOnhzZD0iaHR0cDovL3d3dy53My5vcmcvMjAwMS9YTUxTY2hlbWEiPg0KICA8TGlua0luZm9Db3JlPg0KICAgIDxMaW5rSWQ+MTAxMjwvTGlua0lkPg0KICAgIDxJbmZsb3dWYWw+NCw0Mzk8L0luZmxvd1ZhbD4NCiAgICA8RGlzcFZhbD40LDQzOSA8L0Rpc3BWYWw+DQogICAgPExhc3RVcGRUaW1lPjIwMjUvMDcvMjggMTU6NTc6NDc8L0xhc3RVcGRUaW1lPg0KICAgIDxXb3Jrc2hlZXROTT5DRuOAkElGUlPjgJE8L1dvcmtzaGVldE5NPg0KICAgIDxMaW5rQ2VsbEFkZHJlc3NBMT5SMzU8L0xpbmtDZWxsQWRkcmVzc0ExPg0KICAgIDxMaW5rQ2VsbEFkZHJlc3NSMUMxPlIzN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wNi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2PC9JdGVtSWQ+DQogICAgPERpc3BJdGVtSWQ+SzYyMDEwMDAwPC9EaXNwSXRlbUlkPg0KICAgIDxDb2xJZD5SMzAxMDAwMDAjPC9Db2xJZD4NCiAgICA8VGVtQXhpc1R5cD4xMDAwMDA8L1RlbUF4aXNUeXA+DQogICAgPE1lbnVObT7pgKPntZBDRuioiOeul+abuDwvTWVudU5tPg0KICAgIDxJdGVtTm0+5oqV6LOH44Gu5aOy5Y2044Gr44KI44KL5Y+O5YWlPC9JdGVtTm0+DQogICAgPENvbE5tPuW9k+acn+mHkemhjTwvQ29sTm0+DQogICAgPE9yaWdpbmFsVmFsPjQsNDM5LDk2MCwwMDA8L09yaWdpbmFsVmFsPg0KICAgIDxMYXN0TnVtVmFsPjQsNDM5PC9MYXN0TnVtVmFsPg0KICAgIDxSYXdMaW5rVmFsPjQsNDM5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3" Error="">PD94bWwgdmVyc2lvbj0iMS4wIiBlbmNvZGluZz0idXRmLTgiPz4NCjxMaW5rSW5mb0V4Y2VsIHhtbG5zOnhzaT0iaHR0cDovL3d3dy53My5vcmcvMjAwMS9YTUxTY2hlbWEtaW5zdGFuY2UiIHhtbG5zOnhzZD0iaHR0cDovL3d3dy53My5vcmcvMjAwMS9YTUxTY2hlbWEiPg0KICA8TGlua0luZm9Db3JlPg0KICAgIDxMaW5rSWQ+MTAxMzwvTGlua0lkPg0KICAgIDxJbmZsb3dWYWw+MSw0MDM8L0luZmxvd1ZhbD4NCiAgICA8RGlzcFZhbD4xLDQwMyA8L0Rpc3BWYWw+DQogICAgPExhc3RVcGRUaW1lPjIwMjUvMDcvMjggMTU6NTc6NDc8L0xhc3RVcGRUaW1lPg0KICAgIDxXb3Jrc2hlZXROTT5DRuOAkElGUlPjgJE8L1dvcmtzaGVldE5NPg0KICAgIDxMaW5rQ2VsbEFkZHJlc3NBMT5SMzY8L0xpbmtDZWxsQWRkcmVzc0ExPg0KICAgIDxMaW5rQ2VsbEFkZHJlc3NSMUMxPlIzNk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YyMEEw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QTAwMDAjPC9JdGVtSWQ+DQogICAgPERpc3BJdGVtSWQ+SzYyMEEwMDAwMDwvRGlzcEl0ZW1JZD4NCiAgICA8Q29sSWQ+UjMwMTAwMDAwIzwvQ29sSWQ+DQogICAgPFRlbUF4aXNUeXA+MTAwMDAwPC9UZW1BeGlzVHlwPg0KICAgIDxNZW51Tm0+6YCj57WQQ0boqIjnrpfmm7g8L01lbnVObT4NCiAgICA8SXRlbU5tPuOBneOBruS7ljwvSXRlbU5tPg0KICAgIDxDb2xObT7lvZPmnJ/ph5HpoY08L0NvbE5tPg0KICAgIDxPcmlnaW5hbFZhbD4xLDQwMywyNzMsMDAwPC9PcmlnaW5hbFZhbD4NCiAgICA8TGFzdE51bVZhbD4xLDQwMzwvTGFzdE51bVZhbD4NCiAgICA8UmF3TGlua1ZhbD4xLDQwM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14" Error="">PD94bWwgdmVyc2lvbj0iMS4wIiBlbmNvZGluZz0idXRmLTgiPz4NCjxMaW5rSW5mb0V4Y2VsIHhtbG5zOnhzaT0iaHR0cDovL3d3dy53My5vcmcvMjAwMS9YTUxTY2hlbWEtaW5zdGFuY2UiIHhtbG5zOnhzZD0iaHR0cDovL3d3dy53My5vcmcvMjAwMS9YTUxTY2hlbWEiPg0KICA8TGlua0luZm9Db3JlPg0KICAgIDxMaW5rSWQ+MTAxNDwvTGlua0lkPg0KICAgIDxJbmZsb3dWYWw+LTU0LDQzMzwvSW5mbG93VmFsPg0KICAgIDxEaXNwVmFsPig1NCw0MzMpPC9EaXNwVmFsPg0KICAgIDxMYXN0VXBkVGltZT4yMDI1LzA3LzI4IDE1OjU3OjQ3PC9MYXN0VXBkVGltZT4NCiAgICA8V29ya3NoZWV0Tk0+Q0bjgJBJRlJT44CRPC9Xb3Jrc2hlZXROTT4NCiAgICA8TGlua0NlbGxBZGRyZXNzQTE+UjM3PC9MaW5rQ2VsbEFkZHJlc3NBMT4NCiAgICA8TGlua0NlbGxBZGRyZXNzUjFDMT5SMzd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MjBa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yMFowMDAwIzwvSXRlbUlkPg0KICAgIDxEaXNwSXRlbUlkPks2MjBaMDAwMDA8L0Rpc3BJdGVtSWQ+DQogICAgPENvbElkPlIzMDEwMDAwMCM8L0NvbElkPg0KICAgIDxUZW1BeGlzVHlwPjEwMDAwMDwvVGVtQXhpc1R5cD4NCiAgICA8TWVudU5tPumAo+e1kENG6KiI566X5pu4PC9NZW51Tm0+DQogICAgPEl0ZW1ObT7mipXos4fmtLvli5Xjgavjgojjgovjgq3jg6Pjg4Pjgrfjg6Xjg7vjg5Xjg63jg7w8L0l0ZW1ObT4NCiAgICA8Q29sTm0+5b2T5pyf6YeR6aGNPC9Db2xObT4NCiAgICA8T3JpZ2luYWxWYWw+LTU0LDQzMywxMzEsMDAwPC9PcmlnaW5hbFZhbD4NCiAgICA8TGFzdE51bVZhbD4tNTQsNDMzPC9MYXN0TnVtVmFsPg0KICAgIDxSYXdMaW5rVmFsPi01NCw0Mz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15" Error="">PD94bWwgdmVyc2lvbj0iMS4wIiBlbmNvZGluZz0idXRmLTgiPz4NCjxMaW5rSW5mb0V4Y2VsIHhtbG5zOnhzaT0iaHR0cDovL3d3dy53My5vcmcvMjAwMS9YTUxTY2hlbWEtaW5zdGFuY2UiIHhtbG5zOnhzZD0iaHR0cDovL3d3dy53My5vcmcvMjAwMS9YTUxTY2hlbWEiPg0KICA8TGlua0luZm9Db3JlPg0KICAgIDxMaW5rSWQ+MTAxNTwvTGlua0lkPg0KICAgIDxJbmZsb3dWYWw+NDMsNTM1PC9JbmZsb3dWYWw+DQogICAgPERpc3BWYWw+NDMsNTM1IDwvRGlzcFZhbD4NCiAgICA8TGFzdFVwZFRpbWU+MjAyNS8wNy8yOCAxNTo1Nzo0NzwvTGFzdFVwZFRpbWU+DQogICAgPFdvcmtzaGVldE5NPkNG44CQSUZSU+OAkTwvV29ya3NoZWV0Tk0+DQogICAgPExpbmtDZWxsQWRkcmVzc0ExPlI0MjwvTGlua0NlbGxBZGRyZXNzQTE+DQogICAgPExpbmtDZWxsQWRkcmVzc1IxQzE+UjQy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4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g8L0l0ZW1JZD4NCiAgICA8RGlzcEl0ZW1JZD5LNjMwMDEwMDA8L0Rpc3BJdGVtSWQ+DQogICAgPENvbElkPlIzMDEwMDAwMCM8L0NvbElkPg0KICAgIDxUZW1BeGlzVHlwPjEwMDAwMDwvVGVtQXhpc1R5cD4NCiAgICA8TWVudU5tPumAo+e1kENG6KiI566X5pu4PC9NZW51Tm0+DQogICAgPEl0ZW1ObT7nn63mnJ/lgJ/lhaXph5Hlj4rjgbPjgrPjg57jg7zjgrfjg6Pjg6vjg7vjg5rjg7zjg5Hjg7zjga4K5aKX5ribKOKWs+OBr+a4m+Wwke+8iTwvSXRlbU5tPg0KICAgIDxDb2xObT7lvZPmnJ/ph5HpoY08L0NvbE5tPg0KICAgIDxPcmlnaW5hbFZhbD40Myw1MzUsODY1LDAwMDwvT3JpZ2luYWxWYWw+DQogICAgPExhc3ROdW1WYWw+NDMsNTM1PC9MYXN0TnVtVmFsPg0KICAgIDxSYXdMaW5rVmFsPjQzLDUzNT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16" Error="">PD94bWwgdmVyc2lvbj0iMS4wIiBlbmNvZGluZz0idXRmLTgiPz4NCjxMaW5rSW5mb0V4Y2VsIHhtbG5zOnhzaT0iaHR0cDovL3d3dy53My5vcmcvMjAwMS9YTUxTY2hlbWEtaW5zdGFuY2UiIHhtbG5zOnhzZD0iaHR0cDovL3d3dy53My5vcmcvMjAwMS9YTUxTY2hlbWEiPg0KICA8TGlua0luZm9Db3JlPg0KICAgIDxMaW5rSWQ+MTAxNjwvTGlua0lkPg0KICAgIDxJbmZsb3dWYWw+MzA5LDQzMzwvSW5mbG93VmFsPg0KICAgIDxEaXNwVmFsPjMwOSw0MzMgPC9EaXNwVmFsPg0KICAgIDxMYXN0VXBkVGltZT4yMDI1LzA3LzI4IDE1OjU3OjQ3PC9MYXN0VXBkVGltZT4NCiAgICA8V29ya3NoZWV0Tk0+Q0bjgJBJRlJT44CRPC9Xb3Jrc2hlZXROTT4NCiAgICA8TGlua0NlbGxBZGRyZXNzQTE+UjQzPC9MaW5rQ2VsbEFkZHJlc3NBMT4NCiAgICA8TGlua0NlbGxBZGRyZXNzUjFDMT5SND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Dk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OTwvSXRlbUlkPg0KICAgIDxEaXNwSXRlbUlkPks2MzAwMjAwMDwvRGlzcEl0ZW1JZD4NCiAgICA8Q29sSWQ+UjMwMTAwMDAwIzwvQ29sSWQ+DQogICAgPFRlbUF4aXNUeXA+MTAwMDAwPC9UZW1BeGlzVHlwPg0KICAgIDxNZW51Tm0+6YCj57WQQ0boqIjnrpfmm7g8L01lbnVObT4NCiAgICA8SXRlbU5tPumVt+acn+WAn+WFpeOCjOOBq+OCiOOCi+WPjuWFpTwvSXRlbU5tPg0KICAgIDxDb2xObT7lvZPmnJ/ph5HpoY08L0NvbE5tPg0KICAgIDxPcmlnaW5hbFZhbD4zMDksNDMzLDk4MiwwMDA8L09yaWdpbmFsVmFsPg0KICAgIDxMYXN0TnVtVmFsPjMwOSw0MzM8L0xhc3ROdW1WYWw+DQogICAgPFJhd0xpbmtWYWw+MzA5LDQzMz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17" Error="">PD94bWwgdmVyc2lvbj0iMS4wIiBlbmNvZGluZz0idXRmLTgiPz4NCjxMaW5rSW5mb0V4Y2VsIHhtbG5zOnhzaT0iaHR0cDovL3d3dy53My5vcmcvMjAwMS9YTUxTY2hlbWEtaW5zdGFuY2UiIHhtbG5zOnhzZD0iaHR0cDovL3d3dy53My5vcmcvMjAwMS9YTUxTY2hlbWEiPg0KICA8TGlua0luZm9Db3JlPg0KICAgIDxMaW5rSWQ+MTAxNzwvTGlua0lkPg0KICAgIDxJbmZsb3dWYWw+LTI2NSw2MzU8L0luZmxvd1ZhbD4NCiAgICA8RGlzcFZhbD4oMjY1LDYzNSk8L0Rpc3BWYWw+DQogICAgPExhc3RVcGRUaW1lPjIwMjUvMDcvMjggMTU6NTc6NDc8L0xhc3RVcGRUaW1lPg0KICAgIDxXb3Jrc2hlZXROTT5DRuOAkElGUlPjgJE8L1dvcmtzaGVldE5NPg0KICAgIDxMaW5rQ2VsbEFkZHJlc3NBMT5SNDQ8L0xpbmtDZWxsQWRkcmVzc0ExPg0KICAgIDxMaW5rQ2VsbEFkZHJlc3NSMUMxPlI0NE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xMC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w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i0yNjUsNjM1LDgxNiwwMDA8L09yaWdpbmFsVmFsPg0KICAgIDxMYXN0TnVtVmFsPi0yNjUsNjM1PC9MYXN0TnVtVmFsPg0KICAgIDxSYXdMaW5rVmFsPi0yNjUsNjM1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18" Error="">PD94bWwgdmVyc2lvbj0iMS4wIiBlbmNvZGluZz0idXRmLTgiPz4NCjxMaW5rSW5mb0V4Y2VsIHhtbG5zOnhzaT0iaHR0cDovL3d3dy53My5vcmcvMjAwMS9YTUxTY2hlbWEtaW5zdGFuY2UiIHhtbG5zOnhzZD0iaHR0cDovL3d3dy53My5vcmcvMjAwMS9YTUxTY2hlbWEiPg0KICA8TGlua0luZm9Db3JlPg0KICAgIDxMaW5rSWQ+MTAxODwvTGlua0lkPg0KICAgIDxJbmZsb3dWYWw+NTMxPC9JbmZsb3dWYWw+DQogICAgPERpc3BWYWw+NTMxIDwvRGlzcFZhbD4NCiAgICA8TGFzdFVwZFRpbWU+MjAyNS8wNy8yOCAxNTo1Nzo0NzwvTGFzdFVwZFRpbWU+DQogICAgPFdvcmtzaGVldE5NPkNG44CQSUZSU+OAkTwvV29ya3NoZWV0Tk0+DQogICAgPExpbmtDZWxsQWRkcmVzc0ExPlI0NTwvTGlua0NlbGxBZGRyZXNzQTE+DQogICAgPExpbmtDZWxsQWRkcmVzc1IxQzE+UjQ1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x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E8L0l0ZW1JZD4NCiAgICA8RGlzcEl0ZW1JZD5LNjMwMDQwMDA8L0Rpc3BJdGVtSWQ+DQogICAgPENvbElkPlIzMDEwMDAwMCM8L0NvbElkPg0KICAgIDxUZW1BeGlzVHlwPjEwMDAwMDwvVGVtQXhpc1R5cD4NCiAgICA8TWVudU5tPumAo+e1kENG6KiI566X5pu4PC9NZW51Tm0+DQogICAgPEl0ZW1ObT7npL7lgrXjga7nmbrooYzjgavjgojjgovlj47lhaU8L0l0ZW1ObT4NCiAgICA8Q29sTm0+5b2T5pyf6YeR6aGNPC9Db2xObT4NCiAgICA8T3JpZ2luYWxWYWw+NTMxLDg3NSwwMDA8L09yaWdpbmFsVmFsPg0KICAgIDxMYXN0TnVtVmFsPjUzMTwvTGFzdE51bVZhbD4NCiAgICA8UmF3TGlua1ZhbD41MzE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19" Error="">PD94bWwgdmVyc2lvbj0iMS4wIiBlbmNvZGluZz0idXRmLTgiPz4NCjxMaW5rSW5mb0V4Y2VsIHhtbG5zOnhzaT0iaHR0cDovL3d3dy53My5vcmcvMjAwMS9YTUxTY2hlbWEtaW5zdGFuY2UiIHhtbG5zOnhzZD0iaHR0cDovL3d3dy53My5vcmcvMjAwMS9YTUxTY2hlbWEiPg0KICA8TGlua0luZm9Db3JlPg0KICAgIDxMaW5rSWQ+MTAxOTwvTGlua0lkPg0KICAgIDxJbmZsb3dWYWw+LTQsMzA4PC9JbmZsb3dWYWw+DQogICAgPERpc3BWYWw+KDQsMzA4KTwvRGlzcFZhbD4NCiAgICA8TGFzdFVwZFRpbWU+MjAyNS8wNy8yOCAxNTo1Nzo0NzwvTGFzdFVwZFRpbWU+DQogICAgPFdvcmtzaGVldE5NPkNG44CQSUZSU+OAkTwvV29ya3NoZWV0Tk0+DQogICAgPExpbmtDZWxsQWRkcmVzc0ExPlI0NzwvTGlua0NlbGxBZGRyZXNzQTE+DQogICAgPExpbmtDZWxsQWRkcmVzc1IxQzE+UjQ3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A3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c8L0l0ZW1JZD4NCiAgICA8RGlzcEl0ZW1JZD5LNjMwMDA1MDA8L0Rpc3BJdGVtSWQ+DQogICAgPENvbElkPlIzMDEwMDAwMCM8L0NvbElkPg0KICAgIDxUZW1BeGlzVHlwPjEwMDAwMDwvVGVtQXhpc1R5cD4NCiAgICA8TWVudU5tPumAo+e1kENG6KiI566X5pu4PC9NZW51Tm0+DQogICAgPEl0ZW1ObT7jg6rjg7zjgrnosqDlgrXjga7ov5TmuIjjgavjgojjgovmlK/lh7o8L0l0ZW1ObT4NCiAgICA8Q29sTm0+5b2T5pyf6YeR6aGNPC9Db2xObT4NCiAgICA8T3JpZ2luYWxWYWw+LTQsMzA4LDcwMCwwMDA8L09yaWdpbmFsVmFsPg0KICAgIDxMYXN0TnVtVmFsPi00LDMwODwvTGFzdE51bVZhbD4NCiAgICA8UmF3TGlua1ZhbD4tNCwzMDg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20" Error="">PD94bWwgdmVyc2lvbj0iMS4wIiBlbmNvZGluZz0idXRmLTgiPz4NCjxMaW5rSW5mb0V4Y2VsIHhtbG5zOnhzaT0iaHR0cDovL3d3dy53My5vcmcvMjAwMS9YTUxTY2hlbWEtaW5zdGFuY2UiIHhtbG5zOnhzZD0iaHR0cDovL3d3dy53My5vcmcvMjAwMS9YTUxTY2hlbWEiPg0KICA8TGlua0luZm9Db3JlPg0KICAgIDxMaW5rSWQ+MTAyMDwvTGlua0lkPg0KICAgIDxJbmZsb3dWYWw+MTM2PC9JbmZsb3dWYWw+DQogICAgPERpc3BWYWw+MTM2IDwvRGlzcFZhbD4NCiAgICA8TGFzdFVwZFRpbWU+MjAyNS8wNy8yOCAxNTo1Nzo0NzwvTGFzdFVwZFRpbWU+DQogICAgPFdvcmtzaGVldE5NPkNG44CQSUZSU+OAkTwvV29ya3NoZWV0Tk0+DQogICAgPExpbmtDZWxsQWRkcmVzc0ExPlI0ODwvTGlua0NlbGxBZGRyZXNzQTE+DQogICAgPExpbmtDZWxsQWRkcmVzc1IxQzE+UjQ4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z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M8L0l0ZW1JZD4NCiAgICA8RGlzcEl0ZW1JZD5LNjMwMDU1MDA8L0Rpc3BJdGVtSWQ+DQogICAgPENvbElkPlIzMDEwMDAwMCM8L0NvbElkPg0KICAgIDxUZW1BeGlzVHlwPjEwMDAwMDwvVGVtQXhpc1R5cD4NCiAgICA8TWVudU5tPumAo+e1kENG6KiI566X5pu4PC9NZW51Tm0+DQogICAgPEl0ZW1ObT7pnZ7mlK/phY3mjIHliIbmoKrkuLvjgbjjga7lrZDkvJrnpL7mjIHliIblo7LljbTjgavjgojjgovlj47lhaU8L0l0ZW1ObT4NCiAgICA8Q29sTm0+5b2T5pyf6YeR6aGNPC9Db2xObT4NCiAgICA8T3JpZ2luYWxWYWw+MTM2LDQ0OSwwMDA8L09yaWdpbmFsVmFsPg0KICAgIDxMYXN0TnVtVmFsPjEzNjwvTGFzdE51bVZhbD4NCiAgICA8UmF3TGlua1ZhbD4xMz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21" Error="">PD94bWwgdmVyc2lvbj0iMS4wIiBlbmNvZGluZz0idXRmLTgiPz4NCjxMaW5rSW5mb0V4Y2VsIHhtbG5zOnhzaT0iaHR0cDovL3d3dy53My5vcmcvMjAwMS9YTUxTY2hlbWEtaW5zdGFuY2UiIHhtbG5zOnhzZD0iaHR0cDovL3d3dy53My5vcmcvMjAwMS9YTUxTY2hlbWEiPg0KICA8TGlua0luZm9Db3JlPg0KICAgIDxMaW5rSWQ+MTAyMTwvTGlua0lkPg0KICAgIDxJbmZsb3dWYWw+LTgwNDwvSW5mbG93VmFsPg0KICAgIDxEaXNwVmFsPig4MDQpPC9EaXNwVmFsPg0KICAgIDxMYXN0VXBkVGltZT4yMDI1LzA3LzI4IDE1OjU3OjQ3PC9MYXN0VXBkVGltZT4NCiAgICA8V29ya3NoZWV0Tk0+Q0bjgJBJRlJT44CRPC9Xb3Jrc2hlZXROTT4NCiAgICA8TGlua0NlbGxBZGRyZXNzQTE+UjQ5PC9MaW5rQ2VsbEFkZHJlc3NBMT4NCiAgICA8TGlua0NlbGxBZGRyZXNzUjFDMT5SNDl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TQ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2MzAwNjAwMDwvRGlzcEl0ZW1JZD4NCiAgICA8Q29sSWQ+UjMwMTAwMDAwIzwvQ29sSWQ+DQogICAgPFRlbUF4aXNUeXA+MTAwMDAwPC9UZW1BeGlzVHlwPg0KICAgIDxNZW51Tm0+6YCj57WQQ0boqIjnrpfmm7g8L01lbnVObT4NCiAgICA8SXRlbU5tPumdnuaUr+mFjeaMgeWIhuagquS4u+OBi+OCieOBruWtkOS8muekvuaMgeWIhuWPluW+l+OBq+OCiOOCi+aUr+WHujwvSXRlbU5tPg0KICAgIDxDb2xObT7lvZPmnJ/ph5HpoY08L0NvbE5tPg0KICAgIDxPcmlnaW5hbFZhbD4tODA0LDYwNCwwMDA8L09yaWdpbmFsVmFsPg0KICAgIDxMYXN0TnVtVmFsPi04MDQ8L0xhc3ROdW1WYWw+DQogICAgPFJhd0xpbmtWYWw+LTgwND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22" Error="">PD94bWwgdmVyc2lvbj0iMS4wIiBlbmNvZGluZz0idXRmLTgiPz4NCjxMaW5rSW5mb0V4Y2VsIHhtbG5zOnhzaT0iaHR0cDovL3d3dy53My5vcmcvMjAwMS9YTUxTY2hlbWEtaW5zdGFuY2UiIHhtbG5zOnhzZD0iaHR0cDovL3d3dy53My5vcmcvMjAwMS9YTUxTY2hlbWEiPg0KICA8TGlua0luZm9Db3JlPg0KICAgIDxMaW5rSWQ+MTAyMjwvTGlua0lkPg0KICAgIDxJbmZsb3dWYWw+MTA0PC9JbmZsb3dWYWw+DQogICAgPERpc3BWYWw+MTA0IDwvRGlzcFZhbD4NCiAgICA8TGFzdFVwZFRpbWU+MjAyNS8wNy8yOCAxNTo1Nzo0NzwvTGFzdFVwZFRpbWU+DQogICAgPFdvcmtzaGVldE5NPkNG44CQSUZSU+OAkTwvV29ya3NoZWV0Tk0+DQogICAgPExpbmtDZWxsQWRkcmVzc0ExPlI1MDwvTGlua0NlbGxBZGRyZXNzQTE+DQogICAgPExpbmtDZWxsQWRkcmVzc1IxQzE+UjUw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1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U8L0l0ZW1JZD4NCiAgICA8RGlzcEl0ZW1JZD5LNjMwMDcwMDA8L0Rpc3BJdGVtSWQ+DQogICAgPENvbElkPlIzMDEwMDAwMCM8L0NvbElkPg0KICAgIDxUZW1BeGlzVHlwPjEwMDAwMDwvVGVtQXhpc1R5cD4NCiAgICA8TWVudU5tPumAo+e1kENG6KiI566X5pu4PC9NZW51Tm0+DQogICAgPEl0ZW1ObT7pnZ7mlK/phY3mjIHliIbmoKrkuLvjgYvjgonjga7miZXovrzjgavjgojjgovlj47lhaU8L0l0ZW1ObT4NCiAgICA8Q29sTm0+5b2T5pyf6YeR6aGNPC9Db2xObT4NCiAgICA8T3JpZ2luYWxWYWw+MTA0LDk5MCwwMDA8L09yaWdpbmFsVmFsPg0KICAgIDxMYXN0TnVtVmFsPjEwNDwvTGFzdE51bVZhbD4NCiAgICA8UmF3TGlua1ZhbD4xMDQ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23" Error="">PD94bWwgdmVyc2lvbj0iMS4wIiBlbmNvZGluZz0idXRmLTgiPz4NCjxMaW5rSW5mb0V4Y2VsIHhtbG5zOnhzaT0iaHR0cDovL3d3dy53My5vcmcvMjAwMS9YTUxTY2hlbWEtaW5zdGFuY2UiIHhtbG5zOnhzZD0iaHR0cDovL3d3dy53My5vcmcvMjAwMS9YTUxTY2hlbWEiPg0KICA8TGlua0luZm9Db3JlPg0KICAgIDxMaW5rSWQ+MTAyMzwvTGlua0lkPg0KICAgIDxJbmZsb3dWYWw+Mzg8L0luZmxvd1ZhbD4NCiAgICA8RGlzcFZhbD4zOCA8L0Rpc3BWYWw+DQogICAgPExhc3RVcGRUaW1lPjIwMjUvMDcvMjggMTU6NTc6NDc8L0xhc3RVcGRUaW1lPg0KICAgIDxXb3Jrc2hlZXROTT5DRuOAkElGUlPjgJE8L1dvcmtzaGVldE5NPg0KICAgIDxMaW5rQ2VsbEFkZHJlc3NBMT5SNTE8L0xpbmtDZWxsQWRkcmVzc0ExPg0KICAgIDxMaW5rQ2VsbEFkZHJlc3NSMUMxPlI1MU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kwMDAwMDExN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3PC9JdGVtSWQ+DQogICAgPERpc3BJdGVtSWQ+SzYzMDA4NTAwPC9EaXNwSXRlbUlkPg0KICAgIDxDb2xJZD5SMzAxMDAwMDAjPC9Db2xJZD4NCiAgICA8VGVtQXhpc1R5cD4xMDAwMDA8L1RlbUF4aXNUeXA+DQogICAgPE1lbnVObT7pgKPntZBDRuioiOeul+abuDwvTWVudU5tPg0KICAgIDxJdGVtTm0+6Ieq5bex5qCq5byP44Gu5aOy5Y2044Gr44KI44KL5Y+O5YWlPC9JdGVtTm0+DQogICAgPENvbE5tPuW9k+acn+mHkemhjTwvQ29sTm0+DQogICAgPE9yaWdpbmFsVmFsPjM4LDAwMSwwMDA8L09yaWdpbmFsVmFsPg0KICAgIDxMYXN0TnVtVmFsPjM4PC9MYXN0TnVtVmFsPg0KICAgIDxSYXdMaW5rVmFsPjM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4" Error="">PD94bWwgdmVyc2lvbj0iMS4wIiBlbmNvZGluZz0idXRmLTgiPz4NCjxMaW5rSW5mb0V4Y2VsIHhtbG5zOnhzaT0iaHR0cDovL3d3dy53My5vcmcvMjAwMS9YTUxTY2hlbWEtaW5zdGFuY2UiIHhtbG5zOnhzZD0iaHR0cDovL3d3dy53My5vcmcvMjAwMS9YTUxTY2hlbWEiPg0KICA8TGlua0luZm9Db3JlPg0KICAgIDxMaW5rSWQ+MTAyNDwvTGlua0lkPg0KICAgIDxJbmZsb3dWYWw+LTYsNzA2PC9JbmZsb3dWYWw+DQogICAgPERpc3BWYWw+KDYsNzA2KTwvRGlzcFZhbD4NCiAgICA8TGFzdFVwZFRpbWU+MjAyNS8wNy8yOCAxNTo1Nzo0NzwvTGFzdFVwZFRpbWU+DQogICAgPFdvcmtzaGVldE5NPkNG44CQSUZSU+OAkTwvV29ya3NoZWV0Tk0+DQogICAgPExpbmtDZWxsQWRkcmVzc0ExPlI1MjwvTGlua0NlbGxBZGRyZXNzQTE+DQogICAgPExpbmtDZWxsQWRkcmVzc1IxQzE+UjUy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2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Y8L0l0ZW1JZD4NCiAgICA8RGlzcEl0ZW1JZD5LNjMwMDgwMDA8L0Rpc3BJdGVtSWQ+DQogICAgPENvbElkPlIzMDEwMDAwMCM8L0NvbElkPg0KICAgIDxUZW1BeGlzVHlwPjEwMDAwMDwvVGVtQXhpc1R5cD4NCiAgICA8TWVudU5tPumAo+e1kENG6KiI566X5pu4PC9NZW51Tm0+DQogICAgPEl0ZW1ObT7oh6rlt7HmoKrlvI/jga7lj5blvpfjgavjgojjgovmlK/lh7o8L0l0ZW1ObT4NCiAgICA8Q29sTm0+5b2T5pyf6YeR6aGNPC9Db2xObT4NCiAgICA8T3JpZ2luYWxWYWw+LTYsNzA2LDM1MywwMDA8L09yaWdpbmFsVmFsPg0KICAgIDxMYXN0TnVtVmFsPi02LDcwNjwvTGFzdE51bVZhbD4NCiAgICA8UmF3TGlua1ZhbD4tNiw3MD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25" Error="">PD94bWwgdmVyc2lvbj0iMS4wIiBlbmNvZGluZz0idXRmLTgiPz4NCjxMaW5rSW5mb0V4Y2VsIHhtbG5zOnhzaT0iaHR0cDovL3d3dy53My5vcmcvMjAwMS9YTUxTY2hlbWEtaW5zdGFuY2UiIHhtbG5zOnhzZD0iaHR0cDovL3d3dy53My5vcmcvMjAwMS9YTUxTY2hlbWEiPg0KICA8TGlua0luZm9Db3JlPg0KICAgIDxMaW5rSWQ+MTAyNTwvTGlua0lkPg0KICAgIDxJbmZsb3dWYWw+LTE1LDkxMTwvSW5mbG93VmFsPg0KICAgIDxEaXNwVmFsPigxNSw5MTEpPC9EaXNwVmFsPg0KICAgIDxMYXN0VXBkVGltZT4yMDI1LzA3LzI4IDE1OjU3OjQ3PC9MYXN0VXBkVGltZT4NCiAgICA8V29ya3NoZWV0Tk0+Q0bjgJBJRlJT44CRPC9Xb3Jrc2hlZXROTT4NCiAgICA8TGlua0NlbGxBZGRyZXNzQTE+UjUzPC9MaW5rQ2VsbEFkZHJlc3NBMT4NCiAgICA8TGlua0NlbGxBZGRyZXNzUjFDMT5SNTN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5MDAwMDAxMTg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ODwvSXRlbUlkPg0KICAgIDxEaXNwSXRlbUlkPks2MzAwOTAwMDwvRGlzcEl0ZW1JZD4NCiAgICA8Q29sSWQ+UjMwMTAwMDAwIzwvQ29sSWQ+DQogICAgPFRlbUF4aXNUeXA+MTAwMDAwPC9UZW1BeGlzVHlwPg0KICAgIDxNZW51Tm0+6YCj57WQQ0boqIjnrpfmm7g8L01lbnVObT4NCiAgICA8SXRlbU5tPumFjeW9k+mHkeOBruaUr+aJlemhjTwvSXRlbU5tPg0KICAgIDxDb2xObT7lvZPmnJ/ph5HpoY08L0NvbE5tPg0KICAgIDxPcmlnaW5hbFZhbD4tMTUsOTExLDIzNCwwMDA8L09yaWdpbmFsVmFsPg0KICAgIDxMYXN0TnVtVmFsPi0xNSw5MTE8L0xhc3ROdW1WYWw+DQogICAgPFJhd0xpbmtWYWw+LTE1LDkxMTwvUmF3TGlua1ZhbD4NCiAgICA8Vmlld1VuaXRUeXA+NzwvVmlld1VuaXRUeXA+DQogICAgPERlY2ltYWxQb2ludD4wPC9EZWNpbWFsUG9pbnQ+DQogICAgPFJvdW5kVHlwPjI8L1JvdW5kVHlwPg0KICAgIDxOdW1UZXh0VHlwPjE8L051bVRleHRUeXA+DQogICAgPENsYXNzVHlwPjM8L0NsYXNzVHlwPg0KICAgIDxEVG90YWxZTURITVM+MjAyNS8wNy8yMyAyMjowNTozNT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26" Error="">PD94bWwgdmVyc2lvbj0iMS4wIiBlbmNvZGluZz0idXRmLTgiPz4NCjxMaW5rSW5mb0V4Y2VsIHhtbG5zOnhzaT0iaHR0cDovL3d3dy53My5vcmcvMjAwMS9YTUxTY2hlbWEtaW5zdGFuY2UiIHhtbG5zOnhzZD0iaHR0cDovL3d3dy53My5vcmcvMjAwMS9YTUxTY2hlbWEiPg0KICA8TGlua0luZm9Db3JlPg0KICAgIDxMaW5rSWQ+MTAyNjwvTGlua0lkPg0KICAgIDxJbmZsb3dWYWw+LTEsMTc2PC9JbmZsb3dWYWw+DQogICAgPERpc3BWYWw+KDEsMTc2KTwvRGlzcFZhbD4NCiAgICA8TGFzdFVwZFRpbWU+MjAyNS8wNy8yOCAxNTo1Nzo0NzwvTGFzdFVwZFRpbWU+DQogICAgPFdvcmtzaGVldE5NPkNG44CQSUZSU+OAkTwvV29ya3NoZWV0Tk0+DQogICAgPExpbmtDZWxsQWRkcmVzc0ExPlI1NDwvTGlua0NlbGxBZGRyZXNzQTE+DQogICAgPExpbmtDZWxsQWRkcmVzc1IxQzE+UjU0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E5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k8L0l0ZW1JZD4NCiAgICA8RGlzcEl0ZW1JZD5LNjMwMTAwMDA8L0Rpc3BJdGVtSWQ+DQogICAgPENvbElkPlIzMDEwMDAwMCM8L0NvbElkPg0KICAgIDxUZW1BeGlzVHlwPjEwMDAwMDwvVGVtQXhpc1R5cD4NCiAgICA8TWVudU5tPumAo+e1kENG6KiI566X5pu4PC9NZW51Tm0+DQogICAgPEl0ZW1ObT7pnZ7mlK/phY3mjIHliIbmoKrkuLvjgbjjga7phY3lvZPph5Hjga7mlK/miZXpoY08L0l0ZW1ObT4NCiAgICA8Q29sTm0+5b2T5pyf6YeR6aGNPC9Db2xObT4NCiAgICA8T3JpZ2luYWxWYWw+LTEsMTc2LDE2NSwwMDA8L09yaWdpbmFsVmFsPg0KICAgIDxMYXN0TnVtVmFsPi0xLDE3NjwvTGFzdE51bVZhbD4NCiAgICA8UmF3TGlua1ZhbD4tMSwxNzY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27" Error="">PD94bWwgdmVyc2lvbj0iMS4wIiBlbmNvZGluZz0idXRmLTgiPz4NCjxMaW5rSW5mb0V4Y2VsIHhtbG5zOnhzaT0iaHR0cDovL3d3dy53My5vcmcvMjAwMS9YTUxTY2hlbWEtaW5zdGFuY2UiIHhtbG5zOnhzZD0iaHR0cDovL3d3dy53My5vcmcvMjAwMS9YTUxTY2hlbWEiPg0KICA8TGlua0luZm9Db3JlPg0KICAgIDxMaW5rSWQ+MTAyNzwvTGlua0lkPg0KICAgIDxJbmZsb3dWYWw+NTksMjM4PC9JbmZsb3dWYWw+DQogICAgPERpc3BWYWw+NTksMjM4IDwvRGlzcFZhbD4NCiAgICA8TGFzdFVwZFRpbWU+MjAyNS8wNy8yOCAxNTo1Nzo0NzwvTGFzdFVwZFRpbWU+DQogICAgPFdvcmtzaGVldE5NPkNG44CQSUZSU+OAkTwvV29ya3NoZWV0Tk0+DQogICAgPExpbmtDZWxsQWRkcmVzc0ExPlI1NjwvTGlua0NlbGxBZGRyZXNzQTE+DQogICAgPExpbmtDZWxsQWRkcmVzc1IxQzE+UjU2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NjMwWjAwMDAj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jU5LDIzOCwyOTAsMDAwPC9PcmlnaW5hbFZhbD4NCiAgICA8TGFzdE51bVZhbD41OSwyMzg8L0xhc3ROdW1WYWw+DQogICAgPFJhd0xpbmtWYWw+NTksMjM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8" Error="">PD94bWwgdmVyc2lvbj0iMS4wIiBlbmNvZGluZz0idXRmLTgiPz4NCjxMaW5rSW5mb0V4Y2VsIHhtbG5zOnhzaT0iaHR0cDovL3d3dy53My5vcmcvMjAwMS9YTUxTY2hlbWEtaW5zdGFuY2UiIHhtbG5zOnhzZD0iaHR0cDovL3d3dy53My5vcmcvMjAwMS9YTUxTY2hlbWEiPg0KICA8TGlua0luZm9Db3JlPg0KICAgIDxMaW5rSWQ+MTAyODwvTGlua0lkPg0KICAgIDxJbmZsb3dWYWw+NCwwNzg8L0luZmxvd1ZhbD4NCiAgICA8RGlzcFZhbD40LDA3OCA8L0Rpc3BWYWw+DQogICAgPExhc3RVcGRUaW1lPjIwMjUvMDcvMjggMTU6NTc6NDc8L0xhc3RVcGRUaW1lPg0KICAgIDxXb3Jrc2hlZXROTT5DRuOAkElGUlPjgJE8L1dvcmtzaGVldE5NPg0KICAgIDxMaW5rQ2VsbEFkZHJlc3NBMT5SNTc8L0xpbmtDZWxsQWRkcmVzc0ExPg0KICAgIDxMaW5rQ2VsbEFkZHJlc3NSMUMxPlI1N0MxODwvTGlua0NlbGxBZGRyZXNzUjFDMT4NCiAgICA8Q2VsbEJhY2tncm91bmRDb2xvcj4xNjc3NzIxNTwvQ2VsbEJhY2tncm91bmRDb2xvcj4NCiAgICA8Q2VsbEJhY2tncm91bmRDb2xvckluZGV4Pi00MTQyPC9DZWxsQmFja2dyb3VuZENvbG9ySW5kZXg+DQogIDwvTGlua0luZm9Db3JlPg0KICA8TGlua0luZm9Yc2E+DQogICAgPEF1SWQ+MDU1OTcvMjMvMy8xL0QyMzAwNTAxMDAzMDAwMDAwMDAwLzEvMS8yNDIvSzY0MDAwMDAwIy9SMzAxMDAwMDAjLzEwMDAwMDwvQXVJZD4NCiAgICA8Q29tcGFueUlkPjA1NTk3PC9Db21wYW55SWQ+DQogICAgPEFjUGVyaW9kPjIzPC9BY1BlcmlvZD4NCiAgICA8UGVyaW9kVHlwPjM8L1BlcmlvZFR5cD4NCiAgICA8UGVyaW9kRHRsVHlwPjE8L1BlcmlvZER0bFR5cD4NCiAgICA8UGVyaW9kU3RhcnREYXRlPjIwMjU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QwMDAwMDAjPC9JdGVtSWQ+DQogICAgPERpc3BJdGVtSWQ+SzY0MDAwMDAwMDwvRGlzcEl0ZW1JZD4NCiAgICA8Q29sSWQ+UjMwMTAwMDAwIzwvQ29sSWQ+DQogICAgPFRlbUF4aXNUeXA+MTAwMDAwPC9UZW1BeGlzVHlwPg0KICAgIDxNZW51Tm0+6YCj57WQQ0boqIjnrpfmm7g8L01lbnVObT4NCiAgICA8SXRlbU5tPuePvumHkeWPiuOBs+ePvumHkeWQjOetieeJqeOBruWil+a4myjilrPjga/muJvlsJEpPC9JdGVtTm0+DQogICAgPENvbE5tPuW9k+acn+mHkemhjTwvQ29sTm0+DQogICAgPE9yaWdpbmFsVmFsPjQsMDc4LDc0NCwwMDA8L09yaWdpbmFsVmFsPg0KICAgIDxMYXN0TnVtVmFsPjQsMDc4PC9MYXN0TnVtVmFsPg0KICAgIDxSYXdMaW5rVmFsPjQsMDc4PC9SYXdMaW5rVmFsPg0KICAgIDxWaWV3VW5pdFR5cD43PC9WaWV3VW5pdFR5cD4NCiAgICA8RGVjaW1hbFBvaW50PjA8L0RlY2ltYWxQb2ludD4NCiAgICA8Um91bmRUeXA+MjwvUm91bmRUeXA+DQogICAgPE51bVRleHRUeXA+MTwvTnVtVGV4dFR5cD4NCiAgICA8Q2xhc3NUeXA+MzwvQ2xhc3NUeXA+DQogICAgPERUb3RhbFlNREhNUz4yMDI1LzA3LzIzIDIyOjA1OjM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29" Error="">PD94bWwgdmVyc2lvbj0iMS4wIiBlbmNvZGluZz0idXRmLTgiPz4NCjxMaW5rSW5mb0V4Y2VsIHhtbG5zOnhzaT0iaHR0cDovL3d3dy53My5vcmcvMjAwMS9YTUxTY2hlbWEtaW5zdGFuY2UiIHhtbG5zOnhzZD0iaHR0cDovL3d3dy53My5vcmcvMjAwMS9YTUxTY2hlbWEiPg0KICA8TGlua0luZm9Db3JlPg0KICAgIDxMaW5rSWQ+MTAyOTwvTGlua0lkPg0KICAgIDxJbmZsb3dWYWw+MTkyLDI5OTwvSW5mbG93VmFsPg0KICAgIDxEaXNwVmFsPjE5MiwyOTkgPC9EaXNwVmFsPg0KICAgIDxMYXN0VXBkVGltZT4yMDI1LzA3LzI4IDE1OjU3OjQ3PC9MYXN0VXBkVGltZT4NCiAgICA8V29ya3NoZWV0Tk0+Q0bjgJBJRlJT44CRPC9Xb3Jrc2hlZXROTT4NCiAgICA8TGlua0NlbGxBZGRyZXNzQTE+UjU4PC9MaW5rQ2VsbEFkZHJlc3NBMT4NCiAgICA8TGlua0NlbGxBZGRyZXNzUjFDMT5SNTh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NTAw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1MDAwMDAwIzwvSXRlbUlkPg0KICAgIDxEaXNwSXRlbUlkPks2NTAwMDAwMDA8L0Rpc3BJdGVtSWQ+DQogICAgPENvbElkPlIzMDEwMDAwMCM8L0NvbElkPg0KICAgIDxUZW1BeGlzVHlwPjEwMDAwMDwvVGVtQXhpc1R5cD4NCiAgICA8TWVudU5tPumAo+e1kENG6KiI566X5pu4PC9NZW51Tm0+DQogICAgPEl0ZW1ObT7nj77ph5Hlj4rjgbPnj77ph5HlkIznrYnnianjga7mnJ/pppbmrovpq5g8L0l0ZW1ObT4NCiAgICA8Q29sTm0+5b2T5pyf6YeR6aGNPC9Db2xObT4NCiAgICA8T3JpZ2luYWxWYWw+MTkyLDI5OSwzNDMsMDAwPC9PcmlnaW5hbFZhbD4NCiAgICA8TGFzdE51bVZhbD4xOTIsMjk5PC9MYXN0TnVtVmFsPg0KICAgIDxSYXdMaW5rVmFsPjE5MiwyOTk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30" Error="">PD94bWwgdmVyc2lvbj0iMS4wIiBlbmNvZGluZz0idXRmLTgiPz4NCjxMaW5rSW5mb0V4Y2VsIHhtbG5zOnhzaT0iaHR0cDovL3d3dy53My5vcmcvMjAwMS9YTUxTY2hlbWEtaW5zdGFuY2UiIHhtbG5zOnhzZD0iaHR0cDovL3d3dy53My5vcmcvMjAwMS9YTUxTY2hlbWEiPg0KICA8TGlua0luZm9Db3JlPg0KICAgIDxMaW5rSWQ+MTAzMDwvTGlua0lkPg0KICAgIDxJbmZsb3dWYWw+LTEsMDEzPC9JbmZsb3dWYWw+DQogICAgPERpc3BWYWw+KDEsMDEzKTwvRGlzcFZhbD4NCiAgICA8TGFzdFVwZFRpbWU+MjAyNS8wNy8yOCAxNTo1Nzo0NzwvTGFzdFVwZFRpbWU+DQogICAgPFdvcmtzaGVldE5NPkNG44CQSUZSU+OAkTwvV29ya3NoZWV0Tk0+DQogICAgPExpbmtDZWxsQWRkcmVzc0ExPlI1OTwvTGlua0NlbGxBZGRyZXNzQTE+DQogICAgPExpbmtDZWxsQWRkcmVzc1IxQzE+UjU5QzE4PC9MaW5rQ2VsbEFkZHJlc3NSMUMxPg0KICAgIDxDZWxsQmFja2dyb3VuZENvbG9yPjE2Nzc3MjE1PC9DZWxsQmFja2dyb3VuZENvbG9yPg0KICAgIDxDZWxsQmFja2dyb3VuZENvbG9ySW5kZXg+LTQxNDI8L0NlbGxCYWNrZ3JvdW5kQ29sb3JJbmRleD4NCiAgPC9MaW5rSW5mb0NvcmU+DQogIDxMaW5rSW5mb1hzYT4NCiAgICA8QXVJZD4wNTU5Ny8yMy8zLzEvRDIzMDA1MDEwMDMwMDAwMDAwMDAvMS8xLzI0Mi9LOTAwMDAwMTIwL1IzMDEwMDAwMCMvMTAwMDAwPC9BdUlkPg0KICAgIDxDb21wYW55SWQ+MDU1OTc8L0NvbXBhbnlJZD4NCiAgICA8QWNQZXJpb2Q+MjM8L0FjUGVyaW9kPg0KICAgIDxQZXJpb2RUeXA+MzwvUGVyaW9kVHlwPg0KICAgIDxQZXJpb2REdGxUeXA+MTwvUGVyaW9kRHRsVHlwPg0KICAgIDxQZXJpb2RTdGFydERhdGU+MjAyNS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jA8L0l0ZW1JZD4NCiAgICA8RGlzcEl0ZW1JZD5LNjYwMDAwMDA8L0Rpc3BJdGVtSWQ+DQogICAgPENvbElkPlIzMDEwMDAwMCM8L0NvbElkPg0KICAgIDxUZW1BeGlzVHlwPjEwMDAwMDwvVGVtQXhpc1R5cD4NCiAgICA8TWVudU5tPumAo+e1kENG6KiI566X5pu4PC9NZW51Tm0+DQogICAgPEl0ZW1ObT7nj77ph5Hlj4rjgbPnj77ph5HlkIznrYnnianjgavkv4Ljgovmj5vnrpflt67poY08L0l0ZW1ObT4NCiAgICA8Q29sTm0+5b2T5pyf6YeR6aGNPC9Db2xObT4NCiAgICA8T3JpZ2luYWxWYWw+LTEsMDEzLDEyOCwwMDA8L09yaWdpbmFsVmFsPg0KICAgIDxMYXN0TnVtVmFsPi0xLDAxMzwvTGFzdE51bVZhbD4NCiAgICA8UmF3TGlua1ZhbD4tMSwwMTM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31" Error="">PD94bWwgdmVyc2lvbj0iMS4wIiBlbmNvZGluZz0idXRmLTgiPz4NCjxMaW5rSW5mb0V4Y2VsIHhtbG5zOnhzaT0iaHR0cDovL3d3dy53My5vcmcvMjAwMS9YTUxTY2hlbWEtaW5zdGFuY2UiIHhtbG5zOnhzZD0iaHR0cDovL3d3dy53My5vcmcvMjAwMS9YTUxTY2hlbWEiPg0KICA8TGlua0luZm9Db3JlPg0KICAgIDxMaW5rSWQ+MTAzMTwvTGlua0lkPg0KICAgIDxJbmZsb3dWYWw+MTk1LDM2NDwvSW5mbG93VmFsPg0KICAgIDxEaXNwVmFsPjE5NSwzNjQgPC9EaXNwVmFsPg0KICAgIDxMYXN0VXBkVGltZT4yMDI1LzA3LzI4IDE1OjU3OjQ3PC9MYXN0VXBkVGltZT4NCiAgICA8V29ya3NoZWV0Tk0+Q0bjgJBJRlJT44CRPC9Xb3Jrc2hlZXROTT4NCiAgICA8TGlua0NlbGxBZGRyZXNzQTE+UjYxPC9MaW5rQ2VsbEFkZHJlc3NBMT4NCiAgICA8TGlua0NlbGxBZGRyZXNzUjFDMT5SNjFDMTg8L0xpbmtDZWxsQWRkcmVzc1IxQzE+DQogICAgPENlbGxCYWNrZ3JvdW5kQ29sb3I+MTY3NzcyMTU8L0NlbGxCYWNrZ3JvdW5kQ29sb3I+DQogICAgPENlbGxCYWNrZ3JvdW5kQ29sb3JJbmRleD4tNDE0MjwvQ2VsbEJhY2tncm91bmRDb2xvckluZGV4Pg0KICA8L0xpbmtJbmZvQ29yZT4NCiAgPExpbmtJbmZvWHNhPg0KICAgIDxBdUlkPjA1NTk3LzIzLzMvMS9EMjMwMDUwMTAwMzAwMDAwMDAwMC8xLzEvMjQyL0s2NzAwMDAwMCMvUjMwMTAwMDAwIy8xMDAwMDA8L0F1SWQ+DQogICAgPENvbXBhbnlJZD4wNTU5NzwvQ29tcGFueUlkPg0KICAgIDxBY1BlcmlvZD4yMzwvQWNQZXJpb2Q+DQogICAgPFBlcmlvZFR5cD4zPC9QZXJpb2RUeXA+DQogICAgPFBlcmlvZER0bFR5cD4xPC9QZXJpb2REdGxUeXA+DQogICAgPFBlcmlvZFN0YXJ0RGF0ZT4yMDI1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3MDAwMDAwIzwvSXRlbUlkPg0KICAgIDxEaXNwSXRlbUlkPks2NzAwMDAwMDA8L0Rpc3BJdGVtSWQ+DQogICAgPENvbElkPlIzMDEwMDAwMCM8L0NvbElkPg0KICAgIDxUZW1BeGlzVHlwPjEwMDAwMDwvVGVtQXhpc1R5cD4NCiAgICA8TWVudU5tPumAo+e1kENG6KiI566X5pu4PC9NZW51Tm0+DQogICAgPEl0ZW1ObT7nj77ph5Hlj4rjgbPnj77ph5HlkIznrYnnianjga7lm5vljYrmnJ/mnKvmrovpq5g8L0l0ZW1ObT4NCiAgICA8Q29sTm0+5b2T5pyf6YeR6aGNPC9Db2xObT4NCiAgICA8T3JpZ2luYWxWYWw+MTk1LDM2NCw5NTksMDAwPC9PcmlnaW5hbFZhbD4NCiAgICA8TGFzdE51bVZhbD4xOTUsMzY0PC9MYXN0TnVtVmFsPg0KICAgIDxSYXdMaW5rVmFsPjE5NSwzNjQ8L1Jhd0xpbmtWYWw+DQogICAgPFZpZXdVbml0VHlwPjc8L1ZpZXdVbml0VHlwPg0KICAgIDxEZWNpbWFsUG9pbnQ+MDwvRGVjaW1hbFBvaW50Pg0KICAgIDxSb3VuZFR5cD4yPC9Sb3VuZFR5cD4NCiAgICA8TnVtVGV4dFR5cD4xPC9OdW1UZXh0VHlwPg0KICAgIDxDbGFzc1R5cD4zPC9DbGFzc1R5cD4NCiAgICA8RFRvdGFsWU1ESE1TPjIwMjUvMDcvMjMgMjI6MDU6MzU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36" Error="">PD94bWwgdmVyc2lvbj0iMS4wIiBlbmNvZGluZz0idXRmLTgiPz4NCjxMaW5rSW5mb0V4Y2VsIHhtbG5zOnhzaT0iaHR0cDovL3d3dy53My5vcmcvMjAwMS9YTUxTY2hlbWEtaW5zdGFuY2UiIHhtbG5zOnhzZD0iaHR0cDovL3d3dy53My5vcmcvMjAwMS9YTUxTY2hlbWEiPg0KICA8TGlua0luZm9Db3JlPg0KICAgIDxMaW5rSWQ+MTAzNjwvTGlua0lkPg0KICAgIDxJbmZsb3dWYWw+MSw4ODksNzA4PC9JbmZsb3dWYWw+DQogICAgPERpc3BWYWw+MSw4ODksNzA4IDwvRGlzcFZhbD4NCiAgICA8TGFzdFVwZFRpbWU+MjAyNi8wMS8zMCAyMjowMjoxMDwvTGFzdFVwZFRpbWU+DQogICAgPFdvcmtzaGVldE5NPlBM44CQSUZSU+OAkSA8L1dvcmtzaGVldE5NPg0KICAgIDxMaW5rQ2VsbEFkZHJlc3NBMT5UNzwvTGlua0NlbGxBZGRyZXNzQTE+DQogICAgPExpbmtDZWxsQWRkcmVzc1IxQzE+Ujd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DA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DwvSXRlbUlkPg0KICAgIDxEaXNwSXRlbUlkPksyMTAxMDAxMDwvRGlzcEl0ZW1JZD4NCiAgICA8Q29sSWQ+UjMwMTAwMDAwIzwvQ29sSWQ+DQogICAgPFRlbUF4aXNUeXA+MTAwMDAwPC9UZW1BeGlzVHlwPg0KICAgIDxNZW51Tm0+6YCj57WQ57SU5pCN55uK6KiI566X5pu4PC9NZW51Tm0+DQogICAgPEl0ZW1ObT7llYblk4Hjga7osqnlo7Ljgavkv4Ljgovlj47nm4o8L0l0ZW1ObT4NCiAgICA8Q29sTm0+5b2T5pyf6YeR6aGNPC9Db2xObT4NCiAgICA8T3JpZ2luYWxWYWw+MSw4ODksNzA4LDc3NCwwMDA8L09yaWdpbmFsVmFsPg0KICAgIDxMYXN0TnVtVmFsPjEsODg5LDcwODwvTGFzdE51bVZhbD4NCiAgICA8UmF3TGlua1ZhbD4xLDg4OSw3MDg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37" Error="">PD94bWwgdmVyc2lvbj0iMS4wIiBlbmNvZGluZz0idXRmLTgiPz4NCjxMaW5rSW5mb0V4Y2VsIHhtbG5zOnhzaT0iaHR0cDovL3d3dy53My5vcmcvMjAwMS9YTUxTY2hlbWEtaW5zdGFuY2UiIHhtbG5zOnhzZD0iaHR0cDovL3d3dy53My5vcmcvMjAwMS9YTUxTY2hlbWEiPg0KICA8TGlua0luZm9Db3JlPg0KICAgIDxMaW5rSWQ+MTAzNzwvTGlua0lkPg0KICAgIDxJbmZsb3dWYWw+OTYsMDg3PC9JbmZsb3dWYWw+DQogICAgPERpc3BWYWw+OTYsMDg3IDwvRGlzcFZhbD4NCiAgICA8TGFzdFVwZFRpbWU+MjAyNi8wMS8zMCAyMjowMjoxMDwvTGFzdFVwZFRpbWU+DQogICAgPFdvcmtzaGVldE5NPlBM44CQSUZSU+OAkSA8L1dvcmtzaGVldE5NPg0KICAgIDxMaW5rQ2VsbEFkZHJlc3NBMT5UODwvTGlua0NlbGxBZGRyZXNzQTE+DQogICAgPExpbmtDZWxsQWRkcmVzc1IxQzE+Ujh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DE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TwvSXRlbUlkPg0KICAgIDxEaXNwSXRlbUlkPksyMTAxMDAyMDwvRGlzcEl0ZW1JZD4NCiAgICA8Q29sSWQ+UjMwMTAwMDAwIzwvQ29sSWQ+DQogICAgPFRlbUF4aXNUeXA+MTAwMDAwPC9UZW1BeGlzVHlwPg0KICAgIDxNZW51Tm0+6YCj57WQ57SU5pCN55uK6KiI566X5pu4PC9NZW51Tm0+DQogICAgPEl0ZW1ObT7jgrXjg7zjg5Pjgrnlj4rjgbPjgZ3jga7ku5bjga7osqnlo7Ljgavkv4Ljgovlj47nm4o8L0l0ZW1ObT4NCiAgICA8Q29sTm0+5b2T5pyf6YeR6aGNPC9Db2xObT4NCiAgICA8T3JpZ2luYWxWYWw+OTYsMDg3LDAyMSwwMDA8L09yaWdpbmFsVmFsPg0KICAgIDxMYXN0TnVtVmFsPjk2LDA4NzwvTGFzdE51bVZhbD4NCiAgICA8UmF3TGlua1ZhbD45NiwwODc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38" Error="">PD94bWwgdmVyc2lvbj0iMS4wIiBlbmNvZGluZz0idXRmLTgiPz4NCjxMaW5rSW5mb0V4Y2VsIHhtbG5zOnhzaT0iaHR0cDovL3d3dy53My5vcmcvMjAwMS9YTUxTY2hlbWEtaW5zdGFuY2UiIHhtbG5zOnhzZD0iaHR0cDovL3d3dy53My5vcmcvMjAwMS9YTUxTY2hlbWEiPg0KICA8TGlua0luZm9Db3JlPg0KICAgIDxMaW5rSWQ+MTAzODwvTGlua0lkPg0KICAgIDxJbmZsb3dWYWw+MSw5ODUsNzk1PC9JbmZsb3dWYWw+DQogICAgPERpc3BWYWw+MSw5ODUsNzk1IDwvRGlzcFZhbD4NCiAgICA8TGFzdFVwZFRpbWU+MjAyNi8wMS8zMCAyMjowMjoxMDwvTGFzdFVwZFRpbWU+DQogICAgPFdvcmtzaGVldE5NPlBM44CQSUZSU+OAkSA8L1dvcmtzaGVldE5NPg0KICAgIDxMaW5rQ2VsbEFkZHJlc3NBMT5UOTwvTGlua0NlbGxBZGRyZXNzQTE+DQogICAgPExpbmtDZWxsQWRkcmVzc1IxQzE+Ujl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yMTAxMFo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EwWjAwIzwvSXRlbUlkPg0KICAgIDxEaXNwSXRlbUlkPksyMTAxMFowMDA8L0Rpc3BJdGVtSWQ+DQogICAgPENvbElkPlIzMDEwMDAwMCM8L0NvbElkPg0KICAgIDxUZW1BeGlzVHlwPjEwMDAwMDwvVGVtQXhpc1R5cD4NCiAgICA8TWVudU5tPumAo+e1kOe0lOaQjeebiuioiOeul+abuDwvTWVudU5tPg0KICAgIDxJdGVtTm0+5Y+O55uK5ZCI6KiIPC9JdGVtTm0+DQogICAgPENvbE5tPuW9k+acn+mHkemhjTwvQ29sTm0+DQogICAgPE9yaWdpbmFsVmFsPjEsOTg1LDc5NSw3OTUsMDAwPC9PcmlnaW5hbFZhbD4NCiAgICA8TGFzdE51bVZhbD4xLDk4NSw3OTU8L0xhc3ROdW1WYWw+DQogICAgPFJhd0xpbmtWYWw+MSw5ODUsNzk1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39" Error="">PD94bWwgdmVyc2lvbj0iMS4wIiBlbmNvZGluZz0idXRmLTgiPz4NCjxMaW5rSW5mb0V4Y2VsIHhtbG5zOnhzaT0iaHR0cDovL3d3dy53My5vcmcvMjAwMS9YTUxTY2hlbWEtaW5zdGFuY2UiIHhtbG5zOnhzZD0iaHR0cDovL3d3dy53My5vcmcvMjAwMS9YTUxTY2hlbWEiPg0KICA8TGlua0luZm9Db3JlPg0KICAgIDxMaW5rSWQ+MTAzOTwvTGlua0lkPg0KICAgIDxJbmZsb3dWYWw+LTEsNzE1LDIxNDwvSW5mbG93VmFsPg0KICAgIDxEaXNwVmFsPigxLDcxNSwyMTQpPC9EaXNwVmFsPg0KICAgIDxMYXN0VXBkVGltZT4yMDI2LzAxLzMwIDIyOjAyOjEwPC9MYXN0VXBkVGltZT4NCiAgICA8V29ya3NoZWV0Tk0+UEzjgJBJRlJT44CRIDwvV29ya3NoZWV0Tk0+DQogICAgPExpbmtDZWxsQWRkcmVzc0ExPlQxMDwvTGlua0NlbGxBZGRyZXNzQTE+DQogICAgPExpbmtDZWxsQWRkcmVzc1IxQzE+UjEw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EwMjBa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yMFowMCM8L0l0ZW1JZD4NCiAgICA8RGlzcEl0ZW1JZD5LMjEwMjBaMDAwPC9EaXNwSXRlbUlkPg0KICAgIDxDb2xJZD5SMzAxMDAwMDAjPC9Db2xJZD4NCiAgICA8VGVtQXhpc1R5cD4xMDAwMDA8L1RlbUF4aXNUeXA+DQogICAgPE1lbnVObT7pgKPntZDntJTmkI3nm4roqIjnrpfmm7g8L01lbnVObT4NCiAgICA8SXRlbU5tPuWOn+S+oTwvSXRlbU5tPg0KICAgIDxDb2xObT7lvZPmnJ/ph5HpoY08L0NvbE5tPg0KICAgIDxPcmlnaW5hbFZhbD4tMSw3MTUsMjE0LDAwNCwwMDA8L09yaWdpbmFsVmFsPg0KICAgIDxMYXN0TnVtVmFsPi0xLDcxNSwyMTQ8L0xhc3ROdW1WYWw+DQogICAgPFJhd0xpbmtWYWw+LTEsNzE1LDIxN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40" Error="">PD94bWwgdmVyc2lvbj0iMS4wIiBlbmNvZGluZz0idXRmLTgiPz4NCjxMaW5rSW5mb0V4Y2VsIHhtbG5zOnhzaT0iaHR0cDovL3d3dy53My5vcmcvMjAwMS9YTUxTY2hlbWEtaW5zdGFuY2UiIHhtbG5zOnhzZD0iaHR0cDovL3d3dy53My5vcmcvMjAwMS9YTUxTY2hlbWEiPg0KICA8TGlua0luZm9Db3JlPg0KICAgIDxMaW5rSWQ+MTA0MDwvTGlua0lkPg0KICAgIDxJbmZsb3dWYWw+MjcwLDU4MTwvSW5mbG93VmFsPg0KICAgIDxEaXNwVmFsPjI3MCw1ODEgPC9EaXNwVmFsPg0KICAgIDxMYXN0VXBkVGltZT4yMDI2LzAxLzMwIDIyOjAyOjEwPC9MYXN0VXBkVGltZT4NCiAgICA8V29ya3NoZWV0Tk0+UEzjgJBJRlJT44CRIDwvV29ya3NoZWV0Tk0+DQogICAgPExpbmtDZWxsQWRkcmVzc0ExPlQxMTwvTGlua0NlbGxBZGRyZXNzQTE+DQogICAgPExpbmtDZWxsQWRkcmVzc1IxQzE+UjEx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MjEwMz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zMDAwMCM8L0l0ZW1JZD4NCiAgICA8RGlzcEl0ZW1JZD5LMjEwMzAwMDAwPC9EaXNwSXRlbUlkPg0KICAgIDxDb2xJZD5SMzAxMDAwMDAjPC9Db2xJZD4NCiAgICA8VGVtQXhpc1R5cD4xMDAwMDA8L1RlbUF4aXNUeXA+DQogICAgPE1lbnVObT7pgKPntZDntJTmkI3nm4roqIjnrpfmm7g8L01lbnVObT4NCiAgICA8SXRlbU5tPuWjsuS4iue3j+WIqeebijwvSXRlbU5tPg0KICAgIDxDb2xObT7lvZPmnJ/ph5HpoY08L0NvbE5tPg0KICAgIDxPcmlnaW5hbFZhbD4yNzAsNTgxLDc5MSwwMDA8L09yaWdpbmFsVmFsPg0KICAgIDxMYXN0TnVtVmFsPjI3MCw1ODE8L0xhc3ROdW1WYWw+DQogICAgPFJhd0xpbmtWYWw+MjcwLDU4M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41" Error="">PD94bWwgdmVyc2lvbj0iMS4wIiBlbmNvZGluZz0idXRmLTgiPz4NCjxMaW5rSW5mb0V4Y2VsIHhtbG5zOnhzaT0iaHR0cDovL3d3dy53My5vcmcvMjAwMS9YTUxTY2hlbWEtaW5zdGFuY2UiIHhtbG5zOnhzZD0iaHR0cDovL3d3dy53My5vcmcvMjAwMS9YTUxTY2hlbWEiPg0KICA8TGlua0luZm9Db3JlPg0KICAgIDxMaW5rSWQ+MTA0MTwvTGlua0lkPg0KICAgIDxJbmZsb3dWYWw+LTIyNCw1OTk8L0luZmxvd1ZhbD4NCiAgICA8RGlzcFZhbD4oMjI0LDU5OSk8L0Rpc3BWYWw+DQogICAgPExhc3RVcGRUaW1lPjIwMjYvMDEvMzAgMjI6MDI6MTA8L0xhc3RVcGRUaW1lPg0KICAgIDxXb3Jrc2hlZXROTT5QTOOAkElGUlPjgJEgPC9Xb3Jrc2hlZXROTT4NCiAgICA8TGlua0NlbGxBZGRyZXNzQTE+VDEyPC9MaW5rQ2VsbEFkZHJlc3NBMT4NCiAgICA8TGlua0NlbGxBZGRyZXNzUjFDMT5SMTJ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DI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jwvSXRlbUlkPg0KICAgIDxEaXNwSXRlbUlkPksyMTAzMDEwMDwvRGlzcEl0ZW1JZD4NCiAgICA8Q29sSWQ+UjMwMTAwMDAwIzwvQ29sSWQ+DQogICAgPFRlbUF4aXNUeXA+MTAwMDAwPC9UZW1BeGlzVHlwPg0KICAgIDxNZW51Tm0+6YCj57WQ57SU5pCN55uK6KiI566X5pu4PC9NZW51Tm0+DQogICAgPEl0ZW1ObT7osqnlo7Losrvlj4rjgbPkuIDoiKznrqHnkIbosrs8L0l0ZW1ObT4NCiAgICA8Q29sTm0+5b2T5pyf6YeR6aGNPC9Db2xObT4NCiAgICA8T3JpZ2luYWxWYWw+LTIyNCw1OTksNDU0LDAwMDwvT3JpZ2luYWxWYWw+DQogICAgPExhc3ROdW1WYWw+LTIyNCw1OTk8L0xhc3ROdW1WYWw+DQogICAgPFJhd0xpbmtWYWw+LTIyNCw1OTk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42" Error="">PD94bWwgdmVyc2lvbj0iMS4wIiBlbmNvZGluZz0idXRmLTgiPz4NCjxMaW5rSW5mb0V4Y2VsIHhtbG5zOnhzaT0iaHR0cDovL3d3dy53My5vcmcvMjAwMS9YTUxTY2hlbWEtaW5zdGFuY2UiIHhtbG5zOnhzZD0iaHR0cDovL3d3dy53My5vcmcvMjAwMS9YTUxTY2hlbWEiPg0KICA8TGlua0luZm9Db3JlPg0KICAgIDxMaW5rSWQ+MTA0MjwvTGlua0lkPg0KICAgIDxJbmZsb3dWYWw+LTEwOTwvSW5mbG93VmFsPg0KICAgIDxEaXNwVmFsPigxMDkpPC9EaXNwVmFsPg0KICAgIDxMYXN0VXBkVGltZT4yMDI2LzAxLzMwIDIyOjAyOjEwPC9MYXN0VXBkVGltZT4NCiAgICA8V29ya3NoZWV0Tk0+UEzjgJBJRlJT44CRIDwvV29ya3NoZWV0Tk0+DQogICAgPExpbmtDZWxsQWRkcmVzc0ExPlQxNDwvTGlua0NlbGxBZGRyZXNzQTE+DQogICAgPExpbmtDZWxsQWRkcmVzc1IxQzE+UjE0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Qz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M8L0l0ZW1JZD4NCiAgICA8RGlzcEl0ZW1JZD5LMjEwNDAwMTA8L0Rpc3BJdGVtSWQ+DQogICAgPENvbElkPlIzMDEwMDAwMCM8L0NvbElkPg0KICAgIDxUZW1BeGlzVHlwPjEwMDAwMDwvVGVtQXhpc1R5cD4NCiAgICA8TWVudU5tPumAo+e1kOe0lOaQjeebiuioiOeul+abuDwvTWVudU5tPg0KICAgIDxJdGVtTm0+5Zu65a6a6LOH55Sj6Zmk5aOy5Y205pCN55uKPC9JdGVtTm0+DQogICAgPENvbE5tPuW9k+acn+mHkemhjTwvQ29sTm0+DQogICAgPE9yaWdpbmFsVmFsPi0xMDksNTIwLDAwMDwvT3JpZ2luYWxWYWw+DQogICAgPExhc3ROdW1WYWw+LTEwOTwvTGFzdE51bVZhbD4NCiAgICA8UmF3TGlua1ZhbD4tMTA5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43" Error="">PD94bWwgdmVyc2lvbj0iMS4wIiBlbmNvZGluZz0idXRmLTgiPz4NCjxMaW5rSW5mb0V4Y2VsIHhtbG5zOnhzaT0iaHR0cDovL3d3dy53My5vcmcvMjAwMS9YTUxTY2hlbWEtaW5zdGFuY2UiIHhtbG5zOnhzZD0iaHR0cDovL3d3dy53My5vcmcvMjAwMS9YTUxTY2hlbWEiPg0KICA8TGlua0luZm9Db3JlPg0KICAgIDxMaW5rSWQ+MTA0MzwvTGlua0lkPg0KICAgIDxJbmZsb3dWYWw+LTI1MTwvSW5mbG93VmFsPg0KICAgIDxEaXNwVmFsPigyNTEpPC9EaXNwVmFsPg0KICAgIDxMYXN0VXBkVGltZT4yMDI2LzAxLzMwIDIyOjAyOjEwPC9MYXN0VXBkVGltZT4NCiAgICA8V29ya3NoZWV0Tk0+UEzjgJBJRlJT44CRIDwvV29ya3NoZWV0Tk0+DQogICAgPExpbmtDZWxsQWRkcmVzc0ExPlQxNTwvTGlua0NlbGxBZGRyZXNzQTE+DQogICAgPExpbmtDZWxsQWRkcmVzc1IxQzE+UjE1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Q0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Q8L0l0ZW1JZD4NCiAgICA8RGlzcEl0ZW1JZD5LMjEwNDAwMjA8L0Rpc3BJdGVtSWQ+DQogICAgPENvbElkPlIzMDEwMDAwMCM8L0NvbElkPg0KICAgIDxUZW1BeGlzVHlwPjEwMDAwMDwvVGVtQXhpc1R5cD4NCiAgICA8TWVudU5tPumAo+e1kOe0lOaQjeebiuioiOeul+abuDwvTWVudU5tPg0KICAgIDxJdGVtTm0+5Zu65a6a6LOH55Sj5rib5pCN5pCN5aSxPC9JdGVtTm0+DQogICAgPENvbE5tPuW9k+acn+mHkemhjTwvQ29sTm0+DQogICAgPE9yaWdpbmFsVmFsPi0yNTEsNDUyLDAwMDwvT3JpZ2luYWxWYWw+DQogICAgPExhc3ROdW1WYWw+LTI1MTwvTGFzdE51bVZhbD4NCiAgICA8UmF3TGlua1ZhbD4tMjUx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44" Error="">PD94bWwgdmVyc2lvbj0iMS4wIiBlbmNvZGluZz0idXRmLTgiPz4NCjxMaW5rSW5mb0V4Y2VsIHhtbG5zOnhzaT0iaHR0cDovL3d3dy53My5vcmcvMjAwMS9YTUxTY2hlbWEtaW5zdGFuY2UiIHhtbG5zOnhzZD0iaHR0cDovL3d3dy53My5vcmcvMjAwMS9YTUxTY2hlbWEiPg0KICA8TGlua0luZm9Db3JlPg0KICAgIDxMaW5rSWQ+MTA0NDwvTGlua0lkPg0KICAgIDxJbmZsb3dWYWw+MTcsNTU0PC9JbmZsb3dWYWw+DQogICAgPERpc3BWYWw+MTcsNTU0IDwvRGlzcFZhbD4NCiAgICA8TGFzdFVwZFRpbWU+MjAyNi8wMS8zMCAyMjowMjoxMDwvTGFzdFVwZFRpbWU+DQogICAgPFdvcmtzaGVldE5NPlBM44CQSUZSU+OAkSA8L1dvcmtzaGVldE5NPg0KICAgIDxMaW5rQ2VsbEFkZHJlc3NBMT5UMTY8L0xpbmtDZWxsQWRkcmVzc0ExPg0KICAgIDxMaW5rQ2VsbEFkZHJlc3NSMUMxPlIxN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N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3PC9JdGVtSWQ+DQogICAgPERpc3BJdGVtSWQ+SzIxMDQwMDUwPC9EaXNwSXRlbUlkPg0KICAgIDxDb2xJZD5SMzAxMDAwMDAjPC9Db2xJZD4NCiAgICA8VGVtQXhpc1R5cD4xMDAwMDA8L1RlbUF4aXNUeXA+DQogICAgPE1lbnVObT7pgKPntZDntJTmkI3nm4roqIjnrpfmm7g8L01lbnVObT4NCiAgICA8SXRlbU5tPumWouS/guS8muekvuaVtOeQhuebijwvSXRlbU5tPg0KICAgIDxDb2xObT7lvZPmnJ/ph5HpoY08L0NvbE5tPg0KICAgIDxPcmlnaW5hbFZhbD4xNyw1NTQsMzEzLDAwMDwvT3JpZ2luYWxWYWw+DQogICAgPExhc3ROdW1WYWw+MTcsNTU0PC9MYXN0TnVtVmFsPg0KICAgIDxSYXdMaW5rVmFsPjE3LDU1ND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45" Error="">PD94bWwgdmVyc2lvbj0iMS4wIiBlbmNvZGluZz0idXRmLTgiPz4NCjxMaW5rSW5mb0V4Y2VsIHhtbG5zOnhzaT0iaHR0cDovL3d3dy53My5vcmcvMjAwMS9YTUxTY2hlbWEtaW5zdGFuY2UiIHhtbG5zOnhzZD0iaHR0cDovL3d3dy53My5vcmcvMjAwMS9YTUxTY2hlbWEiPg0KICA8TGlua0luZm9Db3JlPg0KICAgIDxMaW5rSWQ+MTA0NTwvTGlua0lkPg0KICAgIDxJbmZsb3dWYWw+OSw4OTQ8L0luZmxvd1ZhbD4NCiAgICA8RGlzcFZhbD45LDg5NCA8L0Rpc3BWYWw+DQogICAgPExhc3RVcGRUaW1lPjIwMjYvMDEvMzAgMjI6MDI6MTA8L0xhc3RVcGRUaW1lPg0KICAgIDxXb3Jrc2hlZXROTT5QTOOAkElGUlPjgJEgPC9Xb3Jrc2hlZXROTT4NCiAgICA8TGlua0NlbGxBZGRyZXNzQTE+VDE4PC9MaW5rQ2VsbEFkZHJlc3NBMT4NCiAgICA8TGlua0NlbGxBZGRyZXNzUjFDMT5SMTh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Dg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ODwvSXRlbUlkPg0KICAgIDxEaXNwSXRlbUlkPksyMTA0MDgwMDwvRGlzcEl0ZW1JZD4NCiAgICA8Q29sSWQ+UjMwMTAwMDAwIzwvQ29sSWQ+DQogICAgPFRlbUF4aXNUeXA+MTAwMDAwPC9UZW1BeGlzVHlwPg0KICAgIDxNZW51Tm0+6YCj57WQ57SU5pCN55uK6KiI566X5pu4PC9NZW51Tm0+DQogICAgPEl0ZW1ObT7jgZ3jga7ku5bjga7lj47nm4o8L0l0ZW1ObT4NCiAgICA8Q29sTm0+5b2T5pyf6YeR6aGNPC9Db2xObT4NCiAgICA8T3JpZ2luYWxWYWw+OSw4OTQsMzI0LDAwMDwvT3JpZ2luYWxWYWw+DQogICAgPExhc3ROdW1WYWw+OSw4OTQ8L0xhc3ROdW1WYWw+DQogICAgPFJhd0xpbmtWYWw+OSw4OTQ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46" Error="">PD94bWwgdmVyc2lvbj0iMS4wIiBlbmNvZGluZz0idXRmLTgiPz4NCjxMaW5rSW5mb0V4Y2VsIHhtbG5zOnhzaT0iaHR0cDovL3d3dy53My5vcmcvMjAwMS9YTUxTY2hlbWEtaW5zdGFuY2UiIHhtbG5zOnhzZD0iaHR0cDovL3d3dy53My5vcmcvMjAwMS9YTUxTY2hlbWEiPg0KICA8TGlua0luZm9Db3JlPg0KICAgIDxMaW5rSWQ+MTA0NjwvTGlua0lkPg0KICAgIDxJbmZsb3dWYWw+LTgsMjQ3PC9JbmZsb3dWYWw+DQogICAgPERpc3BWYWw+KDgsMjQ3KTwvRGlzcFZhbD4NCiAgICA8TGFzdFVwZFRpbWU+MjAyNi8wMS8zMCAyMjowMjoxMDwvTGFzdFVwZFRpbWU+DQogICAgPFdvcmtzaGVldE5NPlBM44CQSUZSU+OAkSA8L1dvcmtzaGVldE5NPg0KICAgIDxMaW5rQ2VsbEFkZHJlc3NBMT5UMTk8L0xpbmtDZWxsQWRkcmVzc0ExPg0KICAgIDxMaW5rQ2VsbEFkZHJlc3NSMUMxPlIxOU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OS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5PC9JdGVtSWQ+DQogICAgPERpc3BJdGVtSWQ+SzIxMDQwOTAwPC9EaXNwSXRlbUlkPg0KICAgIDxDb2xJZD5SMzAxMDAwMDAjPC9Db2xJZD4NCiAgICA8VGVtQXhpc1R5cD4xMDAwMDA8L1RlbUF4aXNUeXA+DQogICAgPE1lbnVObT7pgKPntZDntJTmkI3nm4roqIjnrpfmm7g8L01lbnVObT4NCiAgICA8SXRlbU5tPuOBneOBruS7luOBruiyu+eUqDwvSXRlbU5tPg0KICAgIDxDb2xObT7lvZPmnJ/ph5HpoY08L0NvbE5tPg0KICAgIDxPcmlnaW5hbFZhbD4tOCwyNDcsMzg3LDAwMDwvT3JpZ2luYWxWYWw+DQogICAgPExhc3ROdW1WYWw+LTgsMjQ3PC9MYXN0TnVtVmFsPg0KICAgIDxSYXdMaW5rVmFsPi04LDI0Nz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270" Error="">PD94bWwgdmVyc2lvbj0iMS4wIiBlbmNvZGluZz0idXRmLTgiPz4NCjxMaW5rSW5mb0V4Y2VsIHhtbG5zOnhzaT0iaHR0cDovL3d3dy53My5vcmcvMjAwMS9YTUxTY2hlbWEtaW5zdGFuY2UiIHhtbG5zOnhzZD0iaHR0cDovL3d3dy53My5vcmcvMjAwMS9YTUxTY2hlbWEiPg0KICA8TGlua0luZm9Db3JlPg0KICAgIDxMaW5rSWQ+MTI3MDwvTGlua0lkPg0KICAgIDxJbmZsb3dWYWw+MTcsNDU0PC9JbmZsb3dWYWw+DQogICAgPERpc3BWYWw+MTcsNDU0IDwvRGlzcFZhbD4NCiAgICA8TGFzdFVwZFRpbWU+MjAyNi8wMS8zMCAyMjowMjoxMDwvTGFzdFVwZFRpbWU+DQogICAgPFdvcmtzaGVldE5NPlBM44CQSUZSU+OAkSA8L1dvcmtzaGVldE5NPg0KICAgIDxMaW5rQ2VsbEFkZHJlc3NBMT5UMjA8L0xpbmtDZWxsQWRkcmVzc0ExPg0KICAgIDxMaW5rQ2VsbEFkZHJlc3NSMUMxPlIyM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xMDQwWj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NDBaMDAjPC9JdGVtSWQ+DQogICAgPERpc3BJdGVtSWQ+SzIxMDQwWjAwMDwvRGlzcEl0ZW1JZD4NCiAgICA8Q29sSWQ+UjMwMTAwMDAwIzwvQ29sSWQ+DQogICAgPFRlbUF4aXNUeXA+MTAwMDAwPC9UZW1BeGlzVHlwPg0KICAgIDxNZW51Tm0+6YCj57WQ57SU5pCN55uK6KiI566X5pu4PC9NZW51Tm0+DQogICAgPEl0ZW1ObT7jgZ3jga7ku5bjga7lj47nm4rjg7vosrvnlKjlkIjoqIg8L0l0ZW1ObT4NCiAgICA8Q29sTm0+5b2T5pyf6YeR6aGNPC9Db2xObT4NCiAgICA8T3JpZ2luYWxWYWw+MTcsNDU0LDk2MSwwMDA8L09yaWdpbmFsVmFsPg0KICAgIDxMYXN0TnVtVmFsPjE3LDQ1NDwvTGFzdE51bVZhbD4NCiAgICA8UmF3TGlua1ZhbD4xNyw0NTQ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48" Error="">PD94bWwgdmVyc2lvbj0iMS4wIiBlbmNvZGluZz0idXRmLTgiPz4NCjxMaW5rSW5mb0V4Y2VsIHhtbG5zOnhzaT0iaHR0cDovL3d3dy53My5vcmcvMjAwMS9YTUxTY2hlbWEtaW5zdGFuY2UiIHhtbG5zOnhzZD0iaHR0cDovL3d3dy53My5vcmcvMjAwMS9YTUxTY2hlbWEiPg0KICA8TGlua0luZm9Db3JlPg0KICAgIDxMaW5rSWQ+MTA0ODwvTGlua0lkPg0KICAgIDxJbmZsb3dWYWw+MTUsODQ3PC9JbmZsb3dWYWw+DQogICAgPERpc3BWYWw+MTUsODQ3IDwvRGlzcFZhbD4NCiAgICA8TGFzdFVwZFRpbWU+MjAyNi8wMS8zMCAyMjowMjoxMDwvTGFzdFVwZFRpbWU+DQogICAgPFdvcmtzaGVldE5NPlBM44CQSUZSU+OAkSA8L1dvcmtzaGVldE5NPg0KICAgIDxMaW5rQ2VsbEFkZHJlc3NBMT5UMjM8L0xpbmtDZWxsQWRkcmVzc0ExPg0KICAgIDxMaW5rQ2VsbEFkZHJlc3NSMUMxPlIyM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1MS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xPC9JdGVtSWQ+DQogICAgPERpc3BJdGVtSWQ+SzIxMDYwMTEwPC9EaXNwSXRlbUlkPg0KICAgIDxDb2xJZD5SMzAxMDAwMDAjPC9Db2xJZD4NCiAgICA8VGVtQXhpc1R5cD4xMDAwMDA8L1RlbUF4aXNUeXA+DQogICAgPE1lbnVObT7pgKPntZDntJTmkI3nm4roqIjnrpfmm7g8L01lbnVObT4NCiAgICA8SXRlbU5tPuWPl+WPluWIqeaBrzwvSXRlbU5tPg0KICAgIDxDb2xObT7lvZPmnJ/ph5HpoY08L0NvbE5tPg0KICAgIDxPcmlnaW5hbFZhbD4xNSw4NDcsOTg3LDAwMDwvT3JpZ2luYWxWYWw+DQogICAgPExhc3ROdW1WYWw+MTUsODQ3PC9MYXN0TnVtVmFsPg0KICAgIDxSYXdMaW5rVmFsPjE1LDg0Nz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49" Error="">PD94bWwgdmVyc2lvbj0iMS4wIiBlbmNvZGluZz0idXRmLTgiPz4NCjxMaW5rSW5mb0V4Y2VsIHhtbG5zOnhzaT0iaHR0cDovL3d3dy53My5vcmcvMjAwMS9YTUxTY2hlbWEtaW5zdGFuY2UiIHhtbG5zOnhzZD0iaHR0cDovL3d3dy53My5vcmcvMjAwMS9YTUxTY2hlbWEiPg0KICA8TGlua0luZm9Db3JlPg0KICAgIDxMaW5rSWQ+MTA0OTwvTGlua0lkPg0KICAgIDxJbmZsb3dWYWw+NCwxMDI8L0luZmxvd1ZhbD4NCiAgICA8RGlzcFZhbD40LDEwMiA8L0Rpc3BWYWw+DQogICAgPExhc3RVcGRUaW1lPjIwMjYvMDEvMzAgMjI6MDI6MTA8L0xhc3RVcGRUaW1lPg0KICAgIDxXb3Jrc2hlZXROTT5QTOOAkElGUlPjgJEgPC9Xb3Jrc2hlZXROTT4NCiAgICA8TGlua0NlbGxBZGRyZXNzQTE+VDI0PC9MaW5rQ2VsbEFkZHJlc3NBMT4NCiAgICA8TGlua0NlbGxBZGRyZXNzUjFDMT5SMjR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TI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jwvSXRlbUlkPg0KICAgIDxEaXNwSXRlbUlkPksyMTA2MDEyMDwvRGlzcEl0ZW1JZD4NCiAgICA8Q29sSWQ+UjMwMTAwMDAwIzwvQ29sSWQ+DQogICAgPFRlbUF4aXNUeXA+MTAwMDAwPC9UZW1BeGlzVHlwPg0KICAgIDxNZW51Tm0+6YCj57WQ57SU5pCN55uK6KiI566X5pu4PC9NZW51Tm0+DQogICAgPEl0ZW1ObT7lj5flj5bphY3lvZPph5E8L0l0ZW1ObT4NCiAgICA8Q29sTm0+5b2T5pyf6YeR6aGNPC9Db2xObT4NCiAgICA8T3JpZ2luYWxWYWw+NCwxMDIsMTk2LDAwMDwvT3JpZ2luYWxWYWw+DQogICAgPExhc3ROdW1WYWw+NCwxMDI8L0xhc3ROdW1WYWw+DQogICAgPFJhd0xpbmtWYWw+NCwxMDI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0" Error="">PD94bWwgdmVyc2lvbj0iMS4wIiBlbmNvZGluZz0idXRmLTgiPz4NCjxMaW5rSW5mb0V4Y2VsIHhtbG5zOnhzaT0iaHR0cDovL3d3dy53My5vcmcvMjAwMS9YTUxTY2hlbWEtaW5zdGFuY2UiIHhtbG5zOnhzZD0iaHR0cDovL3d3dy53My5vcmcvMjAwMS9YTUxTY2hlbWEiPg0KICA8TGlua0luZm9Db3JlPg0KICAgIDxMaW5rSWQ+MTA1MDwvTGlua0lkPg0KICAgIDxJbmZsb3dWYWw+MjEsMTY3PC9JbmZsb3dWYWw+DQogICAgPERpc3BWYWw+MjEsMTY3IDwvRGlzcFZhbD4NCiAgICA8TGFzdFVwZFRpbWU+MjAyNi8wMS8zMCAyMjowMjoxMDwvTGFzdFVwZFRpbWU+DQogICAgPFdvcmtzaGVldE5NPlBM44CQSUZSU+OAkSA8L1dvcmtzaGVldE5NPg0KICAgIDxMaW5rQ2VsbEFkZHJlc3NBMT5UMjY8L0xpbmtDZWxsQWRkcmVzc0ExPg0KICAgIDxMaW5rQ2VsbEFkZHJlc3NSMUMxPlIyN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1NC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0PC9JdGVtSWQ+DQogICAgPERpc3BJdGVtSWQ+SzIxMDYwMVowPC9EaXNwSXRlbUlkPg0KICAgIDxDb2xJZD5SMzAxMDAwMDAjPC9Db2xJZD4NCiAgICA8VGVtQXhpc1R5cD4xMDAwMDA8L1RlbUF4aXNUeXA+DQogICAgPE1lbnVObT7pgKPntZDntJTmkI3nm4roqIjnrpfmm7g8L01lbnVObT4NCiAgICA8SXRlbU5tPumHkeiejeWPjuebiuWQiOioiDwvSXRlbU5tPg0KICAgIDxDb2xObT7lvZPmnJ/ph5HpoY08L0NvbE5tPg0KICAgIDxPcmlnaW5hbFZhbD4yMSwxNjcsOTk5LDAwMDwvT3JpZ2luYWxWYWw+DQogICAgPExhc3ROdW1WYWw+MjEsMTY3PC9MYXN0TnVtVmFsPg0KICAgIDxSYXdMaW5rVmFsPjIxLDE2Nz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51" Error="">PD94bWwgdmVyc2lvbj0iMS4wIiBlbmNvZGluZz0idXRmLTgiPz4NCjxMaW5rSW5mb0V4Y2VsIHhtbG5zOnhzaT0iaHR0cDovL3d3dy53My5vcmcvMjAwMS9YTUxTY2hlbWEtaW5zdGFuY2UiIHhtbG5zOnhzZD0iaHR0cDovL3d3dy53My5vcmcvMjAwMS9YTUxTY2hlbWEiPg0KICA8TGlua0luZm9Db3JlPg0KICAgIDxMaW5rSWQ+MTA1MTwvTGlua0lkPg0KICAgIDxJbmZsb3dWYWw+LTIyLDkyMjwvSW5mbG93VmFsPg0KICAgIDxEaXNwVmFsPigyMiw5MjIpPC9EaXNwVmFsPg0KICAgIDxMYXN0VXBkVGltZT4yMDI2LzAxLzMwIDIyOjAyOjEwPC9MYXN0VXBkVGltZT4NCiAgICA8V29ya3NoZWV0Tk0+UEzjgJBJRlJT44CRIDwvV29ya3NoZWV0Tk0+DQogICAgPExpbmtDZWxsQWRkcmVzc0ExPlQyODwvTGlua0NlbGxBZGRyZXNzQTE+DQogICAgPExpbmtDZWxsQWRkcmVzc1IxQzE+UjI4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U2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Y8L0l0ZW1JZD4NCiAgICA8RGlzcEl0ZW1JZD5LMjEwNjAyMTA8L0Rpc3BJdGVtSWQ+DQogICAgPENvbElkPlIzMDEwMDAwMCM8L0NvbElkPg0KICAgIDxUZW1BeGlzVHlwPjEwMDAwMDwvVGVtQXhpc1R5cD4NCiAgICA8TWVudU5tPumAo+e1kOe0lOaQjeebiuioiOeul+abuDwvTWVudU5tPg0KICAgIDxJdGVtTm0+5pSv5omV5Yip5oGvPC9JdGVtTm0+DQogICAgPENvbE5tPuW9k+acn+mHkemhjTwvQ29sTm0+DQogICAgPE9yaWdpbmFsVmFsPi0yMiw5MjIsMTU0LDAwMDwvT3JpZ2luYWxWYWw+DQogICAgPExhc3ROdW1WYWw+LTIyLDkyMjwvTGFzdE51bVZhbD4NCiAgICA8UmF3TGlua1ZhbD4tMjIsOTIy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06" Error="">PD94bWwgdmVyc2lvbj0iMS4wIiBlbmNvZGluZz0idXRmLTgiPz4NCjxMaW5rSW5mb0V4Y2VsIHhtbG5zOnhzaT0iaHR0cDovL3d3dy53My5vcmcvMjAwMS9YTUxTY2hlbWEtaW5zdGFuY2UiIHhtbG5zOnhzZD0iaHR0cDovL3d3dy53My5vcmcvMjAwMS9YTUxTY2hlbWEiPg0KICA8TGlua0luZm9Db3JlPg0KICAgIDxMaW5rSWQ+MTIwNjwvTGlua0lkPg0KICAgIDxJbmZsb3dWYWw+MSwyMTc8L0luZmxvd1ZhbD4NCiAgICA8RGlzcFZhbD4xLDIxNyA8L0Rpc3BWYWw+DQogICAgPExhc3RVcGRUaW1lPjIwMjYvMDEvMzAgMjI6MDI6MTA8L0xhc3RVcGRUaW1lPg0KICAgIDxXb3Jrc2hlZXROTT5QTOOAkElGUlPjgJEgPC9Xb3Jrc2hlZXROTT4NCiAgICA8TGlua0NlbGxBZGRyZXNzQTE+VDI1PC9MaW5rQ2VsbEFkZHJlc3NBMT4NCiAgICA8TGlua0NlbGxBZGRyZXNzUjFDMT5SMjV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5MDAwMDAwNT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zwvSXRlbUlkPg0KICAgIDxEaXNwSXRlbUlkPksyMTA2MDE5MDwvRGlzcEl0ZW1JZD4NCiAgICA8Q29sSWQ+UjMwMTAwMDAwIzwvQ29sSWQ+DQogICAgPFRlbUF4aXNUeXA+MTAwMDAwPC9UZW1BeGlzVHlwPg0KICAgIDxNZW51Tm0+6YCj57WQ57SU5pCN55uK6KiI566X5pu4PC9NZW51Tm0+DQogICAgPEl0ZW1ObT7jgZ3jga7ku5bjga7ph5Hono3lj47nm4o8L0l0ZW1ObT4NCiAgICA8Q29sTm0+5b2T5pyf6YeR6aGNPC9Db2xObT4NCiAgICA8T3JpZ2luYWxWYWw+MSwyMTcsODE2LDAwMDwvT3JpZ2luYWxWYWw+DQogICAgPExhc3ROdW1WYWw+MSwyMTc8L0xhc3ROdW1WYWw+DQogICAgPFJhd0xpbmtWYWw+MSwyMTc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3" Error="">PD94bWwgdmVyc2lvbj0iMS4wIiBlbmNvZGluZz0idXRmLTgiPz4NCjxMaW5rSW5mb0V4Y2VsIHhtbG5zOnhzaT0iaHR0cDovL3d3dy53My5vcmcvMjAwMS9YTUxTY2hlbWEtaW5zdGFuY2UiIHhtbG5zOnhzZD0iaHR0cDovL3d3dy53My5vcmcvMjAwMS9YTUxTY2hlbWEiPg0KICA8TGlua0luZm9Db3JlPg0KICAgIDxMaW5rSWQ+MTA1MzwvTGlua0lkPg0KICAgIDxJbmZsb3dWYWw+LTIyLDkyMjwvSW5mbG93VmFsPg0KICAgIDxEaXNwVmFsPigyMiw5MjIpPC9EaXNwVmFsPg0KICAgIDxMYXN0VXBkVGltZT4yMDI2LzAxLzMwIDIyOjAyOjEwPC9MYXN0VXBkVGltZT4NCiAgICA8V29ya3NoZWV0Tk0+UEzjgJBJRlJT44CRIDwvV29ya3NoZWV0Tk0+DQogICAgPExpbmtDZWxsQWRkcmVzc0ExPlQzMDwvTGlua0NlbGxBZGRyZXNzQTE+DQogICAgPExpbmtDZWxsQWRkcmVzc1IxQzE+UjMw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wMDAwMDAwMDAvMS8xLzI0Mi9LOTAwMDAwMDU4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g8L0l0ZW1JZD4NCiAgICA8RGlzcEl0ZW1JZD5LMjEwNjAyWjA8L0Rpc3BJdGVtSWQ+DQogICAgPENvbElkPlIzMDEwMDAwMCM8L0NvbElkPg0KICAgIDxUZW1BeGlzVHlwPjEwMDAwMDwvVGVtQXhpc1R5cD4NCiAgICA8TWVudU5tPumAo+e1kOe0lOaQjeebiuioiOeul+abuDwvTWVudU5tPg0KICAgIDxJdGVtTm0+6YeR6J6N6LK755So5ZCI6KiIPC9JdGVtTm0+DQogICAgPENvbE5tPuW9k+acn+mHkemhjTwvQ29sTm0+DQogICAgPE9yaWdpbmFsVmFsPi0yMiw5MjIsMTU0LDAwMDwvT3JpZ2luYWxWYWw+DQogICAgPExhc3ROdW1WYWw+LTIyLDkyMjwvTGFzdE51bVZhbD4NCiAgICA8UmF3TGlua1ZhbD4tMjIsOTIy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54" Error="">PD94bWwgdmVyc2lvbj0iMS4wIiBlbmNvZGluZz0idXRmLTgiPz4NCjxMaW5rSW5mb0V4Y2VsIHhtbG5zOnhzaT0iaHR0cDovL3d3dy53My5vcmcvMjAwMS9YTUxTY2hlbWEtaW5zdGFuY2UiIHhtbG5zOnhzZD0iaHR0cDovL3d3dy53My5vcmcvMjAwMS9YTUxTY2hlbWEiPg0KICA8TGlua0luZm9Db3JlPg0KICAgIDxMaW5rSWQ+MTA1NDwvTGlua0lkPg0KICAgIDxJbmZsb3dWYWw+MzEsMTc3PC9JbmZsb3dWYWw+DQogICAgPERpc3BWYWw+MzEsMTc3IDwvRGlzcFZhbD4NCiAgICA8TGFzdFVwZFRpbWU+MjAyNi8wMS8zMCAyMjowMjoxMDwvTGFzdFVwZFRpbWU+DQogICAgPFdvcmtzaGVldE5NPlBM44CQSUZSU+OAkSA8L1dvcmtzaGVldE5NPg0KICAgIDxMaW5rQ2VsbEFkZHJlc3NBMT5UMzE8L0xpbmtDZWxsQWRkcmVzc0ExPg0KICAgIDxMaW5rQ2VsbEFkZHJlc3NSMUMxPlIzMU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1OS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5PC9JdGVtSWQ+DQogICAgPERpc3BJdGVtSWQ+SzIxMDYwMzAwPC9EaXNwSXRlbUlkPg0KICAgIDxDb2xJZD5SMzAxMDAwMDAjPC9Db2xJZD4NCiAgICA8VGVtQXhpc1R5cD4xMDAwMDA8L1RlbUF4aXNUeXA+DQogICAgPE1lbnVObT7pgKPntZDntJTmkI3nm4roqIjnrpfmm7g8L01lbnVObT4NCiAgICA8SXRlbU5tPuaMgeWIhuazleOBq+OCiOOCi+aKleizh+aQjeebijwvSXRlbU5tPg0KICAgIDxDb2xObT7lvZPmnJ/ph5HpoY08L0NvbE5tPg0KICAgIDxPcmlnaW5hbFZhbD4zMSwxNzcsNzMwLDAwMDwvT3JpZ2luYWxWYWw+DQogICAgPExhc3ROdW1WYWw+MzEsMTc3PC9MYXN0TnVtVmFsPg0KICAgIDxSYXdMaW5rVmFsPjMxLDE3Nz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55" Error="">PD94bWwgdmVyc2lvbj0iMS4wIiBlbmNvZGluZz0idXRmLTgiPz4NCjxMaW5rSW5mb0V4Y2VsIHhtbG5zOnhzaT0iaHR0cDovL3d3dy53My5vcmcvMjAwMS9YTUxTY2hlbWEtaW5zdGFuY2UiIHhtbG5zOnhzZD0iaHR0cDovL3d3dy53My5vcmcvMjAwMS9YTUxTY2hlbWEiPg0KICA8TGlua0luZm9Db3JlPg0KICAgIDxMaW5rSWQ+MTA1NTwvTGlua0lkPg0KICAgIDxJbmZsb3dWYWw+OTIsODYwPC9JbmZsb3dWYWw+DQogICAgPERpc3BWYWw+OTIsODYwIDwvRGlzcFZhbD4NCiAgICA8TGFzdFVwZFRpbWU+MjAyNi8wMS8zMCAyMjowMjoxMDwvTGFzdFVwZFRpbWU+DQogICAgPFdvcmtzaGVldE5NPlBM44CQSUZSU+OAkSA8L1dvcmtzaGVldE5NPg0KICAgIDxMaW5rQ2VsbEFkZHJlc3NBMT5UMzI8L0xpbmtDZWxsQWRkcmVzc0ExPg0KICAgIDxMaW5rQ2VsbEFkZHJlc3NSMUMxPlIzM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xMDc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NzAwMDAjPC9JdGVtSWQ+DQogICAgPERpc3BJdGVtSWQ+SzIxMDcwMDAwMDwvRGlzcEl0ZW1JZD4NCiAgICA8Q29sSWQ+UjMwMTAwMDAwIzwvQ29sSWQ+DQogICAgPFRlbUF4aXNUeXA+MTAwMDAwPC9UZW1BeGlzVHlwPg0KICAgIDxNZW51Tm0+6YCj57WQ57SU5pCN55uK6KiI566X5pu4PC9NZW51Tm0+DQogICAgPEl0ZW1ObT7nqI7lvJXliY3lm5vljYrmnJ/liKnnm4o8L0l0ZW1ObT4NCiAgICA8Q29sTm0+5b2T5pyf6YeR6aGNPC9Db2xObT4NCiAgICA8T3JpZ2luYWxWYWw+OTIsODYwLDg3MywwMDA8L09yaWdpbmFsVmFsPg0KICAgIDxMYXN0TnVtVmFsPjkyLDg2MDwvTGFzdE51bVZhbD4NCiAgICA8UmF3TGlua1ZhbD45Miw4NjA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6" Error="">PD94bWwgdmVyc2lvbj0iMS4wIiBlbmNvZGluZz0idXRmLTgiPz4NCjxMaW5rSW5mb0V4Y2VsIHhtbG5zOnhzaT0iaHR0cDovL3d3dy53My5vcmcvMjAwMS9YTUxTY2hlbWEtaW5zdGFuY2UiIHhtbG5zOnhzZD0iaHR0cDovL3d3dy53My5vcmcvMjAwMS9YTUxTY2hlbWEiPg0KICA8TGlua0luZm9Db3JlPg0KICAgIDxMaW5rSWQ+MTA1NjwvTGlua0lkPg0KICAgIDxJbmZsb3dWYWw+LTksMzcxPC9JbmZsb3dWYWw+DQogICAgPERpc3BWYWw+KDksMzcxKTwvRGlzcFZhbD4NCiAgICA8TGFzdFVwZFRpbWU+MjAyNi8wMS8zMCAyMjowMjoxMDwvTGFzdFVwZFRpbWU+DQogICAgPFdvcmtzaGVldE5NPlBM44CQSUZSU+OAkSA8L1dvcmtzaGVldE5NPg0KICAgIDxMaW5rQ2VsbEFkZHJlc3NBMT5UMzM8L0xpbmtDZWxsQWRkcmVzc0ExPg0KICAgIDxMaW5rQ2VsbEFkZHJlc3NSMUMxPlIzM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xMDgwWj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ODBaMDAjPC9JdGVtSWQ+DQogICAgPERpc3BJdGVtSWQ+SzIxMDgwWjAwMDwvRGlzcEl0ZW1JZD4NCiAgICA8Q29sSWQ+UjMwMTAwMDAwIzwvQ29sSWQ+DQogICAgPFRlbUF4aXNUeXA+MTAwMDAwPC9UZW1BeGlzVHlwPg0KICAgIDxNZW51Tm0+6YCj57WQ57SU5pCN55uK6KiI566X5pu4PC9NZW51Tm0+DQogICAgPEl0ZW1ObT7ms5XkurrmiYDlvpfnqI7osrvnlKg8L0l0ZW1ObT4NCiAgICA8Q29sTm0+5b2T5pyf6YeR6aGNPC9Db2xObT4NCiAgICA8T3JpZ2luYWxWYWw+LTksMzcxLDY4OSwwMDA8L09yaWdpbmFsVmFsPg0KICAgIDxMYXN0TnVtVmFsPi05LDM3MTwvTGFzdE51bVZhbD4NCiAgICA8UmF3TGlua1ZhbD4tOSwzNzE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7" Error="">PD94bWwgdmVyc2lvbj0iMS4wIiBlbmNvZGluZz0idXRmLTgiPz4NCjxMaW5rSW5mb0V4Y2VsIHhtbG5zOnhzaT0iaHR0cDovL3d3dy53My5vcmcvMjAwMS9YTUxTY2hlbWEtaW5zdGFuY2UiIHhtbG5zOnhzZD0iaHR0cDovL3d3dy53My5vcmcvMjAwMS9YTUxTY2hlbWEiPg0KICA8TGlua0luZm9Db3JlPg0KICAgIDxMaW5rSWQ+MTA1NzwvTGlua0lkPg0KICAgIDxJbmZsb3dWYWw+ODMsNDg5PC9JbmZsb3dWYWw+DQogICAgPERpc3BWYWw+ODMsNDg5IDwvRGlzcFZhbD4NCiAgICA8TGFzdFVwZFRpbWU+MjAyNi8wMS8zMCAyMjowMjoxMDwvTGFzdFVwZFRpbWU+DQogICAgPFdvcmtzaGVldE5NPlBM44CQSUZSU+OAkSA8L1dvcmtzaGVldE5NPg0KICAgIDxMaW5rQ2VsbEFkZHJlc3NBMT5UMzQ8L0xpbmtDZWxsQWRkcmVzc0ExPg0KICAgIDxMaW5rQ2VsbEFkZHJlc3NSMUMxPlIzN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zMDA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MwMDAwMDAjPC9JdGVtSWQ+DQogICAgPERpc3BJdGVtSWQ+SzIzMDAwMDAwMDwvRGlzcEl0ZW1JZD4NCiAgICA8Q29sSWQ+UjMwMTAwMDAwIzwvQ29sSWQ+DQogICAgPFRlbUF4aXNUeXA+MTAwMDAwPC9UZW1BeGlzVHlwPg0KICAgIDxNZW51Tm0+6YCj57WQ57SU5pCN55uK6KiI566X5pu4PC9NZW51Tm0+DQogICAgPEl0ZW1ObT7lm5vljYrmnJ/ntJTliKnnm4o8L0l0ZW1ObT4NCiAgICA8Q29sTm0+5b2T5pyf6YeR6aGNPC9Db2xObT4NCiAgICA8T3JpZ2luYWxWYWw+ODMsNDg5LDE4NCwwMDA8L09yaWdpbmFsVmFsPg0KICAgIDxMYXN0TnVtVmFsPjgzLDQ4OTwvTGFzdE51bVZhbD4NCiAgICA8UmF3TGlua1ZhbD44Myw0ODk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8" Error="">PD94bWwgdmVyc2lvbj0iMS4wIiBlbmNvZGluZz0idXRmLTgiPz4NCjxMaW5rSW5mb0V4Y2VsIHhtbG5zOnhzaT0iaHR0cDovL3d3dy53My5vcmcvMjAwMS9YTUxTY2hlbWEtaW5zdGFuY2UiIHhtbG5zOnhzZD0iaHR0cDovL3d3dy53My5vcmcvMjAwMS9YTUxTY2hlbWEiPg0KICA8TGlua0luZm9Db3JlPg0KICAgIDxMaW5rSWQ+MTA1ODwvTGlua0lkPg0KICAgIDxJbmZsb3dWYWw+ODAsNDIxPC9JbmZsb3dWYWw+DQogICAgPERpc3BWYWw+ODAsNDIxIDwvRGlzcFZhbD4NCiAgICA8TGFzdFVwZFRpbWU+MjAyNi8wMS8zMCAyMjowMjoxMDwvTGFzdFVwZFRpbWU+DQogICAgPFdvcmtzaGVldE5NPlBM44CQSUZSU+OAkSA8L1dvcmtzaGVldE5NPg0KICAgIDxMaW5rQ2VsbEFkZHJlc3NBMT5UMzY8L0xpbmtDZWxsQWRkcmVzc0ExPg0KICAgIDxMaW5rQ2VsbEFkZHJlc3NSMUMxPlIzN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I0MDE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TAwMDAjPC9JdGVtSWQ+DQogICAgPERpc3BJdGVtSWQ+SzI0MDEwMDAwMDwvRGlzcEl0ZW1JZD4NCiAgICA8Q29sSWQ+UjMwMTAwMDAwIzwvQ29sSWQ+DQogICAgPFRlbUF4aXNUeXA+MTAwMDAwPC9UZW1BeGlzVHlwPg0KICAgIDxNZW51Tm0+6YCj57WQ57SU5pCN55uK6KiI566X5pu4PC9NZW51Tm0+DQogICAgPEl0ZW1ObT7opqrkvJrnpL7jga7miYDmnInogIU8L0l0ZW1ObT4NCiAgICA8Q29sTm0+5b2T5pyf6YeR6aGNPC9Db2xObT4NCiAgICA8T3JpZ2luYWxWYWw+ODAsNDIxLDQzNiwwMDA8L09yaWdpbmFsVmFsPg0KICAgIDxMYXN0TnVtVmFsPjgwLDQyMTwvTGFzdE51bVZhbD4NCiAgICA8UmF3TGlua1ZhbD44MCw0MjE8L1Jhd0xpbmtWYWw+DQogICAgPFZpZXdVbml0VHlwPjc8L1ZpZXdVbml0VHlwPg0KICAgIDxEZWNpbWFsUG9pbnQ+MDwvRGVjaW1hbFBvaW50Pg0KICAgIDxSb3VuZFR5cD4yPC9Sb3VuZFR5cD4NCiAgICA8TnVtVGV4dFR5cD4xPC9OdW1UZXh0VHlwPg0KICAgIDxDbGFzc1R5cD4zPC9DbGFzc1R5cD4NCiAgICA8RFRvdGFsWU1ESE1TPjIwMjYvMDEvMjkgMTM6NDM6M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59" Error="">PD94bWwgdmVyc2lvbj0iMS4wIiBlbmNvZGluZz0idXRmLTgiPz4NCjxMaW5rSW5mb0V4Y2VsIHhtbG5zOnhzaT0iaHR0cDovL3d3dy53My5vcmcvMjAwMS9YTUxTY2hlbWEtaW5zdGFuY2UiIHhtbG5zOnhzZD0iaHR0cDovL3d3dy53My5vcmcvMjAwMS9YTUxTY2hlbWEiPg0KICA8TGlua0luZm9Db3JlPg0KICAgIDxMaW5rSWQ+MTA1OTwvTGlua0lkPg0KICAgIDxJbmZsb3dWYWw+MywwNjc8L0luZmxvd1ZhbD4NCiAgICA8RGlzcFZhbD4zLDA2NyA8L0Rpc3BWYWw+DQogICAgPExhc3RVcGRUaW1lPjIwMjYvMDEvMzAgMjI6MDI6MTA8L0xhc3RVcGRUaW1lPg0KICAgIDxXb3Jrc2hlZXROTT5QTOOAkElGUlPjgJEgPC9Xb3Jrc2hlZXROTT4NCiAgICA8TGlua0NlbGxBZGRyZXNzQTE+VDM3PC9MaW5rQ2VsbEFkZHJlc3NBMT4NCiAgICA8TGlua0NlbGxBZGRyZXNzUjFDMT5SMzd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AwMDAwMDAwMC8xLzEvMjQyL0syNDAyMDA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IwMDAwIzwvSXRlbUlkPg0KICAgIDxEaXNwSXRlbUlkPksyNDAyMDAwMDA8L0Rpc3BJdGVtSWQ+DQogICAgPENvbElkPlIzMDEwMDAwMCM8L0NvbElkPg0KICAgIDxUZW1BeGlzVHlwPjEwMDAwMDwvVGVtQXhpc1R5cD4NCiAgICA8TWVudU5tPumAo+e1kOe0lOaQjeebiuioiOeul+abuDwvTWVudU5tPg0KICAgIDxJdGVtTm0+6Z2e5pSv6YWN5oyB5YiGPC9JdGVtTm0+DQogICAgPENvbE5tPuW9k+acn+mHkemhjTwvQ29sTm0+DQogICAgPE9yaWdpbmFsVmFsPjMsMDY3LDc0OCwwMDA8L09yaWdpbmFsVmFsPg0KICAgIDxMYXN0TnVtVmFsPjMsMDY3PC9MYXN0TnVtVmFsPg0KICAgIDxSYXdMaW5rVmFsPjMsMDY3PC9SYXdMaW5rVmFsPg0KICAgIDxWaWV3VW5pdFR5cD43PC9WaWV3VW5pdFR5cD4NCiAgICA8RGVjaW1hbFBvaW50PjA8L0RlY2ltYWxQb2ludD4NCiAgICA8Um91bmRUeXA+MjwvUm91bmRUeXA+DQogICAgPE51bVRleHRUeXA+MTwvTnVtVGV4dFR5cD4NCiAgICA8Q2xhc3NUeXA+MzwvQ2xhc3NUeXA+DQogICAgPERUb3RhbFlNREhNUz4yMDI2LzAxLzI5IDEzOjQzOjA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0" Error="">PD94bWwgdmVyc2lvbj0iMS4wIiBlbmNvZGluZz0idXRmLTgiPz4NCjxMaW5rSW5mb0V4Y2VsIHhtbG5zOnhzaT0iaHR0cDovL3d3dy53My5vcmcvMjAwMS9YTUxTY2hlbWEtaW5zdGFuY2UiIHhtbG5zOnhzZD0iaHR0cDovL3d3dy53My5vcmcvMjAwMS9YTUxTY2hlbWEiPg0KICA8TGlua0luZm9Db3JlPg0KICAgIDxMaW5rSWQ+MTA2MDwvTGlua0lkPg0KICAgIDxJbmZsb3dWYWw+ODMsNDg5PC9JbmZsb3dWYWw+DQogICAgPERpc3BWYWw+ODMsNDg5IDwvRGlzcFZhbD4NCiAgICA8TGFzdFVwZFRpbWU+MjAyNi8wMS8zMCAyMjowMjoxMDwvTGFzdFVwZFRpbWU+DQogICAgPFdvcmtzaGVldE5NPlBM44CQSUZSU+OAkSA8L1dvcmtzaGVldE5NPg0KICAgIDxMaW5rQ2VsbEFkZHJlc3NBMT5UNTY8L0xpbmtDZWxsQWRkcmVzc0ExPg0KICAgIDxMaW5rQ2VsbEFkZHJlc3NSMUMxPlI1N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MxMDA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EwMDAwMDAjPC9JdGVtSWQ+DQogICAgPERpc3BJdGVtSWQ+SzMxMDAwMDAwMDwvRGlzcEl0ZW1JZD4NCiAgICA8Q29sSWQ+UjMwMTAwMDAwIzwvQ29sSWQ+DQogICAgPFRlbUF4aXNUeXA+MTAwMDAwPC9UZW1BeGlzVHlwPg0KICAgIDxNZW51Tm0+6YCj57WQ57SU5pCN55uK5Y+K44Gz44Gd44Gu5LuW44Gu5YyF5ous5Yip55uK6KiI566X5pu4PC9NZW51Tm0+DQogICAgPEl0ZW1ObT7lm5vljYrmnJ/ntJTliKnnm4o8L0l0ZW1ObT4NCiAgICA8Q29sTm0+5b2T5pyf6YeR6aGNPC9Db2xObT4NCiAgICA8T3JpZ2luYWxWYWw+ODMsNDg5LDE4NCwwMDA8L09yaWdpbmFsVmFsPg0KICAgIDxMYXN0TnVtVmFsPjgzLDQ4OTwvTGFzdE51bVZhbD4NCiAgICA8UmF3TGlua1ZhbD44Myw0ODk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1" Error="">PD94bWwgdmVyc2lvbj0iMS4wIiBlbmNvZGluZz0idXRmLTgiPz4NCjxMaW5rSW5mb0V4Y2VsIHhtbG5zOnhzaT0iaHR0cDovL3d3dy53My5vcmcvMjAwMS9YTUxTY2hlbWEtaW5zdGFuY2UiIHhtbG5zOnhzZD0iaHR0cDovL3d3dy53My5vcmcvMjAwMS9YTUxTY2hlbWEiPg0KICA8TGlua0luZm9Db3JlPg0KICAgIDxMaW5rSWQ+MTA2MTwvTGlua0lkPg0KICAgIDxJbmZsb3dWYWw+MTksMDY1PC9JbmZsb3dWYWw+DQogICAgPERpc3BWYWw+MTksMDY1IDwvRGlzcFZhbD4NCiAgICA8TGFzdFVwZFRpbWU+MjAyNi8wMS8zMCAyMjowMjoxMDwvTGFzdFVwZFRpbWU+DQogICAgPFdvcmtzaGVldE5NPlBM44CQSUZSU+OAkSA8L1dvcmtzaGVldE5NPg0KICAgIDxMaW5rQ2VsbEFkZHJlc3NBMT5UNTk8L0xpbmtDZWxsQWRkcmVzc0ExPg0KICAgIDxMaW5rQ2VsbEFkZHJlc3NSMUMxPlI1OU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MS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xPC9JdGVtSWQ+DQogICAgPERpc3BJdGVtSWQ+SzMyMDEwMTAwPC9EaXNwSXRlbUlkPg0KICAgIDxDb2xJZD5SMzAxMDAwMDAjPC9Db2xJZD4NCiAgICA8VGVtQXhpc1R5cD4xMDAwMDA8L1RlbUF4aXNUeXA+DQogICAgPE1lbnVObT7pgKPntZDntJTmkI3nm4rlj4rjgbPjgZ3jga7ku5bjga7ljIXmi6zliKnnm4roqIjnrpfmm7g8L01lbnVObT4NCiAgICA8SXRlbU5tPkZWVE9DSeOBrumHkeiejeizh+eUozwvSXRlbU5tPg0KICAgIDxDb2xObT7lvZPmnJ/ph5HpoY08L0NvbE5tPg0KICAgIDxPcmlnaW5hbFZhbD4xOSwwNjUsNzY3LDAwMDwvT3JpZ2luYWxWYWw+DQogICAgPExhc3ROdW1WYWw+MTksMDY1PC9MYXN0TnVtVmFsPg0KICAgIDxSYXdMaW5rVmFsPjE5LDA2NT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2" Error="">PD94bWwgdmVyc2lvbj0iMS4wIiBlbmNvZGluZz0idXRmLTgiPz4NCjxMaW5rSW5mb0V4Y2VsIHhtbG5zOnhzaT0iaHR0cDovL3d3dy53My5vcmcvMjAwMS9YTUxTY2hlbWEtaW5zdGFuY2UiIHhtbG5zOnhzZD0iaHR0cDovL3d3dy53My5vcmcvMjAwMS9YTUxTY2hlbWEiPg0KICA8TGlua0luZm9Db3JlPg0KICAgIDxMaW5rSWQ+MTA2MjwvTGlua0lkPg0KICAgIDxJbmZsb3dWYWw+LTExOTwvSW5mbG93VmFsPg0KICAgIDxEaXNwVmFsPigxMTkpPC9EaXNwVmFsPg0KICAgIDxMYXN0VXBkVGltZT4yMDI2LzAxLzMwIDIyOjAyOjEwPC9MYXN0VXBkVGltZT4NCiAgICA8V29ya3NoZWV0Tk0+UEzjgJBJRlJT44CRIDwvV29ya3NoZWV0Tk0+DQogICAgPExpbmtDZWxsQWRkcmVzc0ExPlQ2MDwvTGlua0NlbGxBZGRyZXNzQTE+DQogICAgPExpbmtDZWxsQWRkcmVzc1IxQzE+UjYw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OTAwMDAwMDYy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I8L0l0ZW1JZD4NCiAgICA8RGlzcEl0ZW1JZD5LMzIwMTAyMDA8L0Rpc3BJdGVtSWQ+DQogICAgPENvbElkPlIzMDEwMDAwMCM8L0NvbElkPg0KICAgIDxUZW1BeGlzVHlwPjEwMDAwMDwvVGVtQXhpc1R5cD4NCiAgICA8TWVudU5tPumAo+e1kOe0lOaQjeebiuWPiuOBs+OBneOBruS7luOBruWMheaLrOWIqeebiuioiOeul+abuDwvTWVudU5tPg0KICAgIDxJdGVtTm0+56K65a6a57Wm5LuY5Yi25bqm44Gu5YaN5ris5a6aPC9JdGVtTm0+DQogICAgPENvbE5tPuW9k+acn+mHkemhjTwvQ29sTm0+DQogICAgPE9yaWdpbmFsVmFsPi0xMTksMzA2LDAwMDwvT3JpZ2luYWxWYWw+DQogICAgPExhc3ROdW1WYWw+LTExOTwvTGFzdE51bVZhbD4NCiAgICA8UmF3TGlua1ZhbD4tMTE5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3" Error="">PD94bWwgdmVyc2lvbj0iMS4wIiBlbmNvZGluZz0idXRmLTgiPz4NCjxMaW5rSW5mb0V4Y2VsIHhtbG5zOnhzaT0iaHR0cDovL3d3dy53My5vcmcvMjAwMS9YTUxTY2hlbWEtaW5zdGFuY2UiIHhtbG5zOnhzZD0iaHR0cDovL3d3dy53My5vcmcvMjAwMS9YTUxTY2hlbWEiPg0KICA8TGlua0luZm9Db3JlPg0KICAgIDxMaW5rSWQ+MTA2MzwvTGlua0lkPg0KICAgIDxJbmZsb3dWYWw+MSw2OTc8L0luZmxvd1ZhbD4NCiAgICA8RGlzcFZhbD4xLDY5NyA8L0Rpc3BWYWw+DQogICAgPExhc3RVcGRUaW1lPjIwMjYvMDEvMzAgMjI6MDI6MTA8L0xhc3RVcGRUaW1lPg0KICAgIDxXb3Jrc2hlZXROTT5QTOOAkElGUlPjgJEgPC9Xb3Jrc2hlZXROTT4NCiAgICA8TGlua0NlbGxBZGRyZXNzQTE+VDYxPC9MaW5rQ2VsbEFkZHJlc3NBMT4NCiAgICA8TGlua0NlbGxBZGRyZXNzUjFDMT5SNjF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5MDAwMDAwNj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MzwvSXRlbUlkPg0KICAgIDxEaXNwSXRlbUlkPkszMjAxMDMwMDwvRGlzcEl0ZW1JZD4NCiAgICA8Q29sSWQ+UjMwMTAwMDAwIzwvQ29sSWQ+DQogICAgPFRlbUF4aXNUeXA+MTAwMDAwPC9UZW1BeGlzVHlwPg0KICAgIDxNZW51Tm0+6YCj57WQ57SU5pCN55uK5Y+K44Gz44Gd44Gu5LuW44Gu5YyF5ous5Yip55uK6KiI566X5pu4PC9NZW51Tm0+DQogICAgPEl0ZW1ObT7mjIHliIbms5XjgafkvJroqIjlh6bnkIbjgZXjgozjgabjgYTjgosK5oqV6LOH44Gr44GK44GR44KL44Gd44Gu5LuW44Gu5YyF5ous5Yip55uKPC9JdGVtTm0+DQogICAgPENvbE5tPuW9k+acn+mHkemhjTwvQ29sTm0+DQogICAgPE9yaWdpbmFsVmFsPjEsNjk3LDczNSwwMDA8L09yaWdpbmFsVmFsPg0KICAgIDxMYXN0TnVtVmFsPjEsNjk3PC9MYXN0TnVtVmFsPg0KICAgIDxSYXdMaW5rVmFsPjEsNjk3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4" Error="">PD94bWwgdmVyc2lvbj0iMS4wIiBlbmNvZGluZz0idXRmLTgiPz4NCjxMaW5rSW5mb0V4Y2VsIHhtbG5zOnhzaT0iaHR0cDovL3d3dy53My5vcmcvMjAwMS9YTUxTY2hlbWEtaW5zdGFuY2UiIHhtbG5zOnhzZD0iaHR0cDovL3d3dy53My5vcmcvMjAwMS9YTUxTY2hlbWEiPg0KICA8TGlua0luZm9Db3JlPg0KICAgIDxMaW5rSWQ+MTA2NDwvTGlua0lkPg0KICAgIDxJbmZsb3dWYWw+MjAsNjQ0PC9JbmZsb3dWYWw+DQogICAgPERpc3BWYWw+MjAsNjQ0IDwvRGlzcFZhbD4NCiAgICA8TGFzdFVwZFRpbWU+MjAyNi8wMS8zMCAyMjowMjoxMDwvTGFzdFVwZFRpbWU+DQogICAgPFdvcmtzaGVldE5NPlBM44CQSUZSU+OAkSA8L1dvcmtzaGVldE5NPg0KICAgIDxMaW5rQ2VsbEFkZHJlc3NBMT5UNjI8L0xpbmtDZWxsQWRkcmVzc0ExPg0KICAgIDxMaW5rQ2VsbEFkZHJlc3NSMUMxPlI2Mk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NC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0PC9JdGVtSWQ+DQogICAgPERpc3BJdGVtSWQ+SzMyMDFaMDAwPC9EaXNwSXRlbUlkPg0KICAgIDxDb2xJZD5SMzAxMDAwMDAjPC9Db2xJZD4NCiAgICA8VGVtQXhpc1R5cD4xMDAwMDA8L1RlbUF4aXNUeXA+DQogICAgPE1lbnVObT7pgKPntZDntJTmkI3nm4rlj4rjgbPjgZ3jga7ku5bjga7ljIXmi6zliKnnm4roqIjnrpfmm7g8L01lbnVObT4NCiAgICA8SXRlbU5tPue0lOaQjeebiuOBq+aMr+OCiuabv+OBiOOCieOCjOOCi+OBk+OBqOOBruOBquOBhArpoIXnm67lkIjoqIg8L0l0ZW1ObT4NCiAgICA8Q29sTm0+5b2T5pyf6YeR6aGNPC9Db2xObT4NCiAgICA8T3JpZ2luYWxWYWw+MjAsNjQ0LDE5NiwwMDA8L09yaWdpbmFsVmFsPg0KICAgIDxMYXN0TnVtVmFsPjIwLDY0NDwvTGFzdE51bVZhbD4NCiAgICA8UmF3TGlua1ZhbD4yMCw2NDQ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5" Error="">PD94bWwgdmVyc2lvbj0iMS4wIiBlbmNvZGluZz0idXRmLTgiPz4NCjxMaW5rSW5mb0V4Y2VsIHhtbG5zOnhzaT0iaHR0cDovL3d3dy53My5vcmcvMjAwMS9YTUxTY2hlbWEtaW5zdGFuY2UiIHhtbG5zOnhzZD0iaHR0cDovL3d3dy53My5vcmcvMjAwMS9YTUxTY2hlbWEiPg0KICA8TGlua0luZm9Db3JlPg0KICAgIDxMaW5rSWQ+MTA2NTwvTGlua0lkPg0KICAgIDxJbmZsb3dWYWw+MzAsNDgwPC9JbmZsb3dWYWw+DQogICAgPERpc3BWYWw+MzAsNDgwIDwvRGlzcFZhbD4NCiAgICA8TGFzdFVwZFRpbWU+MjAyNi8wMS8zMCAyMjowMjoxMDwvTGFzdFVwZFRpbWU+DQogICAgPFdvcmtzaGVldE5NPlBM44CQSUZSU+OAkSA8L1dvcmtzaGVldE5NPg0KICAgIDxMaW5rQ2VsbEFkZHJlc3NBMT5UNjQ8L0xpbmtDZWxsQWRkcmVzc0ExPg0KICAgIDxMaW5rQ2VsbEFkZHJlc3NSMUMxPlI2N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Ni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2PC9JdGVtSWQ+DQogICAgPERpc3BJdGVtSWQ+SzMyMDIwMTAwPC9EaXNwSXRlbUlkPg0KICAgIDxDb2xJZD5SMzAxMDAwMDAjPC9Db2xJZD4NCiAgICA8VGVtQXhpc1R5cD4xMDAwMDA8L1RlbUF4aXNUeXA+DQogICAgPE1lbnVObT7pgKPntZDntJTmkI3nm4rlj4rjgbPjgZ3jga7ku5bjga7ljIXmi6zliKnnm4roqIjnrpfmm7g8L01lbnVObT4NCiAgICA8SXRlbU5tPuWcqOWkluWWtualrea0u+WLleS9k+OBruaPm+eul+W3rumhjTwvSXRlbU5tPg0KICAgIDxDb2xObT7lvZPmnJ/ph5HpoY08L0NvbE5tPg0KICAgIDxPcmlnaW5hbFZhbD4zMCw0ODAsMDQ1LDAwMDwvT3JpZ2luYWxWYWw+DQogICAgPExhc3ROdW1WYWw+MzAsNDgwPC9MYXN0TnVtVmFsPg0KICAgIDxSYXdMaW5rVmFsPjMwLDQ4MD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66" Error="">PD94bWwgdmVyc2lvbj0iMS4wIiBlbmNvZGluZz0idXRmLTgiPz4NCjxMaW5rSW5mb0V4Y2VsIHhtbG5zOnhzaT0iaHR0cDovL3d3dy53My5vcmcvMjAwMS9YTUxTY2hlbWEtaW5zdGFuY2UiIHhtbG5zOnhzZD0iaHR0cDovL3d3dy53My5vcmcvMjAwMS9YTUxTY2hlbWEiPg0KICA8TGlua0luZm9Db3JlPg0KICAgIDxMaW5rSWQ+MTA2NjwvTGlua0lkPg0KICAgIDxJbmZsb3dWYWw+NCwyMjI8L0luZmxvd1ZhbD4NCiAgICA8RGlzcFZhbD40LDIyMiA8L0Rpc3BWYWw+DQogICAgPExhc3RVcGRUaW1lPjIwMjYvMDEvMzAgMjI6MDI6MTA8L0xhc3RVcGRUaW1lPg0KICAgIDxXb3Jrc2hlZXROTT5QTOOAkElGUlPjgJEgPC9Xb3Jrc2hlZXROTT4NCiAgICA8TGlua0NlbGxBZGRyZXNzQTE+VDY1PC9MaW5rQ2VsbEFkZHJlc3NBMT4NCiAgICA8TGlua0NlbGxBZGRyZXNzUjFDMT5SNjV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5MDAwMDAwNjc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NzwvSXRlbUlkPg0KICAgIDxEaXNwSXRlbUlkPkszMjAyMDIwMDwvRGlzcEl0ZW1JZD4NCiAgICA8Q29sSWQ+UjMwMTAwMDAwIzwvQ29sSWQ+DQogICAgPFRlbUF4aXNUeXA+MTAwMDAwPC9UZW1BeGlzVHlwPg0KICAgIDxNZW51Tm0+6YCj57WQ57SU5pCN55uK5Y+K44Gz44Gd44Gu5LuW44Gu5YyF5ous5Yip55uK6KiI566X5pu4PC9NZW51Tm0+DQogICAgPEl0ZW1ObT7jgq3jg6Pjg4Pjgrfjg6Xjg7vjg5Xjg63jg7zjg7vjg5jjg4Pjgrg8L0l0ZW1ObT4NCiAgICA8Q29sTm0+5b2T5pyf6YeR6aGNPC9Db2xObT4NCiAgICA8T3JpZ2luYWxWYWw+NCwyMjIsNjk4LDAwMDwvT3JpZ2luYWxWYWw+DQogICAgPExhc3ROdW1WYWw+NCwyMjI8L0xhc3ROdW1WYWw+DQogICAgPFJhd0xpbmtWYWw+NCwyMjI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7" Error="">PD94bWwgdmVyc2lvbj0iMS4wIiBlbmNvZGluZz0idXRmLTgiPz4NCjxMaW5rSW5mb0V4Y2VsIHhtbG5zOnhzaT0iaHR0cDovL3d3dy53My5vcmcvMjAwMS9YTUxTY2hlbWEtaW5zdGFuY2UiIHhtbG5zOnhzZD0iaHR0cDovL3d3dy53My5vcmcvMjAwMS9YTUxTY2hlbWEiPg0KICA8TGlua0luZm9Db3JlPg0KICAgIDxMaW5rSWQ+MTA2NzwvTGlua0lkPg0KICAgIDxJbmZsb3dWYWw+NSw1ODc8L0luZmxvd1ZhbD4NCiAgICA8RGlzcFZhbD41LDU4NyA8L0Rpc3BWYWw+DQogICAgPExhc3RVcGRUaW1lPjIwMjYvMDEvMzAgMjI6MDI6MTA8L0xhc3RVcGRUaW1lPg0KICAgIDxXb3Jrc2hlZXROTT5QTOOAkElGUlPjgJEgPC9Xb3Jrc2hlZXROTT4NCiAgICA8TGlua0NlbGxBZGRyZXNzQTE+VDY2PC9MaW5rQ2VsbEFkZHJlc3NBMT4NCiAgICA8TGlua0NlbGxBZGRyZXNzUjFDMT5SNjZ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5MDAwMDAwNjg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ODwvSXRlbUlkPg0KICAgIDxEaXNwSXRlbUlkPkszMjAyMTAwMDwvRGlzcEl0ZW1JZD4NCiAgICA8Q29sSWQ+UjMwMTAwMDAwIzwvQ29sSWQ+DQogICAgPFRlbUF4aXNUeXA+MTAwMDAwPC9UZW1BeGlzVHlwPg0KICAgIDxNZW51Tm0+6YCj57WQ57SU5pCN55uK5Y+K44Gz44Gd44Gu5LuW44Gu5YyF5ous5Yip55uK6KiI566X5pu4PC9NZW51Tm0+DQogICAgPEl0ZW1ObT7mjIHliIbms5XjgafkvJroqIjlh6bnkIbjgZXjgozjgabjgYTjgosK5oqV6LOH44Gr44GK44GR44KL44Gd44Gu5LuW44Gu5YyF5ous5Yip55uKPC9JdGVtTm0+DQogICAgPENvbE5tPuW9k+acn+mHkemhjTwvQ29sTm0+DQogICAgPE9yaWdpbmFsVmFsPjUsNTg3LDY5MSwwMDA8L09yaWdpbmFsVmFsPg0KICAgIDxMYXN0TnVtVmFsPjUsNTg3PC9MYXN0TnVtVmFsPg0KICAgIDxSYXdMaW5rVmFsPjUsNTg3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68" Error="">PD94bWwgdmVyc2lvbj0iMS4wIiBlbmNvZGluZz0idXRmLTgiPz4NCjxMaW5rSW5mb0V4Y2VsIHhtbG5zOnhzaT0iaHR0cDovL3d3dy53My5vcmcvMjAwMS9YTUxTY2hlbWEtaW5zdGFuY2UiIHhtbG5zOnhzZD0iaHR0cDovL3d3dy53My5vcmcvMjAwMS9YTUxTY2hlbWEiPg0KICA8TGlua0luZm9Db3JlPg0KICAgIDxMaW5rSWQ+MTA2ODwvTGlua0lkPg0KICAgIDxJbmZsb3dWYWw+NDAsMjkwPC9JbmZsb3dWYWw+DQogICAgPERpc3BWYWw+NDAsMjkwIDwvRGlzcFZhbD4NCiAgICA8TGFzdFVwZFRpbWU+MjAyNi8wMS8zMCAyMjowMjoxMDwvTGFzdFVwZFRpbWU+DQogICAgPFdvcmtzaGVldE5NPlBM44CQSUZSU+OAkSA8L1dvcmtzaGVldE5NPg0KICAgIDxMaW5rQ2VsbEFkZHJlc3NBMT5UNjc8L0xpbmtDZWxsQWRkcmVzc0ExPg0KICAgIDxMaW5rQ2VsbEFkZHJlc3NSMUMxPlI2N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kwMDAwMDA2OS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5PC9JdGVtSWQ+DQogICAgPERpc3BJdGVtSWQ+SzMyMDJaMDAwPC9EaXNwSXRlbUlkPg0KICAgIDxDb2xJZD5SMzAxMDAwMDAjPC9Db2xJZD4NCiAgICA8VGVtQXhpc1R5cD4xMDAwMDA8L1RlbUF4aXNUeXA+DQogICAgPE1lbnVObT7pgKPntZDntJTmkI3nm4rlj4rjgbPjgZ3jga7ku5bjga7ljIXmi6zliKnnm4roqIjnrpfmm7g8L01lbnVObT4NCiAgICA8SXRlbU5tPue0lOaQjeebiuOBq+OBneOBruW+jOOBq+aMr+OCiuabv+OBiOOCieOCjOOCiwrlj6/og73mgKfjga7jgYLjgovpoIXnm67lkIjoqIg8L0l0ZW1ObT4NCiAgICA8Q29sTm0+5b2T5pyf6YeR6aGNPC9Db2xObT4NCiAgICA8T3JpZ2luYWxWYWw+NDAsMjkwLDQzNCwwMDA8L09yaWdpbmFsVmFsPg0KICAgIDxMYXN0TnVtVmFsPjQwLDI5MDwvTGFzdE51bVZhbD4NCiAgICA8UmF3TGlua1ZhbD40MCwyOTA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69" Error="">PD94bWwgdmVyc2lvbj0iMS4wIiBlbmNvZGluZz0idXRmLTgiPz4NCjxMaW5rSW5mb0V4Y2VsIHhtbG5zOnhzaT0iaHR0cDovL3d3dy53My5vcmcvMjAwMS9YTUxTY2hlbWEtaW5zdGFuY2UiIHhtbG5zOnhzZD0iaHR0cDovL3d3dy53My5vcmcvMjAwMS9YTUxTY2hlbWEiPg0KICA8TGlua0luZm9Db3JlPg0KICAgIDxMaW5rSWQ+MTA2OTwvTGlua0lkPg0KICAgIDxJbmZsb3dWYWw+NjAsOTM0PC9JbmZsb3dWYWw+DQogICAgPERpc3BWYWw+NjAsOTM0IDwvRGlzcFZhbD4NCiAgICA8TGFzdFVwZFRpbWU+MjAyNi8wMS8zMCAyMjowMjoxMDwvTGFzdFVwZFRpbWU+DQogICAgPFdvcmtzaGVldE5NPlBM44CQSUZSU+OAkSA8L1dvcmtzaGVldE5NPg0KICAgIDxMaW5rQ2VsbEFkZHJlc3NBMT5UNjg8L0xpbmtDZWxsQWRkcmVzc0ExPg0KICAgIDxMaW5rQ2VsbEFkZHJlc3NSMUMxPlI2OE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NTAwMDAwMDAwLzEvMS8yNDIvSzMyMFowMDAwIy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IwWjAwMDAjPC9JdGVtSWQ+DQogICAgPERpc3BJdGVtSWQ+SzMyMFowMDAwMDwvRGlzcEl0ZW1JZD4NCiAgICA8Q29sSWQ+UjMwMTAwMDAwIzwvQ29sSWQ+DQogICAgPFRlbUF4aXNUeXA+MTAwMDAwPC9UZW1BeGlzVHlwPg0KICAgIDxNZW51Tm0+6YCj57WQ57SU5pCN55uK5Y+K44Gz44Gd44Gu5LuW44Gu5YyF5ous5Yip55uK6KiI566X5pu4PC9NZW51Tm0+DQogICAgPEl0ZW1ObT7nqI7lvJXlvozjgZ3jga7ku5bjga7ljIXmi6zliKnnm4o8L0l0ZW1ObT4NCiAgICA8Q29sTm0+5b2T5pyf6YeR6aGNPC9Db2xObT4NCiAgICA8T3JpZ2luYWxWYWw+NjAsOTM0LDYzMCwwMDA8L09yaWdpbmFsVmFsPg0KICAgIDxMYXN0TnVtVmFsPjYwLDkzNDwvTGFzdE51bVZhbD4NCiAgICA8UmF3TGlua1ZhbD42MCw5MzQ8L1Jhd0xpbmtWYWw+DQogICAgPFZpZXdVbml0VHlwPjc8L1ZpZXdVbml0VHlwPg0KICAgIDxEZWNpbWFsUG9pbnQ+MDwvRGVjaW1hbFBvaW50Pg0KICAgIDxSb3VuZFR5cD4yPC9Sb3VuZFR5cD4NCiAgICA8TnVtVGV4dFR5cD4xPC9OdW1UZXh0VHlwPg0KICAgIDxDbGFzc1R5cD4zPC9DbGFzc1R5cD4NCiAgICA8RFRvdGFsWU1ESE1TPjIwMjYvMDEvMjggMTc6MjA6MDA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070" Error="">PD94bWwgdmVyc2lvbj0iMS4wIiBlbmNvZGluZz0idXRmLTgiPz4NCjxMaW5rSW5mb0V4Y2VsIHhtbG5zOnhzaT0iaHR0cDovL3d3dy53My5vcmcvMjAwMS9YTUxTY2hlbWEtaW5zdGFuY2UiIHhtbG5zOnhzZD0iaHR0cDovL3d3dy53My5vcmcvMjAwMS9YTUxTY2hlbWEiPg0KICA8TGlua0luZm9Db3JlPg0KICAgIDxMaW5rSWQ+MTA3MDwvTGlua0lkPg0KICAgIDxJbmZsb3dWYWw+MTQ0LDQyMzwvSW5mbG93VmFsPg0KICAgIDxEaXNwVmFsPjE0NCw0MjMgPC9EaXNwVmFsPg0KICAgIDxMYXN0VXBkVGltZT4yMDI2LzAxLzMwIDIyOjAyOjEwPC9MYXN0VXBkVGltZT4NCiAgICA8V29ya3NoZWV0Tk0+UEzjgJBJRlJT44CRIDwvV29ya3NoZWV0Tk0+DQogICAgPExpbmtDZWxsQWRkcmVzc0ExPlQ2OTwvTGlua0NlbGxBZGRyZXNzQTE+DQogICAgPExpbmtDZWxsQWRkcmVzc1IxQzE+UjY5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MzMwMD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MzAwMDAwMCM8L0l0ZW1JZD4NCiAgICA8RGlzcEl0ZW1JZD5LMzMwMDAwMDAwPC9EaXNwSXRlbUlkPg0KICAgIDxDb2xJZD5SMzAxMDAwMDAjPC9Db2xJZD4NCiAgICA8VGVtQXhpc1R5cD4xMDAwMDA8L1RlbUF4aXNUeXA+DQogICAgPE1lbnVObT7pgKPntZDntJTmkI3nm4rlj4rjgbPjgZ3jga7ku5bjga7ljIXmi6zliKnnm4roqIjnrpfmm7g8L01lbnVObT4NCiAgICA8SXRlbU5tPuWbm+WNiuacn+WMheaLrOWIqeebijwvSXRlbU5tPg0KICAgIDxDb2xObT7lvZPmnJ/ph5HpoY08L0NvbE5tPg0KICAgIDxPcmlnaW5hbFZhbD4xNDQsNDIzLDgxNCwwMDA8L09yaWdpbmFsVmFsPg0KICAgIDxMYXN0TnVtVmFsPjE0NCw0MjM8L0xhc3ROdW1WYWw+DQogICAgPFJhd0xpbmtWYWw+MTQ0LDQyMz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71" Error="">PD94bWwgdmVyc2lvbj0iMS4wIiBlbmNvZGluZz0idXRmLTgiPz4NCjxMaW5rSW5mb0V4Y2VsIHhtbG5zOnhzaT0iaHR0cDovL3d3dy53My5vcmcvMjAwMS9YTUxTY2hlbWEtaW5zdGFuY2UiIHhtbG5zOnhzZD0iaHR0cDovL3d3dy53My5vcmcvMjAwMS9YTUxTY2hlbWEiPg0KICA8TGlua0luZm9Db3JlPg0KICAgIDxMaW5rSWQ+MTA3MTwvTGlua0lkPg0KICAgIDxJbmZsb3dWYWw+MTQwLDg1NTwvSW5mbG93VmFsPg0KICAgIDxEaXNwVmFsPjE0MCw4NTUgPC9EaXNwVmFsPg0KICAgIDxMYXN0VXBkVGltZT4yMDI2LzAxLzMwIDIyOjAyOjEwPC9MYXN0VXBkVGltZT4NCiAgICA8V29ya3NoZWV0Tk0+UEzjgJBJRlJT44CRIDwvV29ya3NoZWV0Tk0+DQogICAgPExpbmtDZWxsQWRkcmVzc0ExPlQ3MTwvTGlua0NlbGxBZGRyZXNzQTE+DQogICAgPExpbmtDZWxsQWRkcmVzc1IxQzE+Ujcx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MzUwMT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NTAxMDAwMCM8L0l0ZW1JZD4NCiAgICA8RGlzcEl0ZW1JZD5LMzUwMTAwMDAwPC9EaXNwSXRlbUlkPg0KICAgIDxDb2xJZD5SMzAxMDAwMDAjPC9Db2xJZD4NCiAgICA8VGVtQXhpc1R5cD4xMDAwMDA8L1RlbUF4aXNUeXA+DQogICAgPE1lbnVObT7pgKPntZDntJTmkI3nm4rlj4rjgbPjgZ3jga7ku5bjga7ljIXmi6zliKnnm4roqIjnrpfmm7g8L01lbnVObT4NCiAgICA8SXRlbU5tPuimquS8muekvuOBruaJgOacieiAhTwvSXRlbU5tPg0KICAgIDxDb2xObT7lvZPmnJ/ph5HpoY08L0NvbE5tPg0KICAgIDxPcmlnaW5hbFZhbD4xNDAsODU1LDAyMywwMDA8L09yaWdpbmFsVmFsPg0KICAgIDxMYXN0TnVtVmFsPjE0MCw4NTU8L0xhc3ROdW1WYWw+DQogICAgPFJhd0xpbmtWYWw+MTQwLDg1NT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072" Error="">PD94bWwgdmVyc2lvbj0iMS4wIiBlbmNvZGluZz0idXRmLTgiPz4NCjxMaW5rSW5mb0V4Y2VsIHhtbG5zOnhzaT0iaHR0cDovL3d3dy53My5vcmcvMjAwMS9YTUxTY2hlbWEtaW5zdGFuY2UiIHhtbG5zOnhzZD0iaHR0cDovL3d3dy53My5vcmcvMjAwMS9YTUxTY2hlbWEiPg0KICA8TGlua0luZm9Db3JlPg0KICAgIDxMaW5rSWQ+MTA3MjwvTGlua0lkPg0KICAgIDxJbmZsb3dWYWw+Myw1Njg8L0luZmxvd1ZhbD4NCiAgICA8RGlzcFZhbD4zLDU2OCA8L0Rpc3BWYWw+DQogICAgPExhc3RVcGRUaW1lPjIwMjYvMDEvMzAgMjI6MDI6MTA8L0xhc3RVcGRUaW1lPg0KICAgIDxXb3Jrc2hlZXROTT5QTOOAkElGUlPjgJEgPC9Xb3Jrc2hlZXROTT4NCiAgICA8TGlua0NlbGxBZGRyZXNzQTE+VDcyPC9MaW5rQ2VsbEFkZHJlc3NBMT4NCiAgICA8TGlua0NlbGxBZGRyZXNzUjFDMT5SNzJDMjA8L0xpbmtDZWxsQWRkcmVzc1IxQzE+DQogICAgPENlbGxCYWNrZ3JvdW5kQ29sb3I+MTY3NzcyMTU8L0NlbGxCYWNrZ3JvdW5kQ29sb3I+DQogICAgPENlbGxCYWNrZ3JvdW5kQ29sb3JJbmRleD4tNDE0MjwvQ2VsbEJhY2tncm91bmRDb2xvckluZGV4Pg0KICA8L0xpbmtJbmZvQ29yZT4NCiAgPExpbmtJbmZvWHNhPg0KICAgIDxBdUlkPjA1NTk3LzIzLzMvMy9EMjMwMDUwMTAwMTUwMDAwMDAwMC8xLzEvMjQyL0szNTAyMDAwMCMvUjMwMTAwMDAwIy8xMDAwMDA8L0F1SWQ+DQogICAgPENvbXBhbnlJZD4wNTU5NzwvQ29tcGFueUlkPg0KICAgIDxBY1BlcmlvZD4yMzwvQWNQZXJpb2Q+DQogICAgPFBlcmlvZFR5cD4zPC9QZXJpb2RUeXA+DQogICAgPFBlcmlvZER0bFR5cD4zPC9QZXJpb2REdGxUeXA+DQogICAgPFBlcmlvZFN0YXJ0RGF0ZT4yMDI1LzEw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1MDIwMDAwIzwvSXRlbUlkPg0KICAgIDxEaXNwSXRlbUlkPkszNTAyMDAwMDA8L0Rpc3BJdGVtSWQ+DQogICAgPENvbElkPlIzMDEwMDAwMCM8L0NvbElkPg0KICAgIDxUZW1BeGlzVHlwPjEwMDAwMDwvVGVtQXhpc1R5cD4NCiAgICA8TWVudU5tPumAo+e1kOe0lOaQjeebiuWPiuOBs+OBneOBruS7luOBruWMheaLrOWIqeebiuioiOeul+abuDwvTWVudU5tPg0KICAgIDxJdGVtTm0+6Z2e5pSv6YWN5oyB5YiGPC9JdGVtTm0+DQogICAgPENvbE5tPuW9k+acn+mHkemhjTwvQ29sTm0+DQogICAgPE9yaWdpbmFsVmFsPjMsNTY4LDc5MSwwMDA8L09yaWdpbmFsVmFsPg0KICAgIDxMYXN0TnVtVmFsPjMsNTY4PC9MYXN0TnVtVmFsPg0KICAgIDxSYXdMaW5rVmFsPjMsNTY4PC9SYXdMaW5rVmFsPg0KICAgIDxWaWV3VW5pdFR5cD43PC9WaWV3VW5pdFR5cD4NCiAgICA8RGVjaW1hbFBvaW50PjA8L0RlY2ltYWxQb2ludD4NCiAgICA8Um91bmRUeXA+MjwvUm91bmRUeXA+DQogICAgPE51bVRleHRUeXA+MTwvTnVtVGV4dFR5cD4NCiAgICA8Q2xhc3NUeXA+MzwvQ2xhc3NUeXA+DQogICAgPERUb3RhbFlNREhNUz4yMDI2LzAxLzI4IDE3OjIwOjAw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073" Error="">PD94bWwgdmVyc2lvbj0iMS4wIiBlbmNvZGluZz0idXRmLTgiPz4NCjxMaW5rSW5mb0V4Y2VsIHhtbG5zOnhzaT0iaHR0cDovL3d3dy53My5vcmcvMjAwMS9YTUxTY2hlbWEtaW5zdGFuY2UiIHhtbG5zOnhzZD0iaHR0cDovL3d3dy53My5vcmcvMjAwMS9YTUxTY2hlbWEiPg0KICA8TGlua0luZm9Db3JlPg0KICAgIDxMaW5rSWQ+MTA3MzwvTGlua0lkPg0KICAgIDxJbmZsb3dWYWw+MTQ0LDQyMzwvSW5mbG93VmFsPg0KICAgIDxEaXNwVmFsPjE0NCw0MjMgPC9EaXNwVmFsPg0KICAgIDxMYXN0VXBkVGltZT4yMDI2LzAxLzMwIDIyOjAyOjEwPC9MYXN0VXBkVGltZT4NCiAgICA8V29ya3NoZWV0Tk0+UEzjgJBJRlJT44CRIDwvV29ya3NoZWV0Tk0+DQogICAgPExpbmtDZWxsQWRkcmVzc0ExPlQ3MzwvTGlua0NlbGxBZGRyZXNzQTE+DQogICAgPExpbmtDZWxsQWRkcmVzc1IxQzE+UjczQzIwPC9MaW5rQ2VsbEFkZHJlc3NSMUMxPg0KICAgIDxDZWxsQmFja2dyb3VuZENvbG9yPjE2Nzc3MjE1PC9DZWxsQmFja2dyb3VuZENvbG9yPg0KICAgIDxDZWxsQmFja2dyb3VuZENvbG9ySW5kZXg+LTQxNDI8L0NlbGxCYWNrZ3JvdW5kQ29sb3JJbmRleD4NCiAgPC9MaW5rSW5mb0NvcmU+DQogIDxMaW5rSW5mb1hzYT4NCiAgICA8QXVJZD4wNTU5Ny8yMy8zLzMvRDIzMDA1MDEwMDE1MDAwMDAwMDAvMS8xLzI0Mi9LMzUwWjAwMDAjL1IzMDEwMDAwMCMvMTAwMDAwPC9BdUlkPg0KICAgIDxDb21wYW55SWQ+MDU1OTc8L0NvbXBhbnlJZD4NCiAgICA8QWNQZXJpb2Q+MjM8L0FjUGVyaW9kPg0KICAgIDxQZXJpb2RUeXA+MzwvUGVyaW9kVHlwPg0KICAgIDxQZXJpb2REdGxUeXA+MzwvUGVyaW9kRHRsVHlwPg0KICAgIDxQZXJpb2RTdGFydERhdGU+MjAyNS8xM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zNTBaMDAwMCM8L0l0ZW1JZD4NCiAgICA8RGlzcEl0ZW1JZD5LMzUwWjAwMDAwPC9EaXNwSXRlbUlkPg0KICAgIDxDb2xJZD5SMzAxMDAwMDAjPC9Db2xJZD4NCiAgICA8VGVtQXhpc1R5cD4xMDAwMDA8L1RlbUF4aXNUeXA+DQogICAgPE1lbnVObT7pgKPntZDntJTmkI3nm4rlj4rjgbPjgZ3jga7ku5bjga7ljIXmi6zliKnnm4roqIjnrpfmm7g8L01lbnVObT4NCiAgICA8SXRlbU5tPuioiDwvSXRlbU5tPg0KICAgIDxDb2xObT7lvZPmnJ/ph5HpoY08L0NvbE5tPg0KICAgIDxPcmlnaW5hbFZhbD4xNDQsNDIzLDgxNCwwMDA8L09yaWdpbmFsVmFsPg0KICAgIDxMYXN0TnVtVmFsPjE0NCw0MjM8L0xhc3ROdW1WYWw+DQogICAgPFJhd0xpbmtWYWw+MTQ0LDQyMzwvUmF3TGlua1ZhbD4NCiAgICA8Vmlld1VuaXRUeXA+NzwvVmlld1VuaXRUeXA+DQogICAgPERlY2ltYWxQb2ludD4wPC9EZWNpbWFsUG9pbnQ+DQogICAgPFJvdW5kVHlwPjI8L1JvdW5kVHlwPg0KICAgIDxOdW1UZXh0VHlwPjE8L051bVRleHRUeXA+DQogICAgPENsYXNzVHlwPjM8L0NsYXNzVHlwPg0KICAgIDxEVG90YWxZTURITVM+MjAyNi8wMS8yOCAxNzoyMDowMD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0" Error="">PD94bWwgdmVyc2lvbj0iMS4wIiBlbmNvZGluZz0idXRmLTgiPz4NCjxMaW5rSW5mb0V4Y2VsIHhtbG5zOnhzaT0iaHR0cDovL3d3dy53My5vcmcvMjAwMS9YTUxTY2hlbWEtaW5zdGFuY2UiIHhtbG5zOnhzZD0iaHR0cDovL3d3dy53My5vcmcvMjAwMS9YTUxTY2hlbWEiPg0KICA8TGlua0luZm9Db3JlPg0KICAgIDxMaW5rSWQ+MTQ4MDwvTGlua0lkPg0KICAgIDxJbmZsb3dWYWw+MjQyLDEwNTwvSW5mbG93VmFsPg0KICAgIDxEaXNwVmFsPjI0MiwxMDUgPC9EaXNwVmFsPg0KICAgIDxMYXN0VXBkVGltZT4yMDI2LzA3LzMwIDE5OjE3OjU1PC9MYXN0VXBkVGltZT4NCiAgICA8V29ya3NoZWV0Tk0+Q0bjgJBJRlJT44CRPC9Xb3Jrc2hlZXROTT4NCiAgICA8TGlua0NlbGxBZGRyZXNzQTE+UzYxPC9MaW5rQ2VsbEFkZHJlc3NBMT4NCiAgICA8TGlua0NlbGxBZGRyZXNzUjFDMT5SNjF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NzA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3MDAwMDAwIzwvSXRlbUlkPg0KICAgIDxEaXNwSXRlbUlkPks2NzAwMDAwMDA8L0Rpc3BJdGVtSWQ+DQogICAgPENvbElkPlIzMDEwMDAwMCM8L0NvbElkPg0KICAgIDxUZW1BeGlzVHlwPjEwMDAwMDwvVGVtQXhpc1R5cD4NCiAgICA8TWVudU5tPumAo+e1kENG6KiI566X5pu4PC9NZW51Tm0+DQogICAgPEl0ZW1ObT7nj77ph5Hlj4rjgbPnj77ph5HlkIznrYnnianjga7lm5vljYrmnJ/mnKvmrovpq5g8L0l0ZW1ObT4NCiAgICA8Q29sTm0+5b2T5pyf6YeR6aGNPC9Db2xObT4NCiAgICA8T3JpZ2luYWxWYWw+MjQyLDEwNSw4NjcsMDAwPC9PcmlnaW5hbFZhbD4NCiAgICA8TGFzdE51bVZhbD4yNDIsMTA1PC9MYXN0TnVtVmFsPg0KICAgIDxSYXdMaW5rVmFsPjI0MiwxMD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37" Error="">PD94bWwgdmVyc2lvbj0iMS4wIiBlbmNvZGluZz0idXRmLTgiPz4NCjxMaW5rSW5mb0V4Y2VsIHhtbG5zOnhzaT0iaHR0cDovL3d3dy53My5vcmcvMjAwMS9YTUxTY2hlbWEtaW5zdGFuY2UiIHhtbG5zOnhzZD0iaHR0cDovL3d3dy53My5vcmcvMjAwMS9YTUxTY2hlbWEiPg0KICA8TGlua0luZm9Db3JlPg0KICAgIDxMaW5rSWQ+MTQzNzwvTGlua0lkPg0KICAgIDxJbmZsb3dWYWw+LTEwNzwvSW5mbG93VmFsPg0KICAgIDxEaXNwVmFsPigxMDcpPC9EaXNwVmFsPg0KICAgIDxMYXN0VXBkVGltZT4yMDI2LzA3LzMwIDE5OjE3OjU1PC9MYXN0VXBkVGltZT4NCiAgICA8V29ya3NoZWV0Tk0+Q0bjgJBJRlJT44CRPC9Xb3Jrc2hlZXROTT4NCiAgICA8TGlua0NlbGxBZGRyZXNzQTE+UzExPC9MaW5rQ2VsbEFkZHJlc3NBMT4NCiAgICA8TGlua0NlbGxBZGRyZXNzUjFDMT5SMTF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D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jwvSXRlbUlkPg0KICAgIDxEaXNwSXRlbUlkPks2MTAxMDYwMDwvRGlzcEl0ZW1JZD4NCiAgICA8Q29sSWQ+UjMwMTAwMDAwIzwvQ29sSWQ+DQogICAgPFRlbUF4aXNUeXA+MTAwMDAwPC9UZW1BeGlzVHlwPg0KICAgIDxNZW51Tm0+6YCj57WQQ0boqIjnrpfmm7g8L01lbnVObT4NCiAgICA8SXRlbU5tPuWbuuWumuizh+eUo+mZpOWjsuWNtOaQjeebiijilrPjga/nm4opPC9JdGVtTm0+DQogICAgPENvbE5tPuW9k+acn+mHkemhjTwvQ29sTm0+DQogICAgPE9yaWdpbmFsVmFsPi0xMDcsMDI0LDAwMDwvT3JpZ2luYWxWYWw+DQogICAgPExhc3ROdW1WYWw+LTEwNzwvTGFzdE51bVZhbD4NCiAgICA8UmF3TGlua1ZhbD4tMTA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6" Error="">PD94bWwgdmVyc2lvbj0iMS4wIiBlbmNvZGluZz0idXRmLTgiPz4NCjxMaW5rSW5mb0V4Y2VsIHhtbG5zOnhzaT0iaHR0cDovL3d3dy53My5vcmcvMjAwMS9YTUxTY2hlbWEtaW5zdGFuY2UiIHhtbG5zOnhzZD0iaHR0cDovL3d3dy53My5vcmcvMjAwMS9YTUxTY2hlbWEiPg0KICA8TGlua0luZm9Db3JlPg0KICAgIDxMaW5rSWQ+MTQzNjwvTGlua0lkPg0KICAgIDxJbmZsb3dWYWw+LTE0LDA1OTwvSW5mbG93VmFsPg0KICAgIDxEaXNwVmFsPigxNCwwNTkpPC9EaXNwVmFsPg0KICAgIDxMYXN0VXBkVGltZT4yMDI2LzA3LzMwIDE5OjE3OjU1PC9MYXN0VXBkVGltZT4NCiAgICA8V29ya3NoZWV0Tk0+Q0bjgJBJRlJT44CRPC9Xb3Jrc2hlZXROTT4NCiAgICA8TGlua0NlbGxBZGRyZXNzQTE+UzEwPC9MaW5rQ2VsbEFkZHJlc3NBMT4NCiAgICA8TGlua0NlbGxBZGRyZXNzUjFDMT5SMTB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D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TwvSXRlbUlkPg0KICAgIDxEaXNwSXRlbUlkPks2MTAxMDUwMDwvRGlzcEl0ZW1JZD4NCiAgICA8Q29sSWQ+UjMwMTAwMDAwIzwvQ29sSWQ+DQogICAgPFRlbUF4aXNUeXA+MTAwMDAwPC9UZW1BeGlzVHlwPg0KICAgIDxNZW51Tm0+6YCj57WQQ0boqIjnrpfmm7g8L01lbnVObT4NCiAgICA8SXRlbU5tPuaMgeWIhuazleOBq+OCiOOCi+aKleizh+aQjeebiijilrPjga/nm4opPC9JdGVtTm0+DQogICAgPENvbE5tPuW9k+acn+mHkemhjTwvQ29sTm0+DQogICAgPE9yaWdpbmFsVmFsPi0xNCwwNTksMjA3LDAwMDwvT3JpZ2luYWxWYWw+DQogICAgPExhc3ROdW1WYWw+LTE0LDA1OTwvTGFzdE51bVZhbD4NCiAgICA8UmF3TGlua1ZhbD4tMTQsMDU5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5" Error="">PD94bWwgdmVyc2lvbj0iMS4wIiBlbmNvZGluZz0idXRmLTgiPz4NCjxMaW5rSW5mb0V4Y2VsIHhtbG5zOnhzaT0iaHR0cDovL3d3dy53My5vcmcvMjAwMS9YTUxTY2hlbWEtaW5zdGFuY2UiIHhtbG5zOnhzZD0iaHR0cDovL3d3dy53My5vcmcvMjAwMS9YTUxTY2hlbWEiPg0KICA8TGlua0luZm9Db3JlPg0KICAgIDxMaW5rSWQ+MTQzNTwvTGlua0lkPg0KICAgIDxJbmZsb3dWYWw+MSwxMjc8L0luZmxvd1ZhbD4NCiAgICA8RGlzcFZhbD4xLDEyNyA8L0Rpc3BWYWw+DQogICAgPExhc3RVcGRUaW1lPjIwMjYvMDcvMzAgMTk6MTc6NTU8L0xhc3RVcGRUaW1lPg0KICAgIDxXb3Jrc2hlZXROTT5DRuOAkElGUlPjgJE8L1dvcmtzaGVldE5NPg0KICAgIDxMaW5rQ2VsbEFkZHJlc3NBMT5TOTwvTGlua0NlbGxBZGRyZXNzQTE+DQogICAgPExpbmtDZWxsQWRkcmVzc1IxQzE+Ujl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D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NDwvSXRlbUlkPg0KICAgIDxEaXNwSXRlbUlkPks2MTAxMDQwMDwvRGlzcEl0ZW1JZD4NCiAgICA8Q29sSWQ+UjMwMTAwMDAwIzwvQ29sSWQ+DQogICAgPFRlbUF4aXNUeXA+MTAwMDAwPC9UZW1BeGlzVHlwPg0KICAgIDxNZW51Tm0+6YCj57WQQ0boqIjnrpfmm7g8L01lbnVObT4NCiAgICA8SXRlbU5tPumHkeiejeWPjuebiuWPiuOBs+mHkeiejeiyu+eUqDwvSXRlbU5tPg0KICAgIDxDb2xObT7lvZPmnJ/ph5HpoY08L0NvbE5tPg0KICAgIDxPcmlnaW5hbFZhbD4xLDEyNywwMDMsMDAwPC9PcmlnaW5hbFZhbD4NCiAgICA8TGFzdE51bVZhbD4xLDEyNzwvTGFzdE51bVZhbD4NCiAgICA8UmF3TGlua1ZhbD4xLDEyN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4" Error="">PD94bWwgdmVyc2lvbj0iMS4wIiBlbmNvZGluZz0idXRmLTgiPz4NCjxMaW5rSW5mb0V4Y2VsIHhtbG5zOnhzaT0iaHR0cDovL3d3dy53My5vcmcvMjAwMS9YTUxTY2hlbWEtaW5zdGFuY2UiIHhtbG5zOnhzZD0iaHR0cDovL3d3dy53My5vcmcvMjAwMS9YTUxTY2hlbWEiPg0KICA8TGlua0luZm9Db3JlPg0KICAgIDxMaW5rSWQ+MTQzNDwvTGlua0lkPg0KICAgIDxJbmZsb3dWYWw+Njk1PC9JbmZsb3dWYWw+DQogICAgPERpc3BWYWw+Njk1IDwvRGlzcFZhbD4NCiAgICA8TGFzdFVwZFRpbWU+MjAyNi8wNy8zMCAxOToxNzo1NTwvTGFzdFVwZFRpbWU+DQogICAgPFdvcmtzaGVldE5NPkNG44CQSUZSU+OAkTwvV29ya3NoZWV0Tk0+DQogICAgPExpbmtDZWxsQWRkcmVzc0ExPlM4PC9MaW5rQ2VsbEFkZHJlc3NBMT4NCiAgICA8TGlua0NlbGxBZGRyZXNzUjFDMT5SO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A4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zPC9JdGVtSWQ+DQogICAgPERpc3BJdGVtSWQ+SzYxMDEwMzAwPC9EaXNwSXRlbUlkPg0KICAgIDxDb2xJZD5SMzAxMDAwMDAjPC9Db2xJZD4NCiAgICA8VGVtQXhpc1R5cD4xMDAwMDA8L1RlbUF4aXNUeXA+DQogICAgPE1lbnVObT7pgKPntZBDRuioiOeul+abuDwvTWVudU5tPg0KICAgIDxJdGVtTm0+5Zu65a6a6LOH55Sj5rib5pCN5pCN5aSxPC9JdGVtTm0+DQogICAgPENvbE5tPuW9k+acn+mHkemhjTwvQ29sTm0+DQogICAgPE9yaWdpbmFsVmFsPjY5NSw4MjAsMDAwPC9PcmlnaW5hbFZhbD4NCiAgICA8TGFzdE51bVZhbD42OTU8L0xhc3ROdW1WYWw+DQogICAgPFJhd0xpbmtWYWw+Njk1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3" Error="">PD94bWwgdmVyc2lvbj0iMS4wIiBlbmNvZGluZz0idXRmLTgiPz4NCjxMaW5rSW5mb0V4Y2VsIHhtbG5zOnhzaT0iaHR0cDovL3d3dy53My5vcmcvMjAwMS9YTUxTY2hlbWEtaW5zdGFuY2UiIHhtbG5zOnhzZD0iaHR0cDovL3d3dy53My5vcmcvMjAwMS9YTUxTY2hlbWEiPg0KICA8TGlua0luZm9Db3JlPg0KICAgIDxMaW5rSWQ+MTQzMzwvTGlua0lkPg0KICAgIDxJbmZsb3dWYWw+MTMsNTA3PC9JbmZsb3dWYWw+DQogICAgPERpc3BWYWw+MTMsNTA3IDwvRGlzcFZhbD4NCiAgICA8TGFzdFVwZFRpbWU+MjAyNi8wNy8zMCAxOToxNzo1NTwvTGFzdFVwZFRpbWU+DQogICAgPFdvcmtzaGVldE5NPkNG44CQSUZSU+OAkTwvV29ya3NoZWV0Tk0+DQogICAgPExpbmtDZWxsQWRkcmVzc0ExPlM3PC9MaW5rQ2VsbEFkZHJlc3NBMT4NCiAgICA8TGlua0NlbGxBZGRyZXNzUjFDMT5SN0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A4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yPC9JdGVtSWQ+DQogICAgPERpc3BJdGVtSWQ+SzYxMDEwMjAwPC9EaXNwSXRlbUlkPg0KICAgIDxDb2xJZD5SMzAxMDAwMDAjPC9Db2xJZD4NCiAgICA8VGVtQXhpc1R5cD4xMDAwMDA8L1RlbUF4aXNUeXA+DQogICAgPE1lbnVObT7pgKPntZBDRuioiOeul+abuDwvTWVudU5tPg0KICAgIDxJdGVtTm0+5rib5L6h5YSf5Y206LK75Y+K44Gz5YSf5Y206LK7PC9JdGVtTm0+DQogICAgPENvbE5tPuW9k+acn+mHkemhjTwvQ29sTm0+DQogICAgPE9yaWdpbmFsVmFsPjEzLDUwNyw2MjEsMDAwPC9PcmlnaW5hbFZhbD4NCiAgICA8TGFzdE51bVZhbD4xMyw1MDc8L0xhc3ROdW1WYWw+DQogICAgPFJhd0xpbmtWYWw+MTMsNTA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9" Error="">PD94bWwgdmVyc2lvbj0iMS4wIiBlbmNvZGluZz0idXRmLTgiPz4NCjxMaW5rSW5mb0V4Y2VsIHhtbG5zOnhzaT0iaHR0cDovL3d3dy53My5vcmcvMjAwMS9YTUxTY2hlbWEtaW5zdGFuY2UiIHhtbG5zOnhzZD0iaHR0cDovL3d3dy53My5vcmcvMjAwMS9YTUxTY2hlbWEiPg0KICA8TGlua0luZm9Db3JlPg0KICAgIDxMaW5rSWQ+MTQ3OTwvTGlua0lkPg0KICAgIDxJbmZsb3dWYWw+Miw1ODM8L0luZmxvd1ZhbD4NCiAgICA8RGlzcFZhbD4yLDU4MyA8L0Rpc3BWYWw+DQogICAgPExhc3RVcGRUaW1lPjIwMjYvMDcvMzAgMTk6MTc6NTU8L0xhc3RVcGRUaW1lPg0KICAgIDxXb3Jrc2hlZXROTT5DRuOAkElGUlPjgJE8L1dvcmtzaGVldE5NPg0KICAgIDxMaW5rQ2VsbEFkZHJlc3NBMT5TNTk8L0xpbmtDZWxsQWRkcmVzc0ExPg0KICAgIDxMaW5rQ2VsbEFkZHJlc3NSMUMxPlI1O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y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IwPC9JdGVtSWQ+DQogICAgPERpc3BJdGVtSWQ+SzY2MDAwMDAwPC9EaXNwSXRlbUlkPg0KICAgIDxDb2xJZD5SMzAxMDAwMDAjPC9Db2xJZD4NCiAgICA8VGVtQXhpc1R5cD4xMDAwMDA8L1RlbUF4aXNUeXA+DQogICAgPE1lbnVObT7pgKPntZBDRuioiOeul+abuDwvTWVudU5tPg0KICAgIDxJdGVtTm0+54++6YeR5Y+K44Gz54++6YeR5ZCM562J54mp44Gr5L+C44KL5o+b566X5beu6aGNPC9JdGVtTm0+DQogICAgPENvbE5tPuW9k+acn+mHkemhjTwvQ29sTm0+DQogICAgPE9yaWdpbmFsVmFsPjIsNTgzLDIyNCwwMDA8L09yaWdpbmFsVmFsPg0KICAgIDxMYXN0TnVtVmFsPjIsNTgzPC9MYXN0TnVtVmFsPg0KICAgIDxSYXdMaW5rVmFsPjIsNTgz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8" Error="">PD94bWwgdmVyc2lvbj0iMS4wIiBlbmNvZGluZz0idXRmLTgiPz4NCjxMaW5rSW5mb0V4Y2VsIHhtbG5zOnhzaT0iaHR0cDovL3d3dy53My5vcmcvMjAwMS9YTUxTY2hlbWEtaW5zdGFuY2UiIHhtbG5zOnhzZD0iaHR0cDovL3d3dy53My5vcmcvMjAwMS9YTUxTY2hlbWEiPg0KICA8TGlua0luZm9Db3JlPg0KICAgIDxMaW5rSWQ+MTQ3ODwvTGlua0lkPg0KICAgIDxJbmZsb3dWYWw+MjQ1LDE0NTwvSW5mbG93VmFsPg0KICAgIDxEaXNwVmFsPjI0NSwxNDUgPC9EaXNwVmFsPg0KICAgIDxMYXN0VXBkVGltZT4yMDI2LzA3LzMwIDE5OjE3OjU1PC9MYXN0VXBkVGltZT4NCiAgICA8V29ya3NoZWV0Tk0+Q0bjgJBJRlJT44CRPC9Xb3Jrc2hlZXROTT4NCiAgICA8TGlua0NlbGxBZGRyZXNzQTE+UzU4PC9MaW5rQ2VsbEFkZHJlc3NBMT4NCiAgICA8TGlua0NlbGxBZGRyZXNzUjFDMT5SNTh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NTA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1MDAwMDAwIzwvSXRlbUlkPg0KICAgIDxEaXNwSXRlbUlkPks2NTAwMDAwMDA8L0Rpc3BJdGVtSWQ+DQogICAgPENvbElkPlIzMDEwMDAwMCM8L0NvbElkPg0KICAgIDxUZW1BeGlzVHlwPjEwMDAwMDwvVGVtQXhpc1R5cD4NCiAgICA8TWVudU5tPumAo+e1kENG6KiI566X5pu4PC9NZW51Tm0+DQogICAgPEl0ZW1ObT7nj77ph5Hlj4rjgbPnj77ph5HlkIznrYnnianjga7mnJ/pppbmrovpq5g8L0l0ZW1ObT4NCiAgICA8Q29sTm0+5b2T5pyf6YeR6aGNPC9Db2xObT4NCiAgICA8T3JpZ2luYWxWYWw+MjQ1LDE0NSw0MTMsMDAwPC9PcmlnaW5hbFZhbD4NCiAgICA8TGFzdE51bVZhbD4yNDUsMTQ1PC9MYXN0TnVtVmFsPg0KICAgIDxSYXdMaW5rVmFsPjI0NSwxND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77" Error="">PD94bWwgdmVyc2lvbj0iMS4wIiBlbmNvZGluZz0idXRmLTgiPz4NCjxMaW5rSW5mb0V4Y2VsIHhtbG5zOnhzaT0iaHR0cDovL3d3dy53My5vcmcvMjAwMS9YTUxTY2hlbWEtaW5zdGFuY2UiIHhtbG5zOnhzZD0iaHR0cDovL3d3dy53My5vcmcvMjAwMS9YTUxTY2hlbWEiPg0KICA8TGlua0luZm9Db3JlPg0KICAgIDxMaW5rSWQ+MTQ3NzwvTGlua0lkPg0KICAgIDxJbmZsb3dWYWw+LTUsNjIyPC9JbmZsb3dWYWw+DQogICAgPERpc3BWYWw+KDUsNjIyKTwvRGlzcFZhbD4NCiAgICA8TGFzdFVwZFRpbWU+MjAyNi8wNy8zMCAxOToxNzo1NTwvTGFzdFVwZFRpbWU+DQogICAgPFdvcmtzaGVldE5NPkNG44CQSUZSU+OAkTwvV29ya3NoZWV0Tk0+DQogICAgPExpbmtDZWxsQWRkcmVzc0ExPlM1NzwvTGlua0NlbGxBZGRyZXNzQTE+DQogICAgPExpbmtDZWxsQWRkcmVzc1IxQzE+UjU3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NjQw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NDAwMDAwMCM8L0l0ZW1JZD4NCiAgICA8RGlzcEl0ZW1JZD5LNjQwMDAwMDAwPC9EaXNwSXRlbUlkPg0KICAgIDxDb2xJZD5SMzAxMDAwMDAjPC9Db2xJZD4NCiAgICA8VGVtQXhpc1R5cD4xMDAwMDA8L1RlbUF4aXNUeXA+DQogICAgPE1lbnVObT7pgKPntZBDRuioiOeul+abuDwvTWVudU5tPg0KICAgIDxJdGVtTm0+54++6YeR5Y+K44Gz54++6YeR5ZCM562J54mp44Gu5aKX5ribKOKWs+OBr+a4m+WwkSk8L0l0ZW1ObT4NCiAgICA8Q29sTm0+5b2T5pyf6YeR6aGNPC9Db2xObT4NCiAgICA8T3JpZ2luYWxWYWw+LTUsNjIyLDc3MCwwMDA8L09yaWdpbmFsVmFsPg0KICAgIDxMYXN0TnVtVmFsPi01LDYyMjwvTGFzdE51bVZhbD4NCiAgICA8UmF3TGlua1ZhbD4tNSw2MjI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76" Error="">PD94bWwgdmVyc2lvbj0iMS4wIiBlbmNvZGluZz0idXRmLTgiPz4NCjxMaW5rSW5mb0V4Y2VsIHhtbG5zOnhzaT0iaHR0cDovL3d3dy53My5vcmcvMjAwMS9YTUxTY2hlbWEtaW5zdGFuY2UiIHhtbG5zOnhzZD0iaHR0cDovL3d3dy53My5vcmcvMjAwMS9YTUxTY2hlbWEiPg0KICA8TGlua0luZm9Db3JlPg0KICAgIDxMaW5rSWQ+MTQ3NjwvTGlua0lkPg0KICAgIDxJbmZsb3dWYWw+OTMsNTc0PC9JbmZsb3dWYWw+DQogICAgPERpc3BWYWw+OTMsNTc0IDwvRGlzcFZhbD4NCiAgICA8TGFzdFVwZFRpbWU+MjAyNi8wNy8zMCAxOToxNzo1NTwvTGFzdFVwZFRpbWU+DQogICAgPFdvcmtzaGVldE5NPkNG44CQSUZSU+OAkTwvV29ya3NoZWV0Tk0+DQogICAgPExpbmtDZWxsQWRkcmVzc0ExPlM1NjwvTGlua0NlbGxBZGRyZXNzQTE+DQogICAgPExpbmtDZWxsQWRkcmVzc1IxQzE+UjU2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NjMwW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2MzBaMDAwMCM8L0l0ZW1JZD4NCiAgICA8RGlzcEl0ZW1JZD5LNjMwWjAwMDAwPC9EaXNwSXRlbUlkPg0KICAgIDxDb2xJZD5SMzAxMDAwMDAjPC9Db2xJZD4NCiAgICA8VGVtQXhpc1R5cD4xMDAwMDA8L1RlbUF4aXNUeXA+DQogICAgPE1lbnVObT7pgKPntZBDRuioiOeul+abuDwvTWVudU5tPg0KICAgIDxJdGVtTm0+6LKh5YuZ5rS75YuV44Gr44KI44KL44Kt44Oj44OD44K344Ol44O744OV44Ot44O8PC9JdGVtTm0+DQogICAgPENvbE5tPuW9k+acn+mHkemhjTwvQ29sTm0+DQogICAgPE9yaWdpbmFsVmFsPjkzLDU3NCw4MjMsMDAwPC9PcmlnaW5hbFZhbD4NCiAgICA8TGFzdE51bVZhbD45Myw1NzQ8L0xhc3ROdW1WYWw+DQogICAgPFJhd0xpbmtWYWw+OTMsNTc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5" Error="">PD94bWwgdmVyc2lvbj0iMS4wIiBlbmNvZGluZz0idXRmLTgiPz4NCjxMaW5rSW5mb0V4Y2VsIHhtbG5zOnhzaT0iaHR0cDovL3d3dy53My5vcmcvMjAwMS9YTUxTY2hlbWEtaW5zdGFuY2UiIHhtbG5zOnhzZD0iaHR0cDovL3d3dy53My5vcmcvMjAwMS9YTUxTY2hlbWEiPg0KICA8TGlua0luZm9Db3JlPg0KICAgIDxMaW5rSWQ+MTQ3NTwvTGlua0lkPg0KICAgIDxJbmZsb3dWYWw+LTIwNzwvSW5mbG93VmFsPg0KICAgIDxEaXNwVmFsPigyMDcpPC9EaXNwVmFsPg0KICAgIDxMYXN0VXBkVGltZT4yMDI2LzA3LzMwIDE5OjE3OjU1PC9MYXN0VXBkVGltZT4NCiAgICA8V29ya3NoZWV0Tk0+Q0bjgJBJRlJT44CRPC9Xb3Jrc2hlZXROTT4NCiAgICA8TGlua0NlbGxBZGRyZXNzQTE+UzU1PC9MaW5rQ2VsbEFkZHJlc3NBMT4NCiAgICA8TGlua0NlbGxBZGRyZXNzUjFDMT5SNTV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MzBB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zMEEwMDAwIzwvSXRlbUlkPg0KICAgIDxEaXNwSXRlbUlkPks2MzBBMDAwMDA8L0Rpc3BJdGVtSWQ+DQogICAgPENvbElkPlIzMDEwMDAwMCM8L0NvbElkPg0KICAgIDxUZW1BeGlzVHlwPjEwMDAwMDwvVGVtQXhpc1R5cD4NCiAgICA8TWVudU5tPumAo+e1kENG6KiI566X5pu4PC9NZW51Tm0+DQogICAgPEl0ZW1ObT7jgZ3jga7ku5Y8L0l0ZW1ObT4NCiAgICA8Q29sTm0+5b2T5pyf6YeR6aGNPC9Db2xObT4NCiAgICA8T3JpZ2luYWxWYWw+LTIwNyw3MjYsMDAwPC9PcmlnaW5hbFZhbD4NCiAgICA8TGFzdE51bVZhbD4tMjA3PC9MYXN0TnVtVmFsPg0KICAgIDxSYXdMaW5rVmFsPi0yMDc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74" Error="">PD94bWwgdmVyc2lvbj0iMS4wIiBlbmNvZGluZz0idXRmLTgiPz4NCjxMaW5rSW5mb0V4Y2VsIHhtbG5zOnhzaT0iaHR0cDovL3d3dy53My5vcmcvMjAwMS9YTUxTY2hlbWEtaW5zdGFuY2UiIHhtbG5zOnhzZD0iaHR0cDovL3d3dy53My5vcmcvMjAwMS9YTUxTY2hlbWEiPg0KICA8TGlua0luZm9Db3JlPg0KICAgIDxMaW5rSWQ+MTQ3NDwvTGlua0lkPg0KICAgIDxJbmZsb3dWYWw+LTEsNzY0PC9JbmZsb3dWYWw+DQogICAgPERpc3BWYWw+KDEsNzY0KTwvRGlzcFZhbD4NCiAgICA8TGFzdFVwZFRpbWU+MjAyNi8wNy8zMCAxOToxNzo1NTwvTGFzdFVwZFRpbWU+DQogICAgPFdvcmtzaGVldE5NPkNG44CQSUZSU+OAkTwvV29ya3NoZWV0Tk0+DQogICAgPExpbmtDZWxsQWRkcmVzc0ExPlM1NDwvTGlua0NlbGxBZGRyZXNzQTE+DQogICAgPExpbmtDZWxsQWRkcmVzc1IxQzE+UjU0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TE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Tk8L0l0ZW1JZD4NCiAgICA8RGlzcEl0ZW1JZD5LNjMwMTAwMDA8L0Rpc3BJdGVtSWQ+DQogICAgPENvbElkPlIzMDEwMDAwMCM8L0NvbElkPg0KICAgIDxUZW1BeGlzVHlwPjEwMDAwMDwvVGVtQXhpc1R5cD4NCiAgICA8TWVudU5tPumAo+e1kENG6KiI566X5pu4PC9NZW51Tm0+DQogICAgPEl0ZW1ObT7pnZ7mlK/phY3mjIHliIbmoKrkuLvjgbjjga7phY3lvZPph5Hjga7mlK/miZXpoY08L0l0ZW1ObT4NCiAgICA8Q29sTm0+5b2T5pyf6YeR6aGNPC9Db2xObT4NCiAgICA8T3JpZ2luYWxWYWw+LTEsNzY0LDQ5OSwwMDA8L09yaWdpbmFsVmFsPg0KICAgIDxMYXN0TnVtVmFsPi0xLDc2NDwvTGFzdE51bVZhbD4NCiAgICA8UmF3TGlua1ZhbD4tMSw3NjQ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73" Error="">PD94bWwgdmVyc2lvbj0iMS4wIiBlbmNvZGluZz0idXRmLTgiPz4NCjxMaW5rSW5mb0V4Y2VsIHhtbG5zOnhzaT0iaHR0cDovL3d3dy53My5vcmcvMjAwMS9YTUxTY2hlbWEtaW5zdGFuY2UiIHhtbG5zOnhzZD0iaHR0cDovL3d3dy53My5vcmcvMjAwMS9YTUxTY2hlbWEiPg0KICA8TGlua0luZm9Db3JlPg0KICAgIDxMaW5rSWQ+MTQ3MzwvTGlua0lkPg0KICAgIDxJbmZsb3dWYWw+LTE3LDI3MTwvSW5mbG93VmFsPg0KICAgIDxEaXNwVmFsPigxNywyNzEpPC9EaXNwVmFsPg0KICAgIDxMYXN0VXBkVGltZT4yMDI2LzA3LzMwIDE5OjE3OjU1PC9MYXN0VXBkVGltZT4NCiAgICA8V29ya3NoZWV0Tk0+Q0bjgJBJRlJT44CRPC9Xb3Jrc2hlZXROTT4NCiAgICA8TGlua0NlbGxBZGRyZXNzQTE+UzUzPC9MaW5rQ2VsbEFkZHJlc3NBMT4NCiAgICA8TGlua0NlbGxBZGRyZXNzUjFDMT5SNTN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T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ODwvSXRlbUlkPg0KICAgIDxEaXNwSXRlbUlkPks2MzAwOTAwMDwvRGlzcEl0ZW1JZD4NCiAgICA8Q29sSWQ+UjMwMTAwMDAwIzwvQ29sSWQ+DQogICAgPFRlbUF4aXNUeXA+MTAwMDAwPC9UZW1BeGlzVHlwPg0KICAgIDxNZW51Tm0+6YCj57WQQ0boqIjnrpfmm7g8L01lbnVObT4NCiAgICA8SXRlbU5tPumFjeW9k+mHkeOBruaUr+aJlemhjTwvSXRlbU5tPg0KICAgIDxDb2xObT7lvZPmnJ/ph5HpoY08L0NvbE5tPg0KICAgIDxPcmlnaW5hbFZhbD4tMTcsMjcxLDAyNCwwMDA8L09yaWdpbmFsVmFsPg0KICAgIDxMYXN0TnVtVmFsPi0xNywyNzE8L0xhc3ROdW1WYWw+DQogICAgPFJhd0xpbmtWYWw+LTE3LDI3MT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72" Error="">PD94bWwgdmVyc2lvbj0iMS4wIiBlbmNvZGluZz0idXRmLTgiPz4NCjxMaW5rSW5mb0V4Y2VsIHhtbG5zOnhzaT0iaHR0cDovL3d3dy53My5vcmcvMjAwMS9YTUxTY2hlbWEtaW5zdGFuY2UiIHhtbG5zOnhzZD0iaHR0cDovL3d3dy53My5vcmcvMjAwMS9YTUxTY2hlbWEiPg0KICA8TGlua0luZm9Db3JlPg0KICAgIDxMaW5rSWQ+MTQ3MjwvTGlua0lkPg0KICAgIDxJbmZsb3dWYWw+LTQ8L0luZmxvd1ZhbD4NCiAgICA8RGlzcFZhbD4oNCk8L0Rpc3BWYWw+DQogICAgPExhc3RVcGRUaW1lPjIwMjYvMDcvMzAgMTk6MTc6NTU8L0xhc3RVcGRUaW1lPg0KICAgIDxXb3Jrc2hlZXROTT5DRuOAkElGUlPjgJE8L1dvcmtzaGVldE5NPg0KICAgIDxMaW5rQ2VsbEFkZHJlc3NBMT5TNTI8L0xpbmtDZWxsQWRkcmVzc0ExPg0KICAgIDxMaW5rQ2VsbEFkZHJlc3NSMUMxPlI1M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x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2PC9JdGVtSWQ+DQogICAgPERpc3BJdGVtSWQ+SzYzMDA4MDAwPC9EaXNwSXRlbUlkPg0KICAgIDxDb2xJZD5SMzAxMDAwMDAjPC9Db2xJZD4NCiAgICA8VGVtQXhpc1R5cD4xMDAwMDA8L1RlbUF4aXNUeXA+DQogICAgPE1lbnVObT7pgKPntZBDRuioiOeul+abuDwvTWVudU5tPg0KICAgIDxJdGVtTm0+6Ieq5bex5qCq5byP44Gu5Y+W5b6X44Gr44KI44KL5pSv5Ye6PC9JdGVtTm0+DQogICAgPENvbE5tPuW9k+acn+mHkemhjTwvQ29sTm0+DQogICAgPE9yaWdpbmFsVmFsPi00LDAzNSwwMDA8L09yaWdpbmFsVmFsPg0KICAgIDxMYXN0TnVtVmFsPi00PC9MYXN0TnVtVmFsPg0KICAgIDxSYXdMaW5rVmFsPi00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1" Error="">PD94bWwgdmVyc2lvbj0iMS4wIiBlbmNvZGluZz0idXRmLTgiPz4NCjxMaW5rSW5mb0V4Y2VsIHhtbG5zOnhzaT0iaHR0cDovL3d3dy53My5vcmcvMjAwMS9YTUxTY2hlbWEtaW5zdGFuY2UiIHhtbG5zOnhzZD0iaHR0cDovL3d3dy53My5vcmcvMjAwMS9YTUxTY2hlbWEiPg0KICA8TGlua0luZm9Db3JlPg0KICAgIDxMaW5rSWQ+MTQ3MTwvTGlua0lkPg0KICAgIDxJbmZsb3dWYWw+Mzc8L0luZmxvd1ZhbD4NCiAgICA8RGlzcFZhbD4zNyA8L0Rpc3BWYWw+DQogICAgPExhc3RVcGRUaW1lPjIwMjYvMDcvMzAgMTk6MTc6NTU8L0xhc3RVcGRUaW1lPg0KICAgIDxXb3Jrc2hlZXROTT5DRuOAkElGUlPjgJE8L1dvcmtzaGVldE5NPg0KICAgIDxMaW5rQ2VsbEFkZHJlc3NBMT5TNTE8L0xpbmtDZWxsQWRkcmVzc0ExPg0KICAgIDxMaW5rQ2VsbEFkZHJlc3NSMUMxPlI1M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x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3PC9JdGVtSWQ+DQogICAgPERpc3BJdGVtSWQ+SzYzMDA4NTAwPC9EaXNwSXRlbUlkPg0KICAgIDxDb2xJZD5SMzAxMDAwMDAjPC9Db2xJZD4NCiAgICA8VGVtQXhpc1R5cD4xMDAwMDA8L1RlbUF4aXNUeXA+DQogICAgPE1lbnVObT7pgKPntZBDRuioiOeul+abuDwvTWVudU5tPg0KICAgIDxJdGVtTm0+6Ieq5bex5qCq5byP44Gu5aOy5Y2044Gr44KI44KL5Y+O5YWlPC9JdGVtTm0+DQogICAgPENvbE5tPuW9k+acn+mHkemhjTwvQ29sTm0+DQogICAgPE9yaWdpbmFsVmFsPjM3LDE2NSwwMDA8L09yaWdpbmFsVmFsPg0KICAgIDxMYXN0TnVtVmFsPjM3PC9MYXN0TnVtVmFsPg0KICAgIDxSYXdMaW5rVmFsPjM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70" Error="">PD94bWwgdmVyc2lvbj0iMS4wIiBlbmNvZGluZz0idXRmLTgiPz4NCjxMaW5rSW5mb0V4Y2VsIHhtbG5zOnhzaT0iaHR0cDovL3d3dy53My5vcmcvMjAwMS9YTUxTY2hlbWEtaW5zdGFuY2UiIHhtbG5zOnhzZD0iaHR0cDovL3d3dy53My5vcmcvMjAwMS9YTUxTY2hlbWEiPg0KICA8TGlua0luZm9Db3JlPg0KICAgIDxMaW5rSWQ+MTQ3MDwvTGlua0lkPg0KICAgIDxJbmZsb3dWYWw+Myw4MTQ8L0luZmxvd1ZhbD4NCiAgICA8RGlzcFZhbD4zLDgxNCA8L0Rpc3BWYWw+DQogICAgPExhc3RVcGRUaW1lPjIwMjYvMDcvMzAgMTk6MTc6NTU8L0xhc3RVcGRUaW1lPg0KICAgIDxXb3Jrc2hlZXROTT5DRuOAkElGUlPjgJE8L1dvcmtzaGVldE5NPg0KICAgIDxMaW5rQ2VsbEFkZHJlc3NBMT5TNTA8L0xpbmtDZWxsQWRkcmVzc0ExPg0KICAgIDxMaW5rQ2VsbEFkZHJlc3NSMUMxPlI1M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xN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1PC9JdGVtSWQ+DQogICAgPERpc3BJdGVtSWQ+SzYzMDA3MDAwPC9EaXNwSXRlbUlkPg0KICAgIDxDb2xJZD5SMzAxMDAwMDAjPC9Db2xJZD4NCiAgICA8VGVtQXhpc1R5cD4xMDAwMDA8L1RlbUF4aXNUeXA+DQogICAgPE1lbnVObT7pgKPntZBDRuioiOeul+abuDwvTWVudU5tPg0KICAgIDxJdGVtTm0+6Z2e5pSv6YWN5oyB5YiG5qCq5Li744GL44KJ44Gu5omV6L6844Gr44KI44KL5Y+O5YWlPC9JdGVtTm0+DQogICAgPENvbE5tPuW9k+acn+mHkemhjTwvQ29sTm0+DQogICAgPE9yaWdpbmFsVmFsPjMsODE0LDkxMCwwMDA8L09yaWdpbmFsVmFsPg0KICAgIDxMYXN0TnVtVmFsPjMsODE0PC9MYXN0TnVtVmFsPg0KICAgIDxSYXdMaW5rVmFsPjMsODE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69" Error="">PD94bWwgdmVyc2lvbj0iMS4wIiBlbmNvZGluZz0idXRmLTgiPz4NCjxMaW5rSW5mb0V4Y2VsIHhtbG5zOnhzaT0iaHR0cDovL3d3dy53My5vcmcvMjAwMS9YTUxTY2hlbWEtaW5zdGFuY2UiIHhtbG5zOnhzZD0iaHR0cDovL3d3dy53My5vcmcvMjAwMS9YTUxTY2hlbWEiPg0KICA8TGlua0luZm9Db3JlPg0KICAgIDxMaW5rSWQ+MTQ2OTwvTGlua0lkPg0KICAgIDxJbmZsb3dWYWw+77yNPC9JbmZsb3dWYWw+DQogICAgPERpc3BWYWw+77yNPC9EaXNwVmFsPg0KICAgIDxMYXN0VXBkVGltZT4yMDI2LzA3LzMwIDE5OjE3OjU1PC9MYXN0VXBkVGltZT4NCiAgICA8V29ya3NoZWV0Tk0+Q0bjgJBJRlJT44CRPC9Xb3Jrc2hlZXROTT4NCiAgICA8TGlua0NlbGxBZGRyZXNzQTE+UzQ5PC9MaW5rQ2VsbEFkZHJlc3NBMT4NCiAgICA8TGlua0NlbGxBZGRyZXNzUjFDMT5SNDl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T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NDwvSXRlbUlkPg0KICAgIDxEaXNwSXRlbUlkPks2MzAwNjAwMDwvRGlzcEl0ZW1JZD4NCiAgICA8Q29sSWQ+UjMwMTAwMDAwIzwvQ29sSWQ+DQogICAgPFRlbUF4aXNUeXA+MTAwMDAwPC9UZW1BeGlzVHlwPg0KICAgIDxNZW51Tm0+6YCj57WQQ0boqIjnrpfmm7g8L01lbnVObT4NCiAgICA8SXRlbU5tPumdnuaUr+mFjeaMgeWIhuagquS4u+OBi+OCieOBruWtkOS8muekvuaMgeWIhuWPluW+l+OBq+OCiOOCi+aUr+WHuj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8" Error="">PD94bWwgdmVyc2lvbj0iMS4wIiBlbmNvZGluZz0idXRmLTgiPz4NCjxMaW5rSW5mb0V4Y2VsIHhtbG5zOnhzaT0iaHR0cDovL3d3dy53My5vcmcvMjAwMS9YTUxTY2hlbWEtaW5zdGFuY2UiIHhtbG5zOnhzZD0iaHR0cDovL3d3dy53My5vcmcvMjAwMS9YTUxTY2hlbWEiPg0KICA8TGlua0luZm9Db3JlPg0KICAgIDxMaW5rSWQ+MTQ2ODwvTGlua0lkPg0KICAgIDxJbmZsb3dWYWw+77yNPC9JbmZsb3dWYWw+DQogICAgPERpc3BWYWw+77yNPC9EaXNwVmFsPg0KICAgIDxMYXN0VXBkVGltZT4yMDI2LzA3LzMwIDE5OjE3OjU1PC9MYXN0VXBkVGltZT4NCiAgICA8V29ya3NoZWV0Tk0+Q0bjgJBJRlJT44CRPC9Xb3Jrc2hlZXROTT4NCiAgICA8TGlua0NlbGxBZGRyZXNzQTE+UzQ4PC9MaW5rQ2VsbEFkZHJlc3NBMT4NCiAgICA8TGlua0NlbGxBZGRyZXNzUjFDMT5SNDh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T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zwvSXRlbUlkPg0KICAgIDxEaXNwSXRlbUlkPks2MzAwNTUwMDwvRGlzcEl0ZW1JZD4NCiAgICA8Q29sSWQ+UjMwMTAwMDAwIzwvQ29sSWQ+DQogICAgPFRlbUF4aXNUeXA+MTAwMDAwPC9UZW1BeGlzVHlwPg0KICAgIDxNZW51Tm0+6YCj57WQQ0boqIjnrpfmm7g8L01lbnVObT4NCiAgICA8SXRlbU5tPumdnuaUr+mFjeaMgeWIhuagquS4u+OBuOOBruWtkOS8muekvuaMgeWIhuWjsuWNtOOBq+OCiOOCi+WPjuWFp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7" Error="">PD94bWwgdmVyc2lvbj0iMS4wIiBlbmNvZGluZz0idXRmLTgiPz4NCjxMaW5rSW5mb0V4Y2VsIHhtbG5zOnhzaT0iaHR0cDovL3d3dy53My5vcmcvMjAwMS9YTUxTY2hlbWEtaW5zdGFuY2UiIHhtbG5zOnhzZD0iaHR0cDovL3d3dy53My5vcmcvMjAwMS9YTUxTY2hlbWEiPg0KICA8TGlua0luZm9Db3JlPg0KICAgIDxMaW5rSWQ+MTQ2NzwvTGlua0lkPg0KICAgIDxJbmZsb3dWYWw+LTQsNzgzPC9JbmZsb3dWYWw+DQogICAgPERpc3BWYWw+KDQsNzgzKTwvRGlzcFZhbD4NCiAgICA8TGFzdFVwZFRpbWU+MjAyNi8wNy8zMCAxOToxNzo1NTwvTGFzdFVwZFRpbWU+DQogICAgPFdvcmtzaGVldE5NPkNG44CQSUZSU+OAkTwvV29ya3NoZWV0Tk0+DQogICAgPExpbmtDZWxsQWRkcmVzc0ExPlM0NzwvTGlua0NlbGxBZGRyZXNzQTE+DQogICAgPExpbmtDZWxsQWRkcmVzc1IxQzE+UjQ3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TA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c8L0l0ZW1JZD4NCiAgICA8RGlzcEl0ZW1JZD5LNjMwMDA1MDA8L0Rpc3BJdGVtSWQ+DQogICAgPENvbElkPlIzMDEwMDAwMCM8L0NvbElkPg0KICAgIDxUZW1BeGlzVHlwPjEwMDAwMDwvVGVtQXhpc1R5cD4NCiAgICA8TWVudU5tPumAo+e1kENG6KiI566X5pu4PC9NZW51Tm0+DQogICAgPEl0ZW1ObT7jg6rjg7zjgrnosqDlgrXjga7ov5TmuIjjgavjgojjgovmlK/lh7o8L0l0ZW1ObT4NCiAgICA8Q29sTm0+5b2T5pyf6YeR6aGNPC9Db2xObT4NCiAgICA8T3JpZ2luYWxWYWw+LTQsNzgzLDA1MiwwMDA8L09yaWdpbmFsVmFsPg0KICAgIDxMYXN0TnVtVmFsPi00LDc4MzwvTGFzdE51bVZhbD4NCiAgICA8UmF3TGlua1ZhbD4tNCw3ODM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66" Error="">PD94bWwgdmVyc2lvbj0iMS4wIiBlbmNvZGluZz0idXRmLTgiPz4NCjxMaW5rSW5mb0V4Y2VsIHhtbG5zOnhzaT0iaHR0cDovL3d3dy53My5vcmcvMjAwMS9YTUxTY2hlbWEtaW5zdGFuY2UiIHhtbG5zOnhzZD0iaHR0cDovL3d3dy53My5vcmcvMjAwMS9YTUxTY2hlbWEiPg0KICA8TGlua0luZm9Db3JlPg0KICAgIDxMaW5rSWQ+MTQ2NjwvTGlua0lkPg0KICAgIDxJbmZsb3dWYWw+77yNPC9JbmZsb3dWYWw+DQogICAgPERpc3BWYWw+77yNPC9EaXNwVmFsPg0KICAgIDxMYXN0VXBkVGltZT4yMDI2LzA3LzMwIDE5OjE3OjU1PC9MYXN0VXBkVGltZT4NCiAgICA8V29ya3NoZWV0Tk0+Q0bjgJBJRlJT44CRPC9Xb3Jrc2hlZXROTT4NCiAgICA8TGlua0NlbGxBZGRyZXNzQTE+UzQ1PC9MaW5rQ2VsbEFkZHJlc3NBMT4NCiAgICA8TGlua0NlbGxBZGRyZXNzUjFDMT5SNDV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TwvSXRlbUlkPg0KICAgIDxEaXNwSXRlbUlkPks2MzAwNDAwMDwvRGlzcEl0ZW1JZD4NCiAgICA8Q29sSWQ+UjMwMTAwMDAwIzwvQ29sSWQ+DQogICAgPFRlbUF4aXNUeXA+MTAwMDAwPC9UZW1BeGlzVHlwPg0KICAgIDxNZW51Tm0+6YCj57WQQ0boqIjnrpfmm7g8L01lbnVObT4NCiAgICA8SXRlbU5tPuekvuWCteOBrueZuuihjOOBq+OCiOOCi+WPjuWFp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5" Error="">PD94bWwgdmVyc2lvbj0iMS4wIiBlbmNvZGluZz0idXRmLTgiPz4NCjxMaW5rSW5mb0V4Y2VsIHhtbG5zOnhzaT0iaHR0cDovL3d3dy53My5vcmcvMjAwMS9YTUxTY2hlbWEtaW5zdGFuY2UiIHhtbG5zOnhzZD0iaHR0cDovL3d3dy53My5vcmcvMjAwMS9YTUxTY2hlbWEiPg0KICA8TGlua0luZm9Db3JlPg0KICAgIDxMaW5rSWQ+MTQ2NTwvTGlua0lkPg0KICAgIDxJbmZsb3dWYWw+LTMyNywxMjY8L0luZmxvd1ZhbD4NCiAgICA8RGlzcFZhbD4oMzI3LDEyNik8L0Rpc3BWYWw+DQogICAgPExhc3RVcGRUaW1lPjIwMjYvMDcvMzAgMTk6MTc6NTU8L0xhc3RVcGRUaW1lPg0KICAgIDxXb3Jrc2hlZXROTT5DRuOAkElGUlPjgJE8L1dvcmtzaGVldE5NPg0KICAgIDxMaW5rQ2VsbEFkZHJlc3NBMT5TNDQ8L0xpbmtDZWxsQWRkcmVzc0ExPg0KICAgIDxMaW5rQ2VsbEFkZHJlc3NSMUMxPlI0N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x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EwPC9JdGVtSWQ+DQogICAgPERpc3BJdGVtSWQ+SzYzMDAzMDAwPC9EaXNwSXRlbUlkPg0KICAgIDxDb2xJZD5SMzAxMDAwMDAjPC9Db2xJZD4NCiAgICA8VGVtQXhpc1R5cD4xMDAwMDA8L1RlbUF4aXNUeXA+DQogICAgPE1lbnVObT7pgKPntZBDRuioiOeul+abuDwvTWVudU5tPg0KICAgIDxJdGVtTm0+6ZW35pyf5YCf5YWl6YeR44Gu6L+U5riI44Gr44KI44KL5pSv5Ye6PC9JdGVtTm0+DQogICAgPENvbE5tPuW9k+acn+mHkemhjTwvQ29sTm0+DQogICAgPE9yaWdpbmFsVmFsPi0zMjcsMTI2LDk3MSwwMDA8L09yaWdpbmFsVmFsPg0KICAgIDxMYXN0TnVtVmFsPi0zMjcsMTI2PC9MYXN0TnVtVmFsPg0KICAgIDxSYXdMaW5rVmFsPi0zMjcsMTI2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64" Error="">PD94bWwgdmVyc2lvbj0iMS4wIiBlbmNvZGluZz0idXRmLTgiPz4NCjxMaW5rSW5mb0V4Y2VsIHhtbG5zOnhzaT0iaHR0cDovL3d3dy53My5vcmcvMjAwMS9YTUxTY2hlbWEtaW5zdGFuY2UiIHhtbG5zOnhzZD0iaHR0cDovL3d3dy53My5vcmcvMjAwMS9YTUxTY2hlbWEiPg0KICA8TGlua0luZm9Db3JlPg0KICAgIDxMaW5rSWQ+MTQ2NDwvTGlua0lkPg0KICAgIDxJbmZsb3dWYWw+NDAyLDgxMTwvSW5mbG93VmFsPg0KICAgIDxEaXNwVmFsPjQwMiw4MTEgPC9EaXNwVmFsPg0KICAgIDxMYXN0VXBkVGltZT4yMDI2LzA3LzMwIDE5OjE3OjU1PC9MYXN0VXBkVGltZT4NCiAgICA8V29ya3NoZWV0Tk0+Q0bjgJBJRlJT44CRPC9Xb3Jrc2hlZXROTT4NCiAgICA8TGlua0NlbGxBZGRyZXNzQTE+UzQzPC9MaW5rQ2VsbEFkZHJlc3NBMT4NCiAgICA8TGlua0NlbGxBZGRyZXNzUjFDMT5SNDN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D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OTwvSXRlbUlkPg0KICAgIDxEaXNwSXRlbUlkPks2MzAwMjAwMDwvRGlzcEl0ZW1JZD4NCiAgICA8Q29sSWQ+UjMwMTAwMDAwIzwvQ29sSWQ+DQogICAgPFRlbUF4aXNUeXA+MTAwMDAwPC9UZW1BeGlzVHlwPg0KICAgIDxNZW51Tm0+6YCj57WQQ0boqIjnrpfmm7g8L01lbnVObT4NCiAgICA8SXRlbU5tPumVt+acn+WAn+WFpeOCjOOBq+OCiOOCi+WPjuWFpTwvSXRlbU5tPg0KICAgIDxDb2xObT7lvZPmnJ/ph5HpoY08L0NvbE5tPg0KICAgIDxPcmlnaW5hbFZhbD40MDIsODExLDA2NSwwMDA8L09yaWdpbmFsVmFsPg0KICAgIDxMYXN0TnVtVmFsPjQwMiw4MTE8L0xhc3ROdW1WYWw+DQogICAgPFJhd0xpbmtWYWw+NDAyLDgxMT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3" Error="">PD94bWwgdmVyc2lvbj0iMS4wIiBlbmNvZGluZz0idXRmLTgiPz4NCjxMaW5rSW5mb0V4Y2VsIHhtbG5zOnhzaT0iaHR0cDovL3d3dy53My5vcmcvMjAwMS9YTUxTY2hlbWEtaW5zdGFuY2UiIHhtbG5zOnhzZD0iaHR0cDovL3d3dy53My5vcmcvMjAwMS9YTUxTY2hlbWEiPg0KICA8TGlua0luZm9Db3JlPg0KICAgIDxMaW5rSWQ+MTQ2MzwvTGlua0lkPg0KICAgIDxJbmZsb3dWYWw+MzgsMDY4PC9JbmZsb3dWYWw+DQogICAgPERpc3BWYWw+MzgsMDY4IDwvRGlzcFZhbD4NCiAgICA8TGFzdFVwZFRpbWU+MjAyNi8wNy8zMCAxOToxNzo1NTwvTGFzdFVwZFRpbWU+DQogICAgPFdvcmtzaGVldE5NPkNG44CQSUZSU+OAkTwvV29ya3NoZWV0Tk0+DQogICAgPExpbmtDZWxsQWRkcmVzc0ExPlM0MjwvTGlua0NlbGxBZGRyZXNzQTE+DQogICAgPExpbmtDZWxsQWRkcmVzc1IxQzE+UjQy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TA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g8L0l0ZW1JZD4NCiAgICA8RGlzcEl0ZW1JZD5LNjMwMDEwMDA8L0Rpc3BJdGVtSWQ+DQogICAgPENvbElkPlIzMDEwMDAwMCM8L0NvbElkPg0KICAgIDxUZW1BeGlzVHlwPjEwMDAwMDwvVGVtQXhpc1R5cD4NCiAgICA8TWVudU5tPumAo+e1kENG6KiI566X5pu4PC9NZW51Tm0+DQogICAgPEl0ZW1ObT7nn63mnJ/lgJ/lhaXph5Hlj4rjgbPjgrPjg57jg7zjgrfjg6Pjg6vjg7vjg5rjg7zjg5Hjg7zjga4K5aKX5ribKOKWs+OBr+a4m+Wwke+8iTwvSXRlbU5tPg0KICAgIDxDb2xObT7lvZPmnJ/ph5HpoY08L0NvbE5tPg0KICAgIDxPcmlnaW5hbFZhbD4zOCwwNjgsOTkwLDAwMDwvT3JpZ2luYWxWYWw+DQogICAgPExhc3ROdW1WYWw+MzgsMDY4PC9MYXN0TnVtVmFsPg0KICAgIDxSYXdMaW5rVmFsPjM4LDA2OD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2" Error="">PD94bWwgdmVyc2lvbj0iMS4wIiBlbmNvZGluZz0idXRmLTgiPz4NCjxMaW5rSW5mb0V4Y2VsIHhtbG5zOnhzaT0iaHR0cDovL3d3dy53My5vcmcvMjAwMS9YTUxTY2hlbWEtaW5zdGFuY2UiIHhtbG5zOnhzZD0iaHR0cDovL3d3dy53My5vcmcvMjAwMS9YTUxTY2hlbWEiPg0KICA8TGlua0luZm9Db3JlPg0KICAgIDxMaW5rSWQ+MTQ2MjwvTGlua0lkPg0KICAgIDxJbmZsb3dWYWw+LTQxLDkxNzwvSW5mbG93VmFsPg0KICAgIDxEaXNwVmFsPig0MSw5MTcpPC9EaXNwVmFsPg0KICAgIDxMYXN0VXBkVGltZT4yMDI2LzA3LzMwIDE5OjE3OjU1PC9MYXN0VXBkVGltZT4NCiAgICA8V29ya3NoZWV0Tk0+Q0bjgJBJRlJT44CRPC9Xb3Jrc2hlZXROTT4NCiAgICA8TGlua0NlbGxBZGRyZXNzQTE+UzM3PC9MaW5rQ2VsbEFkZHJlc3NBMT4NCiAgICA8TGlua0NlbGxBZGRyZXNzUjFDMT5SMzd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MjBa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yMFowMDAwIzwvSXRlbUlkPg0KICAgIDxEaXNwSXRlbUlkPks2MjBaMDAwMDA8L0Rpc3BJdGVtSWQ+DQogICAgPENvbElkPlIzMDEwMDAwMCM8L0NvbElkPg0KICAgIDxUZW1BeGlzVHlwPjEwMDAwMDwvVGVtQXhpc1R5cD4NCiAgICA8TWVudU5tPumAo+e1kENG6KiI566X5pu4PC9NZW51Tm0+DQogICAgPEl0ZW1ObT7mipXos4fmtLvli5Xjgavjgojjgovjgq3jg6Pjg4Pjgrfjg6Xjg7vjg5Xjg63jg7w8L0l0ZW1ObT4NCiAgICA8Q29sTm0+5b2T5pyf6YeR6aGNPC9Db2xObT4NCiAgICA8T3JpZ2luYWxWYWw+LTQxLDkxNyw4ODQsMDAwPC9PcmlnaW5hbFZhbD4NCiAgICA8TGFzdE51bVZhbD4tNDEsOTE3PC9MYXN0TnVtVmFsPg0KICAgIDxSYXdMaW5rVmFsPi00MSw5MTc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61" Error="">PD94bWwgdmVyc2lvbj0iMS4wIiBlbmNvZGluZz0idXRmLTgiPz4NCjxMaW5rSW5mb0V4Y2VsIHhtbG5zOnhzaT0iaHR0cDovL3d3dy53My5vcmcvMjAwMS9YTUxTY2hlbWEtaW5zdGFuY2UiIHhtbG5zOnhzZD0iaHR0cDovL3d3dy53My5vcmcvMjAwMS9YTUxTY2hlbWEiPg0KICA8TGlua0luZm9Db3JlPg0KICAgIDxMaW5rSWQ+MTQ2MTwvTGlua0lkPg0KICAgIDxJbmZsb3dWYWw+NSwwNTI8L0luZmxvd1ZhbD4NCiAgICA8RGlzcFZhbD41LDA1MiA8L0Rpc3BWYWw+DQogICAgPExhc3RVcGRUaW1lPjIwMjYvMDcvMzAgMTk6MTc6NTU8L0xhc3RVcGRUaW1lPg0KICAgIDxXb3Jrc2hlZXROTT5DRuOAkElGUlPjgJE8L1dvcmtzaGVldE5NPg0KICAgIDxMaW5rQ2VsbEFkZHJlc3NBMT5TMzY8L0xpbmtDZWxsQWRkcmVzc0ExPg0KICAgIDxMaW5rQ2VsbEFkZHJlc3NSMUMxPlIzN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YyMEE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NjIwQTAwMDAjPC9JdGVtSWQ+DQogICAgPERpc3BJdGVtSWQ+SzYyMEEwMDAwMDwvRGlzcEl0ZW1JZD4NCiAgICA8Q29sSWQ+UjMwMTAwMDAwIzwvQ29sSWQ+DQogICAgPFRlbUF4aXNUeXA+MTAwMDAwPC9UZW1BeGlzVHlwPg0KICAgIDxNZW51Tm0+6YCj57WQQ0boqIjnrpfmm7g8L01lbnVObT4NCiAgICA8SXRlbU5tPuOBneOBruS7ljwvSXRlbU5tPg0KICAgIDxDb2xObT7lvZPmnJ/ph5HpoY08L0NvbE5tPg0KICAgIDxPcmlnaW5hbFZhbD41LDA1Miw4NzMsMDAwPC9PcmlnaW5hbFZhbD4NCiAgICA8TGFzdE51bVZhbD41LDA1MjwvTGFzdE51bVZhbD4NCiAgICA8UmF3TGlua1ZhbD41LDA1Mj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60" Error="">PD94bWwgdmVyc2lvbj0iMS4wIiBlbmNvZGluZz0idXRmLTgiPz4NCjxMaW5rSW5mb0V4Y2VsIHhtbG5zOnhzaT0iaHR0cDovL3d3dy53My5vcmcvMjAwMS9YTUxTY2hlbWEtaW5zdGFuY2UiIHhtbG5zOnhzZD0iaHR0cDovL3d3dy53My5vcmcvMjAwMS9YTUxTY2hlbWEiPg0KICA8TGlua0luZm9Db3JlPg0KICAgIDxMaW5rSWQ+MTQ2MDwvTGlua0lkPg0KICAgIDxJbmZsb3dWYWw+NSw0MjQ8L0luZmxvd1ZhbD4NCiAgICA8RGlzcFZhbD41LDQyNCA8L0Rpc3BWYWw+DQogICAgPExhc3RVcGRUaW1lPjIwMjYvMDcvMzAgMTk6MTc6NTU8L0xhc3RVcGRUaW1lPg0KICAgIDxXb3Jrc2hlZXROTT5DRuOAkElGUlPjgJE8L1dvcmtzaGVldE5NPg0KICAgIDxMaW5rQ2VsbEFkZHJlc3NBMT5TMzU8L0xpbmtDZWxsQWRkcmVzc0ExPg0KICAgIDxMaW5rQ2VsbEFkZHJlc3NSMUMxPlIzN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w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2PC9JdGVtSWQ+DQogICAgPERpc3BJdGVtSWQ+SzYyMDEwMDAwPC9EaXNwSXRlbUlkPg0KICAgIDxDb2xJZD5SMzAxMDAwMDAjPC9Db2xJZD4NCiAgICA8VGVtQXhpc1R5cD4xMDAwMDA8L1RlbUF4aXNUeXA+DQogICAgPE1lbnVObT7pgKPntZBDRuioiOeul+abuDwvTWVudU5tPg0KICAgIDxJdGVtTm0+5oqV6LOH44Gu5aOy5Y2044Gr44KI44KL5Y+O5YWlPC9JdGVtTm0+DQogICAgPENvbE5tPuW9k+acn+mHkemhjTwvQ29sTm0+DQogICAgPE9yaWdpbmFsVmFsPjUsNDI0LDg2OSwwMDA8L09yaWdpbmFsVmFsPg0KICAgIDxMYXN0TnVtVmFsPjUsNDI0PC9MYXN0TnVtVmFsPg0KICAgIDxSYXdMaW5rVmFsPjUsNDI0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59" Error="">PD94bWwgdmVyc2lvbj0iMS4wIiBlbmNvZGluZz0idXRmLTgiPz4NCjxMaW5rSW5mb0V4Y2VsIHhtbG5zOnhzaT0iaHR0cDovL3d3dy53My5vcmcvMjAwMS9YTUxTY2hlbWEtaW5zdGFuY2UiIHhtbG5zOnhzZD0iaHR0cDovL3d3dy53My5vcmcvMjAwMS9YTUxTY2hlbWEiPg0KICA8TGlua0luZm9Db3JlPg0KICAgIDxMaW5rSWQ+MTQ1OTwvTGlua0lkPg0KICAgIDxJbmZsb3dWYWw+LTQ2LDk0NjwvSW5mbG93VmFsPg0KICAgIDxEaXNwVmFsPig0Niw5NDYpPC9EaXNwVmFsPg0KICAgIDxMYXN0VXBkVGltZT4yMDI2LzA3LzMwIDE5OjE3OjU1PC9MYXN0VXBkVGltZT4NCiAgICA8V29ya3NoZWV0Tk0+Q0bjgJBJRlJT44CRPC9Xb3Jrc2hlZXROTT4NCiAgICA8TGlua0NlbGxBZGRyZXNzQTE+UzM0PC9MaW5rQ2VsbEFkZHJlc3NBMT4NCiAgICA8TGlua0NlbGxBZGRyZXNzUjFDMT5SMzR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DU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NTwvSXRlbUlkPg0KICAgIDxEaXNwSXRlbUlkPks2MjAwOTAwMDwvRGlzcEl0ZW1JZD4NCiAgICA8Q29sSWQ+UjMwMTAwMDAwIzwvQ29sSWQ+DQogICAgPFRlbUF4aXNUeXA+MTAwMDAwPC9UZW1BeGlzVHlwPg0KICAgIDxNZW51Tm0+6YCj57WQQ0boqIjnrpfmm7g8L01lbnVObT4NCiAgICA8SXRlbU5tPuaKleizh+OBruWPluW+l+OBq+OCiOOCi+aUr+WHujwvSXRlbU5tPg0KICAgIDxDb2xObT7lvZPmnJ/ph5HpoY08L0NvbE5tPg0KICAgIDxPcmlnaW5hbFZhbD4tNDYsOTQ2LDk1NywwMDA8L09yaWdpbmFsVmFsPg0KICAgIDxMYXN0TnVtVmFsPi00Niw5NDY8L0xhc3ROdW1WYWw+DQogICAgPFJhd0xpbmtWYWw+LTQ2LDk0Nj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8" Error="">PD94bWwgdmVyc2lvbj0iMS4wIiBlbmNvZGluZz0idXRmLTgiPz4NCjxMaW5rSW5mb0V4Y2VsIHhtbG5zOnhzaT0iaHR0cDovL3d3dy53My5vcmcvMjAwMS9YTUxTY2hlbWEtaW5zdGFuY2UiIHhtbG5zOnhzZD0iaHR0cDovL3d3dy53My5vcmcvMjAwMS9YTUxTY2hlbWEiPg0KICA8TGlua0luZm9Db3JlPg0KICAgIDxMaW5rSWQ+MTQ1ODwvTGlua0lkPg0KICAgIDxJbmZsb3dWYWw+LTUsMjEzPC9JbmZsb3dWYWw+DQogICAgPERpc3BWYWw+KDUsMjEzKTwvRGlzcFZhbD4NCiAgICA8TGFzdFVwZFRpbWU+MjAyNi8wNy8zMCAxOToxNzo1NTwvTGFzdFVwZFRpbWU+DQogICAgPFdvcmtzaGVldE5NPkNG44CQSUZSU+OAkTwvV29ya3NoZWV0Tk0+DQogICAgPExpbmtDZWxsQWRkcmVzc0ExPlMzMzwvTGlua0NlbGxBZGRyZXNzQTE+DQogICAgPExpbmtDZWxsQWRkcmVzc1IxQzE+UjM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TA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Q8L0l0ZW1JZD4NCiAgICA8RGlzcEl0ZW1JZD5LNjIwMDgwMDA8L0Rpc3BJdGVtSWQ+DQogICAgPENvbElkPlIzMDEwMDAwMCM8L0NvbElkPg0KICAgIDxUZW1BeGlzVHlwPjEwMDAwMDwvVGVtQXhpc1R5cD4NCiAgICA8TWVudU5tPumAo+e1kENG6KiI566X5pu4PC9NZW51Tm0+DQogICAgPEl0ZW1ObT7lrZDkvJrnpL7jga7lo7LljbTjgavjgojjgovlj47mlK8o4paz44Gv5pSv5Ye6KTwvSXRlbU5tPg0KICAgIDxDb2xObT7lvZPmnJ/ph5HpoY08L0NvbE5tPg0KICAgIDxPcmlnaW5hbFZhbD4tNSwyMTMsMjgwLDAwMDwvT3JpZ2luYWxWYWw+DQogICAgPExhc3ROdW1WYWw+LTUsMjEzPC9MYXN0TnVtVmFsPg0KICAgIDxSYXdMaW5rVmFsPi01LDIxM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7" Error="">PD94bWwgdmVyc2lvbj0iMS4wIiBlbmNvZGluZz0idXRmLTgiPz4NCjxMaW5rSW5mb0V4Y2VsIHhtbG5zOnhzaT0iaHR0cDovL3d3dy53My5vcmcvMjAwMS9YTUxTY2hlbWEtaW5zdGFuY2UiIHhtbG5zOnhzZD0iaHR0cDovL3d3dy53My5vcmcvMjAwMS9YTUxTY2hlbWEiPg0KICA8TGlua0luZm9Db3JlPg0KICAgIDxMaW5rSWQ+MTQ1NzwvTGlua0lkPg0KICAgIDxJbmZsb3dWYWw+LTUsNDczPC9JbmZsb3dWYWw+DQogICAgPERpc3BWYWw+KDUsNDczKTwvRGlzcFZhbD4NCiAgICA8TGFzdFVwZFRpbWU+MjAyNi8wNy8zMCAxOToxNzo1NTwvTGFzdFVwZFRpbWU+DQogICAgPFdvcmtzaGVldE5NPkNG44CQSUZSU+OAkTwvV29ya3NoZWV0Tk0+DQogICAgPExpbmtDZWxsQWRkcmVzc0ExPlMzMjwvTGlua0NlbGxBZGRyZXNzQTE+DQogICAgPExpbmtDZWxsQWRkcmVzc1IxQzE+UjMy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TA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xMDM8L0l0ZW1JZD4NCiAgICA8RGlzcEl0ZW1JZD5LNjIwMDcwMDA8L0Rpc3BJdGVtSWQ+DQogICAgPENvbElkPlIzMDEwMDAwMCM8L0NvbElkPg0KICAgIDxUZW1BeGlzVHlwPjEwMDAwMDwvVGVtQXhpc1R5cD4NCiAgICA8TWVudU5tPumAo+e1kENG6KiI566X5pu4PC9NZW51Tm0+DQogICAgPEl0ZW1ObT7lrZDkvJrnpL7jga7lj5blvpfjgavjgojjgovlj47mlK8o4paz44Gv5pSv5Ye6KTwvSXRlbU5tPg0KICAgIDxDb2xObT7lvZPmnJ/ph5HpoY08L0NvbE5tPg0KICAgIDxPcmlnaW5hbFZhbD4tNSw0NzMsNjUwLDAwMDwvT3JpZ2luYWxWYWw+DQogICAgPExhc3ROdW1WYWw+LTUsNDczPC9MYXN0TnVtVmFsPg0KICAgIDxSYXdMaW5rVmFsPi01LDQ3M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6" Error="">PD94bWwgdmVyc2lvbj0iMS4wIiBlbmNvZGluZz0idXRmLTgiPz4NCjxMaW5rSW5mb0V4Y2VsIHhtbG5zOnhzaT0iaHR0cDovL3d3dy53My5vcmcvMjAwMS9YTUxTY2hlbWEtaW5zdGFuY2UiIHhtbG5zOnhzZD0iaHR0cDovL3d3dy53My5vcmcvMjAwMS9YTUxTY2hlbWEiPg0KICA8TGlua0luZm9Db3JlPg0KICAgIDxMaW5rSWQ+MTQ1NjwvTGlua0lkPg0KICAgIDxJbmZsb3dWYWw+OSw1NDU8L0luZmxvd1ZhbD4NCiAgICA8RGlzcFZhbD45LDU0NSA8L0Rpc3BWYWw+DQogICAgPExhc3RVcGRUaW1lPjIwMjYvMDcvMzAgMTk6MTc6NTU8L0xhc3RVcGRUaW1lPg0KICAgIDxXb3Jrc2hlZXROTT5DRuOAkElGUlPjgJE8L1dvcmtzaGVldE5NPg0KICAgIDxMaW5rQ2VsbEFkZHJlc3NBMT5TMzE8L0xpbmtDZWxsQWRkcmVzc0ExPg0KICAgIDxMaW5rQ2VsbEFkZHJlc3NSMUMxPlIzM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w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yPC9JdGVtSWQ+DQogICAgPERpc3BJdGVtSWQ+SzYyMDA2MDAwPC9EaXNwSXRlbUlkPg0KICAgIDxDb2xJZD5SMzAxMDAwMDAjPC9Db2xJZD4NCiAgICA8VGVtQXhpc1R5cD4xMDAwMDA8L1RlbUF4aXNUeXA+DQogICAgPE1lbnVObT7pgKPntZBDRuioiOeul+abuDwvTWVudU5tPg0KICAgIDxJdGVtTm0+6ZW35pyf6LK45LuY6YeR44Gu5Zue5Y+O44Gr44KI44KL5Y+O5YWlPC9JdGVtTm0+DQogICAgPENvbE5tPuW9k+acn+mHkemhjTwvQ29sTm0+DQogICAgPE9yaWdpbmFsVmFsPjksNTQ1LDMzMCwwMDA8L09yaWdpbmFsVmFsPg0KICAgIDxMYXN0TnVtVmFsPjksNTQ1PC9MYXN0TnVtVmFsPg0KICAgIDxSYXdMaW5rVmFsPjksNTQ1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55" Error="">PD94bWwgdmVyc2lvbj0iMS4wIiBlbmNvZGluZz0idXRmLTgiPz4NCjxMaW5rSW5mb0V4Y2VsIHhtbG5zOnhzaT0iaHR0cDovL3d3dy53My5vcmcvMjAwMS9YTUxTY2hlbWEtaW5zdGFuY2UiIHhtbG5zOnhzZD0iaHR0cDovL3d3dy53My5vcmcvMjAwMS9YTUxTY2hlbWEiPg0KICA8TGlua0luZm9Db3JlPg0KICAgIDxMaW5rSWQ+MTQ1NTwvTGlua0lkPg0KICAgIDxJbmZsb3dWYWw+LTcwMDwvSW5mbG93VmFsPg0KICAgIDxEaXNwVmFsPig3MDApPC9EaXNwVmFsPg0KICAgIDxMYXN0VXBkVGltZT4yMDI2LzA3LzMwIDE5OjE3OjU1PC9MYXN0VXBkVGltZT4NCiAgICA8V29ya3NoZWV0Tk0+Q0bjgJBJRlJT44CRPC9Xb3Jrc2hlZXROTT4NCiAgICA8TGlua0NlbGxBZGRyZXNzQTE+UzMwPC9MaW5rQ2VsbEFkZHJlc3NBMT4NCiAgICA8TGlua0NlbGxBZGRyZXNzUjFDMT5SMzB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D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wMTwvSXRlbUlkPg0KICAgIDxEaXNwSXRlbUlkPks2MjAwNTAwMDwvRGlzcEl0ZW1JZD4NCiAgICA8Q29sSWQ+UjMwMTAwMDAwIzwvQ29sSWQ+DQogICAgPFRlbUF4aXNUeXA+MTAwMDAwPC9UZW1BeGlzVHlwPg0KICAgIDxNZW51Tm0+6YCj57WQQ0boqIjnrpfmm7g8L01lbnVObT4NCiAgICA8SXRlbU5tPumVt+acn+iyuOS7mOOBkeOBq+OCiOOCi+aUr+WHujwvSXRlbU5tPg0KICAgIDxDb2xObT7lvZPmnJ/ph5HpoY08L0NvbE5tPg0KICAgIDxPcmlnaW5hbFZhbD4tNzAwLDc5MSwwMDA8L09yaWdpbmFsVmFsPg0KICAgIDxMYXN0TnVtVmFsPi03MDA8L0xhc3ROdW1WYWw+DQogICAgPFJhd0xpbmtWYWw+LTcwMD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54" Error="">PD94bWwgdmVyc2lvbj0iMS4wIiBlbmNvZGluZz0idXRmLTgiPz4NCjxMaW5rSW5mb0V4Y2VsIHhtbG5zOnhzaT0iaHR0cDovL3d3dy53My5vcmcvMjAwMS9YTUxTY2hlbWEtaW5zdGFuY2UiIHhtbG5zOnhzZD0iaHR0cDovL3d3dy53My5vcmcvMjAwMS9YTUxTY2hlbWEiPg0KICA8TGlua0luZm9Db3JlPg0KICAgIDxMaW5rSWQ+MTQ1NDwvTGlua0lkPg0KICAgIDxJbmZsb3dWYWw+NCwzMzI8L0luZmxvd1ZhbD4NCiAgICA8RGlzcFZhbD40LDMzMiA8L0Rpc3BWYWw+DQogICAgPExhc3RVcGRUaW1lPjIwMjYvMDcvMzAgMTk6MTc6NTU8L0xhc3RVcGRUaW1lPg0KICAgIDxXb3Jrc2hlZXROTT5DRuOAkElGUlPjgJE8L1dvcmtzaGVldE5NPg0KICAgIDxMaW5rQ2VsbEFkZHJlc3NBMT5TMjk8L0xpbmtDZWxsQWRkcmVzc0ExPg0KICAgIDxMaW5rQ2VsbEFkZHJlc3NSMUMxPlIyO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Ew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TAwPC9JdGVtSWQ+DQogICAgPERpc3BJdGVtSWQ+SzYyMDA0MDAwPC9EaXNwSXRlbUlkPg0KICAgIDxDb2xJZD5SMzAxMDAwMDAjPC9Db2xJZD4NCiAgICA8VGVtQXhpc1R5cD4xMDAwMDA8L1RlbUF4aXNUeXA+DQogICAgPE1lbnVObT7pgKPntZBDRuioiOeul+abuDwvTWVudU5tPg0KICAgIDxJdGVtTm0+55+t5pyf6LK45LuY6YeR44Gu5aKX5ribKOKWs+OBr+Wil+WKoCk8L0l0ZW1ObT4NCiAgICA8Q29sTm0+5b2T5pyf6YeR6aGNPC9Db2xObT4NCiAgICA8T3JpZ2luYWxWYWw+NCwzMzIsMDA4LDAwMDwvT3JpZ2luYWxWYWw+DQogICAgPExhc3ROdW1WYWw+NCwzMzI8L0xhc3ROdW1WYWw+DQogICAgPFJhd0xpbmtWYWw+NCwzMzI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3" Error="">PD94bWwgdmVyc2lvbj0iMS4wIiBlbmNvZGluZz0idXRmLTgiPz4NCjxMaW5rSW5mb0V4Y2VsIHhtbG5zOnhzaT0iaHR0cDovL3d3dy53My5vcmcvMjAwMS9YTUxTY2hlbWEtaW5zdGFuY2UiIHhtbG5zOnhzZD0iaHR0cDovL3d3dy53My5vcmcvMjAwMS9YTUxTY2hlbWEiPg0KICA8TGlua0luZm9Db3JlPg0KICAgIDxMaW5rSWQ+MTQ1MzwvTGlua0lkPg0KICAgIDxJbmZsb3dWYWw+LTEsMDM1PC9JbmZsb3dWYWw+DQogICAgPERpc3BWYWw+KDEsMDM1KTwvRGlzcFZhbD4NCiAgICA8TGFzdFVwZFRpbWU+MjAyNi8wNy8zMCAxOToxNzo1NTwvTGFzdFVwZFRpbWU+DQogICAgPFdvcmtzaGVldE5NPkNG44CQSUZSU+OAkTwvV29ya3NoZWV0Tk0+DQogICAgPExpbmtDZWxsQWRkcmVzc0ExPlMyODwvTGlua0NlbGxBZGRyZXNzQTE+DQogICAgPExpbmtDZWxsQWRkcmVzc1IxQzE+UjI4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Dk5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k8L0l0ZW1JZD4NCiAgICA8RGlzcEl0ZW1JZD5LNjIwMDMwMDA8L0Rpc3BJdGVtSWQ+DQogICAgPENvbElkPlIzMDEwMDAwMCM8L0NvbElkPg0KICAgIDxUZW1BeGlzVHlwPjEwMDAwMDwvVGVtQXhpc1R5cD4NCiAgICA8TWVudU5tPumAo+e1kENG6KiI566X5pu4PC9NZW51Tm0+DQogICAgPEl0ZW1ObT7nhKHlvaLos4fnlKPjga7lj5blvpfjgavjgojjgovmlK/lh7o8L0l0ZW1ObT4NCiAgICA8Q29sTm0+5b2T5pyf6YeR6aGNPC9Db2xObT4NCiAgICA8T3JpZ2luYWxWYWw+LTEsMDM1LDQ3MywwMDA8L09yaWdpbmFsVmFsPg0KICAgIDxMYXN0TnVtVmFsPi0xLDAzNTwvTGFzdE51bVZhbD4NCiAgICA8UmF3TGlua1ZhbD4tMSwwMz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2" Error="">PD94bWwgdmVyc2lvbj0iMS4wIiBlbmNvZGluZz0idXRmLTgiPz4NCjxMaW5rSW5mb0V4Y2VsIHhtbG5zOnhzaT0iaHR0cDovL3d3dy53My5vcmcvMjAwMS9YTUxTY2hlbWEtaW5zdGFuY2UiIHhtbG5zOnhzZD0iaHR0cDovL3d3dy53My5vcmcvMjAwMS9YTUxTY2hlbWEiPg0KICA8TGlua0luZm9Db3JlPg0KICAgIDxMaW5rSWQ+MTQ1MjwvTGlua0lkPg0KICAgIDxJbmZsb3dWYWw+MTU1PC9JbmZsb3dWYWw+DQogICAgPERpc3BWYWw+MTU1IDwvRGlzcFZhbD4NCiAgICA8TGFzdFVwZFRpbWU+MjAyNi8wNy8zMCAxOToxNzo1NTwvTGFzdFVwZFRpbWU+DQogICAgPFdvcmtzaGVldE5NPkNG44CQSUZSU+OAkTwvV29ya3NoZWV0Tk0+DQogICAgPExpbmtDZWxsQWRkcmVzc0ExPlMyNzwvTGlua0NlbGxBZGRyZXNzQTE+DQogICAgPExpbmtDZWxsQWRkcmVzc1IxQzE+UjI3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Dk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g8L0l0ZW1JZD4NCiAgICA8RGlzcEl0ZW1JZD5LNjIwMDIwMDA8L0Rpc3BJdGVtSWQ+DQogICAgPENvbElkPlIzMDEwMDAwMCM8L0NvbElkPg0KICAgIDxUZW1BeGlzVHlwPjEwMDAwMDwvVGVtQXhpc1R5cD4NCiAgICA8TWVudU5tPumAo+e1kENG6KiI566X5pu4PC9NZW51Tm0+DQogICAgPEl0ZW1ObT7mnInlvaLlm7rlrpros4fnlKPjga7lo7LljbTjgavjgojjgovlj47lhaU8L0l0ZW1ObT4NCiAgICA8Q29sTm0+5b2T5pyf6YeR6aGNPC9Db2xObT4NCiAgICA8T3JpZ2luYWxWYWw+MTU1LDgyOSwwMDA8L09yaWdpbmFsVmFsPg0KICAgIDxMYXN0TnVtVmFsPjE1NTwvTGFzdE51bVZhbD4NCiAgICA8UmF3TGlua1ZhbD4xNT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1" Error="">PD94bWwgdmVyc2lvbj0iMS4wIiBlbmNvZGluZz0idXRmLTgiPz4NCjxMaW5rSW5mb0V4Y2VsIHhtbG5zOnhzaT0iaHR0cDovL3d3dy53My5vcmcvMjAwMS9YTUxTY2hlbWEtaW5zdGFuY2UiIHhtbG5zOnhzZD0iaHR0cDovL3d3dy53My5vcmcvMjAwMS9YTUxTY2hlbWEiPg0KICA8TGlua0luZm9Db3JlPg0KICAgIDxMaW5rSWQ+MTQ1MTwvTGlua0lkPg0KICAgIDxJbmZsb3dWYWw+LTcsMDU4PC9JbmZsb3dWYWw+DQogICAgPERpc3BWYWw+KDcsMDU4KTwvRGlzcFZhbD4NCiAgICA8TGFzdFVwZFRpbWU+MjAyNi8wNy8zMCAxOToxNzo1NTwvTGFzdFVwZFRpbWU+DQogICAgPFdvcmtzaGVldE5NPkNG44CQSUZSU+OAkTwvV29ya3NoZWV0Tk0+DQogICAgPExpbmtDZWxsQWRkcmVzc0ExPlMyNjwvTGlua0NlbGxBZGRyZXNzQTE+DQogICAgPExpbmtDZWxsQWRkcmVzc1IxQzE+UjI2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Dk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c8L0l0ZW1JZD4NCiAgICA8RGlzcEl0ZW1JZD5LNjIwMDEwMDA8L0Rpc3BJdGVtSWQ+DQogICAgPENvbElkPlIzMDEwMDAwMCM8L0NvbElkPg0KICAgIDxUZW1BeGlzVHlwPjEwMDAwMDwvVGVtQXhpc1R5cD4NCiAgICA8TWVudU5tPumAo+e1kENG6KiI566X5pu4PC9NZW51Tm0+DQogICAgPEl0ZW1ObT7mnInlvaLlm7rlrpros4fnlKPjga7lj5blvpfjgavjgojjgovmlK/lh7o8L0l0ZW1ObT4NCiAgICA8Q29sTm0+5b2T5pyf6YeR6aGNPC9Db2xObT4NCiAgICA8T3JpZ2luYWxWYWw+LTcsMDU4LDY0MiwwMDA8L09yaWdpbmFsVmFsPg0KICAgIDxMYXN0TnVtVmFsPi03LDA1ODwvTGFzdE51bVZhbD4NCiAgICA8UmF3TGlua1ZhbD4tNywwNTg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50" Error="">PD94bWwgdmVyc2lvbj0iMS4wIiBlbmNvZGluZz0idXRmLTgiPz4NCjxMaW5rSW5mb0V4Y2VsIHhtbG5zOnhzaT0iaHR0cDovL3d3dy53My5vcmcvMjAwMS9YTUxTY2hlbWEtaW5zdGFuY2UiIHhtbG5zOnhzZD0iaHR0cDovL3d3dy53My5vcmcvMjAwMS9YTUxTY2hlbWEiPg0KICA8TGlua0luZm9Db3JlPg0KICAgIDxMaW5rSWQ+MTQ1MDwvTGlua0lkPg0KICAgIDxJbmZsb3dWYWw+LTU3LDI3OTwvSW5mbG93VmFsPg0KICAgIDxEaXNwVmFsPig1NywyNzkpPC9EaXNwVmFsPg0KICAgIDxMYXN0VXBkVGltZT4yMDI2LzA3LzMwIDE5OjE3OjU1PC9MYXN0VXBkVGltZT4NCiAgICA8V29ya3NoZWV0Tk0+Q0bjgJBJRlJT44CRPC9Xb3Jrc2hlZXROTT4NCiAgICA8TGlua0NlbGxBZGRyZXNzQTE+UzI0PC9MaW5rQ2VsbEFkZHJlc3NBMT4NCiAgICA8TGlua0NlbGxBZGRyZXNzUjFDMT5SMjR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MTBa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FowMDAwIzwvSXRlbUlkPg0KICAgIDxEaXNwSXRlbUlkPks2MTBaMDAwMDA8L0Rpc3BJdGVtSWQ+DQogICAgPENvbElkPlIzMDEwMDAwMCM8L0NvbElkPg0KICAgIDxUZW1BeGlzVHlwPjEwMDAwMDwvVGVtQXhpc1R5cD4NCiAgICA8TWVudU5tPumAo+e1kENG6KiI566X5pu4PC9NZW51Tm0+DQogICAgPEl0ZW1ObT7llrbmpa3mtLvli5Xjgavjgojjgovjgq3jg6Pjg4Pjgrfjg6Xjg7vjg5Xjg63jg7w8L0l0ZW1ObT4NCiAgICA8Q29sTm0+5b2T5pyf6YeR6aGNPC9Db2xObT4NCiAgICA8T3JpZ2luYWxWYWw+LTU3LDI3OSw3MDksMDAwPC9PcmlnaW5hbFZhbD4NCiAgICA8TGFzdE51bVZhbD4tNTcsMjc5PC9MYXN0TnVtVmFsPg0KICAgIDxSYXdMaW5rVmFsPi01NywyNzk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9" Error="">PD94bWwgdmVyc2lvbj0iMS4wIiBlbmNvZGluZz0idXRmLTgiPz4NCjxMaW5rSW5mb0V4Y2VsIHhtbG5zOnhzaT0iaHR0cDovL3d3dy53My5vcmcvMjAwMS9YTUxTY2hlbWEtaW5zdGFuY2UiIHhtbG5zOnhzZD0iaHR0cDovL3d3dy53My5vcmcvMjAwMS9YTUxTY2hlbWEiPg0KICA8TGlua0luZm9Db3JlPg0KICAgIDxMaW5rSWQ+MTQ0OTwvTGlua0lkPg0KICAgIDxJbmZsb3dWYWw+LTEyLDYyNzwvSW5mbG93VmFsPg0KICAgIDxEaXNwVmFsPigxMiw2MjcpPC9EaXNwVmFsPg0KICAgIDxMYXN0VXBkVGltZT4yMDI2LzA3LzMwIDE5OjE3OjU1PC9MYXN0VXBkVGltZT4NCiAgICA8V29ya3NoZWV0Tk0+Q0bjgJBJRlJT44CRPC9Xb3Jrc2hlZXROTT4NCiAgICA8TGlua0NlbGxBZGRyZXNzQTE+UzIzPC9MaW5rQ2VsbEFkZHJlc3NBMT4NCiAgICA8TGlua0NlbGxBZGRyZXNzUjFDMT5SMjN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T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NjwvSXRlbUlkPg0KICAgIDxEaXNwSXRlbUlkPks2MTAyMDQwMDwvRGlzcEl0ZW1JZD4NCiAgICA8Q29sSWQ+UjMwMTAwMDAwIzwvQ29sSWQ+DQogICAgPFRlbUF4aXNUeXA+MTAwMDAwPC9UZW1BeGlzVHlwPg0KICAgIDxNZW51Tm0+6YCj57WQQ0boqIjnrpfmm7g8L01lbnVObT4NCiAgICA8SXRlbU5tPuazleS6uuaJgOW+l+eojuOBruaUr+aJlemhjTwvSXRlbU5tPg0KICAgIDxDb2xObT7lvZPmnJ/ph5HpoY08L0NvbE5tPg0KICAgIDxPcmlnaW5hbFZhbD4tMTIsNjI3LDQzNCwwMDA8L09yaWdpbmFsVmFsPg0KICAgIDxMYXN0TnVtVmFsPi0xMiw2Mjc8L0xhc3ROdW1WYWw+DQogICAgPFJhd0xpbmtWYWw+LTEyLDYyN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48" Error="">PD94bWwgdmVyc2lvbj0iMS4wIiBlbmNvZGluZz0idXRmLTgiPz4NCjxMaW5rSW5mb0V4Y2VsIHhtbG5zOnhzaT0iaHR0cDovL3d3dy53My5vcmcvMjAwMS9YTUxTY2hlbWEtaW5zdGFuY2UiIHhtbG5zOnhzZD0iaHR0cDovL3d3dy53My5vcmcvMjAwMS9YTUxTY2hlbWEiPg0KICA8TGlua0luZm9Db3JlPg0KICAgIDxMaW5rSWQ+MTQ0ODwvTGlua0lkPg0KICAgIDxJbmZsb3dWYWw+LTksMjAyPC9JbmZsb3dWYWw+DQogICAgPERpc3BWYWw+KDksMjAyKTwvRGlzcFZhbD4NCiAgICA8TGFzdFVwZFRpbWU+MjAyNi8wNy8zMCAxOToxNzo1NTwvTGFzdFVwZFRpbWU+DQogICAgPFdvcmtzaGVldE5NPkNG44CQSUZSU+OAkTwvV29ya3NoZWV0Tk0+DQogICAgPExpbmtDZWxsQWRkcmVzc0ExPlMyMjwvTGlua0NlbGxBZGRyZXNzQTE+DQogICAgPExpbmtDZWxsQWRkcmVzc1IxQzE+UjIy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Dk1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U8L0l0ZW1JZD4NCiAgICA8RGlzcEl0ZW1JZD5LNjEwMjAzMDA8L0Rpc3BJdGVtSWQ+DQogICAgPENvbElkPlIzMDEwMDAwMCM8L0NvbElkPg0KICAgIDxUZW1BeGlzVHlwPjEwMDAwMDwvVGVtQXhpc1R5cD4NCiAgICA8TWVudU5tPumAo+e1kENG6KiI566X5pu4PC9NZW51Tm0+DQogICAgPEl0ZW1ObT7liKnmga/jga7mlK/miZXpoY08L0l0ZW1ObT4NCiAgICA8Q29sTm0+5b2T5pyf6YeR6aGNPC9Db2xObT4NCiAgICA8T3JpZ2luYWxWYWw+LTksMjAyLDk2MiwwMDA8L09yaWdpbmFsVmFsPg0KICAgIDxMYXN0TnVtVmFsPi05LDIwMjwvTGFzdE51bVZhbD4NCiAgICA8UmF3TGlua1ZhbD4tOSwyMDI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7" Error="">PD94bWwgdmVyc2lvbj0iMS4wIiBlbmNvZGluZz0idXRmLTgiPz4NCjxMaW5rSW5mb0V4Y2VsIHhtbG5zOnhzaT0iaHR0cDovL3d3dy53My5vcmcvMjAwMS9YTUxTY2hlbWEtaW5zdGFuY2UiIHhtbG5zOnhzZD0iaHR0cDovL3d3dy53My5vcmcvMjAwMS9YTUxTY2hlbWEiPg0KICA8TGlua0luZm9Db3JlPg0KICAgIDxMaW5rSWQ+MTQ0NzwvTGlua0lkPg0KICAgIDxJbmZsb3dWYWw+MTYsMDg5PC9JbmZsb3dWYWw+DQogICAgPERpc3BWYWw+MTYsMDg5IDwvRGlzcFZhbD4NCiAgICA8TGFzdFVwZFRpbWU+MjAyNi8wNy8zMCAxOToxNzo1NTwvTGFzdFVwZFRpbWU+DQogICAgPFdvcmtzaGVldE5NPkNG44CQSUZSU+OAkTwvV29ya3NoZWV0Tk0+DQogICAgPExpbmtDZWxsQWRkcmVzc0ExPlMyMTwvTGlua0NlbGxBZGRyZXNzQTE+DQogICAgPExpbmtDZWxsQWRkcmVzc1IxQzE+UjIx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Dk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TQ8L0l0ZW1JZD4NCiAgICA8RGlzcEl0ZW1JZD5LNjEwMjAyMDA8L0Rpc3BJdGVtSWQ+DQogICAgPENvbElkPlIzMDEwMDAwMCM8L0NvbElkPg0KICAgIDxUZW1BeGlzVHlwPjEwMDAwMDwvVGVtQXhpc1R5cD4NCiAgICA8TWVudU5tPumAo+e1kENG6KiI566X5pu4PC9NZW51Tm0+DQogICAgPEl0ZW1ObT7phY3lvZPph5Hjga7lj5flj5bpoY08L0l0ZW1ObT4NCiAgICA8Q29sTm0+5b2T5pyf6YeR6aGNPC9Db2xObT4NCiAgICA8T3JpZ2luYWxWYWw+MTYsMDg5LDgwMiwwMDA8L09yaWdpbmFsVmFsPg0KICAgIDxMYXN0TnVtVmFsPjE2LDA4OTwvTGFzdE51bVZhbD4NCiAgICA8UmF3TGlua1ZhbD4xNiwwODk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6" Error="">PD94bWwgdmVyc2lvbj0iMS4wIiBlbmNvZGluZz0idXRmLTgiPz4NCjxMaW5rSW5mb0V4Y2VsIHhtbG5zOnhzaT0iaHR0cDovL3d3dy53My5vcmcvMjAwMS9YTUxTY2hlbWEtaW5zdGFuY2UiIHhtbG5zOnhzZD0iaHR0cDovL3d3dy53My5vcmcvMjAwMS9YTUxTY2hlbWEiPg0KICA8TGlua0luZm9Db3JlPg0KICAgIDxMaW5rSWQ+MTQ0NjwvTGlua0lkPg0KICAgIDxJbmZsb3dWYWw+MywwNjY8L0luZmxvd1ZhbD4NCiAgICA8RGlzcFZhbD4zLDA2NiA8L0Rpc3BWYWw+DQogICAgPExhc3RVcGRUaW1lPjIwMjYvMDcvMzAgMTk6MTc6NTU8L0xhc3RVcGRUaW1lPg0KICAgIDxXb3Jrc2hlZXROTT5DRuOAkElGUlPjgJE8L1dvcmtzaGVldE5NPg0KICAgIDxMaW5rQ2VsbEFkZHJlc3NBMT5TMjA8L0xpbmtDZWxsQWRkcmVzc0ExPg0KICAgIDxMaW5rQ2VsbEFkZHJlc3NSMUMxPlIyME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A5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zPC9JdGVtSWQ+DQogICAgPERpc3BJdGVtSWQ+SzYxMDIwMTAwPC9EaXNwSXRlbUlkPg0KICAgIDxDb2xJZD5SMzAxMDAwMDAjPC9Db2xJZD4NCiAgICA8VGVtQXhpc1R5cD4xMDAwMDA8L1RlbUF4aXNUeXA+DQogICAgPE1lbnVObT7pgKPntZBDRuioiOeul+abuDwvTWVudU5tPg0KICAgIDxJdGVtTm0+5Yip5oGv44Gu5Y+X5Y+W6aGNPC9JdGVtTm0+DQogICAgPENvbE5tPuW9k+acn+mHkemhjTwvQ29sTm0+DQogICAgPE9yaWdpbmFsVmFsPjMsMDY2LDAxOSwwMDA8L09yaWdpbmFsVmFsPg0KICAgIDxMYXN0TnVtVmFsPjMsMDY2PC9MYXN0TnVtVmFsPg0KICAgIDxSYXdMaW5rVmFsPjMsMDY2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45" Error="">PD94bWwgdmVyc2lvbj0iMS4wIiBlbmNvZGluZz0idXRmLTgiPz4NCjxMaW5rSW5mb0V4Y2VsIHhtbG5zOnhzaT0iaHR0cDovL3d3dy53My5vcmcvMjAwMS9YTUxTY2hlbWEtaW5zdGFuY2UiIHhtbG5zOnhzZD0iaHR0cDovL3d3dy53My5vcmcvMjAwMS9YTUxTY2hlbWEiPg0KICA8TGlua0luZm9Db3JlPg0KICAgIDxMaW5rSWQ+MTQ0NTwvTGlua0lkPg0KICAgIDxJbmZsb3dWYWw+LTU0LDYwNTwvSW5mbG93VmFsPg0KICAgIDxEaXNwVmFsPig1NCw2MDUpPC9EaXNwVmFsPg0KICAgIDxMYXN0VXBkVGltZT4yMDI2LzA3LzMwIDE5OjE3OjU1PC9MYXN0VXBkVGltZT4NCiAgICA8V29ya3NoZWV0Tk0+Q0bjgJBJRlJT44CRPC9Xb3Jrc2hlZXROTT4NCiAgICA8TGlua0NlbGxBZGRyZXNzQTE+UzE5PC9MaW5rQ2VsbEFkZHJlc3NBMT4NCiAgICA8TGlua0NlbGxBZGRyZXNzUjFDMT5SMTl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MTAxWj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DFaMDAwIzwvSXRlbUlkPg0KICAgIDxEaXNwSXRlbUlkPks2MTAxWjAwMDA8L0Rpc3BJdGVtSWQ+DQogICAgPENvbElkPlIzMDEwMDAwMCM8L0NvbElkPg0KICAgIDxUZW1BeGlzVHlwPjEwMDAwMDwvVGVtQXhpc1R5cD4NCiAgICA8TWVudU5tPumAo+e1kENG6KiI566X5pu4PC9NZW51Tm0+DQogICAgPEl0ZW1ObT7lsI/oqIg8L0l0ZW1ObT4NCiAgICA8Q29sTm0+5b2T5pyf6YeR6aGNPC9Db2xObT4NCiAgICA8T3JpZ2luYWxWYWw+LTU0LDYwNSwxMzQsMDAwPC9PcmlnaW5hbFZhbD4NCiAgICA8TGFzdE51bVZhbD4tNTQsNjA1PC9MYXN0TnVtVmFsPg0KICAgIDxSYXdMaW5rVmFsPi01NCw2MD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4" Error="">PD94bWwgdmVyc2lvbj0iMS4wIiBlbmNvZGluZz0idXRmLTgiPz4NCjxMaW5rSW5mb0V4Y2VsIHhtbG5zOnhzaT0iaHR0cDovL3d3dy53My5vcmcvMjAwMS9YTUxTY2hlbWEtaW5zdGFuY2UiIHhtbG5zOnhzZD0iaHR0cDovL3d3dy53My5vcmcvMjAwMS9YTUxTY2hlbWEiPg0KICA8TGlua0luZm9Db3JlPg0KICAgIDxMaW5rSWQ+MTQ0NDwvTGlua0lkPg0KICAgIDxJbmZsb3dWYWw+LTYyODwvSW5mbG93VmFsPg0KICAgIDxEaXNwVmFsPig2MjgpPC9EaXNwVmFsPg0KICAgIDxMYXN0VXBkVGltZT4yMDI2LzA3LzMwIDE5OjE3OjU1PC9MYXN0VXBkVGltZT4NCiAgICA8V29ya3NoZWV0Tk0+Q0bjgJBJRlJT44CRPC9Xb3Jrc2hlZXROTT4NCiAgICA8TGlua0NlbGxBZGRyZXNzQTE+UzE4PC9MaW5rQ2VsbEFkZHJlc3NBMT4NCiAgICA8TGlua0NlbGxBZGRyZXNzUjFDMT5SMTh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2MTAxQT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YxMDFBMDAwIzwvSXRlbUlkPg0KICAgIDxEaXNwSXRlbUlkPks2MTAxQTAwMDA8L0Rpc3BJdGVtSWQ+DQogICAgPENvbElkPlIzMDEwMDAwMCM8L0NvbElkPg0KICAgIDxUZW1BeGlzVHlwPjEwMDAwMDwvVGVtQXhpc1R5cD4NCiAgICA8TWVudU5tPumAo+e1kENG6KiI566X5pu4PC9NZW51Tm0+DQogICAgPEl0ZW1ObT7jgZ3jga7ku5Y8L0l0ZW1ObT4NCiAgICA8Q29sTm0+5b2T5pyf6YeR6aGNPC9Db2xObT4NCiAgICA8T3JpZ2luYWxWYWw+LTYyOCw2NjksMDAwPC9PcmlnaW5hbFZhbD4NCiAgICA8TGFzdE51bVZhbD4tNjI4PC9MYXN0TnVtVmFsPg0KICAgIDxSYXdMaW5rVmFsPi02Mjg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3" Error="">PD94bWwgdmVyc2lvbj0iMS4wIiBlbmNvZGluZz0idXRmLTgiPz4NCjxMaW5rSW5mb0V4Y2VsIHhtbG5zOnhzaT0iaHR0cDovL3d3dy53My5vcmcvMjAwMS9YTUxTY2hlbWEtaW5zdGFuY2UiIHhtbG5zOnhzZD0iaHR0cDovL3d3dy53My5vcmcvMjAwMS9YTUxTY2hlbWEiPg0KICA8TGlua0luZm9Db3JlPg0KICAgIDxMaW5rSWQ+MTQ0MzwvTGlua0lkPg0KICAgIDxJbmZsb3dWYWw+LTMzOTwvSW5mbG93VmFsPg0KICAgIDxEaXNwVmFsPigzMzkpPC9EaXNwVmFsPg0KICAgIDxMYXN0VXBkVGltZT4yMDI2LzA3LzMwIDE5OjE3OjU1PC9MYXN0VXBkVGltZT4NCiAgICA8V29ya3NoZWV0Tk0+Q0bjgJBJRlJT44CRPC9Xb3Jrc2hlZXROTT4NCiAgICA8TGlua0NlbGxBZGRyZXNzQTE+UzE3PC9MaW5rQ2VsbEFkZHJlc3NBMT4NCiAgICA8TGlua0NlbGxBZGRyZXNzUjFDMT5SMTd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jwvSXRlbUlkPg0KICAgIDxEaXNwSXRlbUlkPks2MTAxMjAwMDwvRGlzcEl0ZW1JZD4NCiAgICA8Q29sSWQ+UjMwMTAwMDAwIzwvQ29sSWQ+DQogICAgPFRlbUF4aXNUeXA+MTAwMDAwPC9UZW1BeGlzVHlwPg0KICAgIDxNZW51Tm0+6YCj57WQQ0boqIjnrpfmm7g8L01lbnVObT4NCiAgICA8SXRlbU5tPumAgOiBt+e1puS7mOOBq+S/guOCi+iyoOWCteOBruWil+a4myjilrPjga/muJvlsJEpPC9JdGVtTm0+DQogICAgPENvbE5tPuW9k+acn+mHkemhjTwvQ29sTm0+DQogICAgPE9yaWdpbmFsVmFsPi0zMzksNDQwLDAwMDwvT3JpZ2luYWxWYWw+DQogICAgPExhc3ROdW1WYWw+LTMzOTwvTGFzdE51bVZhbD4NCiAgICA8UmF3TGlua1ZhbD4tMzM5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42" Error="">PD94bWwgdmVyc2lvbj0iMS4wIiBlbmNvZGluZz0idXRmLTgiPz4NCjxMaW5rSW5mb0V4Y2VsIHhtbG5zOnhzaT0iaHR0cDovL3d3dy53My5vcmcvMjAwMS9YTUxTY2hlbWEtaW5zdGFuY2UiIHhtbG5zOnhzZD0iaHR0cDovL3d3dy53My5vcmcvMjAwMS9YTUxTY2hlbWEiPg0KICA8TGlua0luZm9Db3JlPg0KICAgIDxMaW5rSWQ+MTQ0MjwvTGlua0lkPg0KICAgIDxJbmZsb3dWYWw+LTExLDk2NjwvSW5mbG93VmFsPg0KICAgIDxEaXNwVmFsPigxMSw5NjYpPC9EaXNwVmFsPg0KICAgIDxMYXN0VXBkVGltZT4yMDI2LzA3LzMwIDE5OjE3OjU1PC9MYXN0VXBkVGltZT4NCiAgICA8V29ya3NoZWV0Tk0+Q0bjgJBJRlJT44CRPC9Xb3Jrc2hlZXROTT4NCiAgICA8TGlua0NlbGxBZGRyZXNzQTE+UzE2PC9MaW5rQ2VsbEFkZHJlc3NBMT4NCiAgICA8TGlua0NlbGxBZGRyZXNzUjFDMT5SMTZ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5MTwvSXRlbUlkPg0KICAgIDxEaXNwSXRlbUlkPks2MTAxMTEwMDwvRGlzcEl0ZW1JZD4NCiAgICA8Q29sSWQ+UjMwMTAwMDAwIzwvQ29sSWQ+DQogICAgPFRlbUF4aXNUeXA+MTAwMDAwPC9UZW1BeGlzVHlwPg0KICAgIDxNZW51Tm0+6YCj57WQQ0boqIjnrpfmm7g8L01lbnVObT4NCiAgICA8SXRlbU5tPuOBneOBruS7luOBruizh+eUo+WPiuOBs+iyoOWCteOBruWil+a4mzwvSXRlbU5tPg0KICAgIDxDb2xObT7lvZPmnJ/ph5HpoY08L0NvbE5tPg0KICAgIDxPcmlnaW5hbFZhbD4tMTEsOTY2LDkxMiwwMDA8L09yaWdpbmFsVmFsPg0KICAgIDxMYXN0TnVtVmFsPi0xMSw5NjY8L0xhc3ROdW1WYWw+DQogICAgPFJhd0xpbmtWYWw+LTExLDk2Nj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1" Error="">PD94bWwgdmVyc2lvbj0iMS4wIiBlbmNvZGluZz0idXRmLTgiPz4NCjxMaW5rSW5mb0V4Y2VsIHhtbG5zOnhzaT0iaHR0cDovL3d3dy53My5vcmcvMjAwMS9YTUxTY2hlbWEtaW5zdGFuY2UiIHhtbG5zOnhzZD0iaHR0cDovL3d3dy53My5vcmcvMjAwMS9YTUxTY2hlbWEiPg0KICA8TGlua0luZm9Db3JlPg0KICAgIDxMaW5rSWQ+MTQ0MTwvTGlua0lkPg0KICAgIDxJbmZsb3dWYWw+LTExMiw0NzU8L0luZmxvd1ZhbD4NCiAgICA8RGlzcFZhbD4oMTEyLDQ3NSk8L0Rpc3BWYWw+DQogICAgPExhc3RVcGRUaW1lPjIwMjYvMDcvMzAgMTk6MTc6NTU8L0xhc3RVcGRUaW1lPg0KICAgIDxXb3Jrc2hlZXROTT5DRuOAkElGUlPjgJE8L1dvcmtzaGVldE5NPg0KICAgIDxMaW5rQ2VsbEFkZHJlc3NBMT5TMTU8L0xpbmtDZWxsQWRkcmVzc0ExPg0KICAgIDxMaW5rQ2VsbEFkZHJlc3NSMUMxPlIxNU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A5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kwPC9JdGVtSWQ+DQogICAgPERpc3BJdGVtSWQ+SzYxMDExMDAwPC9EaXNwSXRlbUlkPg0KICAgIDxDb2xJZD5SMzAxMDAwMDAjPC9Db2xJZD4NCiAgICA8VGVtQXhpc1R5cD4xMDAwMDA8L1RlbUF4aXNUeXA+DQogICAgPE1lbnVObT7pgKPntZBDRuioiOeul+abuDwvTWVudU5tPg0KICAgIDxJdGVtTm0+5Za25qWt5YK15YuZ5Y+K44Gz44Gd44Gu5LuW44Gu5YK15YuZ44Gu5aKX5ribKOKWs+OBr+a4m+WwkSk8L0l0ZW1ObT4NCiAgICA8Q29sTm0+5b2T5pyf6YeR6aGNPC9Db2xObT4NCiAgICA8T3JpZ2luYWxWYWw+LTExMiw0NzUsMjYxLDAwMDwvT3JpZ2luYWxWYWw+DQogICAgPExhc3ROdW1WYWw+LTExMiw0NzU8L0xhc3ROdW1WYWw+DQogICAgPFJhd0xpbmtWYWw+LTExMiw0NzU8L1Jhd0xpbmtWYWw+DQogICAgPFZpZXdVbml0VHlwPjc8L1ZpZXdVbml0VHlwPg0KICAgIDxEZWNpbWFsUG9pbnQ+MDwvRGVjaW1hbFBvaW50Pg0KICAgIDxSb3VuZFR5cD4yPC9Sb3VuZFR5cD4NCiAgICA8TnVtVGV4dFR5cD4xPC9OdW1UZXh0VHlwPg0KICAgIDxDbGFzc1R5cD4zPC9DbGFzc1R5cD4NCiAgICA8RFRvdGFsWU1ESE1TPjIwMjYvMDcvMjcgMTg6MzI6Mz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40" Error="">PD94bWwgdmVyc2lvbj0iMS4wIiBlbmNvZGluZz0idXRmLTgiPz4NCjxMaW5rSW5mb0V4Y2VsIHhtbG5zOnhzaT0iaHR0cDovL3d3dy53My5vcmcvMjAwMS9YTUxTY2hlbWEtaW5zdGFuY2UiIHhtbG5zOnhzZD0iaHR0cDovL3d3dy53My5vcmcvMjAwMS9YTUxTY2hlbWEiPg0KICA8TGlua0luZm9Db3JlPg0KICAgIDxMaW5rSWQ+MTQ0MDwvTGlua0lkPg0KICAgIDxJbmZsb3dWYWw+LTEzLDYwMDwvSW5mbG93VmFsPg0KICAgIDxEaXNwVmFsPigxMyw2MDApPC9EaXNwVmFsPg0KICAgIDxMYXN0VXBkVGltZT4yMDI2LzA3LzMwIDE5OjE3OjU1PC9MYXN0VXBkVGltZT4NCiAgICA8V29ya3NoZWV0Tk0+Q0bjgJBJRlJT44CRPC9Xb3Jrc2hlZXROTT4NCiAgICA8TGlua0NlbGxBZGRyZXNzQTE+UzE0PC9MaW5rQ2VsbEFkZHJlc3NBMT4NCiAgICA8TGlua0NlbGxBZGRyZXNzUjFDMT5SMTR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wOD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4OTwvSXRlbUlkPg0KICAgIDxEaXNwSXRlbUlkPks2MTAxMDkwMDwvRGlzcEl0ZW1JZD4NCiAgICA8Q29sSWQ+UjMwMTAwMDAwIzwvQ29sSWQ+DQogICAgPFRlbUF4aXNUeXA+MTAwMDAwPC9UZW1BeGlzVHlwPg0KICAgIDxNZW51Tm0+6YCj57WQQ0boqIjnrpfmm7g8L01lbnVObT4NCiAgICA8SXRlbU5tPuajmuWNuOizh+eUo+OBruWil+a4myjilrPjga/lopfliqApPC9JdGVtTm0+DQogICAgPENvbE5tPuW9k+acn+mHkemhjTwvQ29sTm0+DQogICAgPE9yaWdpbmFsVmFsPi0xMyw2MDAsMTUzLDAwMDwvT3JpZ2luYWxWYWw+DQogICAgPExhc3ROdW1WYWw+LTEzLDYwMDwvTGFzdE51bVZhbD4NCiAgICA8UmF3TGlua1ZhbD4tMTMsNjAw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9" Error="">PD94bWwgdmVyc2lvbj0iMS4wIiBlbmNvZGluZz0idXRmLTgiPz4NCjxMaW5rSW5mb0V4Y2VsIHhtbG5zOnhzaT0iaHR0cDovL3d3dy53My5vcmcvMjAwMS9YTUxTY2hlbWEtaW5zdGFuY2UiIHhtbG5zOnhzZD0iaHR0cDovL3d3dy53My5vcmcvMjAwMS9YTUxTY2hlbWEiPg0KICA8TGlua0luZm9Db3JlPg0KICAgIDxMaW5rSWQ+MTQzOTwvTGlua0lkPg0KICAgIDxJbmZsb3dWYWw+NDIsMTIzPC9JbmZsb3dWYWw+DQogICAgPERpc3BWYWw+NDIsMTIzIDwvRGlzcFZhbD4NCiAgICA8TGFzdFVwZFRpbWU+MjAyNi8wNy8zMCAxOToxNzo1NTwvTGFzdFVwZFRpbWU+DQogICAgPFdvcmtzaGVldE5NPkNG44CQSUZSU+OAkTwvV29ya3NoZWV0Tk0+DQogICAgPExpbmtDZWxsQWRkcmVzc0ExPlMxMzwvTGlua0NlbGxBZGRyZXNzQTE+DQogICAgPExpbmtDZWxsQWRkcmVzc1IxQzE+UjEzQzE5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MwMDAwMDAwMDAvMS8xLzI0Mi9LOTAwMDAwMDg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z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ODg8L0l0ZW1JZD4NCiAgICA8RGlzcEl0ZW1JZD5LNjEwMTA4MDA8L0Rpc3BJdGVtSWQ+DQogICAgPENvbElkPlIzMDEwMDAwMCM8L0NvbElkPg0KICAgIDxUZW1BeGlzVHlwPjEwMDAwMDwvVGVtQXhpc1R5cD4NCiAgICA8TWVudU5tPumAo+e1kENG6KiI566X5pu4PC9NZW51Tm0+DQogICAgPEl0ZW1ObT7llrbmpa3lgrXmqKnlj4rjgbPjgZ3jga7ku5bjga7lgrXmqKnjga7lopfmuJso4paz44Gv5aKX5YqgKTwvSXRlbU5tPg0KICAgIDxDb2xObT7lvZPmnJ/ph5HpoY08L0NvbE5tPg0KICAgIDxPcmlnaW5hbFZhbD40MiwxMjMsNDIyLDAwMDwvT3JpZ2luYWxWYWw+DQogICAgPExhc3ROdW1WYWw+NDIsMTIzPC9MYXN0TnVtVmFsPg0KICAgIDxSYXdMaW5rVmFsPjQyLDEyMzwvUmF3TGlua1ZhbD4NCiAgICA8Vmlld1VuaXRUeXA+NzwvVmlld1VuaXRUeXA+DQogICAgPERlY2ltYWxQb2ludD4wPC9EZWNpbWFsUG9pbnQ+DQogICAgPFJvdW5kVHlwPjI8L1JvdW5kVHlwPg0KICAgIDxOdW1UZXh0VHlwPjE8L051bVRleHRUeXA+DQogICAgPENsYXNzVHlwPjM8L0NsYXNzVHlwPg0KICAgIDxEVG90YWxZTURITVM+MjAyNi8wNy8yNyAxODozMjoz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8" Error="">PD94bWwgdmVyc2lvbj0iMS4wIiBlbmNvZGluZz0idXRmLTgiPz4NCjxMaW5rSW5mb0V4Y2VsIHhtbG5zOnhzaT0iaHR0cDovL3d3dy53My5vcmcvMjAwMS9YTUxTY2hlbWEtaW5zdGFuY2UiIHhtbG5zOnhzZD0iaHR0cDovL3d3dy53My5vcmcvMjAwMS9YTUxTY2hlbWEiPg0KICA8TGlua0luZm9Db3JlPg0KICAgIDxMaW5rSWQ+MTQzODwvTGlua0lkPg0KICAgIDxJbmZsb3dWYWw+OCw3NjA8L0luZmxvd1ZhbD4NCiAgICA8RGlzcFZhbD44LDc2MCA8L0Rpc3BWYWw+DQogICAgPExhc3RVcGRUaW1lPjIwMjYvMDcvMzAgMTk6MTc6NTU8L0xhc3RVcGRUaW1lPg0KICAgIDxXb3Jrc2hlZXROTT5DRuOAkElGUlPjgJE8L1dvcmtzaGVldE5NPg0KICAgIDxMaW5rQ2VsbEFkZHJlc3NBMT5TMTI8L0xpbmtDZWxsQWRkcmVzc0ExPg0KICAgIDxMaW5rQ2VsbEFkZHJlc3NSMUMxPlIxM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A4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3PC9JdGVtSWQ+DQogICAgPERpc3BJdGVtSWQ+SzYxMDEwNzAwPC9EaXNwSXRlbUlkPg0KICAgIDxDb2xJZD5SMzAxMDAwMDAjPC9Db2xJZD4NCiAgICA8VGVtQXhpc1R5cD4xMDAwMDA8L1RlbUF4aXNUeXA+DQogICAgPE1lbnVObT7pgKPntZBDRuioiOeul+abuDwvTWVudU5tPg0KICAgIDxJdGVtTm0+5rOV5Lq65omA5b6X56iO6LK755SoPC9JdGVtTm0+DQogICAgPENvbE5tPuW9k+acn+mHkemhjTwvQ29sTm0+DQogICAgPE9yaWdpbmFsVmFsPjgsNzYwLDYyNSwwMDA8L09yaWdpbmFsVmFsPg0KICAgIDxMYXN0TnVtVmFsPjgsNzYwPC9MYXN0TnVtVmFsPg0KICAgIDxSYXdMaW5rVmFsPjgsNzYw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84" Error="">PD94bWwgdmVyc2lvbj0iMS4wIiBlbmNvZGluZz0idXRmLTgiPz4NCjxMaW5rSW5mb0V4Y2VsIHhtbG5zOnhzaT0iaHR0cDovL3d3dy53My5vcmcvMjAwMS9YTUxTY2hlbWEtaW5zdGFuY2UiIHhtbG5zOnhzZD0iaHR0cDovL3d3dy53My5vcmcvMjAwMS9YTUxTY2hlbWEiPg0KICA8TGlua0luZm9Db3JlPg0KICAgIDxMaW5rSWQ+MTQ4NDwvTGlua0lkPg0KICAgIDxJbmZsb3dWYWw+MzAuNzwvSW5mbG93VmFsPg0KICAgIDxEaXNwVmFsPjMwLjc8L0Rpc3BWYWw+DQogICAgPExhc3RVcGRUaW1lPjIwMjYvMDcvMzAgMTk6MTc6NTU8L0xhc3RVcGRUaW1lPg0KICAgIDxXb3Jrc2hlZXROTT5FVEM8L1dvcmtzaGVldE5NPg0KICAgIDxMaW5rQ2VsbEFkZHJlc3NBMT5BRzk8L0xpbmtDZWxsQWRkcmVzc0ExPg0KICAgIDxMaW5rQ2VsbEFkZHJlc3NSMUMxPlI5QzMzPC9MaW5rQ2VsbEFkZHJlc3NSMUMxPg0KICAgIDxDZWxsQmFja2dyb3VuZENvbG9yPjE2Nzc3MjE1PC9DZWxsQmFja2dyb3VuZENvbG9yPg0KICAgIDxDZWxsQmFja2dyb3VuZENvbG9ySW5kZXg+LTQxNDI8L0NlbGxCYWNrZ3JvdW5kQ29sb3JJbmRleD4NCiAgPC9MaW5rSW5mb0NvcmU+DQogIDxMaW5rSW5mb1hzYT4NCiAgICA8QXVJZD4wNTU5Ny8yNC8zLzEvRDIzMDE1MDA1MDEwMDAwMDAwMDAvMS8xLzI0Mi9LMTI1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TUwMDUwMTAwMDAwMDAwMDwvRHRLaW5kSWQ+DQogICAgPERvY1R5cD4xPC9Eb2NUeXA+DQogICAgPERvY1R5cE5tIC8+DQogICAgPFN1bUFjVHlwPjE8L1N1bUFjVHlwPg0KICAgIDxTaGVldFR5cD4yNDI8L1NoZWV0VHlwPg0KICAgIDxTaGVldE5tPumWi+ekuuaVsOWApOeiuuiqjSjplovnpLrljZjkvY0xKTwvU2hlZXRObT4NCiAgICA8SXRlbUlkPksxMjUwMDAwMCM8L0l0ZW1JZD4NCiAgICA8RGlzcEl0ZW1JZD5LMTI1MDAwMDAwPC9EaXNwSXRlbUlkPg0KICAgIDxDb2xJZD5SMzAxMDAwMDAjPC9Db2xJZD4NCiAgICA8VGVtQXhpc1R5cD4xMDAwMDA8L1RlbUF4aXNUeXA+DQogICAgPE1lbnVObT7osqHmlL/nirbmhYs8L01lbnVObT4NCiAgICA8SXRlbU5tPuimquS8muekvuaJgOacieiAheW4sOWxnuaMgeWIhuavlOeOhzwvSXRlbU5tPg0KICAgIDxDb2xObT4yNOacnzFRPC9Db2xObT4NCiAgICA8T3JpZ2luYWxWYWw+MzAuNjg2PC9PcmlnaW5hbFZhbD4NCiAgICA8TGFzdE51bVZhbD4zMC43PC9MYXN0TnVtVmFsPg0KICAgIDxSYXdMaW5rVmFsPjMwLjc8L1Jhd0xpbmtWYWw+DQogICAgPFZpZXdVbml0VHlwPjE8L1ZpZXdVbml0VHlwPg0KICAgIDxEZWNpbWFsUG9pbnQ+MTwvRGVjaW1hbFBvaW50Pg0KICAgIDxSb3VuZFR5cD4xPC9Sb3VuZFR5cD4NCiAgICA8TnVtVGV4dFR5cD4zPC9OdW1UZXh0VHlwPg0KICAgIDxDbGFzc1R5cD4zPC9DbGFzc1R5cD4NCiAgICA8RFRvdGFsWU1ESE1TPjIwMjYvMDcvMjMgMTI6MjA6MDY8L0RUb3RhbFlNREhNUz4NCiAgICA8RGlzY2xvc3VyZUlucHV0VHlwPjE8L0Rpc2Nsb3N1cmVJbnB1dFR5cD4NCiAgPC9MaW5rSW5mb1hzYT4NCiAgPExpbmtJbmZvQ2hhbmdlU2V0dGluZz4NCiAgICA8WmVyb0Rpc3BUeXA+NDwvWmVyb0Rpc3BUeXA+DQogICAgPEVhc051bVZpZXdVbml0VHlwPjE8L0Vhc051bVZpZXdVbml0VHlwPg0KICAgIDxFYXNOdW1EZWNpbWFsUG9pbnQ+MTwvRWFzTnVtRGVjaW1hbFBvaW50Pg0KICAgIDxFYXNOdW1Sb3VuZFR5cD4x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83" Error="">PD94bWwgdmVyc2lvbj0iMS4wIiBlbmNvZGluZz0idXRmLTgiPz4NCjxMaW5rSW5mb0V4Y2VsIHhtbG5zOnhzaT0iaHR0cDovL3d3dy53My5vcmcvMjAwMS9YTUxTY2hlbWEtaW5zdGFuY2UiIHhtbG5zOnhzZD0iaHR0cDovL3d3dy53My5vcmcvMjAwMS9YTUxTY2hlbWEiPg0KICA8TGlua0luZm9Db3JlPg0KICAgIDxMaW5rSWQ+MTQ4MzwvTGlua0lkPg0KICAgIDxJbmZsb3dWYWw+MSwxNDQuNzwvSW5mbG93VmFsPg0KICAgIDxEaXNwVmFsPjEsMTQ0Ljc8L0Rpc3BWYWw+DQogICAgPExhc3RVcGRUaW1lPjIwMjYvMDcvMzAgMTk6MTc6NTU8L0xhc3RVcGRUaW1lPg0KICAgIDxXb3Jrc2hlZXROTT5FVEM8L1dvcmtzaGVldE5NPg0KICAgIDxMaW5rQ2VsbEFkZHJlc3NBMT5BRzg8L0xpbmtDZWxsQWRkcmVzc0ExPg0KICAgIDxMaW5rQ2VsbEFkZHJlc3NSMUMxPlI4QzMzPC9MaW5rQ2VsbEFkZHJlc3NSMUMxPg0KICAgIDxDZWxsQmFja2dyb3VuZENvbG9yPjE2Nzc3MjE1PC9DZWxsQmFja2dyb3VuZENvbG9yPg0KICAgIDxDZWxsQmFja2dyb3VuZENvbG9ySW5kZXg+LTQxNDI8L0NlbGxCYWNrZ3JvdW5kQ29sb3JJbmRleD4NCiAgPC9MaW5rSW5mb0NvcmU+DQogIDxMaW5rSW5mb1hzYT4NCiAgICA8QXVJZD4wNTU5Ny8yNC8zLzEvRDIzMDE1MDA1MDEwMDAwMDAwMDAvMS8xLzI0Mi9LMTI0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TUwMDUwMTAwMDAwMDAwMDwvRHRLaW5kSWQ+DQogICAgPERvY1R5cD4xPC9Eb2NUeXA+DQogICAgPERvY1R5cE5tIC8+DQogICAgPFN1bUFjVHlwPjE8L1N1bUFjVHlwPg0KICAgIDxTaGVldFR5cD4yNDI8L1NoZWV0VHlwPg0KICAgIDxTaGVldE5tPumWi+ekuuaVsOWApOeiuuiqjSjplovnpLrljZjkvY0xKTwvU2hlZXRObT4NCiAgICA8SXRlbUlkPksxMjQwMDAwMCM8L0l0ZW1JZD4NCiAgICA8RGlzcEl0ZW1JZD5LMTI0MDAwMDAwPC9EaXNwSXRlbUlkPg0KICAgIDxDb2xJZD5SMzAxMDAwMDAjPC9Db2xJZD4NCiAgICA8VGVtQXhpc1R5cD4xMDAwMDA8L1RlbUF4aXNUeXA+DQogICAgPE1lbnVObT7osqHmlL/nirbmhYs8L01lbnVObT4NCiAgICA8SXRlbU5tPuimquS8muekvuOBruaJgOacieiAheOBq+W4sOWxnuOBmeOCi+aMgeWIhjwvSXRlbU5tPg0KICAgIDxDb2xObT4yNOacnzFRPC9Db2xObT4NCiAgICA8T3JpZ2luYWxWYWw+MSwxNDQsNzIyLDc1NCwwMDA8L09yaWdpbmFsVmFsPg0KICAgIDxMYXN0TnVtVmFsPjEsMTQ0LDcyMjwvTGFzdE51bVZhbD4NCiAgICA8UmF3TGlua1ZhbD4xLDE0NCw3MjI8L1Jhd0xpbmtWYWw+DQogICAgPFZpZXdVbml0VHlwPjc8L1ZpZXdVbml0VHlwPg0KICAgIDxEZWNpbWFsUG9pbnQ+MDwvRGVjaW1hbFBvaW50Pg0KICAgIDxSb3VuZFR5cD4yPC9Sb3VuZFR5cD4NCiAgICA8TnVtVGV4dFR5cD4zPC9OdW1UZXh0VHlwPg0KICAgIDxDbGFzc1R5cD4zPC9DbGFzc1R5cD4NCiAgICA8RFRvdGFsWU1ESE1TPjIwMjYvMDcvMjMgMTI6MjA6MDY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2" Error="">PD94bWwgdmVyc2lvbj0iMS4wIiBlbmNvZGluZz0idXRmLTgiPz4NCjxMaW5rSW5mb0V4Y2VsIHhtbG5zOnhzaT0iaHR0cDovL3d3dy53My5vcmcvMjAwMS9YTUxTY2hlbWEtaW5zdGFuY2UiIHhtbG5zOnhzZD0iaHR0cDovL3d3dy53My5vcmcvMjAwMS9YTUxTY2hlbWEiPg0KICA8TGlua0luZm9Db3JlPg0KICAgIDxMaW5rSWQ+MTQ4MjwvTGlua0lkPg0KICAgIDxJbmZsb3dWYWw+Myw3MzAuNDwvSW5mbG93VmFsPg0KICAgIDxEaXNwVmFsPjMsNzMwLjQ8L0Rpc3BWYWw+DQogICAgPExhc3RVcGRUaW1lPjIwMjYvMDcvMzAgMTk6MTc6NTU8L0xhc3RVcGRUaW1lPg0KICAgIDxXb3Jrc2hlZXROTT5FVEM8L1dvcmtzaGVldE5NPg0KICAgIDxMaW5rQ2VsbEFkZHJlc3NBMT5BRzc8L0xpbmtDZWxsQWRkcmVzc0ExPg0KICAgIDxMaW5rQ2VsbEFkZHJlc3NSMUMxPlI3QzMz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A1MDAwMDAwMDAvMS8xLzI0Mi9LMTJa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lowMDAwMCM8L0l0ZW1JZD4NCiAgICA8RGlzcEl0ZW1JZD5LMTJaMDAwMDAwPC9EaXNwSXRlbUlkPg0KICAgIDxDb2xJZD5SMzAxMDAwMDAjPC9Db2xJZD4NCiAgICA8VGVtQXhpc1R5cD4xMDAwMDA8L1RlbUF4aXNUeXA+DQogICAgPE1lbnVObT7pgKPntZDosqHmlL/nirbmhYvoqIjnrpfmm7g8L01lbnVObT4NCiAgICA8SXRlbU5tPuiyoOWCteWPiuOBs+izh+acrOWQiOioiDwvSXRlbU5tPg0KICAgIDxDb2xObT7lvZPmnJ/ph5HpoY08L0NvbE5tPg0KICAgIDxPcmlnaW5hbFZhbD4zLDczMCw0MjIsOTYxLDAwMDwvT3JpZ2luYWxWYWw+DQogICAgPExhc3ROdW1WYWw+Myw3MzAsNDIyPC9MYXN0TnVtVmFsPg0KICAgIDxSYXdMaW5rVmFsPjMsNzMwLDQyMj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MTA8L0Vhc051bVZpZXdVbml0VHlwPg0KICAgIDxFYXNOdW1EZWNpbWFsUG9pbnQ+MT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87" Error="">PD94bWwgdmVyc2lvbj0iMS4wIiBlbmNvZGluZz0idXRmLTgiPz4NCjxMaW5rSW5mb0V4Y2VsIHhtbG5zOnhzaT0iaHR0cDovL3d3dy53My5vcmcvMjAwMS9YTUxTY2hlbWEtaW5zdGFuY2UiIHhtbG5zOnhzZD0iaHR0cDovL3d3dy53My5vcmcvMjAwMS9YTUxTY2hlbWEiPg0KICA8TGlua0luZm9Db3JlPg0KICAgIDxMaW5rSWQ+MTQ4NzwvTGlua0lkPg0KICAgIDxJbmZsb3dWYWw+MTQ0LjcyPC9JbmZsb3dWYWw+DQogICAgPERpc3BWYWw+MTQ0LjcyIDwvRGlzcFZhbD4NCiAgICA8TGFzdFVwZFRpbWU+MjAyNi8wNy8zMCAxOToxNzo1NTwvTGFzdFVwZFRpbWU+DQogICAgPFdvcmtzaGVldE5NPkVUQzwvV29ya3NoZWV0Tk0+DQogICAgPExpbmtDZWxsQWRkcmVzc0ExPkFHMjc8L0xpbmtDZWxsQWRkcmVzc0ExPg0KICAgIDxMaW5rQ2VsbEFkZHJlc3NSMUMxPlIyN0MzMzwvTGlua0NlbGxBZGRyZXNzUjFDMT4NCiAgICA8Q2VsbEJhY2tncm91bmRDb2xvcj42NTQ4NDwvQ2VsbEJhY2tncm91bmRDb2xvcj4NCiAgICA8Q2VsbEJhY2tncm91bmRDb2xvckluZGV4PjY8L0NlbGxCYWNrZ3JvdW5kQ29sb3JJbmRleD4NCiAgPC9MaW5rSW5mb0NvcmU+DQogIDxMaW5rSW5mb1hzYT4NCiAgICA8QXVJZD4wNTU5Ny8yNC8zLzEvRDIzMDMwMDEwMDAwMDAwMDAwMDAvMS8xLzI0Mi9LMjUwMDAwMDAjL1IzMDEwMDBa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zAwMTAwMDAwMDAwMDAwMDwvRHRLaW5kSWQ+DQogICAgPERvY1R5cD4xPC9Eb2NUeXA+DQogICAgPERvY1R5cE5tIC8+DQogICAgPFN1bUFjVHlwPjE8L1N1bUFjVHlwPg0KICAgIDxTaGVldFR5cD4yNDI8L1NoZWV0VHlwPg0KICAgIDxTaGVldE5tPumWi+ekuuaVsOWApOeiuuiqjSjplovnpLrljZjkvY0xKTwvU2hlZXRObT4NCiAgICA8SXRlbUlkPksyNTAwMDAwMCM8L0l0ZW1JZD4NCiAgICA8RGlzcEl0ZW1JZD5LMjUwMDAwMDAwPC9EaXNwSXRlbUlkPg0KICAgIDxDb2xJZD5SMzAxMDAwWjAjPC9Db2xJZD4NCiAgICA8VGVtQXhpc1R5cD4xMDAwMDA8L1RlbUF4aXNUeXA+DQogICAgPE1lbnVObT7vvJHmoKrlvZPjgZ/jgorliKnnm4o8L01lbnVObT4NCiAgICA8SXRlbU5tPuWfuuacrOeahO+8keagquW9k+OBn+OCiuW9k+acn+WIqeebiu+8iOimquS8muekvuOBruaJgOacieiAheOBq+W4sOWxnu+8iTwvSXRlbU5tPg0KICAgIDxDb2xObT7lvZPmnJ/lkIjoqIg8L0NvbE5tPg0KICAgIDxPcmlnaW5hbFZhbD4xNDQuNzI0PC9PcmlnaW5hbFZhbD4NCiAgICA8TGFzdE51bVZhbD4xNDQuNzI8L0xhc3ROdW1WYWw+DQogICAgPFJhd0xpbmtWYWw+MTQ0LjcyPC9SYXdMaW5rVmFsPg0KICAgIDxWaWV3VW5pdFR5cD4xPC9WaWV3VW5pdFR5cD4NCiAgICA8RGVjaW1hbFBvaW50PjI8L0RlY2ltYWxQb2ludD4NCiAgICA8Um91bmRUeXA+MTwvUm91bmRUeXA+DQogICAgPE51bVRleHRUeXA+MzwvTnVtVGV4dFR5cD4NCiAgICA8Q2xhc3NUeXA+MzwvQ2xhc3NUeXA+DQogICAgPERUb3RhbFlNREhNUz4yMDI2LzA3LzI0IDE1OjQ5OjUy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85" Error="">PD94bWwgdmVyc2lvbj0iMS4wIiBlbmNvZGluZz0idXRmLTgiPz4NCjxMaW5rSW5mb0V4Y2VsIHhtbG5zOnhzaT0iaHR0cDovL3d3dy53My5vcmcvMjAwMS9YTUxTY2hlbWEtaW5zdGFuY2UiIHhtbG5zOnhzZD0iaHR0cDovL3d3dy53My5vcmcvMjAwMS9YTUxTY2hlbWEiPg0KICA8TGlua0luZm9Db3JlPg0KICAgIDxMaW5rSWQ+MTQ4NTwvTGlua0lkPg0KICAgIDxJbmZsb3dWYWw+MjA4LDgyOCw1MTE8L0luZmxvd1ZhbD4NCiAgICA8RGlzcFZhbD4yMDgsODI4LDUxMSA8L0Rpc3BWYWw+DQogICAgPExhc3RVcGRUaW1lPjIwMjYvMDcvMzAgMTk6MTc6NTU8L0xhc3RVcGRUaW1lPg0KICAgIDxXb3Jrc2hlZXROTT5FVEM8L1dvcmtzaGVldE5NPg0KICAgIDxMaW5rQ2VsbEFkZHJlc3NBMT5BRzIzPC9MaW5rQ2VsbEFkZHJlc3NBMT4NCiAgICA8TGlua0NlbGxBZGRyZXNzUjFDMT5SMjNDMzM8L0xpbmtDZWxsQWRkcmVzc1IxQzE+DQogICAgPENlbGxCYWNrZ3JvdW5kQ29sb3I+NjU0ODQ8L0NlbGxCYWNrZ3JvdW5kQ29sb3I+DQogICAgPENlbGxCYWNrZ3JvdW5kQ29sb3JJbmRleD42PC9DZWxsQmFja2dyb3VuZENvbG9ySW5kZXg+DQogIDwvTGlua0luZm9Db3JlPg0KICA8TGlua0luZm9Yc2E+DQogICAgPEF1SWQ+MDU1OTcvMjQvMy8xL0QyMzAxNTAwNTAzNTAwMDAwMDAwLzEvMS8yNDIvSzEyNTA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E1MDA1MDM1MDAwMDAwMDA8L0R0S2luZElkPg0KICAgIDxEb2NUeXA+MTwvRG9jVHlwPg0KICAgIDxEb2NUeXBObSAvPg0KICAgIDxTdW1BY1R5cD4xPC9TdW1BY1R5cD4NCiAgICA8U2hlZXRUeXA+MjQyPC9TaGVldFR5cD4NCiAgICA8U2hlZXRObT7plovnpLrmlbDlgKTnorroqo0o6ZaL56S65Y2Y5L2NMSk8L1NoZWV0Tm0+DQogICAgPEl0ZW1JZD5LMTI1MDAwMDAjPC9JdGVtSWQ+DQogICAgPERpc3BJdGVtSWQ+SzEyNTAwMDAwMDwvRGlzcEl0ZW1JZD4NCiAgICA8Q29sSWQ+UjMwMTAwMDAwIzwvQ29sSWQ+DQogICAgPFRlbUF4aXNUeXA+MTAwMDAwPC9UZW1BeGlzVHlwPg0KICAgIDxNZW51Tm0+5qCq5byP5pWwPC9NZW51Tm0+DQogICAgPEl0ZW1ObT7mnJ/kuK3lubPlnYfmoKrlvI/mlbA8L0l0ZW1ObT4NCiAgICA8Q29sTm0+MjTmnJ8xUTwvQ29sTm0+DQogICAgPE9yaWdpbmFsVmFsPjIwOCw4MjgsNTExLjY0ODQ8L09yaWdpbmFsVmFsPg0KICAgIDxMYXN0TnVtVmFsPjIwOCw4MjgsNTExPC9MYXN0TnVtVmFsPg0KICAgIDxSYXdMaW5rVmFsPjIwOCw4MjgsNTExPC9SYXdMaW5rVmFsPg0KICAgIDxWaWV3VW5pdFR5cD4xPC9WaWV3VW5pdFR5cD4NCiAgICA8RGVjaW1hbFBvaW50PjA8L0RlY2ltYWxQb2ludD4NCiAgICA8Um91bmRUeXA+MjwvUm91bmRUeXA+DQogICAgPE51bVRleHRUeXA+MzwvTnVtVGV4dFR5cD4NCiAgICA8Q2xhc3NUeXA+MzwvQ2xhc3NUeXA+DQogICAgPERUb3RhbFlNREhNUz4yMDI2LzA3LzI0IDE1OjUwOjA1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271" Error="">PD94bWwgdmVyc2lvbj0iMS4wIiBlbmNvZGluZz0idXRmLTgiPz4NCjxMaW5rSW5mb0V4Y2VsIHhtbG5zOnhzaT0iaHR0cDovL3d3dy53My5vcmcvMjAwMS9YTUxTY2hlbWEtaW5zdGFuY2UiIHhtbG5zOnhzZD0iaHR0cDovL3d3dy53My5vcmcvMjAwMS9YTUxTY2hlbWEiPg0KICA8TGlua0luZm9Db3JlPg0KICAgIDxMaW5rSWQ+MTI3MTwvTGlua0lkPg0KICAgIDxJbmZsb3dWYWw+LTEsMzg1PC9JbmZsb3dWYWw+DQogICAgPERpc3BWYWw+LSgxMzg1KTwvRGlzcFZhbD4NCiAgICA8TGFzdFVwZFRpbWU+MjAyNi8wMi8wMiAxMDozMzoyOTwvTGFzdFVwZFRpbWU+DQogICAgPFdvcmtzaGVldE5NPlBM44CQSUZSU+OAkSA8L1dvcmtzaGVldE5NPg0KICAgIDxMaW5rQ2VsbEFkZHJlc3NBMT5UMTc8L0xpbmtDZWxsQWRkcmVzc0ExPg0KICAgIDxMaW5rQ2VsbEFkZHJlc3NSMUMxPlIxN0MyMDwvTGlua0NlbGxBZGRyZXNzUjFDMT4NCiAgICA8Q2VsbEJhY2tncm91bmRDb2xvcj4xNjc3NzIxNTwvQ2VsbEJhY2tncm91bmRDb2xvcj4NCiAgICA8Q2VsbEJhY2tncm91bmRDb2xvckluZGV4Pi00MTQyPC9DZWxsQmFja2dyb3VuZENvbG9ySW5kZXg+DQogIDwvTGlua0luZm9Db3JlPg0KICA8TGlua0luZm9Yc2E+DQogICAgPEF1SWQ+MDU1OTcvMjMvMy8zL0QyMzAwNTAxMDAxMDAwMDAwMDAwLzEvMS8yNDIvSzkwMDAwMDA0Ni9SMzAxMDAwMDAjLzEwMDAwMDwvQXVJZD4NCiAgICA8Q29tcGFueUlkPjA1NTk3PC9Db21wYW55SWQ+DQogICAgPEFjUGVyaW9kPjIzPC9BY1BlcmlvZD4NCiAgICA8UGVyaW9kVHlwPjM8L1BlcmlvZFR5cD4NCiAgICA8UGVyaW9kRHRsVHlwPjM8L1BlcmlvZER0bFR5cD4NCiAgICA8UGVyaW9kU3RhcnREYXRlPjIwMjUvMTA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2PC9JdGVtSWQ+DQogICAgPERpc3BJdGVtSWQ+SzIxMDQwMDQwPC9EaXNwSXRlbUlkPg0KICAgIDxDb2xJZD5SMzAxMDAwMDAjPC9Db2xJZD4NCiAgICA8VGVtQXhpc1R5cD4xMDAwMDA8L1RlbUF4aXNUeXA+DQogICAgPE1lbnVObT7pgKPntZDntJTmkI3nm4roqIjnrpfmm7g8L01lbnVObT4NCiAgICA8SXRlbU5tPumWouS/guS8muekvuaVtOeQhuaQjTwvSXRlbU5tPg0KICAgIDxDb2xObT7lvZPmnJ/ph5HpoY08L0NvbE5tPg0KICAgIDxPcmlnaW5hbFZhbD4tMSwzODUsMzE3LDAwMDwvT3JpZ2luYWxWYWw+DQogICAgPExhc3ROdW1WYWw+LTEsMzg1PC9MYXN0TnVtVmFsPg0KICAgIDxSYXdMaW5rVmFsPi0xLDM4NTwvUmF3TGlua1ZhbD4NCiAgICA8Vmlld1VuaXRUeXA+NzwvVmlld1VuaXRUeXA+DQogICAgPERlY2ltYWxQb2ludD4wPC9EZWNpbWFsUG9pbnQ+DQogICAgPFJvdW5kVHlwPjI8L1JvdW5kVHlwPg0KICAgIDxOdW1UZXh0VHlwPjE8L051bVRleHRUeXA+DQogICAgPENsYXNzVHlwPjM8L0NsYXNzVHlwPg0KICAgIDxEVG90YWxZTURITVM+MjAyNi8wMS8yOSAxMzo0MzowNzwvRFRvdGFsWU1ESE1TPg0KICAgIDxEaXNjbG9zdXJlSW5wdXRUeXA+MTwvRGlzY2xvc3VyZUlucHV0VHlwPg0KICA8L0xpbmtJbmZvWHNhPg0KICA8TGlua0luZm9DaGFuZ2VTZXR0aW5nPg0KICAgIDxaZXJvRGlzcFR5cD40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81" Error="">PD94bWwgdmVyc2lvbj0iMS4wIiBlbmNvZGluZz0idXRmLTgiPz4NCjxMaW5rSW5mb0V4Y2VsIHhtbG5zOnhzaT0iaHR0cDovL3d3dy53My5vcmcvMjAwMS9YTUxTY2hlbWEtaW5zdGFuY2UiIHhtbG5zOnhzZD0iaHR0cDovL3d3dy53My5vcmcvMjAwMS9YTUxTY2hlbWEiPg0KICA8TGlua0luZm9Db3JlPg0KICAgIDxMaW5rSWQ+MTQ4MTwvTGlua0lkPg0KICAgIDxJbmZsb3dWYWw+MzAuMjwvSW5mbG93VmFsPg0KICAgIDxEaXNwVmFsPjMwLjI8L0Rpc3BWYWw+DQogICAgPExhc3RVcGRUaW1lPjIwMjYvMDcvMzAgMTk6MTc6NTU8L0xhc3RVcGRUaW1lPg0KICAgIDxXb3Jrc2hlZXROTT5FVEM8L1dvcmtzaGVldE5NPg0KICAgIDxMaW5rQ2VsbEFkZHJlc3NBMT5BRzY8L0xpbmtDZWxsQWRkcmVzc0ExPg0KICAgIDxMaW5rQ2VsbEFkZHJlc3NSMUMxPlI2QzMzPC9MaW5rQ2VsbEFkZHJlc3NSMUMxPg0KICAgIDxDZWxsQmFja2dyb3VuZENvbG9yPjE2Nzc3MjE1PC9DZWxsQmFja2dyb3VuZENvbG9yPg0KICAgIDxDZWxsQmFja2dyb3VuZENvbG9ySW5kZXg+LTQxNDI8L0NlbGxCYWNrZ3JvdW5kQ29sb3JJbmRleD4NCiAgPC9MaW5rSW5mb0NvcmU+DQogIDxMaW5rSW5mb1hzYT4NCiAgICA8QXVJZD4wNTU5Ny8yNC8zLzEvRDIzMDE1MDA1MDA1MDAwMDAwMDAvMS8xLzI0Mi9LMTE0MD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TUwMDUwMDUwMDAwMDAwMDwvRHRLaW5kSWQ+DQogICAgPERvY1R5cD4xPC9Eb2NUeXA+DQogICAgPERvY1R5cE5tIC8+DQogICAgPFN1bUFjVHlwPjE8L1N1bUFjVHlwPg0KICAgIDxTaGVldFR5cD4yNDI8L1NoZWV0VHlwPg0KICAgIDxTaGVldE5tPumWi+ekuuaVsOWApOeiuuiqjSjplovnpLrljZjkvY0xKTwvU2hlZXRObT4NCiAgICA8SXRlbUlkPksxMTQwMDAwMCM8L0l0ZW1JZD4NCiAgICA8RGlzcEl0ZW1JZD5LMTE0MDAwMDAwPC9EaXNwSXRlbUlkPg0KICAgIDxDb2xJZD5SMzAxMDAwMDAjPC9Db2xJZD4NCiAgICA8VGVtQXhpc1R5cD4xMDAwMDA8L1RlbUF4aXNUeXA+DQogICAgPE1lbnVObT7ntYzllrbmiJDnuL48L01lbnVObT4NCiAgICA8SXRlbU5tPuimquS8muekvuOBruaJgOacieiAheOBq+W4sOWxnuOBmeOCi+W9k+acn+WIqeebijwvSXRlbU5tPg0KICAgIDxDb2xObT4yNOacnzFRPC9Db2xObT4NCiAgICA8T3JpZ2luYWxWYWw+MzAsMjIyLDYwMSwwMDA8L09yaWdpbmFsVmFsPg0KICAgIDxMYXN0TnVtVmFsPjMwLDIyMjwvTGFzdE51bVZhbD4NCiAgICA8UmF3TGlua1ZhbD4zMCwyMjI8L1Jhd0xpbmtWYWw+DQogICAgPFZpZXdVbml0VHlwPjc8L1ZpZXdVbml0VHlwPg0KICAgIDxEZWNpbWFsUG9pbnQ+MDwvRGVjaW1hbFBvaW50Pg0KICAgIDxSb3VuZFR5cD4yPC9Sb3VuZFR5cD4NCiAgICA8TnVtVGV4dFR5cD4zPC9OdW1UZXh0VHlwPg0KICAgIDxDbGFzc1R5cD4zPC9DbGFzc1R5cD4NCiAgICA8RFRvdGFsWU1ESE1TPjIwMjYvMDcvMjQgMTU6NDk6NTQ8L0RUb3RhbFlNREhNUz4NCiAgICA8RGlzY2xvc3VyZUlucHV0VHlwPjE8L0Rpc2Nsb3N1cmVJbnB1dFR5cD4NCiAgPC9MaW5rSW5mb1hzYT4NCiAgPExpbmtJbmZvQ2hhbmdlU2V0dGluZz4NCiAgICA8WmVyb0Rpc3BUeXA+NDwvWmVyb0Rpc3BUeXA+DQogICAgPEVhc051bVZpZXdVbml0VHlwPjEw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89" Error="">PD94bWwgdmVyc2lvbj0iMS4wIiBlbmNvZGluZz0idXRmLTgiPz4NCjxMaW5rSW5mb0V4Y2VsIHhtbG5zOnhzaT0iaHR0cDovL3d3dy53My5vcmcvMjAwMS9YTUxTY2hlbWEtaW5zdGFuY2UiIHhtbG5zOnhzZD0iaHR0cDovL3d3dy53My5vcmcvMjAwMS9YTUxTY2hlbWEiPg0KICA8TGlua0luZm9Db3JlPg0KICAgIDxMaW5rSWQ+MTQ4OTwvTGlua0lkPg0KICAgIDxJbmZsb3dWYWw+77yNPC9JbmZsb3dWYWw+DQogICAgPERpc3BWYWw+77yNPC9EaXNwVmFsPg0KICAgIDxMYXN0VXBkVGltZT4yMDI2LzA3LzMwIDE5OjE3OjU1PC9MYXN0VXBkVGltZT4NCiAgICA8V29ya3NoZWV0Tk0+UEzjgJBJRlJT44CRIDwvV29ya3NoZWV0Tk0+DQogICAgPExpbmtDZWxsQWRkcmVzc0ExPlUyOTwvTGlua0NlbGxBZGRyZXNzQTE+DQogICAgPExpbmtDZWxsQWRkcmVzc1IxQzE+UjI5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3L1IzMDM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c8L0l0ZW1JZD4NCiAgICA8RGlzcEl0ZW1JZD5LMjEwNjAyOTA8L0Rpc3BJdGVtSWQ+DQogICAgPENvbElkPlIzMDMwMDAwMCM8L0NvbElkPg0KICAgIDxUZW1BeGlzVHlwPjEwMDAwMDwvVGVtQXhpc1R5cD4NCiAgICA8TWVudU5tPumAo+e1kOe0lOaQjeebiuioiOeul+abuDwvTWVudU5tPg0KICAgIDxJdGVtTm0+44Gd44Gu5LuW44Gu6YeR6J6N6LK755SoPC9JdGVtTm0+DQogICAgPENvbE5tPuWvvuWJjeacn+Wil+a4m+eOhzwvQ29sTm0+DQogICAgPE9yaWdpbmFsVmFsPjAuMDAwPC9PcmlnaW5hbFZhbD4NCiAgICA8TGFzdE51bVZhbD7vvI08L0xhc3ROdW1WYWw+DQogICAgPFJhd0xpbmtWYWw+77yNPC9SYXdMaW5rVmFsPg0KICAgIDxWaWV3VW5pdFR5cD4xPC9WaWV3VW5pdFR5cD4NCiAgICA8RGVjaW1hbFBvaW50PjE8L0RlY2ltYWxQb2ludD4NCiAgICA8Um91bmRUeXA+MT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E8L1plcm9EaXNwVHlwPg0KICAgIDxFYXNOdW1WaWV3VW5pdFR5cD4xPC9FYXNOdW1WaWV3VW5pdFR5cD4NCiAgICA8RWFzTnVtRGVjaW1hbFBvaW50PjE8L0Vhc051bURlY2ltYWxQb2ludD4NCiAgICA8RWFzTnVtUm91bmRUeXA+MT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32" Error="">PD94bWwgdmVyc2lvbj0iMS4wIiBlbmNvZGluZz0idXRmLTgiPz4NCjxMaW5rSW5mb0V4Y2VsIHhtbG5zOnhzaT0iaHR0cDovL3d3dy53My5vcmcvMjAwMS9YTUxTY2hlbWEtaW5zdGFuY2UiIHhtbG5zOnhzZD0iaHR0cDovL3d3dy53My5vcmcvMjAwMS9YTUxTY2hlbWEiPg0KICA8TGlua0luZm9Db3JlPg0KICAgIDxMaW5rSWQ+MTQzMjwvTGlua0lkPg0KICAgIDxJbmZsb3dWYWw+MzIsMzU3PC9JbmZsb3dWYWw+DQogICAgPERpc3BWYWw+MzIsMzU3IDwvRGlzcFZhbD4NCiAgICA8TGFzdFVwZFRpbWU+MjAyNi8wNy8zMCAxOToxNzo1NTwvTGFzdFVwZFRpbWU+DQogICAgPFdvcmtzaGVldE5NPkNG44CQSUZSU+OAkTwvV29ya3NoZWV0Tk0+DQogICAgPExpbmtDZWxsQWRkcmVzc0ExPlM2PC9MaW5rQ2VsbEFkZHJlc3NBMT4NCiAgICA8TGlua0NlbGxBZGRyZXNzUjFDMT5SNkMxO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zMDAwMDAwMDAwLzEvMS8yNDIvSzkwMDAwMDA4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M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gxPC9JdGVtSWQ+DQogICAgPERpc3BJdGVtSWQ+SzYxMDEwMTAwPC9EaXNwSXRlbUlkPg0KICAgIDxDb2xJZD5SMzAxMDAwMDAjPC9Db2xJZD4NCiAgICA8VGVtQXhpc1R5cD4xMDAwMDA8L1RlbUF4aXNUeXA+DQogICAgPE1lbnVObT7pgKPntZBDRuioiOeul+abuDwvTWVudU5tPg0KICAgIDxJdGVtTm0+5Zub5Y2K5pyf57SU5Yip55uKPC9JdGVtTm0+DQogICAgPENvbE5tPuW9k+acn+mHkemhjTwvQ29sTm0+DQogICAgPE9yaWdpbmFsVmFsPjMyLDM1NywwNDEsMDAwPC9PcmlnaW5hbFZhbD4NCiAgICA8TGFzdE51bVZhbD4zMiwzNTc8L0xhc3ROdW1WYWw+DQogICAgPFJhd0xpbmtWYWw+MzIsMzU3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1" Error="">PD94bWwgdmVyc2lvbj0iMS4wIiBlbmNvZGluZz0idXRmLTgiPz4NCjxMaW5rSW5mb0V4Y2VsIHhtbG5zOnhzaT0iaHR0cDovL3d3dy53My5vcmcvMjAwMS9YTUxTY2hlbWEtaW5zdGFuY2UiIHhtbG5zOnhzZD0iaHR0cDovL3d3dy53My5vcmcvMjAwMS9YTUxTY2hlbWEiPg0KICA8TGlua0luZm9Db3JlPg0KICAgIDxMaW5rSWQ+MTM0MTwvTGlua0lkPg0KICAgIDxJbmZsb3dWYWw+ODAwLDU1MDwvSW5mbG93VmFsPg0KICAgIDxEaXNwVmFsPjgwMCw1NTAgPC9EaXNwVmFsPg0KICAgIDxMYXN0VXBkVGltZT4yMDI2LzA3LzMwIDE5OjE3OjU0PC9MYXN0VXBkVGltZT4NCiAgICA8V29ya3NoZWV0Tk0+UEzjgJBJRlJT44CRIDwvV29ya3NoZWV0Tk0+DQogICAgPExpbmtDZWxsQWRkcmVzc0ExPlU3PC9MaW5rQ2VsbEFkZHJlc3NBMT4NCiAgICA8TGlua0NlbGxBZGRyZXNzUjFDMT5SN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wPC9JdGVtSWQ+DQogICAgPERpc3BJdGVtSWQ+SzIxMDEwMDEwPC9EaXNwSXRlbUlkPg0KICAgIDxDb2xJZD5SMzAxMDAwMDAjPC9Db2xJZD4NCiAgICA8VGVtQXhpc1R5cD4xMDAwMDA8L1RlbUF4aXNUeXA+DQogICAgPE1lbnVObT7pgKPntZDntJTmkI3nm4roqIjnrpfmm7g8L01lbnVObT4NCiAgICA8SXRlbU5tPuWVhuWTgeOBruiyqeWjsuOBq+S/guOCi+WPjuebijwvSXRlbU5tPg0KICAgIDxDb2xObT7lvZPmnJ/ph5HpoY08L0NvbE5tPg0KICAgIDxPcmlnaW5hbFZhbD44MDAsNTUwLDY3MCwwMDA8L09yaWdpbmFsVmFsPg0KICAgIDxMYXN0TnVtVmFsPjgwMCw1NTA8L0xhc3ROdW1WYWw+DQogICAgPFJhd0xpbmtWYWw+ODAwLDU1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2" Error="">PD94bWwgdmVyc2lvbj0iMS4wIiBlbmNvZGluZz0idXRmLTgiPz4NCjxMaW5rSW5mb0V4Y2VsIHhtbG5zOnhzaT0iaHR0cDovL3d3dy53My5vcmcvMjAwMS9YTUxTY2hlbWEtaW5zdGFuY2UiIHhtbG5zOnhzZD0iaHR0cDovL3d3dy53My5vcmcvMjAwMS9YTUxTY2hlbWEiPg0KICA8TGlua0luZm9Db3JlPg0KICAgIDxMaW5rSWQ+MTM0MjwvTGlua0lkPg0KICAgIDxJbmZsb3dWYWw+MzMsNjk4PC9JbmZsb3dWYWw+DQogICAgPERpc3BWYWw+MzMsNjk4IDwvRGlzcFZhbD4NCiAgICA8TGFzdFVwZFRpbWU+MjAyNi8wNy8zMCAxOToxNzo1NDwvTGFzdFVwZFRpbWU+DQogICAgPFdvcmtzaGVldE5NPlBM44CQSUZSU+OAkSA8L1dvcmtzaGVldE5NPg0KICAgIDxMaW5rQ2VsbEFkZHJlc3NBMT5VODwvTGlua0NlbGxBZGRyZXNzQTE+DQogICAgPExpbmtDZWxsQWRkcmVzc1IxQzE+Ujh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TwvSXRlbUlkPg0KICAgIDxEaXNwSXRlbUlkPksyMTAxMDAyMDwvRGlzcEl0ZW1JZD4NCiAgICA8Q29sSWQ+UjMwMTAwMDAwIzwvQ29sSWQ+DQogICAgPFRlbUF4aXNUeXA+MTAwMDAwPC9UZW1BeGlzVHlwPg0KICAgIDxNZW51Tm0+6YCj57WQ57SU5pCN55uK6KiI566X5pu4PC9NZW51Tm0+DQogICAgPEl0ZW1ObT7jgrXjg7zjg5Pjgrnlj4rjgbPjgZ3jga7ku5bjga7osqnlo7Ljgavkv4Ljgovlj47nm4o8L0l0ZW1ObT4NCiAgICA8Q29sTm0+5b2T5pyf6YeR6aGNPC9Db2xObT4NCiAgICA8T3JpZ2luYWxWYWw+MzMsNjk4LDgzMywwMDA8L09yaWdpbmFsVmFsPg0KICAgIDxMYXN0TnVtVmFsPjMzLDY5ODwvTGFzdE51bVZhbD4NCiAgICA8UmF3TGlua1ZhbD4zMyw2OTg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43" Error="">PD94bWwgdmVyc2lvbj0iMS4wIiBlbmNvZGluZz0idXRmLTgiPz4NCjxMaW5rSW5mb0V4Y2VsIHhtbG5zOnhzaT0iaHR0cDovL3d3dy53My5vcmcvMjAwMS9YTUxTY2hlbWEtaW5zdGFuY2UiIHhtbG5zOnhzZD0iaHR0cDovL3d3dy53My5vcmcvMjAwMS9YTUxTY2hlbWEiPg0KICA8TGlua0luZm9Db3JlPg0KICAgIDxMaW5rSWQ+MTM0MzwvTGlua0lkPg0KICAgIDxJbmZsb3dWYWw+ODM0LDI0OTwvSW5mbG93VmFsPg0KICAgIDxEaXNwVmFsPjgzNCwyNDkgPC9EaXNwVmFsPg0KICAgIDxMYXN0VXBkVGltZT4yMDI2LzA3LzMwIDE5OjE3OjU0PC9MYXN0VXBkVGltZT4NCiAgICA8V29ya3NoZWV0Tk0+UEzjgJBJRlJT44CRIDwvV29ya3NoZWV0Tk0+DQogICAgPExpbmtDZWxsQWRkcmVzc0ExPlU5PC9MaW5rQ2VsbEFkZHJlc3NBMT4NCiAgICA8TGlua0NlbGxBZGRyZXNzUjFDMT5SO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xMDEwWj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57SU5pCN55uK6KiI566X5pu4PC9NZW51Tm0+DQogICAgPEl0ZW1ObT7lj47nm4rlkIjoqIg8L0l0ZW1ObT4NCiAgICA8Q29sTm0+5b2T5pyf6YeR6aGNPC9Db2xObT4NCiAgICA8T3JpZ2luYWxWYWw+ODM0LDI0OSw1MDMsMDAwPC9PcmlnaW5hbFZhbD4NCiAgICA8TGFzdE51bVZhbD44MzQsMjQ5PC9MYXN0TnVtVmFsPg0KICAgIDxSYXdMaW5rVmFsPjgzNCwyNDk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44" Error="">PD94bWwgdmVyc2lvbj0iMS4wIiBlbmNvZGluZz0idXRmLTgiPz4NCjxMaW5rSW5mb0V4Y2VsIHhtbG5zOnhzaT0iaHR0cDovL3d3dy53My5vcmcvMjAwMS9YTUxTY2hlbWEtaW5zdGFuY2UiIHhtbG5zOnhzZD0iaHR0cDovL3d3dy53My5vcmcvMjAwMS9YTUxTY2hlbWEiPg0KICA8TGlua0luZm9Db3JlPg0KICAgIDxMaW5rSWQ+MTM0NDwvTGlua0lkPg0KICAgIDxJbmZsb3dWYWw+LTcyMiw5MDI8L0luZmxvd1ZhbD4NCiAgICA8RGlzcFZhbD4oNzIyLDkwMik8L0Rpc3BWYWw+DQogICAgPExhc3RVcGRUaW1lPjIwMjYvMDcvMzAgMTk6MTc6NTQ8L0xhc3RVcGRUaW1lPg0KICAgIDxXb3Jrc2hlZXROTT5QTOOAkElGUlPjgJEgPC9Xb3Jrc2hlZXROTT4NCiAgICA8TGlua0NlbGxBZGRyZXNzQTE+VTEwPC9MaW5rQ2VsbEFkZHJlc3NBMT4NCiAgICA8TGlua0NlbGxBZGRyZXNzUjFDMT5SMTB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yMFo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IwWjAwIzwvSXRlbUlkPg0KICAgIDxEaXNwSXRlbUlkPksyMTAyMFowMDA8L0Rpc3BJdGVtSWQ+DQogICAgPENvbElkPlIzMDEwMDAwMCM8L0NvbElkPg0KICAgIDxUZW1BeGlzVHlwPjEwMDAwMDwvVGVtQXhpc1R5cD4NCiAgICA8TWVudU5tPumAo+e1kOe0lOaQjeebiuioiOeul+abuDwvTWVudU5tPg0KICAgIDxJdGVtTm0+5Y6f5L6hPC9JdGVtTm0+DQogICAgPENvbE5tPuW9k+acn+mHkemhjTwvQ29sTm0+DQogICAgPE9yaWdpbmFsVmFsPi03MjIsOTAyLDI5OCwwMDA8L09yaWdpbmFsVmFsPg0KICAgIDxMYXN0TnVtVmFsPi03MjIsOTAyPC9MYXN0TnVtVmFsPg0KICAgIDxSYXdMaW5rVmFsPi03MjIsOTAy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5" Error="">PD94bWwgdmVyc2lvbj0iMS4wIiBlbmNvZGluZz0idXRmLTgiPz4NCjxMaW5rSW5mb0V4Y2VsIHhtbG5zOnhzaT0iaHR0cDovL3d3dy53My5vcmcvMjAwMS9YTUxTY2hlbWEtaW5zdGFuY2UiIHhtbG5zOnhzZD0iaHR0cDovL3d3dy53My5vcmcvMjAwMS9YTUxTY2hlbWEiPg0KICA8TGlua0luZm9Db3JlPg0KICAgIDxMaW5rSWQ+MTM0NTwvTGlua0lkPg0KICAgIDxJbmZsb3dWYWw+MTExLDM0NzwvSW5mbG93VmFsPg0KICAgIDxEaXNwVmFsPjExMSwzNDcgPC9EaXNwVmFsPg0KICAgIDxMYXN0VXBkVGltZT4yMDI2LzA3LzMwIDE5OjE3OjU0PC9MYXN0VXBkVGltZT4NCiAgICA8V29ya3NoZWV0Tk0+UEzjgJBJRlJT44CRIDwvV29ya3NoZWV0Tk0+DQogICAgPExpbmtDZWxsQWRkcmVzc0ExPlUxMTwvTGlua0NlbGxBZGRyZXNzQTE+DQogICAgPExpbmtDZWxsQWRkcmVzc1IxQzE+UjEx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Mz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zMDAwMCM8L0l0ZW1JZD4NCiAgICA8RGlzcEl0ZW1JZD5LMjEwMzAwMDAwPC9EaXNwSXRlbUlkPg0KICAgIDxDb2xJZD5SMzAxMDAwMDAjPC9Db2xJZD4NCiAgICA8VGVtQXhpc1R5cD4xMDAwMDA8L1RlbUF4aXNUeXA+DQogICAgPE1lbnVObT7pgKPntZDntJTmkI3nm4roqIjnrpfmm7g8L01lbnVObT4NCiAgICA8SXRlbU5tPuWjsuS4iue3j+WIqeebijwvSXRlbU5tPg0KICAgIDxDb2xObT7lvZPmnJ/ph5HpoY08L0NvbE5tPg0KICAgIDxPcmlnaW5hbFZhbD4xMTEsMzQ3LDIwNSwwMDA8L09yaWdpbmFsVmFsPg0KICAgIDxMYXN0TnVtVmFsPjExMSwzNDc8L0xhc3ROdW1WYWw+DQogICAgPFJhd0xpbmtWYWw+MTExLDM0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6" Error="">PD94bWwgdmVyc2lvbj0iMS4wIiBlbmNvZGluZz0idXRmLTgiPz4NCjxMaW5rSW5mb0V4Y2VsIHhtbG5zOnhzaT0iaHR0cDovL3d3dy53My5vcmcvMjAwMS9YTUxTY2hlbWEtaW5zdGFuY2UiIHhtbG5zOnhzZD0iaHR0cDovL3d3dy53My5vcmcvMjAwMS9YTUxTY2hlbWEiPg0KICA8TGlua0luZm9Db3JlPg0KICAgIDxMaW5rSWQ+MTM0NjwvTGlua0lkPg0KICAgIDxJbmZsb3dWYWw+LTgzLDAyNTwvSW5mbG93VmFsPg0KICAgIDxEaXNwVmFsPig4MywwMjUpPC9EaXNwVmFsPg0KICAgIDxMYXN0VXBkVGltZT4yMDI2LzA3LzMwIDE5OjE3OjU0PC9MYXN0VXBkVGltZT4NCiAgICA8V29ya3NoZWV0Tk0+UEzjgJBJRlJT44CRIDwvV29ya3NoZWV0Tk0+DQogICAgPExpbmtDZWxsQWRkcmVzc0ExPlUxMjwvTGlua0NlbGxBZGRyZXNzQTE+DQogICAgPExpbmtDZWxsQWRkcmVzc1IxQzE+UjEy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y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I8L0l0ZW1JZD4NCiAgICA8RGlzcEl0ZW1JZD5LMjEwMzAxMDA8L0Rpc3BJdGVtSWQ+DQogICAgPENvbElkPlIzMDEwMDAwMCM8L0NvbElkPg0KICAgIDxUZW1BeGlzVHlwPjEwMDAwMDwvVGVtQXhpc1R5cD4NCiAgICA8TWVudU5tPumAo+e1kOe0lOaQjeebiuioiOeul+abuDwvTWVudU5tPg0KICAgIDxJdGVtTm0+6LKp5aOy6LK75Y+K44Gz5LiA6Iis566h55CG6LK7PC9JdGVtTm0+DQogICAgPENvbE5tPuW9k+acn+mHkemhjTwvQ29sTm0+DQogICAgPE9yaWdpbmFsVmFsPi04MywwMjUsODY4LDAwMDwvT3JpZ2luYWxWYWw+DQogICAgPExhc3ROdW1WYWw+LTgzLDAyNTwvTGFzdE51bVZhbD4NCiAgICA8UmF3TGlua1ZhbD4tODMsMDI1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48" Error="">PD94bWwgdmVyc2lvbj0iMS4wIiBlbmNvZGluZz0idXRmLTgiPz4NCjxMaW5rSW5mb0V4Y2VsIHhtbG5zOnhzaT0iaHR0cDovL3d3dy53My5vcmcvMjAwMS9YTUxTY2hlbWEtaW5zdGFuY2UiIHhtbG5zOnhzZD0iaHR0cDovL3d3dy53My5vcmcvMjAwMS9YTUxTY2hlbWEiPg0KICA8TGlua0luZm9Db3JlPg0KICAgIDxMaW5rSWQ+MTM0ODwvTGlua0lkPg0KICAgIDxJbmZsb3dWYWw+MTA3PC9JbmZsb3dWYWw+DQogICAgPERpc3BWYWw+MTA3IDwvRGlzcFZhbD4NCiAgICA8TGFzdFVwZFRpbWU+MjAyNi8wNy8zMCAxOToxNzo1NDwvTGFzdFVwZFRpbWU+DQogICAgPFdvcmtzaGVldE5NPlBM44CQSUZSU+OAkSA8L1dvcmtzaGVldE5NPg0KICAgIDxMaW5rQ2VsbEFkZHJlc3NBMT5VMTQ8L0xpbmtDZWxsQWRkcmVzc0ExPg0KICAgIDxMaW5rQ2VsbEFkZHJlc3NSMUMxPlIxN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zPC9JdGVtSWQ+DQogICAgPERpc3BJdGVtSWQ+SzIxMDQwMDEwPC9EaXNwSXRlbUlkPg0KICAgIDxDb2xJZD5SMzAxMDAwMDAjPC9Db2xJZD4NCiAgICA8VGVtQXhpc1R5cD4xMDAwMDA8L1RlbUF4aXNUeXA+DQogICAgPE1lbnVObT7pgKPntZDntJTmkI3nm4roqIjnrpfmm7g8L01lbnVObT4NCiAgICA8SXRlbU5tPuWbuuWumuizh+eUo+mZpOWjsuWNtOaQjeebijwvSXRlbU5tPg0KICAgIDxDb2xObT7lvZPmnJ/ph5HpoY08L0NvbE5tPg0KICAgIDxPcmlnaW5hbFZhbD4xMDcsMDI0LDAwMDwvT3JpZ2luYWxWYWw+DQogICAgPExhc3ROdW1WYWw+MTA3PC9MYXN0TnVtVmFsPg0KICAgIDxSYXdMaW5rVmFsPjEw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49" Error="">PD94bWwgdmVyc2lvbj0iMS4wIiBlbmNvZGluZz0idXRmLTgiPz4NCjxMaW5rSW5mb0V4Y2VsIHhtbG5zOnhzaT0iaHR0cDovL3d3dy53My5vcmcvMjAwMS9YTUxTY2hlbWEtaW5zdGFuY2UiIHhtbG5zOnhzZD0iaHR0cDovL3d3dy53My5vcmcvMjAwMS9YTUxTY2hlbWEiPg0KICA8TGlua0luZm9Db3JlPg0KICAgIDxMaW5rSWQ+MTM0OTwvTGlua0lkPg0KICAgIDxJbmZsb3dWYWw+LTY5NTwvSW5mbG93VmFsPg0KICAgIDxEaXNwVmFsPig2OTUpPC9EaXNwVmFsPg0KICAgIDxMYXN0VXBkVGltZT4yMDI2LzA3LzMwIDE5OjE3OjU0PC9MYXN0VXBkVGltZT4NCiAgICA8V29ya3NoZWV0Tk0+UEzjgJBJRlJT44CRIDwvV29ya3NoZWV0Tk0+DQogICAgPExpbmtDZWxsQWRkcmVzc0ExPlUxNTwvTGlua0NlbGxBZGRyZXNzQTE+DQogICAgPExpbmtDZWxsQWRkcmVzc1IxQzE+UjE1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Q8L0l0ZW1JZD4NCiAgICA8RGlzcEl0ZW1JZD5LMjEwNDAwMjA8L0Rpc3BJdGVtSWQ+DQogICAgPENvbElkPlIzMDEwMDAwMCM8L0NvbElkPg0KICAgIDxUZW1BeGlzVHlwPjEwMDAwMDwvVGVtQXhpc1R5cD4NCiAgICA8TWVudU5tPumAo+e1kOe0lOaQjeebiuioiOeul+abuDwvTWVudU5tPg0KICAgIDxJdGVtTm0+5Zu65a6a6LOH55Sj5rib5pCN5pCN5aSxPC9JdGVtTm0+DQogICAgPENvbE5tPuW9k+acn+mHkemhjTwvQ29sTm0+DQogICAgPE9yaWdpbmFsVmFsPi02OTUsODIwLDAwMDwvT3JpZ2luYWxWYWw+DQogICAgPExhc3ROdW1WYWw+LTY5NTwvTGFzdE51bVZhbD4NCiAgICA8UmF3TGlua1ZhbD4tNjk1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50" Error="">PD94bWwgdmVyc2lvbj0iMS4wIiBlbmNvZGluZz0idXRmLTgiPz4NCjxMaW5rSW5mb0V4Y2VsIHhtbG5zOnhzaT0iaHR0cDovL3d3dy53My5vcmcvMjAwMS9YTUxTY2hlbWEtaW5zdGFuY2UiIHhtbG5zOnhzZD0iaHR0cDovL3d3dy53My5vcmcvMjAwMS9YTUxTY2hlbWEiPg0KICA8TGlua0luZm9Db3JlPg0KICAgIDxMaW5rSWQ+MTM1MDwvTGlua0lkPg0KICAgIDxJbmZsb3dWYWw+MzwvSW5mbG93VmFsPg0KICAgIDxEaXNwVmFsPjMgPC9EaXNwVmFsPg0KICAgIDxMYXN0VXBkVGltZT4yMDI2LzA3LzMwIDE5OjE3OjU0PC9MYXN0VXBkVGltZT4NCiAgICA8V29ya3NoZWV0Tk0+UEzjgJBJRlJT44CRIDwvV29ya3NoZWV0Tk0+DQogICAgPExpbmtDZWxsQWRkcmVzc0ExPlUxNjwvTGlua0NlbGxBZGRyZXNzQTE+DQogICAgPExpbmtDZWxsQWRkcmVzc1IxQzE+UjE2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3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c8L0l0ZW1JZD4NCiAgICA8RGlzcEl0ZW1JZD5LMjEwNDAwNTA8L0Rpc3BJdGVtSWQ+DQogICAgPENvbElkPlIzMDEwMDAwMCM8L0NvbElkPg0KICAgIDxUZW1BeGlzVHlwPjEwMDAwMDwvVGVtQXhpc1R5cD4NCiAgICA8TWVudU5tPumAo+e1kOe0lOaQjeebiuioiOeul+abuDwvTWVudU5tPg0KICAgIDxJdGVtTm0+6Zai5L+C5Lya56S+5pW055CG55uKPC9JdGVtTm0+DQogICAgPENvbE5tPuW9k+acn+mHkemhjTwvQ29sTm0+DQogICAgPE9yaWdpbmFsVmFsPjMsMTM5LDAwMDwvT3JpZ2luYWxWYWw+DQogICAgPExhc3ROdW1WYWw+MzwvTGFzdE51bVZhbD4NCiAgICA8UmF3TGlua1ZhbD4z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51" Error="">PD94bWwgdmVyc2lvbj0iMS4wIiBlbmNvZGluZz0idXRmLTgiPz4NCjxMaW5rSW5mb0V4Y2VsIHhtbG5zOnhzaT0iaHR0cDovL3d3dy53My5vcmcvMjAwMS9YTUxTY2hlbWEtaW5zdGFuY2UiIHhtbG5zOnhzZD0iaHR0cDovL3d3dy53My5vcmcvMjAwMS9YTUxTY2hlbWEiPg0KICA8TGlua0luZm9Db3JlPg0KICAgIDxMaW5rSWQ+MTM1MTwvTGlua0lkPg0KICAgIDxJbmZsb3dWYWw+LTIwPC9JbmZsb3dWYWw+DQogICAgPERpc3BWYWw+LSgyMCk8L0Rpc3BWYWw+DQogICAgPExhc3RVcGRUaW1lPjIwMjYvMDcvMzAgMTk6MTc6NTQ8L0xhc3RVcGRUaW1lPg0KICAgIDxXb3Jrc2hlZXROTT5QTOOAkElGUlPjgJEgPC9Xb3Jrc2hlZXROTT4NCiAgICA8TGlua0NlbGxBZGRyZXNzQTE+VTE3PC9MaW5rQ2VsbEFkZHJlc3NBMT4NCiAgICA8TGlua0NlbGxBZGRyZXNzUjFDMT5SMTd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jwvSXRlbUlkPg0KICAgIDxEaXNwSXRlbUlkPksyMTA0MDA0MDwvRGlzcEl0ZW1JZD4NCiAgICA8Q29sSWQ+UjMwMTAwMDAwIzwvQ29sSWQ+DQogICAgPFRlbUF4aXNUeXA+MTAwMDAwPC9UZW1BeGlzVHlwPg0KICAgIDxNZW51Tm0+6YCj57WQ57SU5pCN55uK6KiI566X5pu4PC9NZW51Tm0+DQogICAgPEl0ZW1ObT7plqLkv4LkvJrnpL7mlbTnkIbmkI08L0l0ZW1ObT4NCiAgICA8Q29sTm0+5b2T5pyf6YeR6aGNPC9Db2xObT4NCiAgICA8T3JpZ2luYWxWYWw+LTIwLDg1MiwwMDA8L09yaWdpbmFsVmFsPg0KICAgIDxMYXN0TnVtVmFsPi0yMDwvTGFzdE51bVZhbD4NCiAgICA8UmF3TGlua1ZhbD4tMj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52" Error="">PD94bWwgdmVyc2lvbj0iMS4wIiBlbmNvZGluZz0idXRmLTgiPz4NCjxMaW5rSW5mb0V4Y2VsIHhtbG5zOnhzaT0iaHR0cDovL3d3dy53My5vcmcvMjAwMS9YTUxTY2hlbWEtaW5zdGFuY2UiIHhtbG5zOnhzZD0iaHR0cDovL3d3dy53My5vcmcvMjAwMS9YTUxTY2hlbWEiPg0KICA8TGlua0luZm9Db3JlPg0KICAgIDxMaW5rSWQ+MTM1MjwvTGlua0lkPg0KICAgIDxJbmZsb3dWYWw+MiwyNjI8L0luZmxvd1ZhbD4NCiAgICA8RGlzcFZhbD4yLDI2MiA8L0Rpc3BWYWw+DQogICAgPExhc3RVcGRUaW1lPjIwMjYvMDcvMzAgMTk6MTc6NTQ8L0xhc3RVcGRUaW1lPg0KICAgIDxXb3Jrc2hlZXROTT5QTOOAkElGUlPjgJEgPC9Xb3Jrc2hlZXROTT4NCiAgICA8TGlua0NlbGxBZGRyZXNzQTE+VTE4PC9MaW5rQ2VsbEFkZHJlc3NBMT4NCiAgICA8TGlua0NlbGxBZGRyZXNzUjFDMT5SMTh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ODwvSXRlbUlkPg0KICAgIDxEaXNwSXRlbUlkPksyMTA0MDgwMDwvRGlzcEl0ZW1JZD4NCiAgICA8Q29sSWQ+UjMwMTAwMDAwIzwvQ29sSWQ+DQogICAgPFRlbUF4aXNUeXA+MTAwMDAwPC9UZW1BeGlzVHlwPg0KICAgIDxNZW51Tm0+6YCj57WQ57SU5pCN55uK6KiI566X5pu4PC9NZW51Tm0+DQogICAgPEl0ZW1ObT7jgZ3jga7ku5bjga7lj47nm4o8L0l0ZW1ObT4NCiAgICA8Q29sTm0+5b2T5pyf6YeR6aGNPC9Db2xObT4NCiAgICA8T3JpZ2luYWxWYWw+MiwyNjIsMTQxLDAwMDwvT3JpZ2luYWxWYWw+DQogICAgPExhc3ROdW1WYWw+MiwyNjI8L0xhc3ROdW1WYWw+DQogICAgPFJhd0xpbmtWYWw+MiwyNjI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53" Error="">PD94bWwgdmVyc2lvbj0iMS4wIiBlbmNvZGluZz0idXRmLTgiPz4NCjxMaW5rSW5mb0V4Y2VsIHhtbG5zOnhzaT0iaHR0cDovL3d3dy53My5vcmcvMjAwMS9YTUxTY2hlbWEtaW5zdGFuY2UiIHhtbG5zOnhzZD0iaHR0cDovL3d3dy53My5vcmcvMjAwMS9YTUxTY2hlbWEiPg0KICA8TGlua0luZm9Db3JlPg0KICAgIDxMaW5rSWQ+MTM1MzwvTGlua0lkPg0KICAgIDxJbmZsb3dWYWw+LTEsNzkxPC9JbmZsb3dWYWw+DQogICAgPERpc3BWYWw+KDEsNzkxKTwvRGlzcFZhbD4NCiAgICA8TGFzdFVwZFRpbWU+MjAyNi8wNy8zMCAxOToxNzo1NDwvTGFzdFVwZFRpbWU+DQogICAgPFdvcmtzaGVldE5NPlBM44CQSUZSU+OAkSA8L1dvcmtzaGVldE5NPg0KICAgIDxMaW5rQ2VsbEFkZHJlc3NBMT5VMTk8L0xpbmtDZWxsQWRkcmVzc0ExPg0KICAgIDxMaW5rQ2VsbEFkZHJlc3NSMUMxPlIxO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O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5PC9JdGVtSWQ+DQogICAgPERpc3BJdGVtSWQ+SzIxMDQwOTAwPC9EaXNwSXRlbUlkPg0KICAgIDxDb2xJZD5SMzAxMDAwMDAjPC9Db2xJZD4NCiAgICA8VGVtQXhpc1R5cD4xMDAwMDA8L1RlbUF4aXNUeXA+DQogICAgPE1lbnVObT7pgKPntZDntJTmkI3nm4roqIjnrpfmm7g8L01lbnVObT4NCiAgICA8SXRlbU5tPuOBneOBruS7luOBruiyu+eUqDwvSXRlbU5tPg0KICAgIDxDb2xObT7lvZPmnJ/ph5HpoY08L0NvbE5tPg0KICAgIDxPcmlnaW5hbFZhbD4tMSw3OTEsNTA3LDAwMDwvT3JpZ2luYWxWYWw+DQogICAgPExhc3ROdW1WYWw+LTEsNzkxPC9MYXN0TnVtVmFsPg0KICAgIDxSYXdMaW5rVmFsPi0xLDc5M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4" Error="">PD94bWwgdmVyc2lvbj0iMS4wIiBlbmNvZGluZz0idXRmLTgiPz4NCjxMaW5rSW5mb0V4Y2VsIHhtbG5zOnhzaT0iaHR0cDovL3d3dy53My5vcmcvMjAwMS9YTUxTY2hlbWEtaW5zdGFuY2UiIHhtbG5zOnhzZD0iaHR0cDovL3d3dy53My5vcmcvMjAwMS9YTUxTY2hlbWEiPg0KICA8TGlua0luZm9Db3JlPg0KICAgIDxMaW5rSWQ+MTM1NDwvTGlua0lkPg0KICAgIDxJbmZsb3dWYWw+LTEzNTwvSW5mbG93VmFsPg0KICAgIDxEaXNwVmFsPigxMzUpPC9EaXNwVmFsPg0KICAgIDxMYXN0VXBkVGltZT4yMDI2LzA3LzMwIDE5OjE3OjU0PC9MYXN0VXBkVGltZT4NCiAgICA8V29ya3NoZWV0Tk0+UEzjgJBJRlJT44CRIDwvV29ya3NoZWV0Tk0+DQogICAgPExpbmtDZWxsQWRkcmVzc0ExPlUyMDwvTGlua0NlbGxBZGRyZXNzQTE+DQogICAgPExpbmtDZWxsQWRkcmVzc1IxQzE+UjIw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ND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0MFowMCM8L0l0ZW1JZD4NCiAgICA8RGlzcEl0ZW1JZD5LMjEwNDBaMDAwPC9EaXNwSXRlbUlkPg0KICAgIDxDb2xJZD5SMzAxMDAwMDAjPC9Db2xJZD4NCiAgICA8VGVtQXhpc1R5cD4xMDAwMDA8L1RlbUF4aXNUeXA+DQogICAgPE1lbnVObT7pgKPntZDntJTmkI3nm4roqIjnrpfmm7g8L01lbnVObT4NCiAgICA8SXRlbU5tPuOBneOBruS7luOBruWPjuebiuODu+iyu+eUqOWQiOioiDwvSXRlbU5tPg0KICAgIDxDb2xObT7lvZPmnJ/ph5HpoY08L0NvbE5tPg0KICAgIDxPcmlnaW5hbFZhbD4tMTM1LDg3NSwwMDA8L09yaWdpbmFsVmFsPg0KICAgIDxMYXN0TnVtVmFsPi0xMzU8L0xhc3ROdW1WYWw+DQogICAgPFJhd0xpbmtWYWw+LTEzN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55" Error="">PD94bWwgdmVyc2lvbj0iMS4wIiBlbmNvZGluZz0idXRmLTgiPz4NCjxMaW5rSW5mb0V4Y2VsIHhtbG5zOnhzaT0iaHR0cDovL3d3dy53My5vcmcvMjAwMS9YTUxTY2hlbWEtaW5zdGFuY2UiIHhtbG5zOnhzZD0iaHR0cDovL3d3dy53My5vcmcvMjAwMS9YTUxTY2hlbWEiPg0KICA8TGlua0luZm9Db3JlPg0KICAgIDxMaW5rSWQ+MTM1NTwvTGlua0lkPg0KICAgIDxJbmZsb3dWYWw+NSw2MjU8L0luZmxvd1ZhbD4NCiAgICA8RGlzcFZhbD41LDYyNSA8L0Rpc3BWYWw+DQogICAgPExhc3RVcGRUaW1lPjIwMjYvMDcvMzAgMTk6MTc6NTQ8L0xhc3RVcGRUaW1lPg0KICAgIDxXb3Jrc2hlZXROTT5QTOOAkElGUlPjgJEgPC9Xb3Jrc2hlZXROTT4NCiAgICA8TGlua0NlbGxBZGRyZXNzQTE+VTIzPC9MaW5rQ2VsbEFkZHJlc3NBMT4NCiAgICA8TGlua0NlbGxBZGRyZXNzUjFDMT5SMjN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TwvSXRlbUlkPg0KICAgIDxEaXNwSXRlbUlkPksyMTA2MDExMDwvRGlzcEl0ZW1JZD4NCiAgICA8Q29sSWQ+UjMwMTAwMDAwIzwvQ29sSWQ+DQogICAgPFRlbUF4aXNUeXA+MTAwMDAwPC9UZW1BeGlzVHlwPg0KICAgIDxNZW51Tm0+6YCj57WQ57SU5pCN55uK6KiI566X5pu4PC9NZW51Tm0+DQogICAgPEl0ZW1ObT7lj5flj5bliKnmga88L0l0ZW1ObT4NCiAgICA8Q29sTm0+5b2T5pyf6YeR6aGNPC9Db2xObT4NCiAgICA8T3JpZ2luYWxWYWw+NSw2MjUsODM2LDAwMDwvT3JpZ2luYWxWYWw+DQogICAgPExhc3ROdW1WYWw+NSw2MjU8L0xhc3ROdW1WYWw+DQogICAgPFJhd0xpbmtWYWw+NSw2MjU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6" Error="">PD94bWwgdmVyc2lvbj0iMS4wIiBlbmNvZGluZz0idXRmLTgiPz4NCjxMaW5rSW5mb0V4Y2VsIHhtbG5zOnhzaT0iaHR0cDovL3d3dy53My5vcmcvMjAwMS9YTUxTY2hlbWEtaW5zdGFuY2UiIHhtbG5zOnhzZD0iaHR0cDovL3d3dy53My5vcmcvMjAwMS9YTUxTY2hlbWEiPg0KICA8TGlua0luZm9Db3JlPg0KICAgIDxMaW5rSWQ+MTM1NjwvTGlua0lkPg0KICAgIDxJbmZsb3dWYWw+MSwyOTA8L0luZmxvd1ZhbD4NCiAgICA8RGlzcFZhbD4xLDI5MCA8L0Rpc3BWYWw+DQogICAgPExhc3RVcGRUaW1lPjIwMjYvMDcvMzAgMTk6MTc6NTQ8L0xhc3RVcGRUaW1lPg0KICAgIDxXb3Jrc2hlZXROTT5QTOOAkElGUlPjgJEgPC9Xb3Jrc2hlZXROTT4NCiAgICA8TGlua0NlbGxBZGRyZXNzQTE+VTI0PC9MaW5rQ2VsbEFkZHJlc3NBMT4NCiAgICA8TGlua0NlbGxBZGRyZXNzUjFDMT5SMjR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jwvSXRlbUlkPg0KICAgIDxEaXNwSXRlbUlkPksyMTA2MDEyMDwvRGlzcEl0ZW1JZD4NCiAgICA8Q29sSWQ+UjMwMTAwMDAwIzwvQ29sSWQ+DQogICAgPFRlbUF4aXNUeXA+MTAwMDAwPC9UZW1BeGlzVHlwPg0KICAgIDxNZW51Tm0+6YCj57WQ57SU5pCN55uK6KiI566X5pu4PC9NZW51Tm0+DQogICAgPEl0ZW1ObT7lj5flj5bphY3lvZPph5E8L0l0ZW1ObT4NCiAgICA8Q29sTm0+5b2T5pyf6YeR6aGNPC9Db2xObT4NCiAgICA8T3JpZ2luYWxWYWw+MSwyOTAsNzU5LDAwMDwvT3JpZ2luYWxWYWw+DQogICAgPExhc3ROdW1WYWw+MSwyOTA8L0xhc3ROdW1WYWw+DQogICAgPFJhd0xpbmtWYWw+MSwyOT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7" Error="">PD94bWwgdmVyc2lvbj0iMS4wIiBlbmNvZGluZz0idXRmLTgiPz4NCjxMaW5rSW5mb0V4Y2VsIHhtbG5zOnhzaT0iaHR0cDovL3d3dy53My5vcmcvMjAwMS9YTUxTY2hlbWEtaW5zdGFuY2UiIHhtbG5zOnhzZD0iaHR0cDovL3d3dy53My5vcmcvMjAwMS9YTUxTY2hlbWEiPg0KICA8TGlua0luZm9Db3JlPg0KICAgIDxMaW5rSWQ+MTM1NzwvTGlua0lkPg0KICAgIDxJbmZsb3dWYWw+MSwzMjQ8L0luZmxvd1ZhbD4NCiAgICA8RGlzcFZhbD4xLDMyNCA8L0Rpc3BWYWw+DQogICAgPExhc3RVcGRUaW1lPjIwMjYvMDcvMzAgMTk6MTc6NTQ8L0xhc3RVcGRUaW1lPg0KICAgIDxXb3Jrc2hlZXROTT5QTOOAkElGUlPjgJEgPC9Xb3Jrc2hlZXROTT4NCiAgICA8TGlua0NlbGxBZGRyZXNzQTE+VTI1PC9MaW5rQ2VsbEFkZHJlc3NBMT4NCiAgICA8TGlua0NlbGxBZGRyZXNzUjFDMT5SMjV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MzwvSXRlbUlkPg0KICAgIDxEaXNwSXRlbUlkPksyMTA2MDE5MDwvRGlzcEl0ZW1JZD4NCiAgICA8Q29sSWQ+UjMwMTAwMDAwIzwvQ29sSWQ+DQogICAgPFRlbUF4aXNUeXA+MTAwMDAwPC9UZW1BeGlzVHlwPg0KICAgIDxNZW51Tm0+6YCj57WQ57SU5pCN55uK6KiI566X5pu4PC9NZW51Tm0+DQogICAgPEl0ZW1ObT7jgZ3jga7ku5bjga7ph5Hono3lj47nm4o8L0l0ZW1ObT4NCiAgICA8Q29sTm0+5b2T5pyf6YeR6aGNPC9Db2xObT4NCiAgICA8T3JpZ2luYWxWYWw+MSwzMjQsMzI2LDAwMDwvT3JpZ2luYWxWYWw+DQogICAgPExhc3ROdW1WYWw+MSwzMjQ8L0xhc3ROdW1WYWw+DQogICAgPFJhd0xpbmtWYWw+MSwzMjQ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8" Error="">PD94bWwgdmVyc2lvbj0iMS4wIiBlbmNvZGluZz0idXRmLTgiPz4NCjxMaW5rSW5mb0V4Y2VsIHhtbG5zOnhzaT0iaHR0cDovL3d3dy53My5vcmcvMjAwMS9YTUxTY2hlbWEtaW5zdGFuY2UiIHhtbG5zOnhzZD0iaHR0cDovL3d3dy53My5vcmcvMjAwMS9YTUxTY2hlbWEiPg0KICA8TGlua0luZm9Db3JlPg0KICAgIDxMaW5rSWQ+MTM1ODwvTGlua0lkPg0KICAgIDxJbmZsb3dWYWw+OCwyNDA8L0luZmxvd1ZhbD4NCiAgICA8RGlzcFZhbD44LDI0MCA8L0Rpc3BWYWw+DQogICAgPExhc3RVcGRUaW1lPjIwMjYvMDcvMzAgMTk6MTc6NTQ8L0xhc3RVcGRUaW1lPg0KICAgIDxXb3Jrc2hlZXROTT5QTOOAkElGUlPjgJEgPC9Xb3Jrc2hlZXROTT4NCiAgICA8TGlua0NlbGxBZGRyZXNzQTE+VTI2PC9MaW5rQ2VsbEFkZHJlc3NBMT4NCiAgICA8TGlua0NlbGxBZGRyZXNzUjFDMT5SMjZ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DwvSXRlbUlkPg0KICAgIDxEaXNwSXRlbUlkPksyMTA2MDFaMDwvRGlzcEl0ZW1JZD4NCiAgICA8Q29sSWQ+UjMwMTAwMDAwIzwvQ29sSWQ+DQogICAgPFRlbUF4aXNUeXA+MTAwMDAwPC9UZW1BeGlzVHlwPg0KICAgIDxNZW51Tm0+6YCj57WQ57SU5pCN55uK6KiI566X5pu4PC9NZW51Tm0+DQogICAgPEl0ZW1ObT7ph5Hono3lj47nm4rlkIjoqIg8L0l0ZW1ObT4NCiAgICA8Q29sTm0+5b2T5pyf6YeR6aGNPC9Db2xObT4NCiAgICA8T3JpZ2luYWxWYWw+OCwyNDAsOTIxLDAwMDwvT3JpZ2luYWxWYWw+DQogICAgPExhc3ROdW1WYWw+OCwyNDA8L0xhc3ROdW1WYWw+DQogICAgPFJhd0xpbmtWYWw+OCwyND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59" Error="">PD94bWwgdmVyc2lvbj0iMS4wIiBlbmNvZGluZz0idXRmLTgiPz4NCjxMaW5rSW5mb0V4Y2VsIHhtbG5zOnhzaT0iaHR0cDovL3d3dy53My5vcmcvMjAwMS9YTUxTY2hlbWEtaW5zdGFuY2UiIHhtbG5zOnhzZD0iaHR0cDovL3d3dy53My5vcmcvMjAwMS9YTUxTY2hlbWEiPg0KICA8TGlua0luZm9Db3JlPg0KICAgIDxMaW5rSWQ+MTM1OTwvTGlua0lkPg0KICAgIDxJbmZsb3dWYWw+LTksMzY3PC9JbmZsb3dWYWw+DQogICAgPERpc3BWYWw+KDksMzY3KTwvRGlzcFZhbD4NCiAgICA8TGFzdFVwZFRpbWU+MjAyNi8wNy8zMCAxOToxNzo1NDwvTGFzdFVwZFRpbWU+DQogICAgPFdvcmtzaGVldE5NPlBM44CQSUZSU+OAkSA8L1dvcmtzaGVldE5NPg0KICAgIDxMaW5rQ2VsbEFkZHJlc3NBMT5VMjg8L0xpbmtDZWxsQWRkcmVzc0ExPg0KICAgIDxMaW5rQ2VsbEFkZHJlc3NSMUMxPlIyO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2PC9JdGVtSWQ+DQogICAgPERpc3BJdGVtSWQ+SzIxMDYwMjEwPC9EaXNwSXRlbUlkPg0KICAgIDxDb2xJZD5SMzAxMDAwMDAjPC9Db2xJZD4NCiAgICA8VGVtQXhpc1R5cD4xMDAwMDA8L1RlbUF4aXNUeXA+DQogICAgPE1lbnVObT7pgKPntZDntJTmkI3nm4roqIjnrpfmm7g8L01lbnVObT4NCiAgICA8SXRlbU5tPuaUr+aJleWIqeaBrzwvSXRlbU5tPg0KICAgIDxDb2xObT7lvZPmnJ/ph5HpoY08L0NvbE5tPg0KICAgIDxPcmlnaW5hbFZhbD4tOSwzNjcsOTI0LDAwMDwvT3JpZ2luYWxWYWw+DQogICAgPExhc3ROdW1WYWw+LTksMzY3PC9MYXN0TnVtVmFsPg0KICAgIDxSYXdMaW5rVmFsPi05LDM2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60" Error="">PD94bWwgdmVyc2lvbj0iMS4wIiBlbmNvZGluZz0idXRmLTgiPz4NCjxMaW5rSW5mb0V4Y2VsIHhtbG5zOnhzaT0iaHR0cDovL3d3dy53My5vcmcvMjAwMS9YTUxTY2hlbWEtaW5zdGFuY2UiIHhtbG5zOnhzZD0iaHR0cDovL3d3dy53My5vcmcvMjAwMS9YTUxTY2hlbWEiPg0KICA8TGlua0luZm9Db3JlPg0KICAgIDxMaW5rSWQ+MTM2MDwvTGlua0lkPg0KICAgIDxJbmZsb3dWYWw+LTksMzY3PC9JbmZsb3dWYWw+DQogICAgPERpc3BWYWw+KDksMzY3KTwvRGlzcFZhbD4NCiAgICA8TGFzdFVwZFRpbWU+MjAyNi8wNy8zMCAxOToxNzo1NDwvTGFzdFVwZFRpbWU+DQogICAgPFdvcmtzaGVldE5NPlBM44CQSUZSU+OAkSA8L1dvcmtzaGVldE5NPg0KICAgIDxMaW5rQ2VsbEFkZHJlc3NBMT5VMzA8L0xpbmtDZWxsQWRkcmVzc0ExPg0KICAgIDxMaW5rQ2VsbEFkZHJlc3NSMUMxPlIzM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O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4PC9JdGVtSWQ+DQogICAgPERpc3BJdGVtSWQ+SzIxMDYwMlowPC9EaXNwSXRlbUlkPg0KICAgIDxDb2xJZD5SMzAxMDAwMDAjPC9Db2xJZD4NCiAgICA8VGVtQXhpc1R5cD4xMDAwMDA8L1RlbUF4aXNUeXA+DQogICAgPE1lbnVObT7pgKPntZDntJTmkI3nm4roqIjnrpfmm7g8L01lbnVObT4NCiAgICA8SXRlbU5tPumHkeiejeiyu+eUqOWQiOioiDwvSXRlbU5tPg0KICAgIDxDb2xObT7lvZPmnJ/ph5HpoY08L0NvbE5tPg0KICAgIDxPcmlnaW5hbFZhbD4tOSwzNjcsOTI0LDAwMDwvT3JpZ2luYWxWYWw+DQogICAgPExhc3ROdW1WYWw+LTksMzY3PC9MYXN0TnVtVmFsPg0KICAgIDxSYXdMaW5rVmFsPi05LDM2N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61" Error="">PD94bWwgdmVyc2lvbj0iMS4wIiBlbmNvZGluZz0idXRmLTgiPz4NCjxMaW5rSW5mb0V4Y2VsIHhtbG5zOnhzaT0iaHR0cDovL3d3dy53My5vcmcvMjAwMS9YTUxTY2hlbWEtaW5zdGFuY2UiIHhtbG5zOnhzZD0iaHR0cDovL3d3dy53My5vcmcvMjAwMS9YTUxTY2hlbWEiPg0KICA8TGlua0luZm9Db3JlPg0KICAgIDxMaW5rSWQ+MTM2MTwvTGlua0lkPg0KICAgIDxJbmZsb3dWYWw+MTQsMDU5PC9JbmZsb3dWYWw+DQogICAgPERpc3BWYWw+MTQsMDU5IDwvRGlzcFZhbD4NCiAgICA8TGFzdFVwZFRpbWU+MjAyNi8wNy8zMCAxOToxNzo1NDwvTGFzdFVwZFRpbWU+DQogICAgPFdvcmtzaGVldE5NPlBM44CQSUZSU+OAkSA8L1dvcmtzaGVldE5NPg0KICAgIDxMaW5rQ2VsbEFkZHJlc3NBMT5VMzE8L0xpbmtDZWxsQWRkcmVzc0ExPg0KICAgIDxMaW5rQ2VsbEFkZHJlc3NSMUMxPlIzM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O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5PC9JdGVtSWQ+DQogICAgPERpc3BJdGVtSWQ+SzIxMDYwMzAwPC9EaXNwSXRlbUlkPg0KICAgIDxDb2xJZD5SMzAxMDAwMDAjPC9Db2xJZD4NCiAgICA8VGVtQXhpc1R5cD4xMDAwMDA8L1RlbUF4aXNUeXA+DQogICAgPE1lbnVObT7pgKPntZDntJTmkI3nm4roqIjnrpfmm7g8L01lbnVObT4NCiAgICA8SXRlbU5tPuaMgeWIhuazleOBq+OCiOOCi+aKleizh+aQjeebijwvSXRlbU5tPg0KICAgIDxDb2xObT7lvZPmnJ/ph5HpoY08L0NvbE5tPg0KICAgIDxPcmlnaW5hbFZhbD4xNCwwNTksMjA3LDAwMDwvT3JpZ2luYWxWYWw+DQogICAgPExhc3ROdW1WYWw+MTQsMDU5PC9MYXN0TnVtVmFsPg0KICAgIDxSYXdMaW5rVmFsPjE0LDA1O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62" Error="">PD94bWwgdmVyc2lvbj0iMS4wIiBlbmNvZGluZz0idXRmLTgiPz4NCjxMaW5rSW5mb0V4Y2VsIHhtbG5zOnhzaT0iaHR0cDovL3d3dy53My5vcmcvMjAwMS9YTUxTY2hlbWEtaW5zdGFuY2UiIHhtbG5zOnhzZD0iaHR0cDovL3d3dy53My5vcmcvMjAwMS9YTUxTY2hlbWEiPg0KICA8TGlua0luZm9Db3JlPg0KICAgIDxMaW5rSWQ+MTM2MjwvTGlua0lkPg0KICAgIDxJbmZsb3dWYWw+NDEsMTE3PC9JbmZsb3dWYWw+DQogICAgPERpc3BWYWw+NDEsMTE3IDwvRGlzcFZhbD4NCiAgICA8TGFzdFVwZFRpbWU+MjAyNi8wNy8zMCAxOToxNzo1NDwvTGFzdFVwZFRpbWU+DQogICAgPFdvcmtzaGVldE5NPlBM44CQSUZSU+OAkSA8L1dvcmtzaGVldE5NPg0KICAgIDxMaW5rQ2VsbEFkZHJlc3NBMT5VMzI8L0xpbmtDZWxsQWRkcmVzc0ExPg0KICAgIDxMaW5rQ2VsbEFkZHJlc3NSMUMxPlIzMk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xMDc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NzAwMDAjPC9JdGVtSWQ+DQogICAgPERpc3BJdGVtSWQ+SzIxMDcwMDAwMDwvRGlzcEl0ZW1JZD4NCiAgICA8Q29sSWQ+UjMwMTAwMDAwIzwvQ29sSWQ+DQogICAgPFRlbUF4aXNUeXA+MTAwMDAwPC9UZW1BeGlzVHlwPg0KICAgIDxNZW51Tm0+6YCj57WQ57SU5pCN55uK6KiI566X5pu4PC9NZW51Tm0+DQogICAgPEl0ZW1ObT7nqI7lvJXliY3lm5vljYrmnJ/liKnnm4o8L0l0ZW1ObT4NCiAgICA8Q29sTm0+5b2T5pyf6YeR6aGNPC9Db2xObT4NCiAgICA8T3JpZ2luYWxWYWw+NDEsMTE3LDY2NiwwMDA8L09yaWdpbmFsVmFsPg0KICAgIDxMYXN0TnVtVmFsPjQxLDExNzwvTGFzdE51bVZhbD4NCiAgICA8UmF3TGlua1ZhbD40MSwxMTc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3" Error="">PD94bWwgdmVyc2lvbj0iMS4wIiBlbmNvZGluZz0idXRmLTgiPz4NCjxMaW5rSW5mb0V4Y2VsIHhtbG5zOnhzaT0iaHR0cDovL3d3dy53My5vcmcvMjAwMS9YTUxTY2hlbWEtaW5zdGFuY2UiIHhtbG5zOnhzZD0iaHR0cDovL3d3dy53My5vcmcvMjAwMS9YTUxTY2hlbWEiPg0KICA8TGlua0luZm9Db3JlPg0KICAgIDxMaW5rSWQ+MTM2MzwvTGlua0lkPg0KICAgIDxJbmZsb3dWYWw+LTgsNzYwPC9JbmZsb3dWYWw+DQogICAgPERpc3BWYWw+KDgsNzYwKTwvRGlzcFZhbD4NCiAgICA8TGFzdFVwZFRpbWU+MjAyNi8wNy8zMCAxOToxNzo1NDwvTGFzdFVwZFRpbWU+DQogICAgPFdvcmtzaGVldE5NPlBM44CQSUZSU+OAkSA8L1dvcmtzaGVldE5NPg0KICAgIDxMaW5rQ2VsbEFkZHJlc3NBMT5VMzM8L0xpbmtDZWxsQWRkcmVzc0ExPg0KICAgIDxMaW5rQ2VsbEFkZHJlc3NSMUMxPlIzM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xMDgwWj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ODBaMDAjPC9JdGVtSWQ+DQogICAgPERpc3BJdGVtSWQ+SzIxMDgwWjAwMDwvRGlzcEl0ZW1JZD4NCiAgICA8Q29sSWQ+UjMwMTAwMDAwIzwvQ29sSWQ+DQogICAgPFRlbUF4aXNUeXA+MTAwMDAwPC9UZW1BeGlzVHlwPg0KICAgIDxNZW51Tm0+6YCj57WQ57SU5pCN55uK6KiI566X5pu4PC9NZW51Tm0+DQogICAgPEl0ZW1ObT7ms5XkurrmiYDlvpfnqI7osrvnlKg8L0l0ZW1ObT4NCiAgICA8Q29sTm0+5b2T5pyf6YeR6aGNPC9Db2xObT4NCiAgICA8T3JpZ2luYWxWYWw+LTgsNzYwLDYyNSwwMDA8L09yaWdpbmFsVmFsPg0KICAgIDxMYXN0TnVtVmFsPi04LDc2MDwvTGFzdE51bVZhbD4NCiAgICA8UmF3TGlua1ZhbD4tOCw3Nj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4" Error="">PD94bWwgdmVyc2lvbj0iMS4wIiBlbmNvZGluZz0idXRmLTgiPz4NCjxMaW5rSW5mb0V4Y2VsIHhtbG5zOnhzaT0iaHR0cDovL3d3dy53My5vcmcvMjAwMS9YTUxTY2hlbWEtaW5zdGFuY2UiIHhtbG5zOnhzZD0iaHR0cDovL3d3dy53My5vcmcvMjAwMS9YTUxTY2hlbWEiPg0KICA8TGlua0luZm9Db3JlPg0KICAgIDxMaW5rSWQ+MTM2NDwvTGlua0lkPg0KICAgIDxJbmZsb3dWYWw+MzIsMzU3PC9JbmZsb3dWYWw+DQogICAgPERpc3BWYWw+MzIsMzU3IDwvRGlzcFZhbD4NCiAgICA8TGFzdFVwZFRpbWU+MjAyNi8wNy8zMCAxOToxNzo1NDwvTGFzdFVwZFRpbWU+DQogICAgPFdvcmtzaGVldE5NPlBM44CQSUZSU+OAkSA8L1dvcmtzaGVldE5NPg0KICAgIDxMaW5rQ2VsbEFkZHJlc3NBMT5VMzQ8L0xpbmtDZWxsQWRkcmVzc0ExPg0KICAgIDxMaW5rQ2VsbEFkZHJlc3NSMUMxPlIzN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zMDA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MwMDAwMDAjPC9JdGVtSWQ+DQogICAgPERpc3BJdGVtSWQ+SzIzMDAwMDAwMDwvRGlzcEl0ZW1JZD4NCiAgICA8Q29sSWQ+UjMwMTAwMDAwIzwvQ29sSWQ+DQogICAgPFRlbUF4aXNUeXA+MTAwMDAwPC9UZW1BeGlzVHlwPg0KICAgIDxNZW51Tm0+6YCj57WQ57SU5pCN55uK6KiI566X5pu4PC9NZW51Tm0+DQogICAgPEl0ZW1ObT7lm5vljYrmnJ/ntJTliKnnm4o8L0l0ZW1ObT4NCiAgICA8Q29sTm0+5b2T5pyf6YeR6aGNPC9Db2xObT4NCiAgICA8T3JpZ2luYWxWYWw+MzIsMzU3LDA0MSwwMDA8L09yaWdpbmFsVmFsPg0KICAgIDxMYXN0TnVtVmFsPjMyLDM1NzwvTGFzdE51bVZhbD4NCiAgICA8UmF3TGlua1ZhbD4zMiwzNTc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5" Error="">PD94bWwgdmVyc2lvbj0iMS4wIiBlbmNvZGluZz0idXRmLTgiPz4NCjxMaW5rSW5mb0V4Y2VsIHhtbG5zOnhzaT0iaHR0cDovL3d3dy53My5vcmcvMjAwMS9YTUxTY2hlbWEtaW5zdGFuY2UiIHhtbG5zOnhzZD0iaHR0cDovL3d3dy53My5vcmcvMjAwMS9YTUxTY2hlbWEiPg0KICA8TGlua0luZm9Db3JlPg0KICAgIDxMaW5rSWQ+MTM2NTwvTGlua0lkPg0KICAgIDxJbmZsb3dWYWw+MzAsMjIyPC9JbmZsb3dWYWw+DQogICAgPERpc3BWYWw+MzAsMjIyIDwvRGlzcFZhbD4NCiAgICA8TGFzdFVwZFRpbWU+MjAyNi8wNy8zMCAxOToxNzo1NDwvTGFzdFVwZFRpbWU+DQogICAgPFdvcmtzaGVldE5NPlBM44CQSUZSU+OAkSA8L1dvcmtzaGVldE5NPg0KICAgIDxMaW5rQ2VsbEFkZHJlc3NBMT5VMzY8L0xpbmtDZWxsQWRkcmVzc0ExPg0KICAgIDxMaW5rQ2VsbEFkZHJlc3NSMUMxPlIzNk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0MDE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QwMTAwMDAjPC9JdGVtSWQ+DQogICAgPERpc3BJdGVtSWQ+SzI0MDEwMDAwMDwvRGlzcEl0ZW1JZD4NCiAgICA8Q29sSWQ+UjMwMTAwMDAwIzwvQ29sSWQ+DQogICAgPFRlbUF4aXNUeXA+MTAwMDAwPC9UZW1BeGlzVHlwPg0KICAgIDxNZW51Tm0+6YCj57WQ57SU5pCN55uK6KiI566X5pu4PC9NZW51Tm0+DQogICAgPEl0ZW1ObT7opqrkvJrnpL7jga7miYDmnInogIU8L0l0ZW1ObT4NCiAgICA8Q29sTm0+5b2T5pyf6YeR6aGNPC9Db2xObT4NCiAgICA8T3JpZ2luYWxWYWw+MzAsMjIyLDYwMSwwMDA8L09yaWdpbmFsVmFsPg0KICAgIDxMYXN0TnVtVmFsPjMwLDIyMjwvTGFzdE51bVZhbD4NCiAgICA8UmF3TGlua1ZhbD4zMCwyMjI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6" Error="">PD94bWwgdmVyc2lvbj0iMS4wIiBlbmNvZGluZz0idXRmLTgiPz4NCjxMaW5rSW5mb0V4Y2VsIHhtbG5zOnhzaT0iaHR0cDovL3d3dy53My5vcmcvMjAwMS9YTUxTY2hlbWEtaW5zdGFuY2UiIHhtbG5zOnhzZD0iaHR0cDovL3d3dy53My5vcmcvMjAwMS9YTUxTY2hlbWEiPg0KICA8TGlua0luZm9Db3JlPg0KICAgIDxMaW5rSWQ+MTM2NjwvTGlua0lkPg0KICAgIDxJbmZsb3dWYWw+MiwxMzQ8L0luZmxvd1ZhbD4NCiAgICA8RGlzcFZhbD4yLDEzNCA8L0Rpc3BWYWw+DQogICAgPExhc3RVcGRUaW1lPjIwMjYvMDcvMzAgMTk6MTc6NTQ8L0xhc3RVcGRUaW1lPg0KICAgIDxXb3Jrc2hlZXROTT5QTOOAkElGUlPjgJEgPC9Xb3Jrc2hlZXROTT4NCiAgICA8TGlua0NlbGxBZGRyZXNzQTE+VTM3PC9MaW5rQ2VsbEFkZHJlc3NBMT4NCiAgICA8TGlua0NlbGxBZGRyZXNzUjFDMT5SMzd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NDAy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IwMDAwIzwvSXRlbUlkPg0KICAgIDxEaXNwSXRlbUlkPksyNDAyMDAwMDA8L0Rpc3BJdGVtSWQ+DQogICAgPENvbElkPlIzMDEwMDAwMCM8L0NvbElkPg0KICAgIDxUZW1BeGlzVHlwPjEwMDAwMDwvVGVtQXhpc1R5cD4NCiAgICA8TWVudU5tPumAo+e1kOe0lOaQjeebiuioiOeul+abuDwvTWVudU5tPg0KICAgIDxJdGVtTm0+6Z2e5pSv6YWN5oyB5YiGPC9JdGVtTm0+DQogICAgPENvbE5tPuW9k+acn+mHkemhjTwvQ29sTm0+DQogICAgPE9yaWdpbmFsVmFsPjIsMTM0LDQ0MCwwMDA8L09yaWdpbmFsVmFsPg0KICAgIDxMYXN0TnVtVmFsPjIsMTM0PC9MYXN0TnVtVmFsPg0KICAgIDxSYXdMaW5rVmFsPjIsMTM0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67" Error="">PD94bWwgdmVyc2lvbj0iMS4wIiBlbmNvZGluZz0idXRmLTgiPz4NCjxMaW5rSW5mb0V4Y2VsIHhtbG5zOnhzaT0iaHR0cDovL3d3dy53My5vcmcvMjAwMS9YTUxTY2hlbWEtaW5zdGFuY2UiIHhtbG5zOnhzZD0iaHR0cDovL3d3dy53My5vcmcvMjAwMS9YTUxTY2hlbWEiPg0KICA8TGlua0luZm9Db3JlPg0KICAgIDxMaW5rSWQ+MTM2NzwvTGlua0lkPg0KICAgIDxJbmZsb3dWYWw+MzIsMzU3PC9JbmZsb3dWYWw+DQogICAgPERpc3BWYWw+MzIsMzU3IDwvRGlzcFZhbD4NCiAgICA8TGFzdFVwZFRpbWU+MjAyNi8wNy8zMCAxOToxNzo1NDwvTGFzdFVwZFRpbWU+DQogICAgPFdvcmtzaGVldE5NPlBM44CQSUZSU+OAkSA8L1dvcmtzaGVldE5NPg0KICAgIDxMaW5rQ2VsbEFkZHJlc3NBMT5VNTY8L0xpbmtDZWxsQWRkcmVzc0ExPg0KICAgIDxMaW5rQ2VsbEFkZHJlc3NSMUMxPlI1Nk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MxMDA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EwMDAwMDAjPC9JdGVtSWQ+DQogICAgPERpc3BJdGVtSWQ+SzMxMDAwMDAwMDwvRGlzcEl0ZW1JZD4NCiAgICA8Q29sSWQ+UjMwMTAwMDAwIzwvQ29sSWQ+DQogICAgPFRlbUF4aXNUeXA+MTAwMDAwPC9UZW1BeGlzVHlwPg0KICAgIDxNZW51Tm0+6YCj57WQ57SU5pCN55uK5Y+K44Gz44Gd44Gu5LuW44Gu5YyF5ous5Yip55uK6KiI566X5pu4PC9NZW51Tm0+DQogICAgPEl0ZW1ObT7lm5vljYrmnJ/ntJTliKnnm4o8L0l0ZW1ObT4NCiAgICA8Q29sTm0+5b2T5pyf6YeR6aGNPC9Db2xObT4NCiAgICA8T3JpZ2luYWxWYWw+MzIsMzU3LDA0MSwwMDA8L09yaWdpbmFsVmFsPg0KICAgIDxMYXN0TnVtVmFsPjMyLDM1NzwvTGFzdE51bVZhbD4NCiAgICA8UmF3TGlua1ZhbD4zMiwzNTc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68" Error="">PD94bWwgdmVyc2lvbj0iMS4wIiBlbmNvZGluZz0idXRmLTgiPz4NCjxMaW5rSW5mb0V4Y2VsIHhtbG5zOnhzaT0iaHR0cDovL3d3dy53My5vcmcvMjAwMS9YTUxTY2hlbWEtaW5zdGFuY2UiIHhtbG5zOnhzZD0iaHR0cDovL3d3dy53My5vcmcvMjAwMS9YTUxTY2hlbWEiPg0KICA8TGlua0luZm9Db3JlPg0KICAgIDxMaW5rSWQ+MTM2ODwvTGlua0lkPg0KICAgIDxJbmZsb3dWYWw+MTgsNzYwPC9JbmZsb3dWYWw+DQogICAgPERpc3BWYWw+MTgsNzYwIDwvRGlzcFZhbD4NCiAgICA8TGFzdFVwZFRpbWU+MjAyNi8wNy8zMCAxOToxNzo1NDwvTGFzdFVwZFRpbWU+DQogICAgPFdvcmtzaGVldE5NPlBM44CQSUZSU+OAkSA8L1dvcmtzaGVldE5NPg0KICAgIDxMaW5rQ2VsbEFkZHJlc3NBMT5VNTk8L0xpbmtDZWxsQWRkcmVzc0ExPg0KICAgIDxMaW5rQ2VsbEFkZHJlc3NSMUMxPlI1O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xPC9JdGVtSWQ+DQogICAgPERpc3BJdGVtSWQ+SzMyMDEwMTAwPC9EaXNwSXRlbUlkPg0KICAgIDxDb2xJZD5SMzAxMDAwMDAjPC9Db2xJZD4NCiAgICA8VGVtQXhpc1R5cD4xMDAwMDA8L1RlbUF4aXNUeXA+DQogICAgPE1lbnVObT7pgKPntZDntJTmkI3nm4rlj4rjgbPjgZ3jga7ku5bjga7ljIXmi6zliKnnm4roqIjnrpfmm7g8L01lbnVObT4NCiAgICA8SXRlbU5tPkZWVE9DSeOBrumHkeiejeizh+eUozwvSXRlbU5tPg0KICAgIDxDb2xObT7lvZPmnJ/ph5HpoY08L0NvbE5tPg0KICAgIDxPcmlnaW5hbFZhbD4xOCw3NjAsMDU1LDAwMDwvT3JpZ2luYWxWYWw+DQogICAgPExhc3ROdW1WYWw+MTgsNzYwPC9MYXN0TnVtVmFsPg0KICAgIDxSYXdMaW5rVmFsPjE4LDc2MD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69" Error="">PD94bWwgdmVyc2lvbj0iMS4wIiBlbmNvZGluZz0idXRmLTgiPz4NCjxMaW5rSW5mb0V4Y2VsIHhtbG5zOnhzaT0iaHR0cDovL3d3dy53My5vcmcvMjAwMS9YTUxTY2hlbWEtaW5zdGFuY2UiIHhtbG5zOnhzZD0iaHR0cDovL3d3dy53My5vcmcvMjAwMS9YTUxTY2hlbWEiPg0KICA8TGlua0luZm9Db3JlPg0KICAgIDxMaW5rSWQ+MTM2OTwvTGlua0lkPg0KICAgIDxJbmZsb3dWYWw+LTExODwvSW5mbG93VmFsPg0KICAgIDxEaXNwVmFsPigxMTgpPC9EaXNwVmFsPg0KICAgIDxMYXN0VXBkVGltZT4yMDI2LzA3LzMwIDE5OjE3OjU0PC9MYXN0VXBkVGltZT4NCiAgICA8V29ya3NoZWV0Tk0+UEzjgJBJRlJT44CRIDwvV29ya3NoZWV0Tk0+DQogICAgPExpbmtDZWxsQWRkcmVzc0ExPlU2MDwvTGlua0NlbGxBZGRyZXNzQTE+DQogICAgPExpbmtDZWxsQWRkcmVzc1IxQzE+UjYwQzIx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1MDAwMDAwMDAvMS8xLzI0Mi9LOTAwMDAwMDYy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jI8L0l0ZW1JZD4NCiAgICA8RGlzcEl0ZW1JZD5LMzIwMTAyMDA8L0Rpc3BJdGVtSWQ+DQogICAgPENvbElkPlIzMDEwMDAwMCM8L0NvbElkPg0KICAgIDxUZW1BeGlzVHlwPjEwMDAwMDwvVGVtQXhpc1R5cD4NCiAgICA8TWVudU5tPumAo+e1kOe0lOaQjeebiuWPiuOBs+OBneOBruS7luOBruWMheaLrOWIqeebiuioiOeul+abuDwvTWVudU5tPg0KICAgIDxJdGVtTm0+56K65a6a57Wm5LuY5Yi25bqm44Gu5YaN5ris5a6aPC9JdGVtTm0+DQogICAgPENvbE5tPuW9k+acn+mHkemhjTwvQ29sTm0+DQogICAgPE9yaWdpbmFsVmFsPi0xMTgsOTc3LDAwMDwvT3JpZ2luYWxWYWw+DQogICAgPExhc3ROdW1WYWw+LTExODwvTGFzdE51bVZhbD4NCiAgICA8UmF3TGlua1ZhbD4tMTE4PC9SYXdMaW5rVmFsPg0KICAgIDxWaWV3VW5pdFR5cD43PC9WaWV3VW5pdFR5cD4NCiAgICA8RGVjaW1hbFBvaW50PjA8L0RlY2ltYWxQb2ludD4NCiAgICA8Um91bmRUeXA+MjwvUm91bmRUeXA+DQogICAgPE51bVRleHRUeXA+MTwvTnVtVGV4dFR5cD4NCiAgICA8Q2xhc3NUeXA+MzwvQ2xhc3NUeXA+DQogICAgPERUb3RhbFlNREhNUz4yMDI2LzA3LzI0IDE1OjQ5OjQ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0" Error="">PD94bWwgdmVyc2lvbj0iMS4wIiBlbmNvZGluZz0idXRmLTgiPz4NCjxMaW5rSW5mb0V4Y2VsIHhtbG5zOnhzaT0iaHR0cDovL3d3dy53My5vcmcvMjAwMS9YTUxTY2hlbWEtaW5zdGFuY2UiIHhtbG5zOnhzZD0iaHR0cDovL3d3dy53My5vcmcvMjAwMS9YTUxTY2hlbWEiPg0KICA8TGlua0luZm9Db3JlPg0KICAgIDxMaW5rSWQ+MTM3MDwvTGlua0lkPg0KICAgIDxJbmZsb3dWYWw+MSwxOTE8L0luZmxvd1ZhbD4NCiAgICA8RGlzcFZhbD4xLDE5MSA8L0Rpc3BWYWw+DQogICAgPExhc3RVcGRUaW1lPjIwMjYvMDcvMzAgMTk6MTc6NTQ8L0xhc3RVcGRUaW1lPg0KICAgIDxXb3Jrc2hlZXROTT5QTOOAkElGUlPjgJEgPC9Xb3Jrc2hlZXROTT4NCiAgICA8TGlua0NlbGxBZGRyZXNzQTE+VTYxPC9MaW5rQ2VsbEFkZHJlc3NBMT4NCiAgICA8TGlua0NlbGxBZGRyZXNzUjFDMT5SNjF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UwMDAwMDAwMC8xLzEvMjQyL0s5MDAwMDAwNj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MzwvSXRlbUlkPg0KICAgIDxEaXNwSXRlbUlkPkszMjAxMDMwMDwvRGlzcEl0ZW1JZD4NCiAgICA8Q29sSWQ+UjMwMTAwMDAwIzwvQ29sSWQ+DQogICAgPFRlbUF4aXNUeXA+MTAwMDAwPC9UZW1BeGlzVHlwPg0KICAgIDxNZW51Tm0+6YCj57WQ57SU5pCN55uK5Y+K44Gz44Gd44Gu5LuW44Gu5YyF5ous5Yip55uK6KiI566X5pu4PC9NZW51Tm0+DQogICAgPEl0ZW1ObT7mjIHliIbms5XjgafkvJroqIjlh6bnkIbjgZXjgozjgabjgYTjgosK5oqV6LOH44Gr44GK44GR44KL44Gd44Gu5LuW44Gu5YyF5ous5Yip55uKPC9JdGVtTm0+DQogICAgPENvbE5tPuW9k+acn+mHkemhjTwvQ29sTm0+DQogICAgPE9yaWdpbmFsVmFsPjEsMTkxLDEyNCwwMDA8L09yaWdpbmFsVmFsPg0KICAgIDxMYXN0TnVtVmFsPjEsMTkxPC9MYXN0TnVtVmFsPg0KICAgIDxSYXdMaW5rVmFsPjEsMTkxPC9SYXdMaW5rVmFsPg0KICAgIDxWaWV3VW5pdFR5cD43PC9WaWV3VW5pdFR5cD4NCiAgICA8RGVjaW1hbFBvaW50PjA8L0RlY2ltYWxQb2ludD4NCiAgICA8Um91bmRUeXA+MjwvUm91bmRUeXA+DQogICAgPE51bVRleHRUeXA+MTwvTnVtVGV4dFR5cD4NCiAgICA8Q2xhc3NUeXA+MzwvQ2xhc3NUeXA+DQogICAgPERUb3RhbFlNREhNUz4yMDI2LzA3LzI0IDE1OjQ5OjQ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1" Error="">PD94bWwgdmVyc2lvbj0iMS4wIiBlbmNvZGluZz0idXRmLTgiPz4NCjxMaW5rSW5mb0V4Y2VsIHhtbG5zOnhzaT0iaHR0cDovL3d3dy53My5vcmcvMjAwMS9YTUxTY2hlbWEtaW5zdGFuY2UiIHhtbG5zOnhzZD0iaHR0cDovL3d3dy53My5vcmcvMjAwMS9YTUxTY2hlbWEiPg0KICA8TGlua0luZm9Db3JlPg0KICAgIDxMaW5rSWQ+MTM3MTwvTGlua0lkPg0KICAgIDxJbmZsb3dWYWw+MTksODMyPC9JbmZsb3dWYWw+DQogICAgPERpc3BWYWw+MTksODMyIDwvRGlzcFZhbD4NCiAgICA8TGFzdFVwZFRpbWU+MjAyNi8wNy8zMCAxOToxNzo1NDwvTGFzdFVwZFRpbWU+DQogICAgPFdvcmtzaGVldE5NPlBM44CQSUZSU+OAkSA8L1dvcmtzaGVldE5NPg0KICAgIDxMaW5rQ2VsbEFkZHJlc3NBMT5VNjI8L0xpbmtDZWxsQWRkcmVzc0ExPg0KICAgIDxMaW5rQ2VsbEFkZHJlc3NSMUMxPlI2Mk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N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0PC9JdGVtSWQ+DQogICAgPERpc3BJdGVtSWQ+SzMyMDFaMDAwPC9EaXNwSXRlbUlkPg0KICAgIDxDb2xJZD5SMzAxMDAwMDAjPC9Db2xJZD4NCiAgICA8VGVtQXhpc1R5cD4xMDAwMDA8L1RlbUF4aXNUeXA+DQogICAgPE1lbnVObT7pgKPntZDntJTmkI3nm4rlj4rjgbPjgZ3jga7ku5bjga7ljIXmi6zliKnnm4roqIjnrpfmm7g8L01lbnVObT4NCiAgICA8SXRlbU5tPue0lOaQjeebiuOBq+aMr+OCiuabv+OBiOOCieOCjOOCi+OBk+OBqOOBruOBquOBhArpoIXnm67lkIjoqIg8L0l0ZW1ObT4NCiAgICA8Q29sTm0+5b2T5pyf6YeR6aGNPC9Db2xObT4NCiAgICA8T3JpZ2luYWxWYWw+MTksODMyLDIwMiwwMDA8L09yaWdpbmFsVmFsPg0KICAgIDxMYXN0TnVtVmFsPjE5LDgzMjwvTGFzdE51bVZhbD4NCiAgICA8UmF3TGlua1ZhbD4xOSw4MzI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2" Error="">PD94bWwgdmVyc2lvbj0iMS4wIiBlbmNvZGluZz0idXRmLTgiPz4NCjxMaW5rSW5mb0V4Y2VsIHhtbG5zOnhzaT0iaHR0cDovL3d3dy53My5vcmcvMjAwMS9YTUxTY2hlbWEtaW5zdGFuY2UiIHhtbG5zOnhzZD0iaHR0cDovL3d3dy53My5vcmcvMjAwMS9YTUxTY2hlbWEiPg0KICA8TGlua0luZm9Db3JlPg0KICAgIDxMaW5rSWQ+MTM3MjwvTGlua0lkPg0KICAgIDxJbmZsb3dWYWw+MTYsNTMzPC9JbmZsb3dWYWw+DQogICAgPERpc3BWYWw+MTYsNTMzIDwvRGlzcFZhbD4NCiAgICA8TGFzdFVwZFRpbWU+MjAyNi8wNy8zMCAxOToxNzo1NDwvTGFzdFVwZFRpbWU+DQogICAgPFdvcmtzaGVldE5NPlBM44CQSUZSU+OAkSA8L1dvcmtzaGVldE5NPg0KICAgIDxMaW5rQ2VsbEFkZHJlc3NBMT5VNjQ8L0xpbmtDZWxsQWRkcmVzc0ExPg0KICAgIDxMaW5rQ2VsbEFkZHJlc3NSMUMxPlI2N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2PC9JdGVtSWQ+DQogICAgPERpc3BJdGVtSWQ+SzMyMDIwMTAwPC9EaXNwSXRlbUlkPg0KICAgIDxDb2xJZD5SMzAxMDAwMDAjPC9Db2xJZD4NCiAgICA8VGVtQXhpc1R5cD4xMDAwMDA8L1RlbUF4aXNUeXA+DQogICAgPE1lbnVObT7pgKPntZDntJTmkI3nm4rlj4rjgbPjgZ3jga7ku5bjga7ljIXmi6zliKnnm4roqIjnrpfmm7g8L01lbnVObT4NCiAgICA8SXRlbU5tPuWcqOWkluWWtualrea0u+WLleS9k+OBruaPm+eul+W3rumhjTwvSXRlbU5tPg0KICAgIDxDb2xObT7lvZPmnJ/ph5HpoY08L0NvbE5tPg0KICAgIDxPcmlnaW5hbFZhbD4xNiw1MzMsNjQyLDAwMDwvT3JpZ2luYWxWYWw+DQogICAgPExhc3ROdW1WYWw+MTYsNTMzPC9MYXN0TnVtVmFsPg0KICAgIDxSYXdMaW5rVmFsPjE2LDUzMzwvUmF3TGlua1ZhbD4NCiAgICA8Vmlld1VuaXRUeXA+NzwvVmlld1VuaXRUeXA+DQogICAgPERlY2ltYWxQb2ludD4wPC9EZWNpbWFsUG9pbnQ+DQogICAgPFJvdW5kVHlwPjI8L1JvdW5kVHlwPg0KICAgIDxOdW1UZXh0VHlwPjE8L051bVRleHRUeXA+DQogICAgPENsYXNzVHlwPjM8L0NsYXNzVHlwPg0KICAgIDxEVG90YWxZTURITVM+MjAyNi8wNy8yNCAxNTo0OTo0N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73" Error="">PD94bWwgdmVyc2lvbj0iMS4wIiBlbmNvZGluZz0idXRmLTgiPz4NCjxMaW5rSW5mb0V4Y2VsIHhtbG5zOnhzaT0iaHR0cDovL3d3dy53My5vcmcvMjAwMS9YTUxTY2hlbWEtaW5zdGFuY2UiIHhtbG5zOnhzZD0iaHR0cDovL3d3dy53My5vcmcvMjAwMS9YTUxTY2hlbWEiPg0KICA8TGlua0luZm9Db3JlPg0KICAgIDxMaW5rSWQ+MTM3MzwvTGlua0lkPg0KICAgIDxJbmZsb3dWYWw+NCw4NzM8L0luZmxvd1ZhbD4NCiAgICA8RGlzcFZhbD40LDg3MyA8L0Rpc3BWYWw+DQogICAgPExhc3RVcGRUaW1lPjIwMjYvMDcvMzAgMTk6MTc6NTQ8L0xhc3RVcGRUaW1lPg0KICAgIDxXb3Jrc2hlZXROTT5QTOOAkElGUlPjgJEgPC9Xb3Jrc2hlZXROTT4NCiAgICA8TGlua0NlbGxBZGRyZXNzQTE+VTY1PC9MaW5rQ2VsbEFkZHJlc3NBMT4NCiAgICA8TGlua0NlbGxBZGRyZXNzUjFDMT5SNjV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UwMDAwMDAwMC8xLzEvMjQyL0s5MDAwMDAwNjc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NzwvSXRlbUlkPg0KICAgIDxEaXNwSXRlbUlkPkszMjAyMDIwMDwvRGlzcEl0ZW1JZD4NCiAgICA8Q29sSWQ+UjMwMTAwMDAwIzwvQ29sSWQ+DQogICAgPFRlbUF4aXNUeXA+MTAwMDAwPC9UZW1BeGlzVHlwPg0KICAgIDxNZW51Tm0+6YCj57WQ57SU5pCN55uK5Y+K44Gz44Gd44Gu5LuW44Gu5YyF5ous5Yip55uK6KiI566X5pu4PC9NZW51Tm0+DQogICAgPEl0ZW1ObT7jgq3jg6Pjg4Pjgrfjg6Xjg7vjg5Xjg63jg7zjg7vjg5jjg4Pjgrg8L0l0ZW1ObT4NCiAgICA8Q29sTm0+5b2T5pyf6YeR6aGNPC9Db2xObT4NCiAgICA8T3JpZ2luYWxWYWw+NCw4NzMsNjM2LDAwMDwvT3JpZ2luYWxWYWw+DQogICAgPExhc3ROdW1WYWw+NCw4NzM8L0xhc3ROdW1WYWw+DQogICAgPFJhd0xpbmtWYWw+NCw4NzM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4" Error="">PD94bWwgdmVyc2lvbj0iMS4wIiBlbmNvZGluZz0idXRmLTgiPz4NCjxMaW5rSW5mb0V4Y2VsIHhtbG5zOnhzaT0iaHR0cDovL3d3dy53My5vcmcvMjAwMS9YTUxTY2hlbWEtaW5zdGFuY2UiIHhtbG5zOnhzZD0iaHR0cDovL3d3dy53My5vcmcvMjAwMS9YTUxTY2hlbWEiPg0KICA8TGlua0luZm9Db3JlPg0KICAgIDxMaW5rSWQ+MTM3NDwvTGlua0lkPg0KICAgIDxJbmZsb3dWYWw+MywwMDY8L0luZmxvd1ZhbD4NCiAgICA8RGlzcFZhbD4zLDAwNiA8L0Rpc3BWYWw+DQogICAgPExhc3RVcGRUaW1lPjIwMjYvMDcvMzAgMTk6MTc6NTQ8L0xhc3RVcGRUaW1lPg0KICAgIDxXb3Jrc2hlZXROTT5QTOOAkElGUlPjgJEgPC9Xb3Jrc2hlZXROTT4NCiAgICA8TGlua0NlbGxBZGRyZXNzQTE+VTY2PC9MaW5rQ2VsbEFkZHJlc3NBMT4NCiAgICA8TGlua0NlbGxBZGRyZXNzUjFDMT5SNjZ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UwMDAwMDAwMC8xLzEvMjQyL0s5MDAwMDAwNj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2ODwvSXRlbUlkPg0KICAgIDxEaXNwSXRlbUlkPkszMjAyMTAwMDwvRGlzcEl0ZW1JZD4NCiAgICA8Q29sSWQ+UjMwMTAwMDAwIzwvQ29sSWQ+DQogICAgPFRlbUF4aXNUeXA+MTAwMDAwPC9UZW1BeGlzVHlwPg0KICAgIDxNZW51Tm0+6YCj57WQ57SU5pCN55uK5Y+K44Gz44Gd44Gu5LuW44Gu5YyF5ous5Yip55uK6KiI566X5pu4PC9NZW51Tm0+DQogICAgPEl0ZW1ObT7mjIHliIbms5XjgafkvJroqIjlh6bnkIbjgZXjgozjgabjgYTjgosK5oqV6LOH44Gr44GK44GR44KL44Gd44Gu5LuW44Gu5YyF5ous5Yip55uKPC9JdGVtTm0+DQogICAgPENvbE5tPuW9k+acn+mHkemhjTwvQ29sTm0+DQogICAgPE9yaWdpbmFsVmFsPjMsMDA2LDMxOCwwMDA8L09yaWdpbmFsVmFsPg0KICAgIDxMYXN0TnVtVmFsPjMsMDA2PC9MYXN0TnVtVmFsPg0KICAgIDxSYXdMaW5rVmFsPjMsMDA2PC9SYXdMaW5rVmFsPg0KICAgIDxWaWV3VW5pdFR5cD43PC9WaWV3VW5pdFR5cD4NCiAgICA8RGVjaW1hbFBvaW50PjA8L0RlY2ltYWxQb2ludD4NCiAgICA8Um91bmRUeXA+MjwvUm91bmRUeXA+DQogICAgPE51bVRleHRUeXA+MTwvTnVtVGV4dFR5cD4NCiAgICA8Q2xhc3NUeXA+MzwvQ2xhc3NUeXA+DQogICAgPERUb3RhbFlNREhNUz4yMDI2LzA3LzI0IDE1OjQ5OjQ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75" Error="">PD94bWwgdmVyc2lvbj0iMS4wIiBlbmNvZGluZz0idXRmLTgiPz4NCjxMaW5rSW5mb0V4Y2VsIHhtbG5zOnhzaT0iaHR0cDovL3d3dy53My5vcmcvMjAwMS9YTUxTY2hlbWEtaW5zdGFuY2UiIHhtbG5zOnhzZD0iaHR0cDovL3d3dy53My5vcmcvMjAwMS9YTUxTY2hlbWEiPg0KICA8TGlua0luZm9Db3JlPg0KICAgIDxMaW5rSWQ+MTM3NTwvTGlua0lkPg0KICAgIDxJbmZsb3dWYWw+MjQsNDEzPC9JbmZsb3dWYWw+DQogICAgPERpc3BWYWw+MjQsNDEzIDwvRGlzcFZhbD4NCiAgICA8TGFzdFVwZFRpbWU+MjAyNi8wNy8zMCAxOToxNzo1NDwvTGFzdFVwZFRpbWU+DQogICAgPFdvcmtzaGVldE5NPlBM44CQSUZSU+OAkSA8L1dvcmtzaGVldE5NPg0KICAgIDxMaW5rQ2VsbEFkZHJlc3NBMT5VNjc8L0xpbmtDZWxsQWRkcmVzc0ExPg0KICAgIDxMaW5rQ2VsbEFkZHJlc3NSMUMxPlI2N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kwMDAwMDA2O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Y5PC9JdGVtSWQ+DQogICAgPERpc3BJdGVtSWQ+SzMyMDJaMDAwPC9EaXNwSXRlbUlkPg0KICAgIDxDb2xJZD5SMzAxMDAwMDAjPC9Db2xJZD4NCiAgICA8VGVtQXhpc1R5cD4xMDAwMDA8L1RlbUF4aXNUeXA+DQogICAgPE1lbnVObT7pgKPntZDntJTmkI3nm4rlj4rjgbPjgZ3jga7ku5bjga7ljIXmi6zliKnnm4roqIjnrpfmm7g8L01lbnVObT4NCiAgICA8SXRlbU5tPue0lOaQjeebiuOBq+OBneOBruW+jOOBq+aMr+OCiuabv+OBiOOCieOCjOOCiwrlj6/og73mgKfjga7jgYLjgovpoIXnm67lkIjoqIg8L0l0ZW1ObT4NCiAgICA8Q29sTm0+5b2T5pyf6YeR6aGNPC9Db2xObT4NCiAgICA8T3JpZ2luYWxWYWw+MjQsNDEzLDU5NiwwMDA8L09yaWdpbmFsVmFsPg0KICAgIDxMYXN0TnVtVmFsPjI0LDQxMzwvTGFzdE51bVZhbD4NCiAgICA8UmF3TGlua1ZhbD4yNCw0MTM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6" Error="">PD94bWwgdmVyc2lvbj0iMS4wIiBlbmNvZGluZz0idXRmLTgiPz4NCjxMaW5rSW5mb0V4Y2VsIHhtbG5zOnhzaT0iaHR0cDovL3d3dy53My5vcmcvMjAwMS9YTUxTY2hlbWEtaW5zdGFuY2UiIHhtbG5zOnhzZD0iaHR0cDovL3d3dy53My5vcmcvMjAwMS9YTUxTY2hlbWEiPg0KICA8TGlua0luZm9Db3JlPg0KICAgIDxMaW5rSWQ+MTM3NjwvTGlua0lkPg0KICAgIDxJbmZsb3dWYWw+NDQsMjQ1PC9JbmZsb3dWYWw+DQogICAgPERpc3BWYWw+NDQsMjQ1IDwvRGlzcFZhbD4NCiAgICA8TGFzdFVwZFRpbWU+MjAyNi8wNy8zMCAxOToxNzo1NDwvTGFzdFVwZFRpbWU+DQogICAgPFdvcmtzaGVldE5NPlBM44CQSUZSU+OAkSA8L1dvcmtzaGVldE5NPg0KICAgIDxMaW5rQ2VsbEFkZHJlc3NBMT5VNjg8L0xpbmtDZWxsQWRkcmVzc0ExPg0KICAgIDxMaW5rQ2VsbEFkZHJlc3NSMUMxPlI2OE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MyMFo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IwWjAwMDAjPC9JdGVtSWQ+DQogICAgPERpc3BJdGVtSWQ+SzMyMFowMDAwMDwvRGlzcEl0ZW1JZD4NCiAgICA8Q29sSWQ+UjMwMTAwMDAwIzwvQ29sSWQ+DQogICAgPFRlbUF4aXNUeXA+MTAwMDAwPC9UZW1BeGlzVHlwPg0KICAgIDxNZW51Tm0+6YCj57WQ57SU5pCN55uK5Y+K44Gz44Gd44Gu5LuW44Gu5YyF5ous5Yip55uK6KiI566X5pu4PC9NZW51Tm0+DQogICAgPEl0ZW1ObT7nqI7lvJXlvozjgZ3jga7ku5bjga7ljIXmi6zliKnnm4o8L0l0ZW1ObT4NCiAgICA8Q29sTm0+5b2T5pyf6YeR6aGNPC9Db2xObT4NCiAgICA8T3JpZ2luYWxWYWw+NDQsMjQ1LDc5OCwwMDA8L09yaWdpbmFsVmFsPg0KICAgIDxMYXN0TnVtVmFsPjQ0LDI0NTwvTGFzdE51bVZhbD4NCiAgICA8UmF3TGlua1ZhbD40NCwyNDU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7" Error="">PD94bWwgdmVyc2lvbj0iMS4wIiBlbmNvZGluZz0idXRmLTgiPz4NCjxMaW5rSW5mb0V4Y2VsIHhtbG5zOnhzaT0iaHR0cDovL3d3dy53My5vcmcvMjAwMS9YTUxTY2hlbWEtaW5zdGFuY2UiIHhtbG5zOnhzZD0iaHR0cDovL3d3dy53My5vcmcvMjAwMS9YTUxTY2hlbWEiPg0KICA8TGlua0luZm9Db3JlPg0KICAgIDxMaW5rSWQ+MTM3NzwvTGlua0lkPg0KICAgIDxJbmZsb3dWYWw+NzYsNjAyPC9JbmZsb3dWYWw+DQogICAgPERpc3BWYWw+NzYsNjAyIDwvRGlzcFZhbD4NCiAgICA8TGFzdFVwZFRpbWU+MjAyNi8wNy8zMCAxOToxNzo1NDwvTGFzdFVwZFRpbWU+DQogICAgPFdvcmtzaGVldE5NPlBM44CQSUZSU+OAkSA8L1dvcmtzaGVldE5NPg0KICAgIDxMaW5rQ2VsbEFkZHJlc3NBMT5VNjk8L0xpbmtDZWxsQWRkcmVzc0ExPg0KICAgIDxMaW5rQ2VsbEFkZHJlc3NSMUMxPlI2O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MzMDA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MwMDAwMDAjPC9JdGVtSWQ+DQogICAgPERpc3BJdGVtSWQ+SzMzMDAwMDAwMDwvRGlzcEl0ZW1JZD4NCiAgICA8Q29sSWQ+UjMwMTAwMDAwIzwvQ29sSWQ+DQogICAgPFRlbUF4aXNUeXA+MTAwMDAwPC9UZW1BeGlzVHlwPg0KICAgIDxNZW51Tm0+6YCj57WQ57SU5pCN55uK5Y+K44Gz44Gd44Gu5LuW44Gu5YyF5ous5Yip55uK6KiI566X5pu4PC9NZW51Tm0+DQogICAgPEl0ZW1ObT7lm5vljYrmnJ/ljIXmi6zliKnnm4o8L0l0ZW1ObT4NCiAgICA8Q29sTm0+5b2T5pyf6YeR6aGNPC9Db2xObT4NCiAgICA8T3JpZ2luYWxWYWw+NzYsNjAyLDgzOSwwMDA8L09yaWdpbmFsVmFsPg0KICAgIDxMYXN0TnVtVmFsPjc2LDYwMjwvTGFzdE51bVZhbD4NCiAgICA8UmF3TGlua1ZhbD43Niw2MDI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8" Error="">PD94bWwgdmVyc2lvbj0iMS4wIiBlbmNvZGluZz0idXRmLTgiPz4NCjxMaW5rSW5mb0V4Y2VsIHhtbG5zOnhzaT0iaHR0cDovL3d3dy53My5vcmcvMjAwMS9YTUxTY2hlbWEtaW5zdGFuY2UiIHhtbG5zOnhzZD0iaHR0cDovL3d3dy53My5vcmcvMjAwMS9YTUxTY2hlbWEiPg0KICA8TGlua0luZm9Db3JlPg0KICAgIDxMaW5rSWQ+MTM3ODwvTGlua0lkPg0KICAgIDxJbmZsb3dWYWw+NzEsNjg5PC9JbmZsb3dWYWw+DQogICAgPERpc3BWYWw+NzEsNjg5IDwvRGlzcFZhbD4NCiAgICA8TGFzdFVwZFRpbWU+MjAyNi8wNy8zMCAxOToxNzo1NDwvTGFzdFVwZFRpbWU+DQogICAgPFdvcmtzaGVldE5NPlBM44CQSUZSU+OAkSA8L1dvcmtzaGVldE5NPg0KICAgIDxMaW5rQ2VsbEFkZHJlc3NBMT5VNzE8L0xpbmtDZWxsQWRkcmVzc0ExPg0KICAgIDxMaW5rQ2VsbEFkZHJlc3NSMUMxPlI3MU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M1MDE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UwMTAwMDAjPC9JdGVtSWQ+DQogICAgPERpc3BJdGVtSWQ+SzM1MDEwMDAwMDwvRGlzcEl0ZW1JZD4NCiAgICA8Q29sSWQ+UjMwMTAwMDAwIzwvQ29sSWQ+DQogICAgPFRlbUF4aXNUeXA+MTAwMDAwPC9UZW1BeGlzVHlwPg0KICAgIDxNZW51Tm0+6YCj57WQ57SU5pCN55uK5Y+K44Gz44Gd44Gu5LuW44Gu5YyF5ous5Yip55uK6KiI566X5pu4PC9NZW51Tm0+DQogICAgPEl0ZW1ObT7opqrkvJrnpL7jga7miYDmnInogIU8L0l0ZW1ObT4NCiAgICA8Q29sTm0+5b2T5pyf6YeR6aGNPC9Db2xObT4NCiAgICA8T3JpZ2luYWxWYWw+NzEsNjg5LDI0MSwwMDA8L09yaWdpbmFsVmFsPg0KICAgIDxMYXN0TnVtVmFsPjcxLDY4OTwvTGFzdE51bVZhbD4NCiAgICA8UmF3TGlua1ZhbD43MSw2ODk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79" Error="">PD94bWwgdmVyc2lvbj0iMS4wIiBlbmNvZGluZz0idXRmLTgiPz4NCjxMaW5rSW5mb0V4Y2VsIHhtbG5zOnhzaT0iaHR0cDovL3d3dy53My5vcmcvMjAwMS9YTUxTY2hlbWEtaW5zdGFuY2UiIHhtbG5zOnhzZD0iaHR0cDovL3d3dy53My5vcmcvMjAwMS9YTUxTY2hlbWEiPg0KICA8TGlua0luZm9Db3JlPg0KICAgIDxMaW5rSWQ+MTM3OTwvTGlua0lkPg0KICAgIDxJbmZsb3dWYWw+NCw5MTM8L0luZmxvd1ZhbD4NCiAgICA8RGlzcFZhbD40LDkxMyA8L0Rpc3BWYWw+DQogICAgPExhc3RVcGRUaW1lPjIwMjYvMDcvMzAgMTk6MTc6NTQ8L0xhc3RVcGRUaW1lPg0KICAgIDxXb3Jrc2hlZXROTT5QTOOAkElGUlPjgJEgPC9Xb3Jrc2hlZXROTT4NCiAgICA8TGlua0NlbGxBZGRyZXNzQTE+VTcyPC9MaW5rQ2VsbEFkZHJlc3NBMT4NCiAgICA8TGlua0NlbGxBZGRyZXNzUjFDMT5SNzJDMjE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UwMDAwMDAwMC8xLzEvMjQyL0szNTAy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M1MDIwMDAwIzwvSXRlbUlkPg0KICAgIDxEaXNwSXRlbUlkPkszNTAyMDAwMDA8L0Rpc3BJdGVtSWQ+DQogICAgPENvbElkPlIzMDEwMDAwMCM8L0NvbElkPg0KICAgIDxUZW1BeGlzVHlwPjEwMDAwMDwvVGVtQXhpc1R5cD4NCiAgICA8TWVudU5tPumAo+e1kOe0lOaQjeebiuWPiuOBs+OBneOBruS7luOBruWMheaLrOWIqeebiuioiOeul+abuDwvTWVudU5tPg0KICAgIDxJdGVtTm0+6Z2e5pSv6YWN5oyB5YiGPC9JdGVtTm0+DQogICAgPENvbE5tPuW9k+acn+mHkemhjTwvQ29sTm0+DQogICAgPE9yaWdpbmFsVmFsPjQsOTEzLDU5OCwwMDA8L09yaWdpbmFsVmFsPg0KICAgIDxMYXN0TnVtVmFsPjQsOTEzPC9MYXN0TnVtVmFsPg0KICAgIDxSYXdMaW5rVmFsPjQsOTEzPC9SYXdMaW5rVmFsPg0KICAgIDxWaWV3VW5pdFR5cD43PC9WaWV3VW5pdFR5cD4NCiAgICA8RGVjaW1hbFBvaW50PjA8L0RlY2ltYWxQb2ludD4NCiAgICA8Um91bmRUeXA+MjwvUm91bmRUeXA+DQogICAgPE51bVRleHRUeXA+MTwvTnVtVGV4dFR5cD4NCiAgICA8Q2xhc3NUeXA+MzwvQ2xhc3NUeXA+DQogICAgPERUb3RhbFlNREhNUz4yMDI2LzA3LzI0IDE1OjQ5OjQ3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0" Error="">PD94bWwgdmVyc2lvbj0iMS4wIiBlbmNvZGluZz0idXRmLTgiPz4NCjxMaW5rSW5mb0V4Y2VsIHhtbG5zOnhzaT0iaHR0cDovL3d3dy53My5vcmcvMjAwMS9YTUxTY2hlbWEtaW5zdGFuY2UiIHhtbG5zOnhzZD0iaHR0cDovL3d3dy53My5vcmcvMjAwMS9YTUxTY2hlbWEiPg0KICA8TGlua0luZm9Db3JlPg0KICAgIDxMaW5rSWQ+MTM4MDwvTGlua0lkPg0KICAgIDxJbmZsb3dWYWw+NzYsNjAyPC9JbmZsb3dWYWw+DQogICAgPERpc3BWYWw+NzYsNjAyIDwvRGlzcFZhbD4NCiAgICA8TGFzdFVwZFRpbWU+MjAyNi8wNy8zMCAxOToxNzo1NDwvTGFzdFVwZFRpbWU+DQogICAgPFdvcmtzaGVldE5NPlBM44CQSUZSU+OAkSA8L1dvcmtzaGVldE5NPg0KICAgIDxMaW5rQ2VsbEFkZHJlc3NBMT5VNzM8L0xpbmtDZWxsQWRkcmVzc0ExPg0KICAgIDxMaW5rQ2VsbEFkZHJlc3NSMUMxPlI3M0MyMT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NTAwMDAwMDAwLzEvMS8yNDIvSzM1MFo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zUwWjAwMDAjPC9JdGVtSWQ+DQogICAgPERpc3BJdGVtSWQ+SzM1MFowMDAwMDwvRGlzcEl0ZW1JZD4NCiAgICA8Q29sSWQ+UjMwMTAwMDAwIzwvQ29sSWQ+DQogICAgPFRlbUF4aXNUeXA+MTAwMDAwPC9UZW1BeGlzVHlwPg0KICAgIDxNZW51Tm0+6YCj57WQ57SU5pCN55uK5Y+K44Gz44Gd44Gu5LuW44Gu5YyF5ous5Yip55uK6KiI566X5pu4PC9NZW51Tm0+DQogICAgPEl0ZW1ObT7oqIg8L0l0ZW1ObT4NCiAgICA8Q29sTm0+5b2T5pyf6YeR6aGNPC9Db2xObT4NCiAgICA8T3JpZ2luYWxWYWw+NzYsNjAyLDgzOSwwMDA8L09yaWdpbmFsVmFsPg0KICAgIDxMYXN0TnVtVmFsPjc2LDYwMjwvTGFzdE51bVZhbD4NCiAgICA8UmF3TGlua1ZhbD43Niw2MDI8L1Jhd0xpbmtWYWw+DQogICAgPFZpZXdVbml0VHlwPjc8L1ZpZXdVbml0VHlwPg0KICAgIDxEZWNpbWFsUG9pbnQ+MDwvRGVjaW1hbFBvaW50Pg0KICAgIDxSb3VuZFR5cD4yPC9Sb3VuZFR5cD4NCiAgICA8TnVtVGV4dFR5cD4xPC9OdW1UZXh0VHlwPg0KICAgIDxDbGFzc1R5cD4zPC9DbGFzc1R5cD4NCiAgICA8RFRvdGFsWU1ESE1TPjIwMjYvMDcvMjQgMTU6NDk6NDc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81" Error="">PD94bWwgdmVyc2lvbj0iMS4wIiBlbmNvZGluZz0idXRmLTgiPz4NCjxMaW5rSW5mb0V4Y2VsIHhtbG5zOnhzaT0iaHR0cDovL3d3dy53My5vcmcvMjAwMS9YTUxTY2hlbWEtaW5zdGFuY2UiIHhtbG5zOnhzZD0iaHR0cDovL3d3dy53My5vcmcvMjAwMS9YTUxTY2hlbWEiPg0KICA8TGlua0luZm9Db3JlPg0KICAgIDxMaW5rSWQ+MTM4MTwvTGlua0lkPg0KICAgIDxJbmZsb3dWYWw+MjQyLDEwNTwvSW5mbG93VmFsPg0KICAgIDxEaXNwVmFsPjI0MiwxMDUgPC9EaXNwVmFsPg0KICAgIDxMYXN0VXBkVGltZT4yMDI2LzA3LzMwIDE5OjE3OjU0PC9MYXN0VXBkVGltZT4NCiAgICA8V29ya3NoZWV0Tk0+QlPjgJBJRlJT44CRPC9Xb3Jrc2hlZXROTT4NCiAgICA8TGlua0NlbGxBZGRyZXNzQTE+UzY8L0xpbmtDZWxsQWRkcmVzc0ExPg0KICAgIDxMaW5rQ2VsbEFkZHJlc3NSMUMxPlI2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D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MTwvSXRlbUlkPg0KICAgIDxEaXNwSXRlbUlkPksxMTAxMDEwMDwvRGlzcEl0ZW1JZD4NCiAgICA8Q29sSWQ+UjMwMTAwMDAwIzwvQ29sSWQ+DQogICAgPFRlbUF4aXNUeXA+MTAwMDAwPC9UZW1BeGlzVHlwPg0KICAgIDxNZW51Tm0+6YCj57WQ6LKh5pS/54q25oWL6KiI566X5pu4PC9NZW51Tm0+DQogICAgPEl0ZW1ObT7nj77ph5Hlj4rjgbPnj77ph5HlkIznrYnniak8L0l0ZW1ObT4NCiAgICA8Q29sTm0+5b2T5pyf6YeR6aGNPC9Db2xObT4NCiAgICA8T3JpZ2luYWxWYWw+MjQyLDEwNSw4NjUsMDAwPC9PcmlnaW5hbFZhbD4NCiAgICA8TGFzdE51bVZhbD4yNDIsMTA1PC9MYXN0TnVtVmFsPg0KICAgIDxSYXdMaW5rVmFsPjI0MiwxMDU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82" Error="">PD94bWwgdmVyc2lvbj0iMS4wIiBlbmNvZGluZz0idXRmLTgiPz4NCjxMaW5rSW5mb0V4Y2VsIHhtbG5zOnhzaT0iaHR0cDovL3d3dy53My5vcmcvMjAwMS9YTUxTY2hlbWEtaW5zdGFuY2UiIHhtbG5zOnhzZD0iaHR0cDovL3d3dy53My5vcmcvMjAwMS9YTUxTY2hlbWEiPg0KICA8TGlua0luZm9Db3JlPg0KICAgIDxMaW5rSWQ+MTM4MjwvTGlua0lkPg0KICAgIDxJbmZsb3dWYWw+NywzMTE8L0luZmxvd1ZhbD4NCiAgICA8RGlzcFZhbD43LDMxMSA8L0Rpc3BWYWw+DQogICAgPExhc3RVcGRUaW1lPjIwMjYvMDcvMzAgMTk6MTc6NTQ8L0xhc3RVcGRUaW1lPg0KICAgIDxXb3Jrc2hlZXROTT5CU+OAkElGUlPjgJE8L1dvcmtzaGVldE5NPg0KICAgIDxMaW5rQ2VsbEFkZHJlc3NBMT5TNzwvTGlua0NlbGxBZGRyZXNzQTE+DQogICAgPExpbmtDZWxsQWRkcmVzc1IxQzE+Ujd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w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yPC9JdGVtSWQ+DQogICAgPERpc3BJdGVtSWQ+SzExMDEwMjAwPC9EaXNwSXRlbUlkPg0KICAgIDxDb2xJZD5SMzAxMDAwMDAjPC9Db2xJZD4NCiAgICA8VGVtQXhpc1R5cD4xMDAwMDA8L1RlbUF4aXNUeXA+DQogICAgPE1lbnVObT7pgKPntZDosqHmlL/nirbmhYvoqIjnrpfmm7g8L01lbnVObT4NCiAgICA8SXRlbU5tPuWumuacn+mgkOmHkTwvSXRlbU5tPg0KICAgIDxDb2xObT7lvZPmnJ/ph5HpoY08L0NvbE5tPg0KICAgIDxPcmlnaW5hbFZhbD43LDMxMSwwOTUsMDAwPC9PcmlnaW5hbFZhbD4NCiAgICA8TGFzdE51bVZhbD43LDMxMTwvTGFzdE51bVZhbD4NCiAgICA8UmF3TGlua1ZhbD43LDMx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83" Error="">PD94bWwgdmVyc2lvbj0iMS4wIiBlbmNvZGluZz0idXRmLTgiPz4NCjxMaW5rSW5mb0V4Y2VsIHhtbG5zOnhzaT0iaHR0cDovL3d3dy53My5vcmcvMjAwMS9YTUxTY2hlbWEtaW5zdGFuY2UiIHhtbG5zOnhzZD0iaHR0cDovL3d3dy53My5vcmcvMjAwMS9YTUxTY2hlbWEiPg0KICA8TGlua0luZm9Db3JlPg0KICAgIDxMaW5rSWQ+MTM4MzwvTGlua0lkPg0KICAgIDxJbmZsb3dWYWw+MSwwNTEsMzg3PC9JbmZsb3dWYWw+DQogICAgPERpc3BWYWw+MSwwNTEsMzg3IDwvRGlzcFZhbD4NCiAgICA8TGFzdFVwZFRpbWU+MjAyNi8wNy8zMCAxOToxNzo1NDwvTGFzdFVwZFRpbWU+DQogICAgPFdvcmtzaGVldE5NPkJT44CQSUZSU+OAkTwvV29ya3NoZWV0Tk0+DQogICAgPExpbmtDZWxsQWRkcmVzc0ExPlM4PC9MaW5rQ2VsbEFkZHJlc3NBMT4NCiAgICA8TGlua0NlbGxBZGRyZXNzUjFDMT5SOE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A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DM8L0l0ZW1JZD4NCiAgICA8RGlzcEl0ZW1JZD5LMTEwMTAzMDA8L0Rpc3BJdGVtSWQ+DQogICAgPENvbElkPlIzMDEwMDAwMCM8L0NvbElkPg0KICAgIDxUZW1BeGlzVHlwPjEwMDAwMDwvVGVtQXhpc1R5cD4NCiAgICA8TWVudU5tPumAo+e1kOiyoeaUv+eKtuaFi+ioiOeul+abuDwvTWVudU5tPg0KICAgIDxJdGVtTm0+5Za25qWt5YK15qip5Y+K44Gz44Gd44Gu5LuW44Gu5YK15qipPC9JdGVtTm0+DQogICAgPENvbE5tPuW9k+acn+mHkemhjTwvQ29sTm0+DQogICAgPE9yaWdpbmFsVmFsPjEsMDUxLDM4Nyw0MDQsMDAwPC9PcmlnaW5hbFZhbD4NCiAgICA8TGFzdE51bVZhbD4xLDA1MSwzODc8L0xhc3ROdW1WYWw+DQogICAgPFJhd0xpbmtWYWw+MSwwNTEsMzg3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4" Error="">PD94bWwgdmVyc2lvbj0iMS4wIiBlbmNvZGluZz0idXRmLTgiPz4NCjxMaW5rSW5mb0V4Y2VsIHhtbG5zOnhzaT0iaHR0cDovL3d3dy53My5vcmcvMjAwMS9YTUxTY2hlbWEtaW5zdGFuY2UiIHhtbG5zOnhzZD0iaHR0cDovL3d3dy53My5vcmcvMjAwMS9YTUxTY2hlbWEiPg0KICA8TGlua0luZm9Db3JlPg0KICAgIDxMaW5rSWQ+MTM4NDwvTGlua0lkPg0KICAgIDxJbmZsb3dWYWw+77yNPC9JbmZsb3dWYWw+DQogICAgPERpc3BWYWw+77yNPC9EaXNwVmFsPg0KICAgIDxMYXN0VXBkVGltZT4yMDI2LzA3LzMwIDE5OjE3OjU0PC9MYXN0VXBkVGltZT4NCiAgICA8V29ya3NoZWV0Tk0+QlPjgJBJRlJT44CRPC9Xb3Jrc2hlZXROTT4NCiAgICA8TGlua0NlbGxBZGRyZXNzQTE+Uzk8L0xpbmtDZWxsQWRkcmVzc0ExPg0KICAgIDxMaW5rQ2VsbEFkZHJlc3NSMUMxPlI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Dc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wNzwvSXRlbUlkPg0KICAgIDxEaXNwSXRlbUlkPksxMTAxMDcwMDwvRGlzcEl0ZW1JZD4NCiAgICA8Q29sSWQ+UjMwMTAwMDAwIzwvQ29sSWQ+DQogICAgPFRlbUF4aXNUeXA+MTAwMDAwPC9UZW1BeGlzVHlwPg0KICAgIDxNZW51Tm0+6YCj57WQ6LKh5pS/54q25oWL6KiI566X5pu4PC9NZW51Tm0+DQogICAgPEl0ZW1ObT7jgZ3jga7ku5bjga7mipXos4c8L0l0ZW1ObT4NCiAgICA8Q29sTm0+5b2T5pyf6YeR6aGN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x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85" Error="">PD94bWwgdmVyc2lvbj0iMS4wIiBlbmNvZGluZz0idXRmLTgiPz4NCjxMaW5rSW5mb0V4Y2VsIHhtbG5zOnhzaT0iaHR0cDovL3d3dy53My5vcmcvMjAwMS9YTUxTY2hlbWEtaW5zdGFuY2UiIHhtbG5zOnhzZD0iaHR0cDovL3d3dy53My5vcmcvMjAwMS9YTUxTY2hlbWEiPg0KICA8TGlua0luZm9Db3JlPg0KICAgIDxMaW5rSWQ+MTM4NTwvTGlua0lkPg0KICAgIDxJbmZsb3dWYWw+OCwxNzM8L0luZmxvd1ZhbD4NCiAgICA8RGlzcFZhbD44LDE3MyA8L0Rpc3BWYWw+DQogICAgPExhc3RVcGRUaW1lPjIwMjYvMDcvMzAgMTk6MTc6NTQ8L0xhc3RVcGRUaW1lPg0KICAgIDxXb3Jrc2hlZXROTT5CU+OAkElGUlPjgJE8L1dvcmtzaGVldE5NPg0KICAgIDxMaW5rQ2VsbEFkZHJlc3NBMT5TMTA8L0xpbmtDZWxsQWRkcmVzc0ExPg0KICAgIDxMaW5rQ2VsbEFkZHJlc3NSMUMxPlIxME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A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DQ8L0l0ZW1JZD4NCiAgICA8RGlzcEl0ZW1JZD5LMTEwMTA0MDA8L0Rpc3BJdGVtSWQ+DQogICAgPENvbElkPlIzMDEwMDAwMCM8L0NvbElkPg0KICAgIDxUZW1BeGlzVHlwPjEwMDAwMDwvVGVtQXhpc1R5cD4NCiAgICA8TWVudU5tPumAo+e1kOiyoeaUv+eKtuaFi+ioiOeul+abuDwvTWVudU5tPg0KICAgIDxJdGVtTm0+44OH44Oq44OQ44OG44Kj44OW6YeR6J6N6LOH55SjPC9JdGVtTm0+DQogICAgPENvbE5tPuW9k+acn+mHkemhjTwvQ29sTm0+DQogICAgPE9yaWdpbmFsVmFsPjgsMTczLDgyMiwwMDA8L09yaWdpbmFsVmFsPg0KICAgIDxMYXN0TnVtVmFsPjgsMTczPC9MYXN0TnVtVmFsPg0KICAgIDxSYXdMaW5rVmFsPjgsMTcz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6" Error="">PD94bWwgdmVyc2lvbj0iMS4wIiBlbmNvZGluZz0idXRmLTgiPz4NCjxMaW5rSW5mb0V4Y2VsIHhtbG5zOnhzaT0iaHR0cDovL3d3dy53My5vcmcvMjAwMS9YTUxTY2hlbWEtaW5zdGFuY2UiIHhtbG5zOnhzZD0iaHR0cDovL3d3dy53My5vcmcvMjAwMS9YTUxTY2hlbWEiPg0KICA8TGlua0luZm9Db3JlPg0KICAgIDxMaW5rSWQ+MTM4NjwvTGlua0lkPg0KICAgIDxJbmZsb3dWYWw+MzU3LDE2ODwvSW5mbG93VmFsPg0KICAgIDxEaXNwVmFsPjM1NywxNjggPC9EaXNwVmFsPg0KICAgIDxMYXN0VXBkVGltZT4yMDI2LzA3LzMwIDE5OjE3OjU0PC9MYXN0VXBkVGltZT4NCiAgICA8V29ya3NoZWV0Tk0+QlPjgJBJRlJT44CRPC9Xb3Jrc2hlZXROTT4NCiAgICA8TGlua0NlbGxBZGRyZXNzQTE+UzExPC9MaW5rQ2VsbEFkZHJlc3NBMT4NCiAgICA8TGlua0NlbGxBZGRyZXNzUjFDMT5SMTF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wN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1PC9JdGVtSWQ+DQogICAgPERpc3BJdGVtSWQ+SzExMDEwNTAwPC9EaXNwSXRlbUlkPg0KICAgIDxDb2xJZD5SMzAxMDAwMDAjPC9Db2xJZD4NCiAgICA8VGVtQXhpc1R5cD4xMDAwMDA8L1RlbUF4aXNUeXA+DQogICAgPE1lbnVObT7pgKPntZDosqHmlL/nirbmhYvoqIjnrpfmm7g8L01lbnVObT4NCiAgICA8SXRlbU5tPuajmuWNuOizh+eUozwvSXRlbU5tPg0KICAgIDxDb2xObT7lvZPmnJ/ph5HpoY08L0NvbE5tPg0KICAgIDxPcmlnaW5hbFZhbD4zNTcsMTY4LDI4OCwwMDA8L09yaWdpbmFsVmFsPg0KICAgIDxMYXN0TnVtVmFsPjM1NywxNjg8L0xhc3ROdW1WYWw+DQogICAgPFJhd0xpbmtWYWw+MzU3LDE2O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87" Error="">PD94bWwgdmVyc2lvbj0iMS4wIiBlbmNvZGluZz0idXRmLTgiPz4NCjxMaW5rSW5mb0V4Y2VsIHhtbG5zOnhzaT0iaHR0cDovL3d3dy53My5vcmcvMjAwMS9YTUxTY2hlbWEtaW5zdGFuY2UiIHhtbG5zOnhzZD0iaHR0cDovL3d3dy53My5vcmcvMjAwMS9YTUxTY2hlbWEiPg0KICA8TGlua0luZm9Db3JlPg0KICAgIDxMaW5rSWQ+MTM4NzwvTGlua0lkPg0KICAgIDxJbmZsb3dWYWw+Nyw1ODE8L0luZmxvd1ZhbD4NCiAgICA8RGlzcFZhbD43LDU4MSA8L0Rpc3BWYWw+DQogICAgPExhc3RVcGRUaW1lPjIwMjYvMDcvMzAgMTk6MTc6NTQ8L0xhc3RVcGRUaW1lPg0KICAgIDxXb3Jrc2hlZXROTT5CU+OAkElGUlPjgJE8L1dvcmtzaGVldE5NPg0KICAgIDxMaW5rQ2VsbEFkZHJlc3NBMT5TMTI8L0xpbmtDZWxsQWRkcmVzc0ExPg0KICAgIDxMaW5rQ2VsbEFkZHJlc3NSMUMxPlIxM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A2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DY8L0l0ZW1JZD4NCiAgICA8RGlzcEl0ZW1JZD5LMTEwMTA2MDA8L0Rpc3BJdGVtSWQ+DQogICAgPENvbElkPlIzMDEwMDAwMCM8L0NvbElkPg0KICAgIDxUZW1BeGlzVHlwPjEwMDAwMDwvVGVtQXhpc1R5cD4NCiAgICA8TWVudU5tPumAo+e1kOiyoeaUv+eKtuaFi+ioiOeul+abuDwvTWVudU5tPg0KICAgIDxJdGVtTm0+5pyq5Y+O5rOV5Lq65omA5b6X56iOPC9JdGVtTm0+DQogICAgPENvbE5tPuW9k+acn+mHkemhjTwvQ29sTm0+DQogICAgPE9yaWdpbmFsVmFsPjcsNTgxLDA4NiwwMDA8L09yaWdpbmFsVmFsPg0KICAgIDxMYXN0TnVtVmFsPjcsNTgxPC9MYXN0TnVtVmFsPg0KICAgIDxSYXdMaW5rVmFsPjcsNTgx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88" Error="">PD94bWwgdmVyc2lvbj0iMS4wIiBlbmNvZGluZz0idXRmLTgiPz4NCjxMaW5rSW5mb0V4Y2VsIHhtbG5zOnhzaT0iaHR0cDovL3d3dy53My5vcmcvMjAwMS9YTUxTY2hlbWEtaW5zdGFuY2UiIHhtbG5zOnhzZD0iaHR0cDovL3d3dy53My5vcmcvMjAwMS9YTUxTY2hlbWEiPg0KICA8TGlua0luZm9Db3JlPg0KICAgIDxMaW5rSWQ+MTM4ODwvTGlua0lkPg0KICAgIDxJbmZsb3dWYWw+MjQzLDQ3MjwvSW5mbG93VmFsPg0KICAgIDxEaXNwVmFsPjI0Myw0NzIgPC9EaXNwVmFsPg0KICAgIDxMYXN0VXBkVGltZT4yMDI2LzA3LzMwIDE5OjE3OjU0PC9MYXN0VXBkVGltZT4NCiAgICA8V29ya3NoZWV0Tk0+QlPjgJBJRlJT44CRPC9Xb3Jrc2hlZXROTT4NCiAgICA8TGlua0NlbGxBZGRyZXNzQTE+UzEzPC9MaW5rQ2VsbEFkZHJlc3NBMT4NCiAgICA8TGlua0NlbGxBZGRyZXNzUjFDMT5SMTN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ExMDFB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EwMUEwMDAjPC9JdGVtSWQ+DQogICAgPERpc3BJdGVtSWQ+SzExMDFBMDAwMDwvRGlzcEl0ZW1JZD4NCiAgICA8Q29sSWQ+UjMwMTAwMDAwIzwvQ29sSWQ+DQogICAgPFRlbUF4aXNUeXA+MTAwMDAwPC9UZW1BeGlzVHlwPg0KICAgIDxNZW51Tm0+6YCj57WQ6LKh5pS/54q25oWL6KiI566X5pu4PC9NZW51Tm0+DQogICAgPEl0ZW1ObT7jgZ3jga7ku5bjga7mtYHli5Xos4fnlKM8L0l0ZW1ObT4NCiAgICA8Q29sTm0+5b2T5pyf6YeR6aGNPC9Db2xObT4NCiAgICA8T3JpZ2luYWxWYWw+MjQzLDQ3Miw1MTgsMDAwPC9PcmlnaW5hbFZhbD4NCiAgICA8TGFzdE51bVZhbD4yNDMsNDcyPC9MYXN0TnVtVmFsPg0KICAgIDxSYXdMaW5rVmFsPjI0Myw0NzI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89" Error="">PD94bWwgdmVyc2lvbj0iMS4wIiBlbmNvZGluZz0idXRmLTgiPz4NCjxMaW5rSW5mb0V4Y2VsIHhtbG5zOnhzaT0iaHR0cDovL3d3dy53My5vcmcvMjAwMS9YTUxTY2hlbWEtaW5zdGFuY2UiIHhtbG5zOnhzZD0iaHR0cDovL3d3dy53My5vcmcvMjAwMS9YTUxTY2hlbWEiPg0KICA8TGlua0luZm9Db3JlPg0KICAgIDxMaW5rSWQ+MTM4OTwvTGlua0lkPg0KICAgIDxJbmZsb3dWYWwgLz4NCiAgICA8RGlzcFZhbCAvPg0KICAgIDxMYXN0VXBkVGltZT4yMDI2LzA3LzMwIDE5OjE3OjU1PC9MYXN0VXBkVGltZT4NCiAgICA8V29ya3NoZWV0Tk0+QlPjgJBJRlJT44CRPC9Xb3Jrc2hlZXROTT4NCiAgICA8TGlua0NlbGxBZGRyZXNzQTE+UzE0PC9MaW5rQ2VsbEFkZHJlc3NBMT4NCiAgICA8TGlua0NlbGxBZGRyZXNzUjFDMT5SMTR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wO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A5PC9JdGVtSWQ+DQogICAgPERpc3BJdGVtSWQ+SzExMDFDMDAwPC9EaXNwSXRlbUlkPg0KICAgIDxDb2xJZD5SMzAxMDAwMDAjPC9Db2xJZD4NCiAgICA8VGVtQXhpc1R5cD4xMDAwMDA8L1RlbUF4aXNUeXA+DQogICAgPE1lbnVObT7pgKPntZDosqHmlL/nirbmhYvoqIjnrpfmm7g8L01lbnVObT4NCiAgICA8SXRlbU5tPuWjsuWNtOebrueahOOBp+S/neacieOBmeOCi+izh+eUoz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90" Error="">PD94bWwgdmVyc2lvbj0iMS4wIiBlbmNvZGluZz0idXRmLTgiPz4NCjxMaW5rSW5mb0V4Y2VsIHhtbG5zOnhzaT0iaHR0cDovL3d3dy53My5vcmcvMjAwMS9YTUxTY2hlbWEtaW5zdGFuY2UiIHhtbG5zOnhzZD0iaHR0cDovL3d3dy53My5vcmcvMjAwMS9YTUxTY2hlbWEiPg0KICA8TGlua0luZm9Db3JlPg0KICAgIDxMaW5rSWQ+MTM5MDwvTGlua0lkPg0KICAgIDxJbmZsb3dWYWw+MSw5MTcsMjAwPC9JbmZsb3dWYWw+DQogICAgPERpc3BWYWw+MSw5MTcsMjAwIDwvRGlzcFZhbD4NCiAgICA8TGFzdFVwZFRpbWU+MjAyNi8wNy8zMCAxOToxNzo1NTwvTGFzdFVwZFRpbWU+DQogICAgPFdvcmtzaGVldE5NPkJT44CQSUZSU+OAkTwvV29ya3NoZWV0Tk0+DQogICAgPExpbmtDZWxsQWRkcmVzc0ExPlMxNTwvTGlua0NlbGxBZGRyZXNzQTE+DQogICAgPExpbmtDZWxsQWRkcmVzc1IxQzE+UjE1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TAxWj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FaMDAwIzwvSXRlbUlkPg0KICAgIDxEaXNwSXRlbUlkPksxMTAxWjAwMDA8L0Rpc3BJdGVtSWQ+DQogICAgPENvbElkPlIzMDEwMDAwMCM8L0NvbElkPg0KICAgIDxUZW1BeGlzVHlwPjEwMDAwMDwvVGVtQXhpc1R5cD4NCiAgICA8TWVudU5tPumAo+e1kOiyoeaUv+eKtuaFi+ioiOeul+abuDwvTWVudU5tPg0KICAgIDxJdGVtTm0+5rWB5YuV6LOH55Sj5ZCI6KiIPC9JdGVtTm0+DQogICAgPENvbE5tPuW9k+acn+mHkemhjTwvQ29sTm0+DQogICAgPE9yaWdpbmFsVmFsPjEsOTE3LDIwMCwwNzgsMDAwPC9PcmlnaW5hbFZhbD4NCiAgICA8TGFzdE51bVZhbD4xLDkxNywyMDA8L0xhc3ROdW1WYWw+DQogICAgPFJhd0xpbmtWYWw+MSw5MTcsMjAw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91" Error="">PD94bWwgdmVyc2lvbj0iMS4wIiBlbmNvZGluZz0idXRmLTgiPz4NCjxMaW5rSW5mb0V4Y2VsIHhtbG5zOnhzaT0iaHR0cDovL3d3dy53My5vcmcvMjAwMS9YTUxTY2hlbWEtaW5zdGFuY2UiIHhtbG5zOnhzZD0iaHR0cDovL3d3dy53My5vcmcvMjAwMS9YTUxTY2hlbWEiPg0KICA8TGlua0luZm9Db3JlPg0KICAgIDxMaW5rSWQ+MTM5MTwvTGlua0lkPg0KICAgIDxJbmZsb3dWYWw+MjY5LDU1ODwvSW5mbG93VmFsPg0KICAgIDxEaXNwVmFsPjI2OSw1NTggPC9EaXNwVmFsPg0KICAgIDxMYXN0VXBkVGltZT4yMDI2LzA3LzMwIDE5OjE3OjU1PC9MYXN0VXBkVGltZT4NCiAgICA8V29ya3NoZWV0Tk0+QlPjgJBJRlJT44CRPC9Xb3Jrc2hlZXROTT4NCiAgICA8TGlua0NlbGxBZGRyZXNzQTE+UzE3PC9MaW5rQ2VsbEFkZHJlc3NBMT4NCiAgICA8TGlua0NlbGxBZGRyZXNzUjFDMT5SMTd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x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wPC9JdGVtSWQ+DQogICAgPERpc3BJdGVtSWQ+SzExMDIwMTAwPC9EaXNwSXRlbUlkPg0KICAgIDxDb2xJZD5SMzAxMDAwMDAjPC9Db2xJZD4NCiAgICA8VGVtQXhpc1R5cD4xMDAwMDA8L1RlbUF4aXNUeXA+DQogICAgPE1lbnVObT7pgKPntZDosqHmlL/nirbmhYvoqIjnrpfmm7g8L01lbnVObT4NCiAgICA8SXRlbU5tPuacieW9ouWbuuWumuizh+eUozwvSXRlbU5tPg0KICAgIDxDb2xObT7lvZPmnJ/ph5HpoY08L0NvbE5tPg0KICAgIDxPcmlnaW5hbFZhbD4yNjksNTU4LDc4MCwwMDA8L09yaWdpbmFsVmFsPg0KICAgIDxMYXN0TnVtVmFsPjI2OSw1NTg8L0xhc3ROdW1WYWw+DQogICAgPFJhd0xpbmtWYWw+MjY5LDU1O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2" Error="">PD94bWwgdmVyc2lvbj0iMS4wIiBlbmNvZGluZz0idXRmLTgiPz4NCjxMaW5rSW5mb0V4Y2VsIHhtbG5zOnhzaT0iaHR0cDovL3d3dy53My5vcmcvMjAwMS9YTUxTY2hlbWEtaW5zdGFuY2UiIHhtbG5zOnhzZD0iaHR0cDovL3d3dy53My5vcmcvMjAwMS9YTUxTY2hlbWEiPg0KICA8TGlua0luZm9Db3JlPg0KICAgIDxMaW5rSWQ+MTM5MjwvTGlua0lkPg0KICAgIDxJbmZsb3dWYWw+OTUsNDYwPC9JbmZsb3dWYWw+DQogICAgPERpc3BWYWw+OTUsNDYwIDwvRGlzcFZhbD4NCiAgICA8TGFzdFVwZFRpbWU+MjAyNi8wNy8zMCAxOToxNzo1NTwvTGFzdFVwZFRpbWU+DQogICAgPFdvcmtzaGVldE5NPkJT44CQSUZSU+OAkTwvV29ya3NoZWV0Tk0+DQogICAgPExpbmtDZWxsQWRkcmVzc0ExPlMxODwvTGlua0NlbGxBZGRyZXNzQTE+DQogICAgPExpbmtDZWxsQWRkcmVzc1IxQzE+UjE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T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MTwvSXRlbUlkPg0KICAgIDxEaXNwSXRlbUlkPksxMTAyMDE1MDwvRGlzcEl0ZW1JZD4NCiAgICA8Q29sSWQ+UjMwMTAwMDAwIzwvQ29sSWQ+DQogICAgPFRlbUF4aXNUeXA+MTAwMDAwPC9UZW1BeGlzVHlwPg0KICAgIDxNZW51Tm0+6YCj57WQ6LKh5pS/54q25oWL6KiI566X5pu4PC9NZW51Tm0+DQogICAgPEl0ZW1ObT7kvb/nlKjmqKnos4fnlKM8L0l0ZW1ObT4NCiAgICA8Q29sTm0+5b2T5pyf6YeR6aGNPC9Db2xObT4NCiAgICA8T3JpZ2luYWxWYWw+OTUsNDYwLDAwMiwwMDA8L09yaWdpbmFsVmFsPg0KICAgIDxMYXN0TnVtVmFsPjk1LDQ2MDwvTGFzdE51bVZhbD4NCiAgICA8UmF3TGlua1ZhbD45NSw0NjA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93" Error="">PD94bWwgdmVyc2lvbj0iMS4wIiBlbmNvZGluZz0idXRmLTgiPz4NCjxMaW5rSW5mb0V4Y2VsIHhtbG5zOnhzaT0iaHR0cDovL3d3dy53My5vcmcvMjAwMS9YTUxTY2hlbWEtaW5zdGFuY2UiIHhtbG5zOnhzZD0iaHR0cDovL3d3dy53My5vcmcvMjAwMS9YTUxTY2hlbWEiPg0KICA8TGlua0luZm9Db3JlPg0KICAgIDxMaW5rSWQ+MTM5MzwvTGlua0lkPg0KICAgIDxJbmZsb3dWYWw+MTg1LDg1NzwvSW5mbG93VmFsPg0KICAgIDxEaXNwVmFsPjE4NSw4NTcgPC9EaXNwVmFsPg0KICAgIDxMYXN0VXBkVGltZT4yMDI2LzA3LzMwIDE5OjE3OjU1PC9MYXN0VXBkVGltZT4NCiAgICA8V29ya3NoZWV0Tk0+QlPjgJBJRlJT44CRPC9Xb3Jrc2hlZXROTT4NCiAgICA8TGlua0NlbGxBZGRyZXNzQTE+UzE5PC9MaW5rQ2VsbEFkZHJlc3NBMT4NCiAgICA8TGlua0NlbGxBZGRyZXNzUjFDMT5SMTl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x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yPC9JdGVtSWQ+DQogICAgPERpc3BJdGVtSWQ+SzExMDIwMjAwPC9EaXNwSXRlbUlkPg0KICAgIDxDb2xJZD5SMzAxMDAwMDAjPC9Db2xJZD4NCiAgICA8VGVtQXhpc1R5cD4xMDAwMDA8L1RlbUF4aXNUeXA+DQogICAgPE1lbnVObT7pgKPntZDosqHmlL/nirbmhYvoqIjnrpfmm7g8L01lbnVObT4NCiAgICA8SXRlbU5tPuOBruOCjOOCkzwvSXRlbU5tPg0KICAgIDxDb2xObT7lvZPmnJ/ph5HpoY08L0NvbE5tPg0KICAgIDxPcmlnaW5hbFZhbD4xODUsODU3LDc5MywwMDA8L09yaWdpbmFsVmFsPg0KICAgIDxMYXN0TnVtVmFsPjE4NSw4NTc8L0xhc3ROdW1WYWw+DQogICAgPFJhd0xpbmtWYWw+MTg1LDg1Nz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4" Error="">PD94bWwgdmVyc2lvbj0iMS4wIiBlbmNvZGluZz0idXRmLTgiPz4NCjxMaW5rSW5mb0V4Y2VsIHhtbG5zOnhzaT0iaHR0cDovL3d3dy53My5vcmcvMjAwMS9YTUxTY2hlbWEtaW5zdGFuY2UiIHhtbG5zOnhzZD0iaHR0cDovL3d3dy53My5vcmcvMjAwMS9YTUxTY2hlbWEiPg0KICA8TGlua0luZm9Db3JlPg0KICAgIDxMaW5rSWQ+MTM5NDwvTGlua0lkPg0KICAgIDxJbmZsb3dWYWw+MTUxLDcwMDwvSW5mbG93VmFsPg0KICAgIDxEaXNwVmFsPjE1MSw3MDAgPC9EaXNwVmFsPg0KICAgIDxMYXN0VXBkVGltZT4yMDI2LzA3LzMwIDE5OjE3OjU1PC9MYXN0VXBkVGltZT4NCiAgICA8V29ya3NoZWV0Tk0+QlPjgJBJRlJT44CRPC9Xb3Jrc2hlZXROTT4NCiAgICA8TGlua0NlbGxBZGRyZXNzQTE+UzIwPC9MaW5rQ2VsbEFkZHJlc3NBMT4NCiAgICA8TGlua0NlbGxBZGRyZXNzUjFDMT5SMjB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xM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zPC9JdGVtSWQ+DQogICAgPERpc3BJdGVtSWQ+SzExMDIwMzAwPC9EaXNwSXRlbUlkPg0KICAgIDxDb2xJZD5SMzAxMDAwMDAjPC9Db2xJZD4NCiAgICA8VGVtQXhpc1R5cD4xMDAwMDA8L1RlbUF4aXNUeXA+DQogICAgPE1lbnVObT7pgKPntZDosqHmlL/nirbmhYvoqIjnrpfmm7g8L01lbnVObT4NCiAgICA8SXRlbU5tPueEoeW9ouizh+eUozwvSXRlbU5tPg0KICAgIDxDb2xObT7lvZPmnJ/ph5HpoY08L0NvbE5tPg0KICAgIDxPcmlnaW5hbFZhbD4xNTEsNzAwLDQ4OCwwMDA8L09yaWdpbmFsVmFsPg0KICAgIDxMYXN0TnVtVmFsPjE1MSw3MDA8L0xhc3ROdW1WYWw+DQogICAgPFJhd0xpbmtWYWw+MTUxLDcwM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5" Error="">PD94bWwgdmVyc2lvbj0iMS4wIiBlbmNvZGluZz0idXRmLTgiPz4NCjxMaW5rSW5mb0V4Y2VsIHhtbG5zOnhzaT0iaHR0cDovL3d3dy53My5vcmcvMjAwMS9YTUxTY2hlbWEtaW5zdGFuY2UiIHhtbG5zOnhzZD0iaHR0cDovL3d3dy53My5vcmcvMjAwMS9YTUxTY2hlbWEiPg0KICA8TGlua0luZm9Db3JlPg0KICAgIDxMaW5rSWQ+MTM5NTwvTGlua0lkPg0KICAgIDxJbmZsb3dWYWw+Niw3Njc8L0luZmxvd1ZhbD4NCiAgICA8RGlzcFZhbD42LDc2NyA8L0Rpc3BWYWw+DQogICAgPExhc3RVcGRUaW1lPjIwMjYvMDcvMzAgMTk6MTc6NTU8L0xhc3RVcGRUaW1lPg0KICAgIDxXb3Jrc2hlZXROTT5CU+OAkElGUlPjgJE8L1dvcmtzaGVldE5NPg0KICAgIDxMaW5rQ2VsbEFkZHJlc3NBMT5TMjE8L0xpbmtDZWxsQWRkcmVzc0ExPg0KICAgIDxMaW5rQ2VsbEFkZHJlc3NSMUMxPlIyMU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E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Q8L0l0ZW1JZD4NCiAgICA8RGlzcEl0ZW1JZD5LMTEwMjA0MDA8L0Rpc3BJdGVtSWQ+DQogICAgPENvbElkPlIzMDEwMDAwMCM8L0NvbElkPg0KICAgIDxUZW1BeGlzVHlwPjEwMDAwMDwvVGVtQXhpc1R5cD4NCiAgICA8TWVudU5tPumAo+e1kOiyoeaUv+eKtuaFi+ioiOeul+abuDwvTWVudU5tPg0KICAgIDxJdGVtTm0+5oqV6LOH5LiN5YuV55SjPC9JdGVtTm0+DQogICAgPENvbE5tPuW9k+acn+mHkemhjTwvQ29sTm0+DQogICAgPE9yaWdpbmFsVmFsPjYsNzY3LDEyMywwMDA8L09yaWdpbmFsVmFsPg0KICAgIDxMYXN0TnVtVmFsPjYsNzY3PC9MYXN0TnVtVmFsPg0KICAgIDxSYXdMaW5rVmFsPjYsNzY3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396" Error="">PD94bWwgdmVyc2lvbj0iMS4wIiBlbmNvZGluZz0idXRmLTgiPz4NCjxMaW5rSW5mb0V4Y2VsIHhtbG5zOnhzaT0iaHR0cDovL3d3dy53My5vcmcvMjAwMS9YTUxTY2hlbWEtaW5zdGFuY2UiIHhtbG5zOnhzZD0iaHR0cDovL3d3dy53My5vcmcvMjAwMS9YTUxTY2hlbWEiPg0KICA8TGlua0luZm9Db3JlPg0KICAgIDxMaW5rSWQ+MTM5NjwvTGlua0lkPg0KICAgIDxJbmZsb3dWYWw+NzUxLDA1MDwvSW5mbG93VmFsPg0KICAgIDxEaXNwVmFsPjc1MSwwNTAgPC9EaXNwVmFsPg0KICAgIDxMYXN0VXBkVGltZT4yMDI2LzA3LzMwIDE5OjE3OjU1PC9MYXN0VXBkVGltZT4NCiAgICA8V29ya3NoZWV0Tk0+QlPjgJBJRlJT44CRPC9Xb3Jrc2hlZXROTT4NCiAgICA8TGlua0NlbGxBZGRyZXNzQTE+UzIyPC9MaW5rQ2VsbEFkZHJlc3NBMT4NCiAgICA8TGlua0NlbGxBZGRyZXNzUjFDMT5SMjJ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xN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1PC9JdGVtSWQ+DQogICAgPERpc3BJdGVtSWQ+SzExMDIwNTAwPC9EaXNwSXRlbUlkPg0KICAgIDxDb2xJZD5SMzAxMDAwMDAjPC9Db2xJZD4NCiAgICA8VGVtQXhpc1R5cD4xMDAwMDA8L1RlbUF4aXNUeXA+DQogICAgPE1lbnVObT7pgKPntZDosqHmlL/nirbmhYvoqIjnrpfmm7g8L01lbnVObT4NCiAgICA8SXRlbU5tPuaMgeWIhuazleOBp+S8muioiOWHpueQhuOBleOCjOOBpuOBhOOCi+aKleizhzwvSXRlbU5tPg0KICAgIDxDb2xObT7lvZPmnJ/ph5HpoY08L0NvbE5tPg0KICAgIDxPcmlnaW5hbFZhbD43NTEsMDUwLDE3MCwwMDA8L09yaWdpbmFsVmFsPg0KICAgIDxMYXN0TnVtVmFsPjc1MSwwNTA8L0xhc3ROdW1WYWw+DQogICAgPFJhd0xpbmtWYWw+NzUxLDA1M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7" Error="">PD94bWwgdmVyc2lvbj0iMS4wIiBlbmNvZGluZz0idXRmLTgiPz4NCjxMaW5rSW5mb0V4Y2VsIHhtbG5zOnhzaT0iaHR0cDovL3d3dy53My5vcmcvMjAwMS9YTUxTY2hlbWEtaW5zdGFuY2UiIHhtbG5zOnhzZD0iaHR0cDovL3d3dy53My5vcmcvMjAwMS9YTUxTY2hlbWEiPg0KICA8TGlua0luZm9Db3JlPg0KICAgIDxMaW5rSWQ+MTM5NzwvTGlua0lkPg0KICAgIDxJbmZsb3dWYWw+OTgsNjk0PC9JbmZsb3dWYWw+DQogICAgPERpc3BWYWw+OTgsNjk0IDwvRGlzcFZhbD4NCiAgICA8TGFzdFVwZFRpbWU+MjAyNi8wNy8zMCAxOToxNzo1NTwvTGFzdFVwZFRpbWU+DQogICAgPFdvcmtzaGVldE5NPkJT44CQSUZSU+OAkTwvV29ya3NoZWV0Tk0+DQogICAgPExpbmtDZWxsQWRkcmVzc0ExPlMyMzwvTGlua0NlbGxBZGRyZXNzQTE+DQogICAgPExpbmtDZWxsQWRkcmVzc1IxQzE+UjIz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T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NjwvSXRlbUlkPg0KICAgIDxEaXNwSXRlbUlkPksxMTAyMDYwMDwvRGlzcEl0ZW1JZD4NCiAgICA8Q29sSWQ+UjMwMTAwMDAwIzwvQ29sSWQ+DQogICAgPFRlbUF4aXNUeXA+MTAwMDAwPC9UZW1BeGlzVHlwPg0KICAgIDxNZW51Tm0+6YCj57WQ6LKh5pS/54q25oWL6KiI566X5pu4PC9NZW51Tm0+DQogICAgPEl0ZW1ObT7llrbmpa3lgrXmqKnlj4rjgbPjgZ3jga7ku5bjga7lgrXmqKk8L0l0ZW1ObT4NCiAgICA8Q29sTm0+5b2T5pyf6YeR6aGNPC9Db2xObT4NCiAgICA8T3JpZ2luYWxWYWw+OTgsNjk0LDQ1NywwMDA8L09yaWdpbmFsVmFsPg0KICAgIDxMYXN0TnVtVmFsPjk4LDY5NDwvTGFzdE51bVZhbD4NCiAgICA8UmF3TGlua1ZhbD45OCw2OTQ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398" Error="">PD94bWwgdmVyc2lvbj0iMS4wIiBlbmNvZGluZz0idXRmLTgiPz4NCjxMaW5rSW5mb0V4Y2VsIHhtbG5zOnhzaT0iaHR0cDovL3d3dy53My5vcmcvMjAwMS9YTUxTY2hlbWEtaW5zdGFuY2UiIHhtbG5zOnhzZD0iaHR0cDovL3d3dy53My5vcmcvMjAwMS9YTUxTY2hlbWEiPg0KICA8TGlua0luZm9Db3JlPg0KICAgIDxMaW5rSWQ+MTM5ODwvTGlua0lkPg0KICAgIDxJbmZsb3dWYWw+MjI3LDU0ODwvSW5mbG93VmFsPg0KICAgIDxEaXNwVmFsPjIyNyw1NDggPC9EaXNwVmFsPg0KICAgIDxMYXN0VXBkVGltZT4yMDI2LzA3LzMwIDE5OjE3OjU1PC9MYXN0VXBkVGltZT4NCiAgICA8V29ya3NoZWV0Tk0+QlPjgJBJRlJT44CRPC9Xb3Jrc2hlZXROTT4NCiAgICA8TGlua0NlbGxBZGRyZXNzQTE+UzI0PC9MaW5rQ2VsbEFkZHJlc3NBMT4NCiAgICA8TGlua0NlbGxBZGRyZXNzUjFDMT5SMjR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x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E3PC9JdGVtSWQ+DQogICAgPERpc3BJdGVtSWQ+SzExMDIwNzAwPC9EaXNwSXRlbUlkPg0KICAgIDxDb2xJZD5SMzAxMDAwMDAjPC9Db2xJZD4NCiAgICA8VGVtQXhpc1R5cD4xMDAwMDA8L1RlbUF4aXNUeXA+DQogICAgPE1lbnVObT7pgKPntZDosqHmlL/nirbmhYvoqIjnrpfmm7g8L01lbnVObT4NCiAgICA8SXRlbU5tPuOBneOBruS7luOBruaKleizhzwvSXRlbU5tPg0KICAgIDxDb2xObT7lvZPmnJ/ph5HpoY08L0NvbE5tPg0KICAgIDxPcmlnaW5hbFZhbD4yMjcsNTQ4LDg0NSwwMDA8L09yaWdpbmFsVmFsPg0KICAgIDxMYXN0TnVtVmFsPjIyNyw1NDg8L0xhc3ROdW1WYWw+DQogICAgPFJhd0xpbmtWYWw+MjI3LDU0O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399" Error="">PD94bWwgdmVyc2lvbj0iMS4wIiBlbmNvZGluZz0idXRmLTgiPz4NCjxMaW5rSW5mb0V4Y2VsIHhtbG5zOnhzaT0iaHR0cDovL3d3dy53My5vcmcvMjAwMS9YTUxTY2hlbWEtaW5zdGFuY2UiIHhtbG5zOnhzZD0iaHR0cDovL3d3dy53My5vcmcvMjAwMS9YTUxTY2hlbWEiPg0KICA8TGlua0luZm9Db3JlPg0KICAgIDxMaW5rSWQ+MTM5OTwvTGlua0lkPg0KICAgIDxJbmZsb3dWYWw+NSw5ODk8L0luZmxvd1ZhbD4NCiAgICA8RGlzcFZhbD41LDk4OSA8L0Rpc3BWYWw+DQogICAgPExhc3RVcGRUaW1lPjIwMjYvMDcvMzAgMTk6MTc6NTU8L0xhc3RVcGRUaW1lPg0KICAgIDxXb3Jrc2hlZXROTT5CU+OAkElGUlPjgJE8L1dvcmtzaGVldE5NPg0KICAgIDxMaW5rQ2VsbEFkZHJlc3NBMT5TMjU8L0xpbmtDZWxsQWRkcmVzc0ExPg0KICAgIDxMaW5rQ2VsbEFkZHJlc3NSMUMxPlIyNU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E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Tg8L0l0ZW1JZD4NCiAgICA8RGlzcEl0ZW1JZD5LMTEwMjA4MDA8L0Rpc3BJdGVtSWQ+DQogICAgPENvbElkPlIzMDEwMDAwMCM8L0NvbElkPg0KICAgIDxUZW1BeGlzVHlwPjEwMDAwMDwvVGVtQXhpc1R5cD4NCiAgICA8TWVudU5tPumAo+e1kOiyoeaUv+eKtuaFi+ioiOeul+abuDwvTWVudU5tPg0KICAgIDxJdGVtTm0+44OH44Oq44OQ44OG44Kj44OW6YeR6J6N6LOH55SjPC9JdGVtTm0+DQogICAgPENvbE5tPuW9k+acn+mHkemhjTwvQ29sTm0+DQogICAgPE9yaWdpbmFsVmFsPjUsOTg5LDM0NiwwMDA8L09yaWdpbmFsVmFsPg0KICAgIDxMYXN0TnVtVmFsPjUsOTg5PC9MYXN0TnVtVmFsPg0KICAgIDxSYXdMaW5rVmFsPjUsOTg5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0" Error="">PD94bWwgdmVyc2lvbj0iMS4wIiBlbmNvZGluZz0idXRmLTgiPz4NCjxMaW5rSW5mb0V4Y2VsIHhtbG5zOnhzaT0iaHR0cDovL3d3dy53My5vcmcvMjAwMS9YTUxTY2hlbWEtaW5zdGFuY2UiIHhtbG5zOnhzZD0iaHR0cDovL3d3dy53My5vcmcvMjAwMS9YTUxTY2hlbWEiPg0KICA8TGlua0luZm9Db3JlPg0KICAgIDxMaW5rSWQ+MTQwMDwvTGlua0lkPg0KICAgIDxJbmZsb3dWYWw+Niw5ODE8L0luZmxvd1ZhbD4NCiAgICA8RGlzcFZhbD42LDk4MSA8L0Rpc3BWYWw+DQogICAgPExhc3RVcGRUaW1lPjIwMjYvMDcvMzAgMTk6MTc6NTU8L0xhc3RVcGRUaW1lPg0KICAgIDxXb3Jrc2hlZXROTT5CU+OAkElGUlPjgJE8L1dvcmtzaGVldE5NPg0KICAgIDxMaW5rQ2VsbEFkZHJlc3NBMT5TMjY8L0xpbmtDZWxsQWRkcmVzc0ExPg0KICAgIDxMaW5rQ2VsbEFkZHJlc3NSMUMxPlIyN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MTEwMkE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TAyQTAwMCM8L0l0ZW1JZD4NCiAgICA8RGlzcEl0ZW1JZD5LMTEwMkEwMDAwPC9EaXNwSXRlbUlkPg0KICAgIDxDb2xJZD5SMzAxMDAwMDAjPC9Db2xJZD4NCiAgICA8VGVtQXhpc1R5cD4xMDAwMDA8L1RlbUF4aXNUeXA+DQogICAgPE1lbnVObT7pgKPntZDosqHmlL/nirbmhYvoqIjnrpfmm7g8L01lbnVObT4NCiAgICA8SXRlbU5tPuOBneOBruS7luOBrumdnua1geWLleizh+eUozwvSXRlbU5tPg0KICAgIDxDb2xObT7lvZPmnJ/ph5HpoY08L0NvbE5tPg0KICAgIDxPcmlnaW5hbFZhbD42LDk4MSw2MzksMDAwPC9PcmlnaW5hbFZhbD4NCiAgICA8TGFzdE51bVZhbD42LDk4MTwvTGFzdE51bVZhbD4NCiAgICA8UmF3TGlua1ZhbD42LDk4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1" Error="">PD94bWwgdmVyc2lvbj0iMS4wIiBlbmNvZGluZz0idXRmLTgiPz4NCjxMaW5rSW5mb0V4Y2VsIHhtbG5zOnhzaT0iaHR0cDovL3d3dy53My5vcmcvMjAwMS9YTUxTY2hlbWEtaW5zdGFuY2UiIHhtbG5zOnhzZD0iaHR0cDovL3d3dy53My5vcmcvMjAwMS9YTUxTY2hlbWEiPg0KICA8TGlua0luZm9Db3JlPg0KICAgIDxMaW5rSWQ+MTQwMTwvTGlua0lkPg0KICAgIDxJbmZsb3dWYWw+MTMsNjE0PC9JbmZsb3dWYWw+DQogICAgPERpc3BWYWw+MTMsNjE0IDwvRGlzcFZhbD4NCiAgICA8TGFzdFVwZFRpbWU+MjAyNi8wNy8zMCAxOToxNzo1NTwvTGFzdFVwZFRpbWU+DQogICAgPFdvcmtzaGVldE5NPkJT44CQSUZSU+OAkTwvV29ya3NoZWV0Tk0+DQogICAgPExpbmtDZWxsQWRkcmVzc0ExPlMyNzwvTGlua0NlbGxBZGRyZXNzQTE+DQogICAgPExpbmtDZWxsQWRkcmVzc1IxQzE+UjI3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T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xOTwvSXRlbUlkPg0KICAgIDxEaXNwSXRlbUlkPksxMTAyQjAwMDwvRGlzcEl0ZW1JZD4NCiAgICA8Q29sSWQ+UjMwMTAwMDAwIzwvQ29sSWQ+DQogICAgPFRlbUF4aXNUeXA+MTAwMDAwPC9UZW1BeGlzVHlwPg0KICAgIDxNZW51Tm0+6YCj57WQ6LKh5pS/54q25oWL6KiI566X5pu4PC9NZW51Tm0+DQogICAgPEl0ZW1ObT7nubDlu7bnqI7ph5Hos4fnlKM8L0l0ZW1ObT4NCiAgICA8Q29sTm0+5b2T5pyf6YeR6aGNPC9Db2xObT4NCiAgICA8T3JpZ2luYWxWYWw+MTMsNjE0LDI0MCwwMDA8L09yaWdpbmFsVmFsPg0KICAgIDxMYXN0TnVtVmFsPjEzLDYxNDwvTGFzdE51bVZhbD4NCiAgICA8UmF3TGlua1ZhbD4xMyw2MTQ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02" Error="">PD94bWwgdmVyc2lvbj0iMS4wIiBlbmNvZGluZz0idXRmLTgiPz4NCjxMaW5rSW5mb0V4Y2VsIHhtbG5zOnhzaT0iaHR0cDovL3d3dy53My5vcmcvMjAwMS9YTUxTY2hlbWEtaW5zdGFuY2UiIHhtbG5zOnhzZD0iaHR0cDovL3d3dy53My5vcmcvMjAwMS9YTUxTY2hlbWEiPg0KICA8TGlua0luZm9Db3JlPg0KICAgIDxMaW5rSWQ+MTQwMjwvTGlua0lkPg0KICAgIDxJbmZsb3dWYWw+MSw4MTMsMjIyPC9JbmZsb3dWYWw+DQogICAgPERpc3BWYWw+MSw4MTMsMjIyIDwvRGlzcFZhbD4NCiAgICA8TGFzdFVwZFRpbWU+MjAyNi8wNy8zMCAxOToxNzo1NTwvTGFzdFVwZFRpbWU+DQogICAgPFdvcmtzaGVldE5NPkJT44CQSUZSU+OAkTwvV29ya3NoZWV0Tk0+DQogICAgPExpbmtDZWxsQWRkcmVzc0ExPlMyODwvTGlua0NlbGxBZGRyZXNzQTE+DQogICAgPExpbmtDZWxsQWRkcmVzc1IxQzE+UjI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TAyWj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DJaMDAwIzwvSXRlbUlkPg0KICAgIDxEaXNwSXRlbUlkPksxMTAyWjAwMDA8L0Rpc3BJdGVtSWQ+DQogICAgPENvbElkPlIzMDEwMDAwMCM8L0NvbElkPg0KICAgIDxUZW1BeGlzVHlwPjEwMDAwMDwvVGVtQXhpc1R5cD4NCiAgICA8TWVudU5tPumAo+e1kOiyoeaUv+eKtuaFi+ioiOeul+abuDwvTWVudU5tPg0KICAgIDxJdGVtTm0+6Z2e5rWB5YuV6LOH55Sj5ZCI6KiIPC9JdGVtTm0+DQogICAgPENvbE5tPuW9k+acn+mHkemhjTwvQ29sTm0+DQogICAgPE9yaWdpbmFsVmFsPjEsODEzLDIyMiw4ODMsMDAwPC9PcmlnaW5hbFZhbD4NCiAgICA8TGFzdE51bVZhbD4xLDgxMywyMjI8L0xhc3ROdW1WYWw+DQogICAgPFJhd0xpbmtWYWw+MSw4MTMsMjI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3" Error="">PD94bWwgdmVyc2lvbj0iMS4wIiBlbmNvZGluZz0idXRmLTgiPz4NCjxMaW5rSW5mb0V4Y2VsIHhtbG5zOnhzaT0iaHR0cDovL3d3dy53My5vcmcvMjAwMS9YTUxTY2hlbWEtaW5zdGFuY2UiIHhtbG5zOnhzZD0iaHR0cDovL3d3dy53My5vcmcvMjAwMS9YTUxTY2hlbWEiPg0KICA8TGlua0luZm9Db3JlPg0KICAgIDxMaW5rSWQ+MTQwMzwvTGlua0lkPg0KICAgIDxJbmZsb3dWYWw+Myw3MzAsNDIyPC9JbmZsb3dWYWw+DQogICAgPERpc3BWYWw+Myw3MzAsNDIyIDwvRGlzcFZhbD4NCiAgICA8TGFzdFVwZFRpbWU+MjAyNi8wNy8zMCAxOToxNzo1NTwvTGFzdFVwZFRpbWU+DQogICAgPFdvcmtzaGVldE5NPkJT44CQSUZSU+OAkTwvV29ya3NoZWV0Tk0+DQogICAgPExpbmtDZWxsQWRkcmVzc0ExPlMyOTwvTGlua0NlbGxBZGRyZXNzQTE+DQogICAgPExpbmtDZWxsQWRkcmVzc1IxQzE+UjI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TBa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xMFowMDAwIzwvSXRlbUlkPg0KICAgIDxEaXNwSXRlbUlkPksxMTBaMDAwMDA8L0Rpc3BJdGVtSWQ+DQogICAgPENvbElkPlIzMDEwMDAwMCM8L0NvbElkPg0KICAgIDxUZW1BeGlzVHlwPjEwMDAwMDwvVGVtQXhpc1R5cD4NCiAgICA8TWVudU5tPumAo+e1kOiyoeaUv+eKtuaFi+ioiOeul+abuDwvTWVudU5tPg0KICAgIDxJdGVtTm0+6LOH55Sj5ZCI6KiIPC9JdGVtTm0+DQogICAgPENvbE5tPuW9k+acn+mHkemhjTwvQ29sTm0+DQogICAgPE9yaWdpbmFsVmFsPjMsNzMwLDQyMiw5NjEsMDAwPC9PcmlnaW5hbFZhbD4NCiAgICA8TGFzdE51bVZhbD4zLDczMCw0MjI8L0xhc3ROdW1WYWw+DQogICAgPFJhd0xpbmtWYWw+Myw3MzAsNDI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4" Error="">PD94bWwgdmVyc2lvbj0iMS4wIiBlbmNvZGluZz0idXRmLTgiPz4NCjxMaW5rSW5mb0V4Y2VsIHhtbG5zOnhzaT0iaHR0cDovL3d3dy53My5vcmcvMjAwMS9YTUxTY2hlbWEtaW5zdGFuY2UiIHhtbG5zOnhzZD0iaHR0cDovL3d3dy53My5vcmcvMjAwMS9YTUxTY2hlbWEiPg0KICA8TGlua0luZm9Db3JlPg0KICAgIDxMaW5rSWQ+MTQwNDwvTGlua0lkPg0KICAgIDxJbmZsb3dWYWw+NjUxLDcxNTwvSW5mbG93VmFsPg0KICAgIDxEaXNwVmFsPjY1MSw3MTUgPC9EaXNwVmFsPg0KICAgIDxMYXN0VXBkVGltZT4yMDI2LzA3LzMwIDE5OjE3OjU1PC9MYXN0VXBkVGltZT4NCiAgICA8V29ya3NoZWV0Tk0+QlPjgJBJRlJT44CRPC9Xb3Jrc2hlZXROTT4NCiAgICA8TGlua0NlbGxBZGRyZXNzQTE+UzMxPC9MaW5rQ2VsbEFkZHJlc3NBMT4NCiAgICA8TGlua0NlbGxBZGRyZXNzUjFDMT5SMzF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y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wPC9JdGVtSWQ+DQogICAgPERpc3BJdGVtSWQ+SzEyMDEwMTAwPC9EaXNwSXRlbUlkPg0KICAgIDxDb2xJZD5SMzAxMDAwMDAjPC9Db2xJZD4NCiAgICA8VGVtQXhpc1R5cD4xMDAwMDA8L1RlbUF4aXNUeXA+DQogICAgPE1lbnVObT7pgKPntZDosqHmlL/nirbmhYvoqIjnrpfmm7g8L01lbnVObT4NCiAgICA8SXRlbU5tPuWWtualreWCteWLmeWPiuOBs+OBneOBruS7luOBruWCteWLmTwvSXRlbU5tPg0KICAgIDxDb2xObT7lvZPmnJ/ph5HpoY08L0NvbE5tPg0KICAgIDxPcmlnaW5hbFZhbD42NTEsNzE1LDc4OSwwMDA8L09yaWdpbmFsVmFsPg0KICAgIDxMYXN0TnVtVmFsPjY1MSw3MTU8L0xhc3ROdW1WYWw+DQogICAgPFJhd0xpbmtWYWw+NjUxLDcxN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5" Error="">PD94bWwgdmVyc2lvbj0iMS4wIiBlbmNvZGluZz0idXRmLTgiPz4NCjxMaW5rSW5mb0V4Y2VsIHhtbG5zOnhzaT0iaHR0cDovL3d3dy53My5vcmcvMjAwMS9YTUxTY2hlbWEtaW5zdGFuY2UiIHhtbG5zOnhzZD0iaHR0cDovL3d3dy53My5vcmcvMjAwMS9YTUxTY2hlbWEiPg0KICA8TGlua0luZm9Db3JlPg0KICAgIDxMaW5rSWQ+MTQwNTwvTGlua0lkPg0KICAgIDxJbmZsb3dWYWw+MjIsMTU2PC9JbmZsb3dWYWw+DQogICAgPERpc3BWYWw+MjIsMTU2IDwvRGlzcFZhbD4NCiAgICA8TGFzdFVwZFRpbWU+MjAyNi8wNy8zMCAxOToxNzo1NTwvTGFzdFVwZFRpbWU+DQogICAgPFdvcmtzaGVldE5NPkJT44CQSUZSU+OAkTwvV29ya3NoZWV0Tk0+DQogICAgPExpbmtDZWxsQWRkcmVzc0ExPlMzMjwvTGlua0NlbGxBZGRyZXNzQTE+DQogICAgPExpbmtDZWxsQWRkcmVzc1IxQzE+UjMy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j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MjwvSXRlbUlkPg0KICAgIDxEaXNwSXRlbUlkPksxMjAxMDI1MD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MjIsMTU2LDI2MCwwMDA8L09yaWdpbmFsVmFsPg0KICAgIDxMYXN0TnVtVmFsPjIyLDE1NjwvTGFzdE51bVZhbD4NCiAgICA8UmF3TGlua1ZhbD4yMiwxNTY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06" Error="">PD94bWwgdmVyc2lvbj0iMS4wIiBlbmNvZGluZz0idXRmLTgiPz4NCjxMaW5rSW5mb0V4Y2VsIHhtbG5zOnhzaT0iaHR0cDovL3d3dy53My5vcmcvMjAwMS9YTUxTY2hlbWEtaW5zdGFuY2UiIHhtbG5zOnhzZD0iaHR0cDovL3d3dy53My5vcmcvMjAwMS9YTUxTY2hlbWEiPg0KICA8TGlua0luZm9Db3JlPg0KICAgIDxMaW5rSWQ+MTQwNjwvTGlua0lkPg0KICAgIDxJbmZsb3dWYWw+MzgxLDU4MTwvSW5mbG93VmFsPg0KICAgIDxEaXNwVmFsPjM4MSw1ODEgPC9EaXNwVmFsPg0KICAgIDxMYXN0VXBkVGltZT4yMDI2LzA3LzMwIDE5OjE3OjU1PC9MYXN0VXBkVGltZT4NCiAgICA8V29ya3NoZWV0Tk0+QlPjgJBJRlJT44CRPC9Xb3Jrc2hlZXROTT4NCiAgICA8TGlua0NlbGxBZGRyZXNzQTE+UzMzPC9MaW5rQ2VsbEFkZHJlc3NBMT4NCiAgICA8TGlua0NlbGxBZGRyZXNzUjFDMT5SMzN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yM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xPC9JdGVtSWQ+DQogICAgPERpc3BJdGVtSWQ+SzEyMDEwMjAwPC9EaXNwSXRlbUlkPg0KICAgIDxDb2xJZD5SMzAxMDAwMDAjPC9Db2xJZD4NCiAgICA8VGVtQXhpc1R5cD4xMDAwMDA8L1RlbUF4aXNUeXA+DQogICAgPE1lbnVObT7pgKPntZDosqHmlL/nirbmhYvoqIjnrpfmm7g8L01lbnVObT4NCiAgICA8SXRlbU5tPuekvuWCteWPiuOBs+WAn+WFpemHkTwvSXRlbU5tPg0KICAgIDxDb2xObT7lvZPmnJ/ph5HpoY08L0NvbE5tPg0KICAgIDxPcmlnaW5hbFZhbD4zODEsNTgxLDg2NSwwMDA8L09yaWdpbmFsVmFsPg0KICAgIDxMYXN0TnVtVmFsPjM4MSw1ODE8L0xhc3ROdW1WYWw+DQogICAgPFJhd0xpbmtWYWw+MzgxLDU4M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07" Error="">PD94bWwgdmVyc2lvbj0iMS4wIiBlbmNvZGluZz0idXRmLTgiPz4NCjxMaW5rSW5mb0V4Y2VsIHhtbG5zOnhzaT0iaHR0cDovL3d3dy53My5vcmcvMjAwMS9YTUxTY2hlbWEtaW5zdGFuY2UiIHhtbG5zOnhzZD0iaHR0cDovL3d3dy53My5vcmcvMjAwMS9YTUxTY2hlbWEiPg0KICA8TGlua0luZm9Db3JlPg0KICAgIDxMaW5rSWQ+MTQwNzwvTGlua0lkPg0KICAgIDxJbmZsb3dWYWw+NiwzNjE8L0luZmxvd1ZhbD4NCiAgICA8RGlzcFZhbD42LDM2MSA8L0Rpc3BWYWw+DQogICAgPExhc3RVcGRUaW1lPjIwMjYvMDcvMzAgMTk6MTc6NTU8L0xhc3RVcGRUaW1lPg0KICAgIDxXb3Jrc2hlZXROTT5CU+OAkElGUlPjgJE8L1dvcmtzaGVldE5NPg0KICAgIDxMaW5rQ2VsbEFkZHJlc3NBMT5TMzQ8L0xpbmtDZWxsQWRkcmVzc0ExPg0KICAgIDxMaW5rQ2VsbEFkZHJlc3NSMUMxPlIzNE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I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M8L0l0ZW1JZD4NCiAgICA8RGlzcEl0ZW1JZD5LMTIwMTAzMDA8L0Rpc3BJdGVtSWQ+DQogICAgPENvbElkPlIzMDEwMDAwMCM8L0NvbElkPg0KICAgIDxUZW1BeGlzVHlwPjEwMDAwMDwvVGVtQXhpc1R5cD4NCiAgICA8TWVudU5tPumAo+e1kOiyoeaUv+eKtuaFi+ioiOeul+abuDwvTWVudU5tPg0KICAgIDxJdGVtTm0+44OH44Oq44OQ44OG44Kj44OW6YeR6J6N6LKg5YK1PC9JdGVtTm0+DQogICAgPENvbE5tPuW9k+acn+mHkemhjTwvQ29sTm0+DQogICAgPE9yaWdpbmFsVmFsPjYsMzYxLDA5NCwwMDA8L09yaWdpbmFsVmFsPg0KICAgIDxMYXN0TnVtVmFsPjYsMzYxPC9MYXN0TnVtVmFsPg0KICAgIDxSYXdMaW5rVmFsPjYsMzYx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08" Error="">PD94bWwgdmVyc2lvbj0iMS4wIiBlbmNvZGluZz0idXRmLTgiPz4NCjxMaW5rSW5mb0V4Y2VsIHhtbG5zOnhzaT0iaHR0cDovL3d3dy53My5vcmcvMjAwMS9YTUxTY2hlbWEtaW5zdGFuY2UiIHhtbG5zOnhzZD0iaHR0cDovL3d3dy53My5vcmcvMjAwMS9YTUxTY2hlbWEiPg0KICA8TGlua0luZm9Db3JlPg0KICAgIDxMaW5rSWQ+MTQwODwvTGlua0lkPg0KICAgIDxJbmZsb3dWYWw+MTAsMjMzPC9JbmZsb3dWYWw+DQogICAgPERpc3BWYWw+MTAsMjMzIDwvRGlzcFZhbD4NCiAgICA8TGFzdFVwZFRpbWU+MjAyNi8wNy8zMCAxOToxNzo1NTwvTGFzdFVwZFRpbWU+DQogICAgPFdvcmtzaGVldE5NPkJT44CQSUZSU+OAkTwvV29ya3NoZWV0Tk0+DQogICAgPExpbmtDZWxsQWRkcmVzc0ExPlMzNTwvTGlua0NlbGxBZGRyZXNzQTE+DQogICAgPExpbmtDZWxsQWRkcmVzc1IxQzE+UjM1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j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NDwvSXRlbUlkPg0KICAgIDxEaXNwSXRlbUlkPksxMjAxMDQwMDwvRGlzcEl0ZW1JZD4NCiAgICA8Q29sSWQ+UjMwMTAwMDAwIzwvQ29sSWQ+DQogICAgPFRlbUF4aXNUeXA+MTAwMDAwPC9UZW1BeGlzVHlwPg0KICAgIDxNZW51Tm0+6YCj57WQ6LKh5pS/54q25oWL6KiI566X5pu4PC9NZW51Tm0+DQogICAgPEl0ZW1ObT7mnKrmiZXms5XkurrmiYDlvpfnqI48L0l0ZW1ObT4NCiAgICA8Q29sTm0+5b2T5pyf6YeR6aGNPC9Db2xObT4NCiAgICA8T3JpZ2luYWxWYWw+MTAsMjMzLDA4NywwMDA8L09yaWdpbmFsVmFsPg0KICAgIDxMYXN0TnVtVmFsPjEwLDIzMzwvTGFzdE51bVZhbD4NCiAgICA8UmF3TGlua1ZhbD4xMCwyMzM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09" Error="">PD94bWwgdmVyc2lvbj0iMS4wIiBlbmNvZGluZz0idXRmLTgiPz4NCjxMaW5rSW5mb0V4Y2VsIHhtbG5zOnhzaT0iaHR0cDovL3d3dy53My5vcmcvMjAwMS9YTUxTY2hlbWEtaW5zdGFuY2UiIHhtbG5zOnhzZD0iaHR0cDovL3d3dy53My5vcmcvMjAwMS9YTUxTY2hlbWEiPg0KICA8TGlua0luZm9Db3JlPg0KICAgIDxMaW5rSWQ+MTQwOTwvTGlua0lkPg0KICAgIDxJbmZsb3dWYWw+NSwyNTE8L0luZmxvd1ZhbD4NCiAgICA8RGlzcFZhbD41LDI1MSA8L0Rpc3BWYWw+DQogICAgPExhc3RVcGRUaW1lPjIwMjYvMDcvMzAgMTk6MTc6NTU8L0xhc3RVcGRUaW1lPg0KICAgIDxXb3Jrc2hlZXROTT5CU+OAkElGUlPjgJE8L1dvcmtzaGVldE5NPg0KICAgIDxMaW5rQ2VsbEFkZHJlc3NBMT5TMzY8L0xpbmtDZWxsQWRkcmVzc0ExPg0KICAgIDxMaW5rQ2VsbEFkZHJlc3NSMUMxPlIzNk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I1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jU8L0l0ZW1JZD4NCiAgICA8RGlzcEl0ZW1JZD5LMTIwMTA1MDA8L0Rpc3BJdGVtSWQ+DQogICAgPENvbElkPlIzMDEwMDAwMCM8L0NvbElkPg0KICAgIDxUZW1BeGlzVHlwPjEwMDAwMDwvVGVtQXhpc1R5cD4NCiAgICA8TWVudU5tPumAo+e1kOiyoeaUv+eKtuaFi+ioiOeul+abuDwvTWVudU5tPg0KICAgIDxJdGVtTm0+5byV5b2T6YeRPC9JdGVtTm0+DQogICAgPENvbE5tPuW9k+acn+mHkemhjTwvQ29sTm0+DQogICAgPE9yaWdpbmFsVmFsPjUsMjUxLDc1MywwMDA8L09yaWdpbmFsVmFsPg0KICAgIDxMYXN0TnVtVmFsPjUsMjUxPC9MYXN0TnVtVmFsPg0KICAgIDxSYXdMaW5rVmFsPjUsMjUx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10" Error="">PD94bWwgdmVyc2lvbj0iMS4wIiBlbmNvZGluZz0idXRmLTgiPz4NCjxMaW5rSW5mb0V4Y2VsIHhtbG5zOnhzaT0iaHR0cDovL3d3dy53My5vcmcvMjAwMS9YTUxTY2hlbWEtaW5zdGFuY2UiIHhtbG5zOnhzZD0iaHR0cDovL3d3dy53My5vcmcvMjAwMS9YTUxTY2hlbWEiPg0KICA8TGlua0luZm9Db3JlPg0KICAgIDxMaW5rSWQ+MTQxMDwvTGlua0lkPg0KICAgIDxJbmZsb3dWYWw+MTM4LDI4NTwvSW5mbG93VmFsPg0KICAgIDxEaXNwVmFsPjEzOCwyODUgPC9EaXNwVmFsPg0KICAgIDxMYXN0VXBkVGltZT4yMDI2LzA3LzMwIDE5OjE3OjU1PC9MYXN0VXBkVGltZT4NCiAgICA8V29ya3NoZWV0Tk0+QlPjgJBJRlJT44CRPC9Xb3Jrc2hlZXROTT4NCiAgICA8TGlua0NlbGxBZGRyZXNzQTE+UzM3PC9MaW5rQ2VsbEFkZHJlc3NBMT4NCiAgICA8TGlua0NlbGxBZGRyZXNzUjFDMT5SMzd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EyMDFB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TIwMUEwMDAjPC9JdGVtSWQ+DQogICAgPERpc3BJdGVtSWQ+SzEyMDFBMDAwMDwvRGlzcEl0ZW1JZD4NCiAgICA8Q29sSWQ+UjMwMTAwMDAwIzwvQ29sSWQ+DQogICAgPFRlbUF4aXNUeXA+MTAwMDAwPC9UZW1BeGlzVHlwPg0KICAgIDxNZW51Tm0+6YCj57WQ6LKh5pS/54q25oWL6KiI566X5pu4PC9NZW51Tm0+DQogICAgPEl0ZW1ObT7jgZ3jga7ku5bjga7mtYHli5XosqDlgrU8L0l0ZW1ObT4NCiAgICA8Q29sTm0+5b2T5pyf6YeR6aGNPC9Db2xObT4NCiAgICA8T3JpZ2luYWxWYWw+MTM4LDI4NSwzNzgsMDAwPC9PcmlnaW5hbFZhbD4NCiAgICA8TGFzdE51bVZhbD4xMzgsMjg1PC9MYXN0TnVtVmFsPg0KICAgIDxSYXdMaW5rVmFsPjEzOCwyODU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44" Error="">PD94bWwgdmVyc2lvbj0iMS4wIiBlbmNvZGluZz0idXRmLTgiPz4NCjxMaW5rSW5mb0V4Y2VsIHhtbG5zOnhzaT0iaHR0cDovL3d3dy53My5vcmcvMjAwMS9YTUxTY2hlbWEtaW5zdGFuY2UiIHhtbG5zOnhzZD0iaHR0cDovL3d3dy53My5vcmcvMjAwMS9YTUxTY2hlbWEiPg0KICA8TGlua0luZm9Db3JlPg0KICAgIDxMaW5rSWQ+MTU0NDwvTGlua0lkPg0KICAgIDxJbmZsb3dWYWw+77yNPC9JbmZsb3dWYWw+DQogICAgPERpc3BWYWw+77yNPC9EaXNwVmFsPg0KICAgIDxMYXN0VXBkVGltZT4yMDI2LzA3LzMwIDE5OjE3OjU1PC9MYXN0VXBkVGltZT4NCiAgICA8V29ya3NoZWV0Tk0+QlPjgJBJRlJT44CRPC9Xb3Jrc2hlZXROTT4NCiAgICA8TGlua0NlbGxBZGRyZXNzQTE+UzM4PC9MaW5rQ2VsbEFkZHJlc3NBMT4NCiAgICA8TGlua0NlbGxBZGRyZXNzUjFDMT5SMzh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yN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I2PC9JdGVtSWQ+DQogICAgPERpc3BJdGVtSWQ+SzEyMDEwNjAwPC9EaXNwSXRlbUlkPg0KICAgIDxDb2xJZD5SMzAxMDAwMDAjPC9Db2xJZD4NCiAgICA8VGVtQXhpc1R5cD4xMDAwMDA8L1RlbUF4aXNUeXA+DQogICAgPE1lbnVObT7pgKPntZDosqHmlL/nirbmhYvoqIjnrpfmm7g8L01lbnVObT4NCiAgICA8SXRlbU5tPuWjsuWNtOebrueahOOBp+S/neacieOBmeOCi+izh+eUo+OBqwrnm7TmjqXplqLpgKPjgZnjgovosqDlgrU8L0l0ZW1ObT4NCiAgICA8Q29sTm0+5b2T5pyf6YeR6aGNPC9Db2xObT4NCiAgICA8T3JpZ2luYWxWYWw+MDwvT3JpZ2luYWxWYWw+DQogICAgPExhc3ROdW1WYWw+77yNPC9MYXN0TnVtVmFsPg0KICAgIDxSYXdMaW5rVmFsPu+8j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xPC9aZXJvRGlzcFR5cD4NCiAgICA8RWFzTnVtVmlld1VuaXRUeXA+NzwvRWFzTnVtVmlld1VuaXRUeXA+DQogICAgPEVhc051bURlY2ltYWxQb2ludD4wPC9FYXNOdW1EZWNpbWFsUG9pbnQ+DQogICAgPEVhc051bVJvdW5kVHlwPjI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2" Error="">PD94bWwgdmVyc2lvbj0iMS4wIiBlbmNvZGluZz0idXRmLTgiPz4NCjxMaW5rSW5mb0V4Y2VsIHhtbG5zOnhzaT0iaHR0cDovL3d3dy53My5vcmcvMjAwMS9YTUxTY2hlbWEtaW5zdGFuY2UiIHhtbG5zOnhzZD0iaHR0cDovL3d3dy53My5vcmcvMjAwMS9YTUxTY2hlbWEiPg0KICA8TGlua0luZm9Db3JlPg0KICAgIDxMaW5rSWQ+MTQxMjwvTGlua0lkPg0KICAgIDxJbmZsb3dWYWw+MSwyMTUsNTg1PC9JbmZsb3dWYWw+DQogICAgPERpc3BWYWw+MSwyMTUsNTg1IDwvRGlzcFZhbD4NCiAgICA8TGFzdFVwZFRpbWU+MjAyNi8wNy8zMCAxOToxNzo1NTwvTGFzdFVwZFRpbWU+DQogICAgPFdvcmtzaGVldE5NPkJT44CQSUZSU+OAkTwvV29ya3NoZWV0Tk0+DQogICAgPExpbmtDZWxsQWRkcmVzc0ExPlMzOTwvTGlua0NlbGxBZGRyZXNzQTE+DQogICAgPExpbmtDZWxsQWRkcmVzc1IxQzE+UjM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jc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NzwvSXRlbUlkPg0KICAgIDxEaXNwSXRlbUlkPksxMjAxQjAwMDwvRGlzcEl0ZW1JZD4NCiAgICA8Q29sSWQ+UjMwMTAwMDAwIzwvQ29sSWQ+DQogICAgPFRlbUF4aXNUeXA+MTAwMDAwPC9UZW1BeGlzVHlwPg0KICAgIDxNZW51Tm0+6YCj57WQ6LKh5pS/54q25oWL6KiI566X5pu4PC9NZW51Tm0+DQogICAgPEl0ZW1ObT7lsI/oqIg8L0l0ZW1ObT4NCiAgICA8Q29sTm0+5b2T5pyf6YeR6aGNPC9Db2xObT4NCiAgICA8T3JpZ2luYWxWYWw+MSwyMTUsNTg1LDIyNiwwMDA8L09yaWdpbmFsVmFsPg0KICAgIDxMYXN0TnVtVmFsPjEsMjE1LDU4NTwvTGFzdE51bVZhbD4NCiAgICA8UmF3TGlua1ZhbD4xLDIxNSw1ODU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3" Error="">PD94bWwgdmVyc2lvbj0iMS4wIiBlbmNvZGluZz0idXRmLTgiPz4NCjxMaW5rSW5mb0V4Y2VsIHhtbG5zOnhzaT0iaHR0cDovL3d3dy53My5vcmcvMjAwMS9YTUxTY2hlbWEtaW5zdGFuY2UiIHhtbG5zOnhzZD0iaHR0cDovL3d3dy53My5vcmcvMjAwMS9YTUxTY2hlbWEiPg0KICA8TGlua0luZm9Db3JlPg0KICAgIDxMaW5rSWQ+MTQxMzwvTGlua0lkPg0KICAgIDxJbmZsb3dWYWw+ODYsMDkwPC9JbmZsb3dWYWw+DQogICAgPERpc3BWYWw+ODYsMDkwIDwvRGlzcFZhbD4NCiAgICA8TGFzdFVwZFRpbWU+MjAyNi8wNy8zMCAxOToxNzo1NTwvTGFzdFVwZFRpbWU+DQogICAgPFdvcmtzaGVldE5NPkJT44CQSUZSU+OAkTwvV29ya3NoZWV0Tk0+DQogICAgPExpbmtDZWxsQWRkcmVzc0ExPlM0MTwvTGlua0NlbGxBZGRyZXNzQTE+DQogICAgPExpbmtDZWxsQWRkcmVzc1IxQzE+UjQx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zA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DwvSXRlbUlkPg0KICAgIDxEaXNwSXRlbUlkPksxMjAyMDI1MDwvRGlzcEl0ZW1JZD4NCiAgICA8Q29sSWQ+UjMwMTAwMDAwIzwvQ29sSWQ+DQogICAgPFRlbUF4aXNUeXA+MTAwMDAwPC9UZW1BeGlzVHlwPg0KICAgIDxNZW51Tm0+6YCj57WQ6LKh5pS/54q25oWL6KiI566X5pu4PC9NZW51Tm0+DQogICAgPEl0ZW1ObT7jg6rjg7zjgrnosqDlgrU8L0l0ZW1ObT4NCiAgICA8Q29sTm0+5b2T5pyf6YeR6aGNPC9Db2xObT4NCiAgICA8T3JpZ2luYWxWYWw+ODYsMDkwLDE2NywwMDA8L09yaWdpbmFsVmFsPg0KICAgIDxMYXN0TnVtVmFsPjg2LDA5MDwvTGFzdE51bVZhbD4NCiAgICA8UmF3TGlua1ZhbD44NiwwOTA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4" Error="">PD94bWwgdmVyc2lvbj0iMS4wIiBlbmNvZGluZz0idXRmLTgiPz4NCjxMaW5rSW5mb0V4Y2VsIHhtbG5zOnhzaT0iaHR0cDovL3d3dy53My5vcmcvMjAwMS9YTUxTY2hlbWEtaW5zdGFuY2UiIHhtbG5zOnhzZD0iaHR0cDovL3d3dy53My5vcmcvMjAwMS9YTUxTY2hlbWEiPg0KICA8TGlua0luZm9Db3JlPg0KICAgIDxMaW5rSWQ+MTQxNDwvTGlua0lkPg0KICAgIDxJbmZsb3dWYWw+MSwwMzgsOTM4PC9JbmZsb3dWYWw+DQogICAgPERpc3BWYWw+MSwwMzgsOTM4IDwvRGlzcFZhbD4NCiAgICA8TGFzdFVwZFRpbWU+MjAyNi8wNy8zMCAxOToxNzo1NTwvTGFzdFVwZFRpbWU+DQogICAgPFdvcmtzaGVldE5NPkJT44CQSUZSU+OAkTwvV29ya3NoZWV0Tk0+DQogICAgPExpbmtDZWxsQWRkcmVzc0ExPlM0MjwvTGlua0NlbGxBZGRyZXNzQTE+DQogICAgPExpbmtDZWxsQWRkcmVzc1IxQzE+UjQy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j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ODwvSXRlbUlkPg0KICAgIDxEaXNwSXRlbUlkPksxMjAyMDEwMDwvRGlzcEl0ZW1JZD4NCiAgICA8Q29sSWQ+UjMwMTAwMDAwIzwvQ29sSWQ+DQogICAgPFRlbUF4aXNUeXA+MTAwMDAwPC9UZW1BeGlzVHlwPg0KICAgIDxNZW51Tm0+6YCj57WQ6LKh5pS/54q25oWL6KiI566X5pu4PC9NZW51Tm0+DQogICAgPEl0ZW1ObT7npL7lgrXlj4rjgbPlgJ/lhaXph5E8L0l0ZW1ObT4NCiAgICA8Q29sTm0+5b2T5pyf6YeR6aGNPC9Db2xObT4NCiAgICA8T3JpZ2luYWxWYWw+MSwwMzgsOTM4LDUyNiwwMDA8L09yaWdpbmFsVmFsPg0KICAgIDxMYXN0TnVtVmFsPjEsMDM4LDkzODwvTGFzdE51bVZhbD4NCiAgICA8UmF3TGlua1ZhbD4xLDAzOCw5Mzg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5" Error="">PD94bWwgdmVyc2lvbj0iMS4wIiBlbmNvZGluZz0idXRmLTgiPz4NCjxMaW5rSW5mb0V4Y2VsIHhtbG5zOnhzaT0iaHR0cDovL3d3dy53My5vcmcvMjAwMS9YTUxTY2hlbWEtaW5zdGFuY2UiIHhtbG5zOnhzZD0iaHR0cDovL3d3dy53My5vcmcvMjAwMS9YTUxTY2hlbWEiPg0KICA8TGlua0luZm9Db3JlPg0KICAgIDxMaW5rSWQ+MTQxNTwvTGlua0lkPg0KICAgIDxJbmZsb3dWYWw+MzYsMTE5PC9JbmZsb3dWYWw+DQogICAgPERpc3BWYWw+MzYsMTE5IDwvRGlzcFZhbD4NCiAgICA8TGFzdFVwZFRpbWU+MjAyNi8wNy8zMCAxOToxNzo1NTwvTGFzdFVwZFRpbWU+DQogICAgPFdvcmtzaGVldE5NPkJT44CQSUZSU+OAkTwvV29ya3NoZWV0Tk0+DQogICAgPExpbmtDZWxsQWRkcmVzc0ExPlM0MzwvTGlua0NlbGxBZGRyZXNzQTE+DQogICAgPExpbmtDZWxsQWRkcmVzc1IxQzE+UjQz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j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yOTwvSXRlbUlkPg0KICAgIDxEaXNwSXRlbUlkPksxMjAyMDIwMDwvRGlzcEl0ZW1JZD4NCiAgICA8Q29sSWQ+UjMwMTAwMDAwIzwvQ29sSWQ+DQogICAgPFRlbUF4aXNUeXA+MTAwMDAwPC9UZW1BeGlzVHlwPg0KICAgIDxNZW51Tm0+6YCj57WQ6LKh5pS/54q25oWL6KiI566X5pu4PC9NZW51Tm0+DQogICAgPEl0ZW1ObT7llrbmpa3lgrXli5nlj4rjgbPjgZ3jga7ku5bjga7lgrXli5k8L0l0ZW1ObT4NCiAgICA8Q29sTm0+5b2T5pyf6YeR6aGNPC9Db2xObT4NCiAgICA8T3JpZ2luYWxWYWw+MzYsMTE5LDkyMywwMDA8L09yaWdpbmFsVmFsPg0KICAgIDxMYXN0TnVtVmFsPjM2LDExOTwvTGFzdE51bVZhbD4NCiAgICA8UmF3TGlua1ZhbD4zNiwxMTk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6" Error="">PD94bWwgdmVyc2lvbj0iMS4wIiBlbmNvZGluZz0idXRmLTgiPz4NCjxMaW5rSW5mb0V4Y2VsIHhtbG5zOnhzaT0iaHR0cDovL3d3dy53My5vcmcvMjAwMS9YTUxTY2hlbWEtaW5zdGFuY2UiIHhtbG5zOnhzZD0iaHR0cDovL3d3dy53My5vcmcvMjAwMS9YTUxTY2hlbWEiPg0KICA8TGlua0luZm9Db3JlPg0KICAgIDxMaW5rSWQ+MTQxNjwvTGlua0lkPg0KICAgIDxJbmZsb3dWYWw+NSw5ODE8L0luZmxvd1ZhbD4NCiAgICA8RGlzcFZhbD41LDk4MSA8L0Rpc3BWYWw+DQogICAgPExhc3RVcGRUaW1lPjIwMjYvMDcvMzAgMTk6MTc6NTU8L0xhc3RVcGRUaW1lPg0KICAgIDxXb3Jrc2hlZXROTT5CU+OAkElGUlPjgJE8L1dvcmtzaGVldE5NPg0KICAgIDxMaW5rQ2VsbEFkZHJlc3NBMT5TNDQ8L0xpbmtDZWxsQWRkcmVzc0ExPg0KICAgIDxMaW5rQ2VsbEFkZHJlc3NSMUMxPlI0NE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OTAwMDAwMDMx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MzE8L0l0ZW1JZD4NCiAgICA8RGlzcEl0ZW1JZD5LMTIwMjAzMDA8L0Rpc3BJdGVtSWQ+DQogICAgPENvbElkPlIzMDEwMDAwMCM8L0NvbElkPg0KICAgIDxUZW1BeGlzVHlwPjEwMDAwMDwvVGVtQXhpc1R5cD4NCiAgICA8TWVudU5tPumAo+e1kOiyoeaUv+eKtuaFi+ioiOeul+abuDwvTWVudU5tPg0KICAgIDxJdGVtTm0+44OH44Oq44OQ44OG44Kj44OW6YeR6J6N6LKg5YK1PC9JdGVtTm0+DQogICAgPENvbE5tPuW9k+acn+mHkemhjTwvQ29sTm0+DQogICAgPE9yaWdpbmFsVmFsPjUsOTgxLDc1NSwwMDA8L09yaWdpbmFsVmFsPg0KICAgIDxMYXN0TnVtVmFsPjUsOTgxPC9MYXN0TnVtVmFsPg0KICAgIDxSYXdMaW5rVmFsPjUsOTgx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17" Error="">PD94bWwgdmVyc2lvbj0iMS4wIiBlbmNvZGluZz0idXRmLTgiPz4NCjxMaW5rSW5mb0V4Y2VsIHhtbG5zOnhzaT0iaHR0cDovL3d3dy53My5vcmcvMjAwMS9YTUxTY2hlbWEtaW5zdGFuY2UiIHhtbG5zOnhzZD0iaHR0cDovL3d3dy53My5vcmcvMjAwMS9YTUxTY2hlbWEiPg0KICA8TGlua0luZm9Db3JlPg0KICAgIDxMaW5rSWQ+MTQxNzwvTGlua0lkPg0KICAgIDxJbmZsb3dWYWw+MjQsNTUyPC9JbmZsb3dWYWw+DQogICAgPERpc3BWYWw+MjQsNTUyIDwvRGlzcFZhbD4NCiAgICA8TGFzdFVwZFRpbWU+MjAyNi8wNy8zMCAxOToxNzo1NTwvTGFzdFVwZFRpbWU+DQogICAgPFdvcmtzaGVldE5NPkJT44CQSUZSU+OAkTwvV29ya3NoZWV0Tk0+DQogICAgPExpbmtDZWxsQWRkcmVzc0ExPlM0NTwvTGlua0NlbGxBZGRyZXNzQTE+DQogICAgPExpbmtDZWxsQWRkcmVzc1IxQzE+UjQ1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z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jwvSXRlbUlkPg0KICAgIDxEaXNwSXRlbUlkPksxMjAyMDQwMDwvRGlzcEl0ZW1JZD4NCiAgICA8Q29sSWQ+UjMwMTAwMDAwIzwvQ29sSWQ+DQogICAgPFRlbUF4aXNUeXA+MTAwMDAwPC9UZW1BeGlzVHlwPg0KICAgIDxNZW51Tm0+6YCj57WQ6LKh5pS/54q25oWL6KiI566X5pu4PC9NZW51Tm0+DQogICAgPEl0ZW1ObT7pgIDogbfntabku5jjgavkv4LjgovosqDlgrU8L0l0ZW1ObT4NCiAgICA8Q29sTm0+5b2T5pyf6YeR6aGNPC9Db2xObT4NCiAgICA8T3JpZ2luYWxWYWw+MjQsNTUyLDYzNiwwMDA8L09yaWdpbmFsVmFsPg0KICAgIDxMYXN0TnVtVmFsPjI0LDU1MjwvTGFzdE51bVZhbD4NCiAgICA8UmF3TGlua1ZhbD4yNCw1NTI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8" Error="">PD94bWwgdmVyc2lvbj0iMS4wIiBlbmNvZGluZz0idXRmLTgiPz4NCjxMaW5rSW5mb0V4Y2VsIHhtbG5zOnhzaT0iaHR0cDovL3d3dy53My5vcmcvMjAwMS9YTUxTY2hlbWEtaW5zdGFuY2UiIHhtbG5zOnhzZD0iaHR0cDovL3d3dy53My5vcmcvMjAwMS9YTUxTY2hlbWEiPg0KICA8TGlua0luZm9Db3JlPg0KICAgIDxMaW5rSWQ+MTQxODwvTGlua0lkPg0KICAgIDxJbmZsb3dWYWw+NDIsNDEzPC9JbmZsb3dWYWw+DQogICAgPERpc3BWYWw+NDIsNDEzIDwvRGlzcFZhbD4NCiAgICA8TGFzdFVwZFRpbWU+MjAyNi8wNy8zMCAxOToxNzo1NTwvTGFzdFVwZFRpbWU+DQogICAgPFdvcmtzaGVldE5NPkJT44CQSUZSU+OAkTwvV29ya3NoZWV0Tk0+DQogICAgPExpbmtDZWxsQWRkcmVzc0ExPlM0NjwvTGlua0NlbGxBZGRyZXNzQTE+DQogICAgPExpbmtDZWxsQWRkcmVzc1IxQzE+UjQ2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z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MzwvSXRlbUlkPg0KICAgIDxEaXNwSXRlbUlkPksxMjAyMDUwMDwvRGlzcEl0ZW1JZD4NCiAgICA8Q29sSWQ+UjMwMTAwMDAwIzwvQ29sSWQ+DQogICAgPFRlbUF4aXNUeXA+MTAwMDAwPC9UZW1BeGlzVHlwPg0KICAgIDxNZW51Tm0+6YCj57WQ6LKh5pS/54q25oWL6KiI566X5pu4PC9NZW51Tm0+DQogICAgPEl0ZW1ObT7lvJXlvZPph5E8L0l0ZW1ObT4NCiAgICA8Q29sTm0+5b2T5pyf6YeR6aGNPC9Db2xObT4NCiAgICA8T3JpZ2luYWxWYWw+NDIsNDEzLDgzNCwwMDA8L09yaWdpbmFsVmFsPg0KICAgIDxMYXN0TnVtVmFsPjQyLDQxMzwvTGFzdE51bVZhbD4NCiAgICA8UmF3TGlua1ZhbD40Miw0MTM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19" Error="">PD94bWwgdmVyc2lvbj0iMS4wIiBlbmNvZGluZz0idXRmLTgiPz4NCjxMaW5rSW5mb0V4Y2VsIHhtbG5zOnhzaT0iaHR0cDovL3d3dy53My5vcmcvMjAwMS9YTUxTY2hlbWEtaW5zdGFuY2UiIHhtbG5zOnhzZD0iaHR0cDovL3d3dy53My5vcmcvMjAwMS9YTUxTY2hlbWEiPg0KICA8TGlua0luZm9Db3JlPg0KICAgIDxMaW5rSWQ+MTQxOTwvTGlua0lkPg0KICAgIDxJbmZsb3dWYWw+NywzNzg8L0luZmxvd1ZhbD4NCiAgICA8RGlzcFZhbD43LDM3OCA8L0Rpc3BWYWw+DQogICAgPExhc3RVcGRUaW1lPjIwMjYvMDcvMzAgMTk6MTc6NTU8L0xhc3RVcGRUaW1lPg0KICAgIDxXb3Jrc2hlZXROTT5CU+OAkElGUlPjgJE8L1dvcmtzaGVldE5NPg0KICAgIDxMaW5rQ2VsbEFkZHJlc3NBMT5TNDc8L0xpbmtDZWxsQWRkcmVzc0ExPg0KICAgIDxMaW5rQ2VsbEFkZHJlc3NSMUMxPlI0N0MxOTwvTGlua0NlbGxBZGRyZXNzUjFDMT4NCiAgICA8Q2VsbEJhY2tncm91bmRDb2xvcj42NTQ4NDwvQ2VsbEJhY2tncm91bmRDb2xvcj4NCiAgICA8Q2VsbEJhY2tncm91bmRDb2xvckluZGV4PjY8L0NlbGxCYWNrZ3JvdW5kQ29sb3JJbmRleD4NCiAgPC9MaW5rSW5mb0NvcmU+DQogIDxMaW5rSW5mb1hzYT4NCiAgICA8QXVJZD4wNTU5Ny8yNC8zLzEvRDIzMDA1MDEwMDA1MDAwMDAwMDAvMS8xLzI0Mi9LMTIwMkE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DU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xMjAyQTAwMCM8L0l0ZW1JZD4NCiAgICA8RGlzcEl0ZW1JZD5LMTIwMkEwMDAwPC9EaXNwSXRlbUlkPg0KICAgIDxDb2xJZD5SMzAxMDAwMDAjPC9Db2xJZD4NCiAgICA8VGVtQXhpc1R5cD4xMDAwMDA8L1RlbUF4aXNUeXA+DQogICAgPE1lbnVObT7pgKPntZDosqHmlL/nirbmhYvoqIjnrpfmm7g8L01lbnVObT4NCiAgICA8SXRlbU5tPuOBneOBruS7luOBrumdnua1geWLleiyoOWCtTwvSXRlbU5tPg0KICAgIDxDb2xObT7lvZPmnJ/ph5HpoY08L0NvbE5tPg0KICAgIDxPcmlnaW5hbFZhbD43LDM3OCw5MzAsMDAwPC9PcmlnaW5hbFZhbD4NCiAgICA8TGFzdE51bVZhbD43LDM3ODwvTGFzdE51bVZhbD4NCiAgICA8UmF3TGlua1ZhbD43LDM3OD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0" Error="">PD94bWwgdmVyc2lvbj0iMS4wIiBlbmNvZGluZz0idXRmLTgiPz4NCjxMaW5rSW5mb0V4Y2VsIHhtbG5zOnhzaT0iaHR0cDovL3d3dy53My5vcmcvMjAwMS9YTUxTY2hlbWEtaW5zdGFuY2UiIHhtbG5zOnhzZD0iaHR0cDovL3d3dy53My5vcmcvMjAwMS9YTUxTY2hlbWEiPg0KICA8TGlua0luZm9Db3JlPg0KICAgIDxMaW5rSWQ+MTQyMDwvTGlua0lkPg0KICAgIDxJbmZsb3dWYWw+NTksMTYzPC9JbmZsb3dWYWw+DQogICAgPERpc3BWYWw+NTksMTYzIDwvRGlzcFZhbD4NCiAgICA8TGFzdFVwZFRpbWU+MjAyNi8wNy8zMCAxOToxNzo1NTwvTGFzdFVwZFRpbWU+DQogICAgPFdvcmtzaGVldE5NPkJT44CQSUZSU+OAkTwvV29ya3NoZWV0Tk0+DQogICAgPExpbmtDZWxsQWRkcmVzc0ExPlM0ODwvTGlua0NlbGxBZGRyZXNzQTE+DQogICAgPExpbmtDZWxsQWRkcmVzc1IxQzE+UjQ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zQ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DwvSXRlbUlkPg0KICAgIDxEaXNwSXRlbUlkPksxMjAyQjAwMDwvRGlzcEl0ZW1JZD4NCiAgICA8Q29sSWQ+UjMwMTAwMDAwIzwvQ29sSWQ+DQogICAgPFRlbUF4aXNUeXA+MTAwMDAwPC9UZW1BeGlzVHlwPg0KICAgIDxNZW51Tm0+6YCj57WQ6LKh5pS/54q25oWL6KiI566X5pu4PC9NZW51Tm0+DQogICAgPEl0ZW1ObT7nubDlu7bnqI7ph5HosqDlgrU8L0l0ZW1ObT4NCiAgICA8Q29sTm0+5b2T5pyf6YeR6aGNPC9Db2xObT4NCiAgICA8T3JpZ2luYWxWYWw+NTksMTYzLDQ4MywwMDA8L09yaWdpbmFsVmFsPg0KICAgIDxMYXN0TnVtVmFsPjU5LDE2MzwvTGFzdE51bVZhbD4NCiAgICA8UmF3TGlua1ZhbD41OSwxNjM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1" Error="">PD94bWwgdmVyc2lvbj0iMS4wIiBlbmNvZGluZz0idXRmLTgiPz4NCjxMaW5rSW5mb0V4Y2VsIHhtbG5zOnhzaT0iaHR0cDovL3d3dy53My5vcmcvMjAwMS9YTUxTY2hlbWEtaW5zdGFuY2UiIHhtbG5zOnhzZD0iaHR0cDovL3d3dy53My5vcmcvMjAwMS9YTUxTY2hlbWEiPg0KICA8TGlua0luZm9Db3JlPg0KICAgIDxMaW5rSWQ+MTQyMTwvTGlua0lkPg0KICAgIDxJbmZsb3dWYWw+MSwzMDAsNjM5PC9JbmZsb3dWYWw+DQogICAgPERpc3BWYWw+MSwzMDAsNjM5IDwvRGlzcFZhbD4NCiAgICA8TGFzdFVwZFRpbWU+MjAyNi8wNy8zMCAxOToxNzo1NTwvTGFzdFVwZFRpbWU+DQogICAgPFdvcmtzaGVldE5NPkJT44CQSUZSU+OAkTwvV29ya3NoZWV0Tk0+DQogICAgPExpbmtDZWxsQWRkcmVzc0ExPlM0OTwvTGlua0NlbGxBZGRyZXNzQTE+DQogICAgPExpbmtDZWxsQWRkcmVzc1IxQzE+UjQ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jAyWj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DJaMDAwIzwvSXRlbUlkPg0KICAgIDxEaXNwSXRlbUlkPksxMjAyWjAwMDA8L0Rpc3BJdGVtSWQ+DQogICAgPENvbElkPlIzMDEwMDAwMCM8L0NvbElkPg0KICAgIDxUZW1BeGlzVHlwPjEwMDAwMDwvVGVtQXhpc1R5cD4NCiAgICA8TWVudU5tPumAo+e1kOiyoeaUv+eKtuaFi+ioiOeul+abuDwvTWVudU5tPg0KICAgIDxJdGVtTm0+6Z2e5rWB5YuV6LKg5YK15ZCI6KiIPC9JdGVtTm0+DQogICAgPENvbE5tPuW9k+acn+mHkemhjTwvQ29sTm0+DQogICAgPE9yaWdpbmFsVmFsPjEsMzAwLDYzOSwyNTQsMDAwPC9PcmlnaW5hbFZhbD4NCiAgICA8TGFzdE51bVZhbD4xLDMwMCw2Mzk8L0xhc3ROdW1WYWw+DQogICAgPFJhd0xpbmtWYWw+MSwzMDAsNjM5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22" Error="">PD94bWwgdmVyc2lvbj0iMS4wIiBlbmNvZGluZz0idXRmLTgiPz4NCjxMaW5rSW5mb0V4Y2VsIHhtbG5zOnhzaT0iaHR0cDovL3d3dy53My5vcmcvMjAwMS9YTUxTY2hlbWEtaW5zdGFuY2UiIHhtbG5zOnhzZD0iaHR0cDovL3d3dy53My5vcmcvMjAwMS9YTUxTY2hlbWEiPg0KICA8TGlua0luZm9Db3JlPg0KICAgIDxMaW5rSWQ+MTQyMjwvTGlua0lkPg0KICAgIDxJbmZsb3dWYWw+Miw1MTYsMjI0PC9JbmZsb3dWYWw+DQogICAgPERpc3BWYWw+Miw1MTYsMjI0IDwvRGlzcFZhbD4NCiAgICA8TGFzdFVwZFRpbWU+MjAyNi8wNy8zMCAxOToxNzo1NTwvTGFzdFVwZFRpbWU+DQogICAgPFdvcmtzaGVldE5NPkJT44CQSUZSU+OAkTwvV29ya3NoZWV0Tk0+DQogICAgPExpbmtDZWxsQWRkcmVzc0ExPlM1MDwvTGlua0NlbGxBZGRyZXNzQTE+DQogICAgPExpbmtDZWxsQWRkcmVzc1IxQzE+UjUw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jBa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FowMDAwIzwvSXRlbUlkPg0KICAgIDxEaXNwSXRlbUlkPksxMjBaMDAwMDA8L0Rpc3BJdGVtSWQ+DQogICAgPENvbElkPlIzMDEwMDAwMCM8L0NvbElkPg0KICAgIDxUZW1BeGlzVHlwPjEwMDAwMDwvVGVtQXhpc1R5cD4NCiAgICA8TWVudU5tPumAo+e1kOiyoeaUv+eKtuaFi+ioiOeul+abuDwvTWVudU5tPg0KICAgIDxJdGVtTm0+6LKg5YK15ZCI6KiIPC9JdGVtTm0+DQogICAgPENvbE5tPuW9k+acn+mHkemhjTwvQ29sTm0+DQogICAgPE9yaWdpbmFsVmFsPjIsNTE2LDIyNCw0ODAsMDAwPC9PcmlnaW5hbFZhbD4NCiAgICA8TGFzdE51bVZhbD4yLDUxNiwyMjQ8L0xhc3ROdW1WYWw+DQogICAgPFJhd0xpbmtWYWw+Miw1MTYsMjI0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23" Error="">PD94bWwgdmVyc2lvbj0iMS4wIiBlbmNvZGluZz0idXRmLTgiPz4NCjxMaW5rSW5mb0V4Y2VsIHhtbG5zOnhzaT0iaHR0cDovL3d3dy53My5vcmcvMjAwMS9YTUxTY2hlbWEtaW5zdGFuY2UiIHhtbG5zOnhzZD0iaHR0cDovL3d3dy53My5vcmcvMjAwMS9YTUxTY2hlbWEiPg0KICA8TGlua0luZm9Db3JlPg0KICAgIDxMaW5rSWQ+MTQyMzwvTGlua0lkPg0KICAgIDxJbmZsb3dWYWw+MTYwLDMzOTwvSW5mbG93VmFsPg0KICAgIDxEaXNwVmFsPjE2MCwzMzkgPC9EaXNwVmFsPg0KICAgIDxMYXN0VXBkVGltZT4yMDI2LzA3LzMwIDE5OjE3OjU1PC9MYXN0VXBkVGltZT4NCiAgICA8V29ya3NoZWV0Tk0+QlPjgJBJRlJT44CRPC9Xb3Jrc2hlZXROTT4NCiAgICA8TGlua0NlbGxBZGRyZXNzQTE+UzUyPC9MaW5rQ2VsbEFkZHJlc3NBMT4NCiAgICA8TGlua0NlbGxBZGRyZXNzUjFDMT5SNTJ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zN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1PC9JdGVtSWQ+DQogICAgPERpc3BJdGVtSWQ+SzEyMjEwMDEwPC9EaXNwSXRlbUlkPg0KICAgIDxDb2xJZD5SMzAxMDAwMDAjPC9Db2xJZD4NCiAgICA8VGVtQXhpc1R5cD4xMDAwMDA8L1RlbUF4aXNUeXA+DQogICAgPE1lbnVObT7pgKPntZDosqHmlL/nirbmhYvoqIjnrpfmm7g8L01lbnVObT4NCiAgICA8SXRlbU5tPuizh+acrOmHkTwvSXRlbU5tPg0KICAgIDxDb2xObT7lvZPmnJ/ph5HpoY08L0NvbE5tPg0KICAgIDxPcmlnaW5hbFZhbD4xNjAsMzM5LDYyMSwwMDA8L09yaWdpbmFsVmFsPg0KICAgIDxMYXN0TnVtVmFsPjE2MCwzMzk8L0xhc3ROdW1WYWw+DQogICAgPFJhd0xpbmtWYWw+MTYwLDMzOT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4" Error="">PD94bWwgdmVyc2lvbj0iMS4wIiBlbmNvZGluZz0idXRmLTgiPz4NCjxMaW5rSW5mb0V4Y2VsIHhtbG5zOnhzaT0iaHR0cDovL3d3dy53My5vcmcvMjAwMS9YTUxTY2hlbWEtaW5zdGFuY2UiIHhtbG5zOnhzZD0iaHR0cDovL3d3dy53My5vcmcvMjAwMS9YTUxTY2hlbWEiPg0KICA8TGlua0luZm9Db3JlPg0KICAgIDxMaW5rSWQ+MTQyNDwvTGlua0lkPg0KICAgIDxJbmZsb3dWYWw+NDcsNzI4PC9JbmZsb3dWYWw+DQogICAgPERpc3BWYWw+NDcsNzI4IDwvRGlzcFZhbD4NCiAgICA8TGFzdFVwZFRpbWU+MjAyNi8wNy8zMCAxOToxNzo1NTwvTGFzdFVwZFRpbWU+DQogICAgPFdvcmtzaGVldE5NPkJT44CQSUZSU+OAkTwvV29ya3NoZWV0Tk0+DQogICAgPExpbmtDZWxsQWRkcmVzc0ExPlM1MzwvTGlua0NlbGxBZGRyZXNzQTE+DQogICAgPExpbmtDZWxsQWRkcmVzc1IxQzE+UjUz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z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jwvSXRlbUlkPg0KICAgIDxEaXNwSXRlbUlkPksxMjIxMDAyMDwvRGlzcEl0ZW1JZD4NCiAgICA8Q29sSWQ+UjMwMTAwMDAwIzwvQ29sSWQ+DQogICAgPFRlbUF4aXNUeXA+MTAwMDAwPC9UZW1BeGlzVHlwPg0KICAgIDxNZW51Tm0+6YCj57WQ6LKh5pS/54q25oWL6KiI566X5pu4PC9NZW51Tm0+DQogICAgPEl0ZW1ObT7os4fmnKzlibDkvZnph5E8L0l0ZW1ObT4NCiAgICA8Q29sTm0+5b2T5pyf6YeR6aGNPC9Db2xObT4NCiAgICA8T3JpZ2luYWxWYWw+NDcsNzI4LDgxOCwwMDA8L09yaWdpbmFsVmFsPg0KICAgIDxMYXN0TnVtVmFsPjQ3LDcyODwvTGFzdE51bVZhbD4NCiAgICA8UmF3TGlua1ZhbD40Nyw3Mjg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5" Error="">PD94bWwgdmVyc2lvbj0iMS4wIiBlbmNvZGluZz0idXRmLTgiPz4NCjxMaW5rSW5mb0V4Y2VsIHhtbG5zOnhzaT0iaHR0cDovL3d3dy53My5vcmcvMjAwMS9YTUxTY2hlbWEtaW5zdGFuY2UiIHhtbG5zOnhzZD0iaHR0cDovL3d3dy53My5vcmcvMjAwMS9YTUxTY2hlbWEiPg0KICA8TGlua0luZm9Db3JlPg0KICAgIDxMaW5rSWQ+MTQyNTwvTGlua0lkPg0KICAgIDxJbmZsb3dWYWw+LTUsMjE1PC9JbmZsb3dWYWw+DQogICAgPERpc3BWYWw+KDUsMjE1KTwvRGlzcFZhbD4NCiAgICA8TGFzdFVwZFRpbWU+MjAyNi8wNy8zMCAxOToxNzo1NTwvTGFzdFVwZFRpbWU+DQogICAgPFdvcmtzaGVldE5NPkJT44CQSUZSU+OAkTwvV29ya3NoZWV0Tk0+DQogICAgPExpbmtDZWxsQWRkcmVzc0ExPlM1NDwvTGlua0NlbGxBZGRyZXNzQTE+DQogICAgPExpbmtDZWxsQWRkcmVzc1IxQzE+UjU0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5MDAwMDAwMzc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zNzwvSXRlbUlkPg0KICAgIDxEaXNwSXRlbUlkPksxMjIxMDAzMDwvRGlzcEl0ZW1JZD4NCiAgICA8Q29sSWQ+UjMwMTAwMDAwIzwvQ29sSWQ+DQogICAgPFRlbUF4aXNUeXA+MTAwMDAwPC9UZW1BeGlzVHlwPg0KICAgIDxNZW51Tm0+6YCj57WQ6LKh5pS/54q25oWL6KiI566X5pu4PC9NZW51Tm0+DQogICAgPEl0ZW1ObT7oh6rlt7HmoKrlvI88L0l0ZW1ObT4NCiAgICA8Q29sTm0+5b2T5pyf6YeR6aGNPC9Db2xObT4NCiAgICA8T3JpZ2luYWxWYWw+LTUsMjE1LDUyOCwwMDA8L09yaWdpbmFsVmFsPg0KICAgIDxMYXN0TnVtVmFsPi01LDIxNTwvTGFzdE51bVZhbD4NCiAgICA8UmF3TGlua1ZhbD4tNSwyMTU8L1Jhd0xpbmtWYWw+DQogICAgPFZpZXdVbml0VHlwPjc8L1ZpZXdVbml0VHlwPg0KICAgIDxEZWNpbWFsUG9pbnQ+MDwvRGVjaW1hbFBvaW50Pg0KICAgIDxSb3VuZFR5cD4yPC9Sb3VuZFR5cD4NCiAgICA8TnVtVGV4dFR5cD4xPC9OdW1UZXh0VHlwPg0KICAgIDxDbGFzc1R5cD4zPC9DbGFzc1R5cD4NCiAgICA8RFRvdGFsWU1ESE1TPjIwMjYvMDcvMjMgMTI6MjA6MDM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426" Error="">PD94bWwgdmVyc2lvbj0iMS4wIiBlbmNvZGluZz0idXRmLTgiPz4NCjxMaW5rSW5mb0V4Y2VsIHhtbG5zOnhzaT0iaHR0cDovL3d3dy53My5vcmcvMjAwMS9YTUxTY2hlbWEtaW5zdGFuY2UiIHhtbG5zOnhzZD0iaHR0cDovL3d3dy53My5vcmcvMjAwMS9YTUxTY2hlbWEiPg0KICA8TGlua0luZm9Db3JlPg0KICAgIDxMaW5rSWQ+MTQyNjwvTGlua0lkPg0KICAgIDxJbmZsb3dWYWw+MzE0LDU5NzwvSW5mbG93VmFsPg0KICAgIDxEaXNwVmFsPjMxNCw1OTcgPC9EaXNwVmFsPg0KICAgIDxMYXN0VXBkVGltZT4yMDI2LzA3LzMwIDE5OjE3OjU1PC9MYXN0VXBkVGltZT4NCiAgICA8V29ya3NoZWV0Tk0+QlPjgJBJRlJT44CRPC9Xb3Jrc2hlZXROTT4NCiAgICA8TGlua0NlbGxBZGRyZXNzQTE+UzU1PC9MaW5rQ2VsbEFkZHJlc3NBMT4NCiAgICA8TGlua0NlbGxBZGRyZXNzUjFDMT5SNTV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zO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4PC9JdGVtSWQ+DQogICAgPERpc3BJdGVtSWQ+SzEyMjEwMDQwPC9EaXNwSXRlbUlkPg0KICAgIDxDb2xJZD5SMzAxMDAwMDAjPC9Db2xJZD4NCiAgICA8VGVtQXhpc1R5cD4xMDAwMDA8L1RlbUF4aXNUeXA+DQogICAgPE1lbnVObT7pgKPntZDosqHmlL/nirbmhYvoqIjnrpfmm7g8L01lbnVObT4NCiAgICA8SXRlbU5tPuOBneOBruS7luOBruizh+acrOOBruani+aIkOimgee0oDwvSXRlbU5tPg0KICAgIDxDb2xObT7lvZPmnJ/ph5HpoY08L0NvbE5tPg0KICAgIDxPcmlnaW5hbFZhbD4zMTQsNTk3LDczMywwMDA8L09yaWdpbmFsVmFsPg0KICAgIDxMYXN0TnVtVmFsPjMxNCw1OTc8L0xhc3ROdW1WYWw+DQogICAgPFJhd0xpbmtWYWw+MzE0LDU5Nz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7" Error="">PD94bWwgdmVyc2lvbj0iMS4wIiBlbmNvZGluZz0idXRmLTgiPz4NCjxMaW5rSW5mb0V4Y2VsIHhtbG5zOnhzaT0iaHR0cDovL3d3dy53My5vcmcvMjAwMS9YTUxTY2hlbWEtaW5zdGFuY2UiIHhtbG5zOnhzZD0iaHR0cDovL3d3dy53My5vcmcvMjAwMS9YTUxTY2hlbWEiPg0KICA8TGlua0luZm9Db3JlPg0KICAgIDxMaW5rSWQ+MTQyNzwvTGlua0lkPg0KICAgIDxJbmZsb3dWYWw+NjI3LDI3MjwvSW5mbG93VmFsPg0KICAgIDxEaXNwVmFsPjYyNywyNzIgPC9EaXNwVmFsPg0KICAgIDxMYXN0VXBkVGltZT4yMDI2LzA3LzMwIDE5OjE3OjU1PC9MYXN0VXBkVGltZT4NCiAgICA8V29ya3NoZWV0Tk0+QlPjgJBJRlJT44CRPC9Xb3Jrc2hlZXROTT4NCiAgICA8TGlua0NlbGxBZGRyZXNzQTE+UzU2PC9MaW5rQ2VsbEFkZHJlc3NBMT4NCiAgICA8TGlua0NlbGxBZGRyZXNzUjFDMT5SNTZDMTk8L0xpbmtDZWxsQWRkcmVzc1IxQzE+DQogICAgPENlbGxCYWNrZ3JvdW5kQ29sb3I+NjU0ODQ8L0NlbGxCYWNrZ3JvdW5kQ29sb3I+DQogICAgPENlbGxCYWNrZ3JvdW5kQ29sb3JJbmRleD42PC9DZWxsQmFja2dyb3VuZENvbG9ySW5kZXg+DQogIDwvTGlua0luZm9Db3JlPg0KICA8TGlua0luZm9Yc2E+DQogICAgPEF1SWQ+MDU1OTcvMjQvMy8xL0QyMzAwNTAxMDAwNTAwMDAwMDAwLzEvMS8yNDIvSzkwMDAwMDAzOS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A1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M5PC9JdGVtSWQ+DQogICAgPERpc3BJdGVtSWQ+SzEyMjEwMDUwPC9EaXNwSXRlbUlkPg0KICAgIDxDb2xJZD5SMzAxMDAwMDAjPC9Db2xJZD4NCiAgICA8VGVtQXhpc1R5cD4xMDAwMDA8L1RlbUF4aXNUeXA+DQogICAgPE1lbnVObT7pgKPntZDosqHmlL/nirbmhYvoqIjnrpfmm7g8L01lbnVObT4NCiAgICA8SXRlbU5tPuWIqeebiuWJsOS9memHkTwvSXRlbU5tPg0KICAgIDxDb2xObT7lvZPmnJ/ph5HpoY08L0NvbE5tPg0KICAgIDxPcmlnaW5hbFZhbD42MjcsMjcyLDExMCwwMDA8L09yaWdpbmFsVmFsPg0KICAgIDxMYXN0TnVtVmFsPjYyNywyNzI8L0xhc3ROdW1WYWw+DQogICAgPFJhd0xpbmtWYWw+NjI3LDI3MjwvUmF3TGlua1ZhbD4NCiAgICA8Vmlld1VuaXRUeXA+NzwvVmlld1VuaXRUeXA+DQogICAgPERlY2ltYWxQb2ludD4wPC9EZWNpbWFsUG9pbnQ+DQogICAgPFJvdW5kVHlwPjI8L1JvdW5kVHlwPg0KICAgIDxOdW1UZXh0VHlwPjE8L051bVRleHRUeXA+DQogICAgPENsYXNzVHlwPjM8L0NsYXNzVHlwPg0KICAgIDxEVG90YWxZTURITVM+MjAyNi8wNy8yMyAxMjoyMDowMz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428" Error="">PD94bWwgdmVyc2lvbj0iMS4wIiBlbmNvZGluZz0idXRmLTgiPz4NCjxMaW5rSW5mb0V4Y2VsIHhtbG5zOnhzaT0iaHR0cDovL3d3dy53My5vcmcvMjAwMS9YTUxTY2hlbWEtaW5zdGFuY2UiIHhtbG5zOnhzZD0iaHR0cDovL3d3dy53My5vcmcvMjAwMS9YTUxTY2hlbWEiPg0KICA8TGlua0luZm9Db3JlPg0KICAgIDxMaW5rSWQ+MTQyODwvTGlua0lkPg0KICAgIDxJbmZsb3dWYWw+MSwxNDQsNzIyPC9JbmZsb3dWYWw+DQogICAgPERpc3BWYWw+MSwxNDQsNzIyIDwvRGlzcFZhbD4NCiAgICA8TGFzdFVwZFRpbWU+MjAyNi8wNy8zMCAxOToxNzo1NTwvTGFzdFVwZFRpbWU+DQogICAgPFdvcmtzaGVldE5NPkJT44CQSUZSU+OAkTwvV29ya3NoZWV0Tk0+DQogICAgPExpbmtDZWxsQWRkcmVzc0ExPlM1NzwvTGlua0NlbGxBZGRyZXNzQTE+DQogICAgPExpbmtDZWxsQWRkcmVzc1IxQzE+UjU3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jIxMDBa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EwMFowIzwvSXRlbUlkPg0KICAgIDxEaXNwSXRlbUlkPksxMjIxMDBaMDA8L0Rpc3BJdGVtSWQ+DQogICAgPENvbElkPlIzMDEwMDAwMCM8L0NvbElkPg0KICAgIDxUZW1BeGlzVHlwPjEwMDAwMDwvVGVtQXhpc1R5cD4NCiAgICA8TWVudU5tPumAo+e1kOiyoeaUv+eKtuaFi+ioiOeul+abuDwvTWVudU5tPg0KICAgIDxJdGVtTm0+6Kaq5Lya56S+44Gu5omA5pyJ6ICF44Gr5biw5bGe44GZ44KL5oyB5YiG5ZCI6KiIPC9JdGVtTm0+DQogICAgPENvbE5tPuW9k+acn+mHkemhjTwvQ29sTm0+DQogICAgPE9yaWdpbmFsVmFsPjEsMTQ0LDcyMiw3NTQsMDAwPC9PcmlnaW5hbFZhbD4NCiAgICA8TGFzdE51bVZhbD4xLDE0NCw3MjI8L0xhc3ROdW1WYWw+DQogICAgPFJhd0xpbmtWYWw+MSwxNDQsNzI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29" Error="">PD94bWwgdmVyc2lvbj0iMS4wIiBlbmNvZGluZz0idXRmLTgiPz4NCjxMaW5rSW5mb0V4Y2VsIHhtbG5zOnhzaT0iaHR0cDovL3d3dy53My5vcmcvMjAwMS9YTUxTY2hlbWEtaW5zdGFuY2UiIHhtbG5zOnhzZD0iaHR0cDovL3d3dy53My5vcmcvMjAwMS9YTUxTY2hlbWEiPg0KICA8TGlua0luZm9Db3JlPg0KICAgIDxMaW5rSWQ+MTQyOTwvTGlua0lkPg0KICAgIDxJbmZsb3dWYWw+NjksNDc1PC9JbmZsb3dWYWw+DQogICAgPERpc3BWYWw+NjksNDc1IDwvRGlzcFZhbD4NCiAgICA8TGFzdFVwZFRpbWU+MjAyNi8wNy8zMCAxOToxNzo1NTwvTGFzdFVwZFRpbWU+DQogICAgPFdvcmtzaGVldE5NPkJT44CQSUZSU+OAkTwvV29ya3NoZWV0Tk0+DQogICAgPExpbmtDZWxsQWRkcmVzc0ExPlM1ODwvTGlua0NlbGxBZGRyZXNzQTE+DQogICAgPExpbmtDZWxsQWRkcmVzc1IxQzE+UjU4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jIy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IwMDAwIzwvSXRlbUlkPg0KICAgIDxEaXNwSXRlbUlkPksxMjIyMDAwMDA8L0Rpc3BJdGVtSWQ+DQogICAgPENvbElkPlIzMDEwMDAwMCM8L0NvbElkPg0KICAgIDxUZW1BeGlzVHlwPjEwMDAwMDwvVGVtQXhpc1R5cD4NCiAgICA8TWVudU5tPumAo+e1kOiyoeaUv+eKtuaFi+ioiOeul+abuDwvTWVudU5tPg0KICAgIDxJdGVtTm0+6Z2e5pSv6YWN5oyB5YiGPC9JdGVtTm0+DQogICAgPENvbE5tPuW9k+acn+mHkemhjTwvQ29sTm0+DQogICAgPE9yaWdpbmFsVmFsPjY5LDQ3NSw3MjcsMDAwPC9PcmlnaW5hbFZhbD4NCiAgICA8TGFzdE51bVZhbD42OSw0NzU8L0xhc3ROdW1WYWw+DQogICAgPFJhd0xpbmtWYWw+NjksNDc1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0" Error="">PD94bWwgdmVyc2lvbj0iMS4wIiBlbmNvZGluZz0idXRmLTgiPz4NCjxMaW5rSW5mb0V4Y2VsIHhtbG5zOnhzaT0iaHR0cDovL3d3dy53My5vcmcvMjAwMS9YTUxTY2hlbWEtaW5zdGFuY2UiIHhtbG5zOnhzZD0iaHR0cDovL3d3dy53My5vcmcvMjAwMS9YTUxTY2hlbWEiPg0KICA8TGlua0luZm9Db3JlPg0KICAgIDxMaW5rSWQ+MTQzMDwvTGlua0lkPg0KICAgIDxJbmZsb3dWYWw+MSwyMTQsMTk4PC9JbmZsb3dWYWw+DQogICAgPERpc3BWYWw+MSwyMTQsMTk4IDwvRGlzcFZhbD4NCiAgICA8TGFzdFVwZFRpbWU+MjAyNi8wNy8zMCAxOToxNzo1NTwvTGFzdFVwZFRpbWU+DQogICAgPFdvcmtzaGVldE5NPkJT44CQSUZSU+OAkTwvV29ya3NoZWV0Tk0+DQogICAgPExpbmtDZWxsQWRkcmVzc0ExPlM1OTwvTGlua0NlbGxBZGRyZXNzQTE+DQogICAgPExpbmtDZWxsQWRkcmVzc1IxQzE+UjU5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jIz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MjMwMDAwIzwvSXRlbUlkPg0KICAgIDxEaXNwSXRlbUlkPksxMjIzMDAwMDA8L0Rpc3BJdGVtSWQ+DQogICAgPENvbElkPlIzMDEwMDAwMCM8L0NvbElkPg0KICAgIDxUZW1BeGlzVHlwPjEwMDAwMDwvVGVtQXhpc1R5cD4NCiAgICA8TWVudU5tPumAo+e1kOiyoeaUv+eKtuaFi+ioiOeul+abuDwvTWVudU5tPg0KICAgIDxJdGVtTm0+6LOH5pys5ZCI6KiIPC9JdGVtTm0+DQogICAgPENvbE5tPuW9k+acn+mHkemhjTwvQ29sTm0+DQogICAgPE9yaWdpbmFsVmFsPjEsMjE0LDE5OCw0ODEsMDAwPC9PcmlnaW5hbFZhbD4NCiAgICA8TGFzdE51bVZhbD4xLDIxNCwxOTg8L0xhc3ROdW1WYWw+DQogICAgPFJhd0xpbmtWYWw+MSwyMTQsMTk4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431" Error="">PD94bWwgdmVyc2lvbj0iMS4wIiBlbmNvZGluZz0idXRmLTgiPz4NCjxMaW5rSW5mb0V4Y2VsIHhtbG5zOnhzaT0iaHR0cDovL3d3dy53My5vcmcvMjAwMS9YTUxTY2hlbWEtaW5zdGFuY2UiIHhtbG5zOnhzZD0iaHR0cDovL3d3dy53My5vcmcvMjAwMS9YTUxTY2hlbWEiPg0KICA8TGlua0luZm9Db3JlPg0KICAgIDxMaW5rSWQ+MTQzMTwvTGlua0lkPg0KICAgIDxJbmZsb3dWYWw+Myw3MzAsNDIyPC9JbmZsb3dWYWw+DQogICAgPERpc3BWYWw+Myw3MzAsNDIyIDwvRGlzcFZhbD4NCiAgICA8TGFzdFVwZFRpbWU+MjAyNi8wNy8zMCAxOToxNzo1NTwvTGFzdFVwZFRpbWU+DQogICAgPFdvcmtzaGVldE5NPkJT44CQSUZSU+OAkTwvV29ya3NoZWV0Tk0+DQogICAgPExpbmtDZWxsQWRkcmVzc0ExPlM2MDwvTGlua0NlbGxBZGRyZXNzQTE+DQogICAgPExpbmtDZWxsQWRkcmVzc1IxQzE+UjYwQzE5PC9MaW5rQ2VsbEFkZHJlc3NSMUMxPg0KICAgIDxDZWxsQmFja2dyb3VuZENvbG9yPjY1NDg0PC9DZWxsQmFja2dyb3VuZENvbG9yPg0KICAgIDxDZWxsQmFja2dyb3VuZENvbG9ySW5kZXg+NjwvQ2VsbEJhY2tncm91bmRDb2xvckluZGV4Pg0KICA8L0xpbmtJbmZvQ29yZT4NCiAgPExpbmtJbmZvWHNhPg0KICAgIDxBdUlkPjA1NTk3LzI0LzMvMS9EMjMwMDUwMTAwMDUwMDAwMDAwMC8xLzEvMjQyL0sxMlo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wNTAwMDAwMDAwPC9EdEtpbmRJZD4NCiAgICA8RG9jVHlwPjE8L0RvY1R5cD4NCiAgICA8RG9jVHlwTm0+55+t5L+h77yP5pyJ5aCxPC9Eb2NUeXBObT4NCiAgICA8U3VtQWNUeXA+MTwvU3VtQWNUeXA+DQogICAgPFNoZWV0VHlwPjI0MjwvU2hlZXRUeXA+DQogICAgPFNoZWV0Tm0+6ZaL56S65pWw5YCk56K66KqNKOmWi+ekuuWNmOS9jTEpPC9TaGVldE5tPg0KICAgIDxJdGVtSWQ+SzEyWjAwMDAwIzwvSXRlbUlkPg0KICAgIDxEaXNwSXRlbUlkPksxMlowMDAwMDA8L0Rpc3BJdGVtSWQ+DQogICAgPENvbElkPlIzMDEwMDAwMCM8L0NvbElkPg0KICAgIDxUZW1BeGlzVHlwPjEwMDAwMDwvVGVtQXhpc1R5cD4NCiAgICA8TWVudU5tPumAo+e1kOiyoeaUv+eKtuaFi+ioiOeul+abuDwvTWVudU5tPg0KICAgIDxJdGVtTm0+6LKg5YK15Y+K44Gz6LOH5pys5ZCI6KiIPC9JdGVtTm0+DQogICAgPENvbE5tPuW9k+acn+mHkemhjTwvQ29sTm0+DQogICAgPE9yaWdpbmFsVmFsPjMsNzMwLDQyMiw5NjEsMDAwPC9PcmlnaW5hbFZhbD4NCiAgICA8TGFzdE51bVZhbD4zLDczMCw0MjI8L0xhc3ROdW1WYWw+DQogICAgPFJhd0xpbmtWYWw+Myw3MzAsNDIyPC9SYXdMaW5rVmFsPg0KICAgIDxWaWV3VW5pdFR5cD43PC9WaWV3VW5pdFR5cD4NCiAgICA8RGVjaW1hbFBvaW50PjA8L0RlY2ltYWxQb2ludD4NCiAgICA8Um91bmRUeXA+MjwvUm91bmRUeXA+DQogICAgPE51bVRleHRUeXA+MTwvTnVtVGV4dFR5cD4NCiAgICA8Q2xhc3NUeXA+MzwvQ2xhc3NUeXA+DQogICAgPERUb3RhbFlNREhNUz4yMDI2LzA3LzIzIDEyOjIwOjAz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16" Error="">PD94bWwgdmVyc2lvbj0iMS4wIiBlbmNvZGluZz0idXRmLTgiPz4NCjxMaW5rSW5mb0V4Y2VsIHhtbG5zOnhzaT0iaHR0cDovL3d3dy53My5vcmcvMjAwMS9YTUxTY2hlbWEtaW5zdGFuY2UiIHhtbG5zOnhzZD0iaHR0cDovL3d3dy53My5vcmcvMjAwMS9YTUxTY2hlbWEiPg0KICA8TGlua0luZm9Db3JlPg0KICAgIDxMaW5rSWQ+MTUxNjwvTGlua0lkPg0KICAgIDxJbmZsb3dWYWw+ODAwLDU1MDwvSW5mbG93VmFsPg0KICAgIDxEaXNwVmFsPjgwMCw1NTAgPC9EaXNwVmFsPg0KICAgIDxMYXN0VXBkVGltZT4yMDI2LzA3LzMwIDE5OjE3OjU1PC9MYXN0VXBkVGltZT4NCiAgICA8V29ya3NoZWV0Tk0+UEwgUVRS44CQSUZSU+OAkSA8L1dvcmtzaGVldE5NPg0KICAgIDxMaW5rQ2VsbEFkZHJlc3NBMT5SNDM8L0xpbmtDZWxsQWRkcmVzc0ExPg0KICAgIDxMaW5rQ2VsbEFkZHJlc3NSMUMxPlI0M0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wPC9JdGVtSWQ+DQogICAgPERpc3BJdGVtSWQ+SzIxMDEwMDEwPC9EaXNwSXRlbUlkPg0KICAgIDxDb2xJZD5SMzAxMDAwMDAjPC9Db2xJZD4NCiAgICA8VGVtQXhpc1R5cD4xMDAwMDA8L1RlbUF4aXNUeXA+DQogICAgPE1lbnVObT7pgKPntZDntJTmkI3nm4roqIjnrpfmm7g8L01lbnVObT4NCiAgICA8SXRlbU5tPuWVhuWTgeOBruiyqeWjsuOBq+S/guOCi+WPjuebijwvSXRlbU5tPg0KICAgIDxDb2xObT7lvZPmnJ/ph5HpoY08L0NvbE5tPg0KICAgIDxPcmlnaW5hbFZhbD44MDAsNTUwLDY3MCwwMDA8L09yaWdpbmFsVmFsPg0KICAgIDxMYXN0TnVtVmFsPjgwMCw1NTA8L0xhc3ROdW1WYWw+DQogICAgPFJhd0xpbmtWYWw+ODAwLDU1M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17" Error="">PD94bWwgdmVyc2lvbj0iMS4wIiBlbmNvZGluZz0idXRmLTgiPz4NCjxMaW5rSW5mb0V4Y2VsIHhtbG5zOnhzaT0iaHR0cDovL3d3dy53My5vcmcvMjAwMS9YTUxTY2hlbWEtaW5zdGFuY2UiIHhtbG5zOnhzZD0iaHR0cDovL3d3dy53My5vcmcvMjAwMS9YTUxTY2hlbWEiPg0KICA8TGlua0luZm9Db3JlPg0KICAgIDxMaW5rSWQ+MTUxNzwvTGlua0lkPg0KICAgIDxJbmZsb3dWYWw+MzMsNjk4PC9JbmZsb3dWYWw+DQogICAgPERpc3BWYWw+MzMsNjk4IDwvRGlzcFZhbD4NCiAgICA8TGFzdFVwZFRpbWU+MjAyNi8wNy8zMCAxOToxNzo1NTwvTGFzdFVwZFRpbWU+DQogICAgPFdvcmtzaGVldE5NPlBMIFFUUuOAkElGUlPjgJEgPC9Xb3Jrc2hlZXROTT4NCiAgICA8TGlua0NlbGxBZGRyZXNzQTE+UjQ0PC9MaW5rQ2VsbEFkZHJlc3NBMT4NCiAgICA8TGlua0NlbGxBZGRyZXNzUjFDMT5SNDR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TwvSXRlbUlkPg0KICAgIDxEaXNwSXRlbUlkPksyMTAxMDAyMDwvRGlzcEl0ZW1JZD4NCiAgICA8Q29sSWQ+UjMwMTAwMDAwIzwvQ29sSWQ+DQogICAgPFRlbUF4aXNUeXA+MTAwMDAwPC9UZW1BeGlzVHlwPg0KICAgIDxNZW51Tm0+6YCj57WQ57SU5pCN55uK6KiI566X5pu4PC9NZW51Tm0+DQogICAgPEl0ZW1ObT7jgrXjg7zjg5Pjgrnlj4rjgbPjgZ3jga7ku5bjga7osqnlo7Ljgavkv4Ljgovlj47nm4o8L0l0ZW1ObT4NCiAgICA8Q29sTm0+5b2T5pyf6YeR6aGNPC9Db2xObT4NCiAgICA8T3JpZ2luYWxWYWw+MzMsNjk4LDgzMywwMDA8L09yaWdpbmFsVmFsPg0KICAgIDxMYXN0TnVtVmFsPjMzLDY5ODwvTGFzdE51bVZhbD4NCiAgICA8UmF3TGlua1ZhbD4zMyw2OTg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8" Error="">PD94bWwgdmVyc2lvbj0iMS4wIiBlbmNvZGluZz0idXRmLTgiPz4NCjxMaW5rSW5mb0V4Y2VsIHhtbG5zOnhzaT0iaHR0cDovL3d3dy53My5vcmcvMjAwMS9YTUxTY2hlbWEtaW5zdGFuY2UiIHhtbG5zOnhzZD0iaHR0cDovL3d3dy53My5vcmcvMjAwMS9YTUxTY2hlbWEiPg0KICA8TGlua0luZm9Db3JlPg0KICAgIDxMaW5rSWQ+MTUxODwvTGlua0lkPg0KICAgIDxJbmZsb3dWYWw+ODM0LDI0OTwvSW5mbG93VmFsPg0KICAgIDxEaXNwVmFsPjgzNCwyNDkgPC9EaXNwVmFsPg0KICAgIDxMYXN0VXBkVGltZT4yMDI2LzA3LzMwIDE5OjE3OjU1PC9MYXN0VXBkVGltZT4NCiAgICA8V29ya3NoZWV0Tk0+UEwgUVRS44CQSUZSU+OAkSA8L1dvcmtzaGVldE5NPg0KICAgIDxMaW5rQ2VsbEFkZHJlc3NBMT5SNDU8L0xpbmtDZWxsQWRkcmVzc0ExPg0KICAgIDxMaW5rQ2VsbEFkZHJlc3NSMUMxPlI0NU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xMDEwWj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TBaMDAjPC9JdGVtSWQ+DQogICAgPERpc3BJdGVtSWQ+SzIxMDEwWjAwMDwvRGlzcEl0ZW1JZD4NCiAgICA8Q29sSWQ+UjMwMTAwMDAwIzwvQ29sSWQ+DQogICAgPFRlbUF4aXNUeXA+MTAwMDAwPC9UZW1BeGlzVHlwPg0KICAgIDxNZW51Tm0+6YCj57WQ57SU5pCN55uK6KiI566X5pu4PC9NZW51Tm0+DQogICAgPEl0ZW1ObT7lj47nm4rlkIjoqIg8L0l0ZW1ObT4NCiAgICA8Q29sTm0+5b2T5pyf6YeR6aGNPC9Db2xObT4NCiAgICA8T3JpZ2luYWxWYWw+ODM0LDI0OSw1MDMsMDAwPC9PcmlnaW5hbFZhbD4NCiAgICA8TGFzdE51bVZhbD44MzQsMjQ5PC9MYXN0TnVtVmFsPg0KICAgIDxSYXdMaW5rVmFsPjgzNCwyNDk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19" Error="">PD94bWwgdmVyc2lvbj0iMS4wIiBlbmNvZGluZz0idXRmLTgiPz4NCjxMaW5rSW5mb0V4Y2VsIHhtbG5zOnhzaT0iaHR0cDovL3d3dy53My5vcmcvMjAwMS9YTUxTY2hlbWEtaW5zdGFuY2UiIHhtbG5zOnhzZD0iaHR0cDovL3d3dy53My5vcmcvMjAwMS9YTUxTY2hlbWEiPg0KICA8TGlua0luZm9Db3JlPg0KICAgIDxMaW5rSWQ+MTUxOTwvTGlua0lkPg0KICAgIDxJbmZsb3dWYWw+LTcyMiw5MDI8L0luZmxvd1ZhbD4NCiAgICA8RGlzcFZhbD4oNzIyLDkwMik8L0Rpc3BWYWw+DQogICAgPExhc3RVcGRUaW1lPjIwMjYvMDcvMzAgMTk6MTc6NTU8L0xhc3RVcGRUaW1lPg0KICAgIDxXb3Jrc2hlZXROTT5QTCBRVFLjgJBJRlJT44CRIDwvV29ya3NoZWV0Tk0+DQogICAgPExpbmtDZWxsQWRkcmVzc0ExPlI0NjwvTGlua0NlbGxBZGRyZXNzQTE+DQogICAgPExpbmtDZWxsQWRkcmVzc1IxQzE+UjQ2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EwMjBa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MTAyMFowMCM8L0l0ZW1JZD4NCiAgICA8RGlzcEl0ZW1JZD5LMjEwMjBaMDAwPC9EaXNwSXRlbUlkPg0KICAgIDxDb2xJZD5SMzAxMDAwMDAjPC9Db2xJZD4NCiAgICA8VGVtQXhpc1R5cD4xMDAwMDA8L1RlbUF4aXNUeXA+DQogICAgPE1lbnVObT7pgKPntZDntJTmkI3nm4roqIjnrpfmm7g8L01lbnVObT4NCiAgICA8SXRlbU5tPuWOn+S+oTwvSXRlbU5tPg0KICAgIDxDb2xObT7lvZPmnJ/ph5HpoY08L0NvbE5tPg0KICAgIDxPcmlnaW5hbFZhbD4tNzIyLDkwMiwyOTgsMDAwPC9PcmlnaW5hbFZhbD4NCiAgICA8TGFzdE51bVZhbD4tNzIyLDkwMjwvTGFzdE51bVZhbD4NCiAgICA8UmF3TGlua1ZhbD4tNzIyLDkwMj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0" Error="">PD94bWwgdmVyc2lvbj0iMS4wIiBlbmNvZGluZz0idXRmLTgiPz4NCjxMaW5rSW5mb0V4Y2VsIHhtbG5zOnhzaT0iaHR0cDovL3d3dy53My5vcmcvMjAwMS9YTUxTY2hlbWEtaW5zdGFuY2UiIHhtbG5zOnhzZD0iaHR0cDovL3d3dy53My5vcmcvMjAwMS9YTUxTY2hlbWEiPg0KICA8TGlua0luZm9Db3JlPg0KICAgIDxMaW5rSWQ+MTUyMDwvTGlua0lkPg0KICAgIDxJbmZsb3dWYWw+MTExLDM0NzwvSW5mbG93VmFsPg0KICAgIDxEaXNwVmFsPjExMSwzNDcgPC9EaXNwVmFsPg0KICAgIDxMYXN0VXBkVGltZT4yMDI2LzA3LzMwIDE5OjE3OjU1PC9MYXN0VXBkVGltZT4NCiAgICA8V29ya3NoZWV0Tk0+UEwgUVRS44CQSUZSU+OAkSA8L1dvcmtzaGVldE5NPg0KICAgIDxMaW5rQ2VsbEFkZHJlc3NBMT5SNDc8L0xpbmtDZWxsQWRkcmVzc0ExPg0KICAgIDxMaW5rQ2VsbEFkZHJlc3NSMUMxPlI0N0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xMDMwMD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MzAwMDAjPC9JdGVtSWQ+DQogICAgPERpc3BJdGVtSWQ+SzIxMDMwMDAwMDwvRGlzcEl0ZW1JZD4NCiAgICA8Q29sSWQ+UjMwMTAwMDAwIzwvQ29sSWQ+DQogICAgPFRlbUF4aXNUeXA+MTAwMDAwPC9UZW1BeGlzVHlwPg0KICAgIDxNZW51Tm0+6YCj57WQ57SU5pCN55uK6KiI566X5pu4PC9NZW51Tm0+DQogICAgPEl0ZW1ObT7lo7LkuIrnt4/liKnnm4o8L0l0ZW1ObT4NCiAgICA8Q29sTm0+5b2T5pyf6YeR6aGNPC9Db2xObT4NCiAgICA8T3JpZ2luYWxWYWw+MTExLDM0NywyMDUsMDAwPC9PcmlnaW5hbFZhbD4NCiAgICA8TGFzdE51bVZhbD4xMTEsMzQ3PC9MYXN0TnVtVmFsPg0KICAgIDxSYXdMaW5rVmFsPjExMSwzNDc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21" Error="">PD94bWwgdmVyc2lvbj0iMS4wIiBlbmNvZGluZz0idXRmLTgiPz4NCjxMaW5rSW5mb0V4Y2VsIHhtbG5zOnhzaT0iaHR0cDovL3d3dy53My5vcmcvMjAwMS9YTUxTY2hlbWEtaW5zdGFuY2UiIHhtbG5zOnhzZD0iaHR0cDovL3d3dy53My5vcmcvMjAwMS9YTUxTY2hlbWEiPg0KICA8TGlua0luZm9Db3JlPg0KICAgIDxMaW5rSWQ+MTUyMTwvTGlua0lkPg0KICAgIDxJbmZsb3dWYWw+LTgzLDAyNTwvSW5mbG93VmFsPg0KICAgIDxEaXNwVmFsPig4MywwMjUpPC9EaXNwVmFsPg0KICAgIDxMYXN0VXBkVGltZT4yMDI2LzA3LzMwIDE5OjE3OjU1PC9MYXN0VXBkVGltZT4NCiAgICA8V29ya3NoZWV0Tk0+UEwgUVRS44CQSUZSU+OAkSA8L1dvcmtzaGVldE5NPg0KICAgIDxMaW5rQ2VsbEFkZHJlc3NBMT5SNDg8L0xpbmtDZWxsQWRkcmVzc0ExPg0KICAgIDxMaW5rQ2VsbEFkZHJlc3NSMUMxPlI0OE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Mi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yPC9JdGVtSWQ+DQogICAgPERpc3BJdGVtSWQ+SzIxMDMwMTAwPC9EaXNwSXRlbUlkPg0KICAgIDxDb2xJZD5SMzAxMDAwMDAjPC9Db2xJZD4NCiAgICA8VGVtQXhpc1R5cD4xMDAwMDA8L1RlbUF4aXNUeXA+DQogICAgPE1lbnVObT7pgKPntZDntJTmkI3nm4roqIjnrpfmm7g8L01lbnVObT4NCiAgICA8SXRlbU5tPuiyqeWjsuiyu+WPiuOBs+S4gOiIrOeuoeeQhuiyuzwvSXRlbU5tPg0KICAgIDxDb2xObT7lvZPmnJ/ph5HpoY08L0NvbE5tPg0KICAgIDxPcmlnaW5hbFZhbD4tODMsMDI1LDg2OCwwMDA8L09yaWdpbmFsVmFsPg0KICAgIDxMYXN0TnVtVmFsPi04MywwMjU8L0xhc3ROdW1WYWw+DQogICAgPFJhd0xpbmtWYWw+LTgzLDAyN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2" Error="">PD94bWwgdmVyc2lvbj0iMS4wIiBlbmNvZGluZz0idXRmLTgiPz4NCjxMaW5rSW5mb0V4Y2VsIHhtbG5zOnhzaT0iaHR0cDovL3d3dy53My5vcmcvMjAwMS9YTUxTY2hlbWEtaW5zdGFuY2UiIHhtbG5zOnhzZD0iaHR0cDovL3d3dy53My5vcmcvMjAwMS9YTUxTY2hlbWEiPg0KICA8TGlua0luZm9Db3JlPg0KICAgIDxMaW5rSWQ+MTUyMjwvTGlua0lkPg0KICAgIDxJbmZsb3dWYWw+LTEzNTwvSW5mbG93VmFsPg0KICAgIDxEaXNwVmFsPigxMzUpPC9EaXNwVmFsPg0KICAgIDxMYXN0VXBkVGltZT4yMDI2LzA3LzMwIDE5OjE3OjU1PC9MYXN0VXBkVGltZT4NCiAgICA8V29ya3NoZWV0Tk0+UEwgUVRS44CQSUZSU+OAkSA8L1dvcmtzaGVldE5NPg0KICAgIDxMaW5rQ2VsbEFkZHJlc3NBMT5SNDk8L0xpbmtDZWxsQWRkcmVzc0ExPg0KICAgIDxMaW5rQ2VsbEFkZHJlc3NSMUMxPlI0OU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IxMDQwWjAwI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MjEwNDBaMDAjPC9JdGVtSWQ+DQogICAgPERpc3BJdGVtSWQ+SzIxMDQwWjAwMDwvRGlzcEl0ZW1JZD4NCiAgICA8Q29sSWQ+UjMwMTAwMDAwIzwvQ29sSWQ+DQogICAgPFRlbUF4aXNUeXA+MTAwMDAwPC9UZW1BeGlzVHlwPg0KICAgIDxNZW51Tm0+6YCj57WQ57SU5pCN55uK6KiI566X5pu4PC9NZW51Tm0+DQogICAgPEl0ZW1ObT7jgZ3jga7ku5bjga7lj47nm4rjg7vosrvnlKjlkIjoqIg8L0l0ZW1ObT4NCiAgICA8Q29sTm0+5b2T5pyf6YeR6aGNPC9Db2xObT4NCiAgICA8T3JpZ2luYWxWYWw+LTEzNSw4NzUsMDAwPC9PcmlnaW5hbFZhbD4NCiAgICA8TGFzdE51bVZhbD4tMTM1PC9MYXN0TnVtVmFsPg0KICAgIDxSYXdMaW5rVmFsPi0xMzU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23" Error="">PD94bWwgdmVyc2lvbj0iMS4wIiBlbmNvZGluZz0idXRmLTgiPz4NCjxMaW5rSW5mb0V4Y2VsIHhtbG5zOnhzaT0iaHR0cDovL3d3dy53My5vcmcvMjAwMS9YTUxTY2hlbWEtaW5zdGFuY2UiIHhtbG5zOnhzZD0iaHR0cDovL3d3dy53My5vcmcvMjAwMS9YTUxTY2hlbWEiPg0KICA8TGlua0luZm9Db3JlPg0KICAgIDxMaW5rSWQ+MTUyMzwvTGlua0lkPg0KICAgIDxJbmZsb3dWYWw+MTA3PC9JbmZsb3dWYWw+DQogICAgPERpc3BWYWw+MTA3IDwvRGlzcFZhbD4NCiAgICA8TGFzdFVwZFRpbWU+MjAyNi8wNy8zMCAxOToxNzo1NTwvTGFzdFVwZFRpbWU+DQogICAgPFdvcmtzaGVldE5NPlBMIFFUUuOAkElGUlPjgJEgPC9Xb3Jrc2hlZXROTT4NCiAgICA8TGlua0NlbGxBZGRyZXNzQTE+UjUwPC9MaW5rQ2VsbEFkZHJlc3NBMT4NCiAgICA8TGlua0NlbGxBZGRyZXNzUjFDMT5SNTB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MzwvSXRlbUlkPg0KICAgIDxEaXNwSXRlbUlkPksyMTA0MDAxMDwvRGlzcEl0ZW1JZD4NCiAgICA8Q29sSWQ+UjMwMTAwMDAwIzwvQ29sSWQ+DQogICAgPFRlbUF4aXNUeXA+MTAwMDAwPC9UZW1BeGlzVHlwPg0KICAgIDxNZW51Tm0+6YCj57WQ57SU5pCN55uK6KiI566X5pu4PC9NZW51Tm0+DQogICAgPEl0ZW1ObT7lm7rlrpros4fnlKPpmaTlo7LljbTmkI3nm4o8L0l0ZW1ObT4NCiAgICA8Q29sTm0+5b2T5pyf6YeR6aGNPC9Db2xObT4NCiAgICA8T3JpZ2luYWxWYWw+MTA3LDAyNCwwMDA8L09yaWdpbmFsVmFsPg0KICAgIDxMYXN0TnVtVmFsPjEwNzwvTGFzdE51bVZhbD4NCiAgICA8UmF3TGlua1ZhbD4xMDc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24" Error="">PD94bWwgdmVyc2lvbj0iMS4wIiBlbmNvZGluZz0idXRmLTgiPz4NCjxMaW5rSW5mb0V4Y2VsIHhtbG5zOnhzaT0iaHR0cDovL3d3dy53My5vcmcvMjAwMS9YTUxTY2hlbWEtaW5zdGFuY2UiIHhtbG5zOnhzZD0iaHR0cDovL3d3dy53My5vcmcvMjAwMS9YTUxTY2hlbWEiPg0KICA8TGlua0luZm9Db3JlPg0KICAgIDxMaW5rSWQ+MTUyNDwvTGlua0lkPg0KICAgIDxJbmZsb3dWYWw+LTY5NTwvSW5mbG93VmFsPg0KICAgIDxEaXNwVmFsPig2OTUpPC9EaXNwVmFsPg0KICAgIDxMYXN0VXBkVGltZT4yMDI2LzA3LzMwIDE5OjE3OjU1PC9MYXN0VXBkVGltZT4NCiAgICA8V29ya3NoZWV0Tk0+UEwgUVRS44CQSUZSU+OAkSA8L1dvcmtzaGVldE5NPg0KICAgIDxMaW5rQ2VsbEFkZHJlc3NBMT5SNTE8L0xpbmtDZWxsQWRkcmVzc0ExPg0KICAgIDxMaW5rQ2VsbEFkZHJlc3NSMUMxPlI1MU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NC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0PC9JdGVtSWQ+DQogICAgPERpc3BJdGVtSWQ+SzIxMDQwMDIwPC9EaXNwSXRlbUlkPg0KICAgIDxDb2xJZD5SMzAxMDAwMDAjPC9Db2xJZD4NCiAgICA8VGVtQXhpc1R5cD4xMDAwMDA8L1RlbUF4aXNUeXA+DQogICAgPE1lbnVObT7pgKPntZDntJTmkI3nm4roqIjnrpfmm7g8L01lbnVObT4NCiAgICA8SXRlbU5tPuWbuuWumuizh+eUo+a4m+aQjeaQjeWksTwvSXRlbU5tPg0KICAgIDxDb2xObT7lvZPmnJ/ph5HpoY08L0NvbE5tPg0KICAgIDxPcmlnaW5hbFZhbD4tNjk1LDgyMCwwMDA8L09yaWdpbmFsVmFsPg0KICAgIDxMYXN0TnVtVmFsPi02OTU8L0xhc3ROdW1WYWw+DQogICAgPFJhd0xpbmtWYWw+LTY5NT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5" Error="">PD94bWwgdmVyc2lvbj0iMS4wIiBlbmNvZGluZz0idXRmLTgiPz4NCjxMaW5rSW5mb0V4Y2VsIHhtbG5zOnhzaT0iaHR0cDovL3d3dy53My5vcmcvMjAwMS9YTUxTY2hlbWEtaW5zdGFuY2UiIHhtbG5zOnhzZD0iaHR0cDovL3d3dy53My5vcmcvMjAwMS9YTUxTY2hlbWEiPg0KICA8TGlua0luZm9Db3JlPg0KICAgIDxMaW5rSWQ+MTUyNTwvTGlua0lkPg0KICAgIDxJbmZsb3dWYWw+MzwvSW5mbG93VmFsPg0KICAgIDxEaXNwVmFsPjMgPC9EaXNwVmFsPg0KICAgIDxMYXN0VXBkVGltZT4yMDI2LzA3LzMwIDE5OjE3OjU1PC9MYXN0VXBkVGltZT4NCiAgICA8V29ya3NoZWV0Tk0+UEwgUVRS44CQSUZSU+OAkSA8L1dvcmtzaGVldE5NPg0KICAgIDxMaW5rQ2VsbEFkZHJlc3NBMT5SNTI8L0xpbmtDZWxsQWRkcmVzc0ExPg0KICAgIDxMaW5rQ2VsbEFkZHJlc3NSMUMxPlI1Mk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0Ny9SMzAx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Q3PC9JdGVtSWQ+DQogICAgPERpc3BJdGVtSWQ+SzIxMDQwMDUwPC9EaXNwSXRlbUlkPg0KICAgIDxDb2xJZD5SMzAxMDAwMDAjPC9Db2xJZD4NCiAgICA8VGVtQXhpc1R5cD4xMDAwMDA8L1RlbUF4aXNUeXA+DQogICAgPE1lbnVObT7pgKPntZDntJTmkI3nm4roqIjnrpfmm7g8L01lbnVObT4NCiAgICA8SXRlbU5tPumWouS/guS8muekvuaVtOeQhuebijwvSXRlbU5tPg0KICAgIDxDb2xObT7lvZPmnJ/ph5HpoY08L0NvbE5tPg0KICAgIDxPcmlnaW5hbFZhbD4zLDEzOSwwMDA8L09yaWdpbmFsVmFsPg0KICAgIDxMYXN0TnVtVmFsPjM8L0xhc3ROdW1WYWw+DQogICAgPFJhd0xpbmtWYWw+Mz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6" Error="">PD94bWwgdmVyc2lvbj0iMS4wIiBlbmNvZGluZz0idXRmLTgiPz4NCjxMaW5rSW5mb0V4Y2VsIHhtbG5zOnhzaT0iaHR0cDovL3d3dy53My5vcmcvMjAwMS9YTUxTY2hlbWEtaW5zdGFuY2UiIHhtbG5zOnhzZD0iaHR0cDovL3d3dy53My5vcmcvMjAwMS9YTUxTY2hlbWEiPg0KICA8TGlua0luZm9Db3JlPg0KICAgIDxMaW5rSWQ+MTUyNjwvTGlua0lkPg0KICAgIDxJbmZsb3dWYWw+LTIwPC9JbmZsb3dWYWw+DQogICAgPERpc3BWYWw+KDIwKTwvRGlzcFZhbD4NCiAgICA8TGFzdFVwZFRpbWU+MjAyNi8wNy8zMCAxOToxNzo1NTwvTGFzdFVwZFRpbWU+DQogICAgPFdvcmtzaGVldE5NPlBMIFFUUuOAkElGUlPjgJEgPC9Xb3Jrc2hlZXROTT4NCiAgICA8TGlua0NlbGxBZGRyZXNzQTE+UjUzPC9MaW5rQ2VsbEFkZHJlc3NBMT4NCiAgICA8TGlua0NlbGxBZGRyZXNzUjFDMT5SNTN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NjwvSXRlbUlkPg0KICAgIDxEaXNwSXRlbUlkPksyMTA0MDA0MDwvRGlzcEl0ZW1JZD4NCiAgICA8Q29sSWQ+UjMwMTAwMDAwIzwvQ29sSWQ+DQogICAgPFRlbUF4aXNUeXA+MTAwMDAwPC9UZW1BeGlzVHlwPg0KICAgIDxNZW51Tm0+6YCj57WQ57SU5pCN55uK6KiI566X5pu4PC9NZW51Tm0+DQogICAgPEl0ZW1ObT7plqLkv4LkvJrnpL7mlbTnkIbmkI08L0l0ZW1ObT4NCiAgICA8Q29sTm0+5b2T5pyf6YeR6aGNPC9Db2xObT4NCiAgICA8T3JpZ2luYWxWYWw+LTIwLDg1MiwwMDA8L09yaWdpbmFsVmFsPg0KICAgIDxMYXN0TnVtVmFsPi0yMDwvTGFzdE51bVZhbD4NCiAgICA8UmF3TGlua1ZhbD4tMjA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Pjc8L0Vhc051bVZpZXdVbml0VHlwPg0KICAgIDxFYXNOdW1EZWNpbWFsUG9pbnQ+MDwvRWFzTnVtRGVjaW1hbFBvaW50Pg0KICAgIDxFYXNOdW1Sb3VuZFR5cD4yPC9FYXNOdW1Sb3VuZFR5cD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27" Error="">PD94bWwgdmVyc2lvbj0iMS4wIiBlbmNvZGluZz0idXRmLTgiPz4NCjxMaW5rSW5mb0V4Y2VsIHhtbG5zOnhzaT0iaHR0cDovL3d3dy53My5vcmcvMjAwMS9YTUxTY2hlbWEtaW5zdGFuY2UiIHhtbG5zOnhzZD0iaHR0cDovL3d3dy53My5vcmcvMjAwMS9YTUxTY2hlbWEiPg0KICA8TGlua0luZm9Db3JlPg0KICAgIDxMaW5rSWQ+MTUyNzwvTGlua0lkPg0KICAgIDxJbmZsb3dWYWw+MiwyNjI8L0luZmxvd1ZhbD4NCiAgICA8RGlzcFZhbD4yLDI2MiA8L0Rpc3BWYWw+DQogICAgPExhc3RVcGRUaW1lPjIwMjYvMDcvMzAgMTk6MTc6NTU8L0xhc3RVcGRUaW1lPg0KICAgIDxXb3Jrc2hlZXROTT5QTCBRVFLjgJBJRlJT44CRIDwvV29ya3NoZWV0Tk0+DQogICAgPExpbmtDZWxsQWRkcmVzc0ExPlI1NDwvTGlua0NlbGxBZGRyZXNzQTE+DQogICAgPExpbmtDZWxsQWRkcmVzc1IxQzE+UjU0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Q4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Dg8L0l0ZW1JZD4NCiAgICA8RGlzcEl0ZW1JZD5LMjEwNDA4MDA8L0Rpc3BJdGVtSWQ+DQogICAgPENvbElkPlIzMDEwMDAwMCM8L0NvbElkPg0KICAgIDxUZW1BeGlzVHlwPjEwMDAwMDwvVGVtQXhpc1R5cD4NCiAgICA8TWVudU5tPumAo+e1kOe0lOaQjeebiuioiOeul+abuDwvTWVudU5tPg0KICAgIDxJdGVtTm0+44Gd44Gu5LuW44Gu5Y+O55uKPC9JdGVtTm0+DQogICAgPENvbE5tPuW9k+acn+mHkemhjTwvQ29sTm0+DQogICAgPE9yaWdpbmFsVmFsPjIsMjYyLDE0MSwwMDA8L09yaWdpbmFsVmFsPg0KICAgIDxMYXN0TnVtVmFsPjIsMjYyPC9MYXN0TnVtVmFsPg0KICAgIDxSYXdMaW5rVmFsPjIsMjYy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28" Error="">PD94bWwgdmVyc2lvbj0iMS4wIiBlbmNvZGluZz0idXRmLTgiPz4NCjxMaW5rSW5mb0V4Y2VsIHhtbG5zOnhzaT0iaHR0cDovL3d3dy53My5vcmcvMjAwMS9YTUxTY2hlbWEtaW5zdGFuY2UiIHhtbG5zOnhzZD0iaHR0cDovL3d3dy53My5vcmcvMjAwMS9YTUxTY2hlbWEiPg0KICA8TGlua0luZm9Db3JlPg0KICAgIDxMaW5rSWQ+MTUyODwvTGlua0lkPg0KICAgIDxJbmZsb3dWYWw+LTEsNzkxPC9JbmZsb3dWYWw+DQogICAgPERpc3BWYWw+KDEsNzkxKTwvRGlzcFZhbD4NCiAgICA8TGFzdFVwZFRpbWU+MjAyNi8wNy8zMCAxOToxNzo1NTwvTGFzdFVwZFRpbWU+DQogICAgPFdvcmtzaGVldE5NPlBMIFFUUuOAkElGUlPjgJEgPC9Xb3Jrc2hlZXROTT4NCiAgICA8TGlua0NlbGxBZGRyZXNzQTE+UjU1PC9MaW5rQ2VsbEFkZHJlc3NBMT4NCiAgICA8TGlua0NlbGxBZGRyZXNzUjFDMT5SNTV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D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0OTwvSXRlbUlkPg0KICAgIDxEaXNwSXRlbUlkPksyMTA0MDkwMDwvRGlzcEl0ZW1JZD4NCiAgICA8Q29sSWQ+UjMwMTAwMDAwIzwvQ29sSWQ+DQogICAgPFRlbUF4aXNUeXA+MTAwMDAwPC9UZW1BeGlzVHlwPg0KICAgIDxNZW51Tm0+6YCj57WQ57SU5pCN55uK6KiI566X5pu4PC9NZW51Tm0+DQogICAgPEl0ZW1ObT7jgZ3jga7ku5bjga7osrvnlKg8L0l0ZW1ObT4NCiAgICA8Q29sTm0+5b2T5pyf6YeR6aGNPC9Db2xObT4NCiAgICA8T3JpZ2luYWxWYWw+LTEsNzkxLDUwNywwMDA8L09yaWdpbmFsVmFsPg0KICAgIDxMYXN0TnVtVmFsPi0xLDc5MTwvTGFzdE51bVZhbD4NCiAgICA8UmF3TGlua1ZhbD4tMSw3OTE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41" Error="">PD94bWwgdmVyc2lvbj0iMS4wIiBlbmNvZGluZz0idXRmLTgiPz4NCjxMaW5rSW5mb0V4Y2VsIHhtbG5zOnhzaT0iaHR0cDovL3d3dy53My5vcmcvMjAwMS9YTUxTY2hlbWEtaW5zdGFuY2UiIHhtbG5zOnhzZD0iaHR0cDovL3d3dy53My5vcmcvMjAwMS9YTUxTY2hlbWEiPg0KICA8TGlua0luZm9Db3JlPg0KICAgIDxMaW5rSWQ+MTU0MTwvTGlua0lkPg0KICAgIDxJbmZsb3dWYWw+MiwxMzQ8L0luZmxvd1ZhbD4NCiAgICA8RGlzcFZhbD4yLDEzNCA8L0Rpc3BWYWw+DQogICAgPExhc3RVcGRUaW1lPjIwMjYvMDcvMzAgMTk6MTc6NTU8L0xhc3RVcGRUaW1lPg0KICAgIDxXb3Jrc2hlZXROTT5QTCBRVFLjgJBJRlJT44CRIDwvV29ya3NoZWV0Tk0+DQogICAgPExpbmtDZWxsQWRkcmVzc0ExPlI3MDwvTGlua0NlbGxBZGRyZXNzQTE+DQogICAgPExpbmtDZWxsQWRkcmVzc1IxQzE+Ujcw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MjQwMjAwMDAj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yNDAyMDAwMCM8L0l0ZW1JZD4NCiAgICA8RGlzcEl0ZW1JZD5LMjQwMjAwMDAwPC9EaXNwSXRlbUlkPg0KICAgIDxDb2xJZD5SMzAxMDAwMDAjPC9Db2xJZD4NCiAgICA8VGVtQXhpc1R5cD4xMDAwMDA8L1RlbUF4aXNUeXA+DQogICAgPE1lbnVObT7pgKPntZDntJTmkI3nm4roqIjnrpfmm7g8L01lbnVObT4NCiAgICA8SXRlbU5tPumdnuaUr+mFjeaMgeWIhjwvSXRlbU5tPg0KICAgIDxDb2xObT7lvZPmnJ/ph5HpoY08L0NvbE5tPg0KICAgIDxPcmlnaW5hbFZhbD4yLDEzNCw0NDAsMDAwPC9PcmlnaW5hbFZhbD4NCiAgICA8TGFzdE51bVZhbD4yLDEzNDwvTGFzdE51bVZhbD4NCiAgICA8UmF3TGlua1ZhbD4yLDEzNDwvUmF3TGlua1ZhbD4NCiAgICA8Vmlld1VuaXRUeXA+NzwvVmlld1VuaXRUeXA+DQogICAgPERlY2ltYWxQb2ludD4wPC9EZWNpbWFsUG9pbnQ+DQogICAgPFJvdW5kVHlwPjI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40PC9aZXJvRGlzcFR5cD4NCiAgICA8RWFzTnVtVmlld1VuaXRUeXAgLz4NCiAgICA8RWFzTnVtRGVjaW1hbFBvaW50IC8+DQogICAgPEVhc051bVJvdW5kVHlwIC8+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40" Error="">PD94bWwgdmVyc2lvbj0iMS4wIiBlbmNvZGluZz0idXRmLTgiPz4NCjxMaW5rSW5mb0V4Y2VsIHhtbG5zOnhzaT0iaHR0cDovL3d3dy53My5vcmcvMjAwMS9YTUxTY2hlbWEtaW5zdGFuY2UiIHhtbG5zOnhzZD0iaHR0cDovL3d3dy53My5vcmcvMjAwMS9YTUxTY2hlbWEiPg0KICA8TGlua0luZm9Db3JlPg0KICAgIDxMaW5rSWQ+MTU0MDwvTGlua0lkPg0KICAgIDxJbmZsb3dWYWw+MzAsMjIyPC9JbmZsb3dWYWw+DQogICAgPERpc3BWYWw+MzAsMjIyIDwvRGlzcFZhbD4NCiAgICA8TGFzdFVwZFRpbWU+MjAyNi8wNy8zMCAxOToxNzo1NTwvTGFzdFVwZFRpbWU+DQogICAgPFdvcmtzaGVldE5NPlBMIFFUUuOAkElGUlPjgJEgPC9Xb3Jrc2hlZXROTT4NCiAgICA8TGlua0NlbGxBZGRyZXNzQTE+UjY5PC9MaW5rQ2VsbEFkZHJlc3NBMT4NCiAgICA8TGlua0NlbGxBZGRyZXNzUjFDMT5SNjl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NDAx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0MDEwMDAwIzwvSXRlbUlkPg0KICAgIDxEaXNwSXRlbUlkPksyNDAxMDAwMDA8L0Rpc3BJdGVtSWQ+DQogICAgPENvbElkPlIzMDEwMDAwMCM8L0NvbElkPg0KICAgIDxUZW1BeGlzVHlwPjEwMDAwMDwvVGVtQXhpc1R5cD4NCiAgICA8TWVudU5tPumAo+e1kOe0lOaQjeebiuioiOeul+abuDwvTWVudU5tPg0KICAgIDxJdGVtTm0+6Kaq5Lya56S+44Gu5omA5pyJ6ICFPC9JdGVtTm0+DQogICAgPENvbE5tPuW9k+acn+mHkemhjTwvQ29sTm0+DQogICAgPE9yaWdpbmFsVmFsPjMwLDIyMiw2MDEsMDAwPC9PcmlnaW5hbFZhbD4NCiAgICA8TGFzdE51bVZhbD4zMCwyMjI8L0xhc3ROdW1WYWw+DQogICAgPFJhd0xpbmtWYWw+MzAsMjIy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39" Error="">PD94bWwgdmVyc2lvbj0iMS4wIiBlbmNvZGluZz0idXRmLTgiPz4NCjxMaW5rSW5mb0V4Y2VsIHhtbG5zOnhzaT0iaHR0cDovL3d3dy53My5vcmcvMjAwMS9YTUxTY2hlbWEtaW5zdGFuY2UiIHhtbG5zOnhzZD0iaHR0cDovL3d3dy53My5vcmcvMjAwMS9YTUxTY2hlbWEiPg0KICA8TGlua0luZm9Db3JlPg0KICAgIDxMaW5rSWQ+MTUzOTwvTGlua0lkPg0KICAgIDxJbmZsb3dWYWw+MzIsMzU3PC9JbmZsb3dWYWw+DQogICAgPERpc3BWYWw+MzIsMzU3IDwvRGlzcFZhbD4NCiAgICA8TGFzdFVwZFRpbWU+MjAyNi8wNy8zMCAxOToxNzo1NTwvTGFzdFVwZFRpbWU+DQogICAgPFdvcmtzaGVldE5NPlBMIFFUUuOAkElGUlPjgJEgPC9Xb3Jrc2hlZXROTT4NCiAgICA8TGlua0NlbGxBZGRyZXNzQTE+UjY3PC9MaW5rQ2VsbEFkZHJlc3NBMT4NCiAgICA8TGlua0NlbGxBZGRyZXNzUjFDMT5SNjd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zAw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zMDAwMDAwIzwvSXRlbUlkPg0KICAgIDxEaXNwSXRlbUlkPksyMzAwMDAwMDA8L0Rpc3BJdGVtSWQ+DQogICAgPENvbElkPlIzMDEwMDAwMCM8L0NvbElkPg0KICAgIDxUZW1BeGlzVHlwPjEwMDAwMDwvVGVtQXhpc1R5cD4NCiAgICA8TWVudU5tPumAo+e1kOe0lOaQjeebiuioiOeul+abuDwvTWVudU5tPg0KICAgIDxJdGVtTm0+5Zub5Y2K5pyf57SU5Yip55uKPC9JdGVtTm0+DQogICAgPENvbE5tPuW9k+acn+mHkemhjTwvQ29sTm0+DQogICAgPE9yaWdpbmFsVmFsPjMyLDM1NywwNDEsMDAwPC9PcmlnaW5hbFZhbD4NCiAgICA8TGFzdE51bVZhbD4zMiwzNTc8L0xhc3ROdW1WYWw+DQogICAgPFJhd0xpbmtWYWw+MzIsMzU3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38" Error="">PD94bWwgdmVyc2lvbj0iMS4wIiBlbmNvZGluZz0idXRmLTgiPz4NCjxMaW5rSW5mb0V4Y2VsIHhtbG5zOnhzaT0iaHR0cDovL3d3dy53My5vcmcvMjAwMS9YTUxTY2hlbWEtaW5zdGFuY2UiIHhtbG5zOnhzZD0iaHR0cDovL3d3dy53My5vcmcvMjAwMS9YTUxTY2hlbWEiPg0KICA8TGlua0luZm9Db3JlPg0KICAgIDxMaW5rSWQ+MTUzODwvTGlua0lkPg0KICAgIDxJbmZsb3dWYWw+LTgsNzYwPC9JbmZsb3dWYWw+DQogICAgPERpc3BWYWw+KDgsNzYwKTwvRGlzcFZhbD4NCiAgICA8TGFzdFVwZFRpbWU+MjAyNi8wNy8zMCAxOToxNzo1NTwvTGFzdFVwZFRpbWU+DQogICAgPFdvcmtzaGVldE5NPlBMIFFUUuOAkElGUlPjgJEgPC9Xb3Jrc2hlZXROTT4NCiAgICA8TGlua0NlbGxBZGRyZXNzQTE+UjY2PC9MaW5rQ2VsbEFkZHJlc3NBMT4NCiAgICA8TGlua0NlbGxBZGRyZXNzUjFDMT5SNjZ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4MFo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gwWjAwIzwvSXRlbUlkPg0KICAgIDxEaXNwSXRlbUlkPksyMTA4MFowMDA8L0Rpc3BJdGVtSWQ+DQogICAgPENvbElkPlIzMDEwMDAwMCM8L0NvbElkPg0KICAgIDxUZW1BeGlzVHlwPjEwMDAwMDwvVGVtQXhpc1R5cD4NCiAgICA8TWVudU5tPumAo+e1kOe0lOaQjeebiuioiOeul+abuDwvTWVudU5tPg0KICAgIDxJdGVtTm0+5rOV5Lq65omA5b6X56iO6LK755SoPC9JdGVtTm0+DQogICAgPENvbE5tPuW9k+acn+mHkemhjTwvQ29sTm0+DQogICAgPE9yaWdpbmFsVmFsPi04LDc2MCw2MjUsMDAwPC9PcmlnaW5hbFZhbD4NCiAgICA8TGFzdE51bVZhbD4tOCw3NjA8L0xhc3ROdW1WYWw+DQogICAgPFJhd0xpbmtWYWw+LTgsNzYw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37" Error="">PD94bWwgdmVyc2lvbj0iMS4wIiBlbmNvZGluZz0idXRmLTgiPz4NCjxMaW5rSW5mb0V4Y2VsIHhtbG5zOnhzaT0iaHR0cDovL3d3dy53My5vcmcvMjAwMS9YTUxTY2hlbWEtaW5zdGFuY2UiIHhtbG5zOnhzZD0iaHR0cDovL3d3dy53My5vcmcvMjAwMS9YTUxTY2hlbWEiPg0KICA8TGlua0luZm9Db3JlPg0KICAgIDxMaW5rSWQ+MTUzNzwvTGlua0lkPg0KICAgIDxJbmZsb3dWYWw+NDEsMTE3PC9JbmZsb3dWYWw+DQogICAgPERpc3BWYWw+NDEsMTE3IDwvRGlzcFZhbD4NCiAgICA8TGFzdFVwZFRpbWU+MjAyNi8wNy8zMCAxOToxNzo1NTwvTGFzdFVwZFRpbWU+DQogICAgPFdvcmtzaGVldE5NPlBMIFFUUuOAkElGUlPjgJEgPC9Xb3Jrc2hlZXROTT4NCiAgICA8TGlua0NlbGxBZGRyZXNzQTE+UjY1PC9MaW5rQ2VsbEFkZHJlc3NBMT4NCiAgICA8TGlua0NlbGxBZGRyZXNzUjFDMT5SNjV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yMTA3MDAwMCM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IxMDcwMDAwIzwvSXRlbUlkPg0KICAgIDxEaXNwSXRlbUlkPksyMTA3MDAwMDA8L0Rpc3BJdGVtSWQ+DQogICAgPENvbElkPlIzMDEwMDAwMCM8L0NvbElkPg0KICAgIDxUZW1BeGlzVHlwPjEwMDAwMDwvVGVtQXhpc1R5cD4NCiAgICA8TWVudU5tPumAo+e1kOe0lOaQjeebiuioiOeul+abuDwvTWVudU5tPg0KICAgIDxJdGVtTm0+56iO5byV5YmN5Zub5Y2K5pyf5Yip55uKPC9JdGVtTm0+DQogICAgPENvbE5tPuW9k+acn+mHkemhjTwvQ29sTm0+DQogICAgPE9yaWdpbmFsVmFsPjQxLDExNyw2NjYsMDAwPC9PcmlnaW5hbFZhbD4NCiAgICA8TGFzdE51bVZhbD40MSwxMTc8L0xhc3ROdW1WYWw+DQogICAgPFJhd0xpbmtWYWw+NDEsMTE3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36" Error="">PD94bWwgdmVyc2lvbj0iMS4wIiBlbmNvZGluZz0idXRmLTgiPz4NCjxMaW5rSW5mb0V4Y2VsIHhtbG5zOnhzaT0iaHR0cDovL3d3dy53My5vcmcvMjAwMS9YTUxTY2hlbWEtaW5zdGFuY2UiIHhtbG5zOnhzZD0iaHR0cDovL3d3dy53My5vcmcvMjAwMS9YTUxTY2hlbWEiPg0KICA8TGlua0luZm9Db3JlPg0KICAgIDxMaW5rSWQ+MTUzNjwvTGlua0lkPg0KICAgIDxJbmZsb3dWYWw+MTQsMDU5PC9JbmZsb3dWYWw+DQogICAgPERpc3BWYWw+MTQsMDU5IDwvRGlzcFZhbD4NCiAgICA8TGFzdFVwZFRpbWU+MjAyNi8wNy8zMCAxOToxNzo1NTwvTGFzdFVwZFRpbWU+DQogICAgPFdvcmtzaGVldE5NPlBMIFFUUuOAkElGUlPjgJEgPC9Xb3Jrc2hlZXROTT4NCiAgICA8TGlua0NlbGxBZGRyZXNzQTE+UjY0PC9MaW5rQ2VsbEFkZHJlc3NBMT4NCiAgICA8TGlua0NlbGxBZGRyZXNzUjFDMT5SNjR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k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OTwvSXRlbUlkPg0KICAgIDxEaXNwSXRlbUlkPksyMTA2MDMwMDwvRGlzcEl0ZW1JZD4NCiAgICA8Q29sSWQ+UjMwMTAwMDAwIzwvQ29sSWQ+DQogICAgPFRlbUF4aXNUeXA+MTAwMDAwPC9UZW1BeGlzVHlwPg0KICAgIDxNZW51Tm0+6YCj57WQ57SU5pCN55uK6KiI566X5pu4PC9NZW51Tm0+DQogICAgPEl0ZW1ObT7mjIHliIbms5XjgavjgojjgovmipXos4fmkI3nm4o8L0l0ZW1ObT4NCiAgICA8Q29sTm0+5b2T5pyf6YeR6aGNPC9Db2xObT4NCiAgICA8T3JpZ2luYWxWYWw+MTQsMDU5LDIwNywwMDA8L09yaWdpbmFsVmFsPg0KICAgIDxMYXN0TnVtVmFsPjE0LDA1OTwvTGFzdE51bVZhbD4NCiAgICA8UmF3TGlua1ZhbD4xNCwwNTk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35" Error="">PD94bWwgdmVyc2lvbj0iMS4wIiBlbmNvZGluZz0idXRmLTgiPz4NCjxMaW5rSW5mb0V4Y2VsIHhtbG5zOnhzaT0iaHR0cDovL3d3dy53My5vcmcvMjAwMS9YTUxTY2hlbWEtaW5zdGFuY2UiIHhtbG5zOnhzZD0iaHR0cDovL3d3dy53My5vcmcvMjAwMS9YTUxTY2hlbWEiPg0KICA8TGlua0luZm9Db3JlPg0KICAgIDxMaW5rSWQ+MTUzNTwvTGlua0lkPg0KICAgIDxJbmZsb3dWYWw+77yNPC9JbmZsb3dWYWw+DQogICAgPERpc3BWYWw+77yNPC9EaXNwVmFsPg0KICAgIDxMYXN0VXBkVGltZT4yMDI2LzA3LzMwIDE5OjE3OjU1PC9MYXN0VXBkVGltZT4NCiAgICA8V29ya3NoZWV0Tk0+UEwgUVRS44CQSUZSU+OAkSA8L1dvcmtzaGVldE5NPg0KICAgIDxMaW5rQ2VsbEFkZHJlc3NBMT5SNjM8L0xpbmtDZWxsQWRkcmVzc0ExPg0KICAgIDxMaW5rQ2VsbEFkZHJlc3NSMUMxPlI2M0MxODwvTGlua0NlbGxBZGRyZXNzUjFDMT4NCiAgICA8Q2VsbEJhY2tncm91bmRDb2xvcj4xNjc3NzIxNTwvQ2VsbEJhY2tncm91bmRDb2xvcj4NCiAgICA8Q2VsbEJhY2tncm91bmRDb2xvckluZGV4Pi00MTQyPC9DZWxsQmFja2dyb3VuZENvbG9ySW5kZXg+DQogIDwvTGlua0luZm9Db3JlPg0KICA8TGlua0luZm9Yc2E+DQogICAgPEF1SWQ+MDU1OTcvMjQvMy8xL0QyMzAwNTAxMDAxMDAwMDAwMDAwLzEvMS8yNDIvSzkwMDAwMDA1Ny9SMzAzMDAwMDAjLzEwMDAwMDwvQXVJZD4NCiAgICA8Q29tcGFueUlkPjA1NTk3PC9Db21wYW55SWQ+DQogICAgPEFjUGVyaW9kPjI0PC9BY1BlcmlvZD4NCiAgICA8UGVyaW9kVHlwPjM8L1BlcmlvZFR5cD4NCiAgICA8UGVyaW9kRHRsVHlwPjE8L1BlcmlvZER0bFR5cD4NCiAgICA8UGVyaW9kU3RhcnREYXRlPjIwMjYvMDQvMDE8L1BlcmlvZFN0YXJ0RGF0ZT4NCiAgICA8RHRLaW5kSWQ+RDIzMDA1MDEwMDEwMDAwMDAwMDA8L0R0S2luZElkPg0KICAgIDxEb2NUeXA+MTwvRG9jVHlwPg0KICAgIDxEb2NUeXBObT7nn63kv6HvvI/mnInloLE8L0RvY1R5cE5tPg0KICAgIDxTdW1BY1R5cD4xPC9TdW1BY1R5cD4NCiAgICA8U2hlZXRUeXA+MjQyPC9TaGVldFR5cD4NCiAgICA8U2hlZXRObT7plovnpLrmlbDlgKTnorroqo0o6ZaL56S65Y2Y5L2NMSk8L1NoZWV0Tm0+DQogICAgPEl0ZW1JZD5LOTAwMDAwMDU3PC9JdGVtSWQ+DQogICAgPERpc3BJdGVtSWQ+SzIxMDYwMjkwPC9EaXNwSXRlbUlkPg0KICAgIDxDb2xJZD5SMzAzMDAwMDAjPC9Db2xJZD4NCiAgICA8VGVtQXhpc1R5cD4xMDAwMDA8L1RlbUF4aXNUeXA+DQogICAgPE1lbnVObT7pgKPntZDntJTmkI3nm4roqIjnrpfmm7g8L01lbnVObT4NCiAgICA8SXRlbU5tPuOBneOBruS7luOBrumHkeiejeiyu+eUqDwvSXRlbU5tPg0KICAgIDxDb2xObT7lr77liY3mnJ/lopfmuJvnjoc8L0NvbE5tPg0KICAgIDxPcmlnaW5hbFZhbD4wLjAwMDwvT3JpZ2luYWxWYWw+DQogICAgPExhc3ROdW1WYWw+77yNPC9MYXN0TnVtVmFsPg0KICAgIDxSYXdMaW5rVmFsPu+8jTwvUmF3TGlua1ZhbD4NCiAgICA8Vmlld1VuaXRUeXA+MTwvVmlld1VuaXRUeXA+DQogICAgPERlY2ltYWxQb2ludD4xPC9EZWNpbWFsUG9pbnQ+DQogICAgPFJvdW5kVHlwPjE8L1JvdW5kVHlwPg0KICAgIDxOdW1UZXh0VHlwPjE8L051bVRleHRUeXA+DQogICAgPENsYXNzVHlwPjM8L0NsYXNzVHlwPg0KICAgIDxEVG90YWxZTURITVM+MjAyNi8wNy8yMyAxMjoxOTo0NjwvRFRvdGFsWU1ESE1TPg0KICAgIDxEaXNjbG9zdXJlSW5wdXRUeXA+MTwvRGlzY2xvc3VyZUlucHV0VHlwPg0KICA8L0xpbmtJbmZvWHNhPg0KICA8TGlua0luZm9DaGFuZ2VTZXR0aW5nPg0KICAgIDxaZXJvRGlzcFR5cD4xPC9aZXJvRGlzcFR5cD4NCiAgICA8RWFzTnVtVmlld1VuaXRUeXA+MTwvRWFzTnVtVmlld1VuaXRUeXA+DQogICAgPEVhc051bURlY2ltYWxQb2ludD4xPC9FYXNOdW1EZWNpbWFsUG9pbnQ+DQogICAgPEVhc051bVJvdW5kVHlwPjE8L0Vhc051bVJvdW5kVHlw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34" Error="">PD94bWwgdmVyc2lvbj0iMS4wIiBlbmNvZGluZz0idXRmLTgiPz4NCjxMaW5rSW5mb0V4Y2VsIHhtbG5zOnhzaT0iaHR0cDovL3d3dy53My5vcmcvMjAwMS9YTUxTY2hlbWEtaW5zdGFuY2UiIHhtbG5zOnhzZD0iaHR0cDovL3d3dy53My5vcmcvMjAwMS9YTUxTY2hlbWEiPg0KICA8TGlua0luZm9Db3JlPg0KICAgIDxMaW5rSWQ+MTUzNDwvTGlua0lkPg0KICAgIDxJbmZsb3dWYWw+LTksMzY3PC9JbmZsb3dWYWw+DQogICAgPERpc3BWYWw+KDksMzY3KTwvRGlzcFZhbD4NCiAgICA8TGFzdFVwZFRpbWU+MjAyNi8wNy8zMCAxOToxNzo1NTwvTGFzdFVwZFRpbWU+DQogICAgPFdvcmtzaGVldE5NPlBMIFFUUuOAkElGUlPjgJEgPC9Xb3Jrc2hlZXROTT4NCiAgICA8TGlua0NlbGxBZGRyZXNzQTE+UjYyPC9MaW5rQ2VsbEFkZHJlc3NBMT4NCiAgICA8TGlua0NlbGxBZGRyZXNzUjFDMT5SNjJ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Y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NjwvSXRlbUlkPg0KICAgIDxEaXNwSXRlbUlkPksyMTA2MDIxMDwvRGlzcEl0ZW1JZD4NCiAgICA8Q29sSWQ+UjMwMTAwMDAwIzwvQ29sSWQ+DQogICAgPFRlbUF4aXNUeXA+MTAwMDAwPC9UZW1BeGlzVHlwPg0KICAgIDxNZW51Tm0+6YCj57WQ57SU5pCN55uK6KiI566X5pu4PC9NZW51Tm0+DQogICAgPEl0ZW1ObT7mlK/miZXliKnmga88L0l0ZW1ObT4NCiAgICA8Q29sTm0+5b2T5pyf6YeR6aGNPC9Db2xObT4NCiAgICA8T3JpZ2luYWxWYWw+LTksMzY3LDkyNCwwMDA8L09yaWdpbmFsVmFsPg0KICAgIDxMYXN0TnVtVmFsPi05LDM2NzwvTGFzdE51bVZhbD4NCiAgICA8UmF3TGlua1ZhbD4tOSwzNjc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33" Error="">PD94bWwgdmVyc2lvbj0iMS4wIiBlbmNvZGluZz0idXRmLTgiPz4NCjxMaW5rSW5mb0V4Y2VsIHhtbG5zOnhzaT0iaHR0cDovL3d3dy53My5vcmcvMjAwMS9YTUxTY2hlbWEtaW5zdGFuY2UiIHhtbG5zOnhzZD0iaHR0cDovL3d3dy53My5vcmcvMjAwMS9YTUxTY2hlbWEiPg0KICA8TGlua0luZm9Db3JlPg0KICAgIDxMaW5rSWQ+MTUzMzwvTGlua0lkPg0KICAgIDxJbmZsb3dWYWw+LTksMzY3PC9JbmZsb3dWYWw+DQogICAgPERpc3BWYWw+KDksMzY3KTwvRGlzcFZhbD4NCiAgICA8TGFzdFVwZFRpbWU+MjAyNi8wNy8zMCAxOToxNzo1NTwvTGFzdFVwZFRpbWU+DQogICAgPFdvcmtzaGVldE5NPlBMIFFUUuOAkElGUlPjgJEgPC9Xb3Jrc2hlZXROTT4NCiAgICA8TGlua0NlbGxBZGRyZXNzQTE+UjYxPC9MaW5rQ2VsbEFkZHJlc3NBMT4NCiAgICA8TGlua0NlbGxBZGRyZXNzUjFDMT5SNjFDMTg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TAwMDAwMDAwMC8xLzEvMjQyL0s5MDAwMDAwNTg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x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A1ODwvSXRlbUlkPg0KICAgIDxEaXNwSXRlbUlkPksyMTA2MDJaMDwvRGlzcEl0ZW1JZD4NCiAgICA8Q29sSWQ+UjMwMTAwMDAwIzwvQ29sSWQ+DQogICAgPFRlbUF4aXNUeXA+MTAwMDAwPC9UZW1BeGlzVHlwPg0KICAgIDxNZW51Tm0+6YCj57WQ57SU5pCN55uK6KiI566X5pu4PC9NZW51Tm0+DQogICAgPEl0ZW1ObT7ph5Hono3osrvnlKjlkIjoqIg8L0l0ZW1ObT4NCiAgICA8Q29sTm0+5b2T5pyf6YeR6aGNPC9Db2xObT4NCiAgICA8T3JpZ2luYWxWYWw+LTksMzY3LDkyNCwwMDA8L09yaWdpbmFsVmFsPg0KICAgIDxMYXN0TnVtVmFsPi05LDM2NzwvTGFzdE51bVZhbD4NCiAgICA8UmF3TGlua1ZhbD4tOSwzNjc8L1Jhd0xpbmtWYWw+DQogICAgPFZpZXdVbml0VHlwPjc8L1ZpZXdVbml0VHlwPg0KICAgIDxEZWNpbWFsUG9pbnQ+MDwvRGVjaW1hbFBvaW50Pg0KICAgIDxSb3VuZFR5cD4yPC9Sb3VuZFR5cD4NCiAgICA8TnVtVGV4dFR5cD4xPC9OdW1UZXh0VHlwPg0KICAgIDxDbGFzc1R5cD4zPC9DbGFzc1R5cD4NCiAgICA8RFRvdGFsWU1ESE1TPjIwMjYvMDcvMjMgMTI6MTk6NDY8L0RUb3RhbFlNREhNUz4NCiAgICA8RGlzY2xvc3VyZUlucHV0VHlwPjE8L0Rpc2Nsb3N1cmVJbnB1dFR5cD4NCiAgPC9MaW5rSW5mb1hzYT4NCiAgPExpbmtJbmZvQ2hhbmdlU2V0dGluZz4NCiAgICA8WmVyb0Rpc3BUeXA+NDwvWmVyb0Rpc3BUeXA+DQogICAgPEVhc051bVZpZXdVbml0VHlwIC8+DQogICAgPEVhc051bURlY2ltYWxQb2ludCAvPg0KICAgIDxFYXNOdW1Sb3VuZFR5cCAvPg0KICAgIDxBZGRVbml0VHlwPjA8L0FkZFVuaXRUeXA+DQogICAgPEJhclVuaXRSZW1vdmVUeXA+MDwvQmFyVW5pdFJlbW92ZVR5cD4NCiAgICA8S2FuamlOdW1Db252ZXJzaW9uVGhvdXNhbmQ+MDwvS2FuamlOdW1Db252ZXJzaW9uVGhvdXNhbmQ+DQogICAgPEthbmppTnVtQ29udmVyc2lvblRlblRob3VzYW5kPjA8L0thbmppTnVtQ29udmVyc2lvblRlblRob3VzYW5kPg0KICAgIDxLYW5qaU51bUNvbnZlcnNpb25NaWxsaW9uPjA8L0thbmppTnVtQ29udmVyc2lvbk1pbGxpb24+DQogICAgPEthbmppTnVtQ29udmVyc2lvblRlbk1pbGxpb24+MDwvS2FuamlOdW1Db252ZXJzaW9uVGVuTWlsbGlvbj4NCiAgICA8S2FuamlOdW1Db252ZXJzaW9uSHVuZHJlZE1pbGxpb24+MDwvS2FuamlOdW1Db252ZXJzaW9uSHVuZHJlZE1pbGxpb24+DQogICAgPEthbmppTnVtQ29udmVyc2lvbkJpbGxpb24+MDwvS2FuamlOdW1Db252ZXJzaW9uQmlsbGlvbj4NCiAgICA8S2FuamlOdW1Db252ZXJzaW9uVHJpbGxpb24+MDwvS2FuamlOdW1Db252ZXJzaW9uVHJpbGxpb24+DQogICAgPExhc3ROdW1OZWc+MDwvTGFzdE51bU5lZz4NCiAgICA8QmFyQ2hhbmdlVHlwPjA8L0JhckNoYW5nZVR5cD4NCiAgICA8T25lRGlnaXRFbUNvbnZlcnQ+MDwvT25lRGlnaXRFbUNvbnZlcnQ+DQogICAgPERlY2ltYWxQb2ludFR4dCAvPg0KICAgIDxGcm9udFBvZ1R4dCAvPg0KICAgIDxCYWNrUG9nVHh0IC8+DQogICAgPEZyb250TmVnVHh0IC8+DQogICAgPEJhY2tOZWdUeHQgLz4NCiAgICA8RnJvbnRCYXJUeHQgLz4NCiAgICA8QmFja0JhclR4dCAvPg0KICAgIDxNaW51c1plcm9Db252ZXJzaW9uVHlwPjE8L01pbnVzWmVyb0NvbnZlcnNpb25UeXA+DQogICAgPE1pbnVzWmVyb0NvbnZlcnNpb25UeHQgLz4NCiAgPC9MaW5rSW5mb0NoYW5nZVNldHRpbmc+DQo8L0xpbmtJbmZvRXhjZWw+</LinkInfo>
    <LinkInfo LinkId="1532" Error="">PD94bWwgdmVyc2lvbj0iMS4wIiBlbmNvZGluZz0idXRmLTgiPz4NCjxMaW5rSW5mb0V4Y2VsIHhtbG5zOnhzaT0iaHR0cDovL3d3dy53My5vcmcvMjAwMS9YTUxTY2hlbWEtaW5zdGFuY2UiIHhtbG5zOnhzZD0iaHR0cDovL3d3dy53My5vcmcvMjAwMS9YTUxTY2hlbWEiPg0KICA8TGlua0luZm9Db3JlPg0KICAgIDxMaW5rSWQ+MTUzMjwvTGlua0lkPg0KICAgIDxJbmZsb3dWYWw+MSwzMjQ8L0luZmxvd1ZhbD4NCiAgICA8RGlzcFZhbD4xLDMyNCA8L0Rpc3BWYWw+DQogICAgPExhc3RVcGRUaW1lPjIwMjYvMDcvMzAgMTk6MTc6NTU8L0xhc3RVcGRUaW1lPg0KICAgIDxXb3Jrc2hlZXROTT5QTCBRVFLjgJBJRlJT44CRIDwvV29ya3NoZWV0Tk0+DQogICAgPExpbmtDZWxsQWRkcmVzc0ExPlI2MDwvTGlua0NlbGxBZGRyZXNzQTE+DQogICAgPExpbmtDZWxsQWRkcmVzc1IxQzE+UjYw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z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M8L0l0ZW1JZD4NCiAgICA8RGlzcEl0ZW1JZD5LMjEwNjAxOTA8L0Rpc3BJdGVtSWQ+DQogICAgPENvbElkPlIzMDEwMDAwMCM8L0NvbElkPg0KICAgIDxUZW1BeGlzVHlwPjEwMDAwMDwvVGVtQXhpc1R5cD4NCiAgICA8TWVudU5tPumAo+e1kOe0lOaQjeebiuioiOeul+abuDwvTWVudU5tPg0KICAgIDxJdGVtTm0+44Gd44Gu5LuW44Gu6YeR6J6N5Y+O55uKPC9JdGVtTm0+DQogICAgPENvbE5tPuW9k+acn+mHkemhjTwvQ29sTm0+DQogICAgPE9yaWdpbmFsVmFsPjEsMzI0LDMyNiwwMDA8L09yaWdpbmFsVmFsPg0KICAgIDxMYXN0TnVtVmFsPjEsMzI0PC9MYXN0TnVtVmFsPg0KICAgIDxSYXdMaW5rVmFsPjEsMzI0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31" Error="">PD94bWwgdmVyc2lvbj0iMS4wIiBlbmNvZGluZz0idXRmLTgiPz4NCjxMaW5rSW5mb0V4Y2VsIHhtbG5zOnhzaT0iaHR0cDovL3d3dy53My5vcmcvMjAwMS9YTUxTY2hlbWEtaW5zdGFuY2UiIHhtbG5zOnhzZD0iaHR0cDovL3d3dy53My5vcmcvMjAwMS9YTUxTY2hlbWEiPg0KICA8TGlua0luZm9Db3JlPg0KICAgIDxMaW5rSWQ+MTUzMTwvTGlua0lkPg0KICAgIDxJbmZsb3dWYWw+MSwyOTA8L0luZmxvd1ZhbD4NCiAgICA8RGlzcFZhbD4xLDI5MCA8L0Rpc3BWYWw+DQogICAgPExhc3RVcGRUaW1lPjIwMjYvMDcvMzAgMTk6MTc6NTU8L0xhc3RVcGRUaW1lPg0KICAgIDxXb3Jrc2hlZXROTT5QTCBRVFLjgJBJRlJT44CRIDwvV29ya3NoZWV0Tk0+DQogICAgPExpbmtDZWxsQWRkcmVzc0ExPlI1OTwvTGlua0NlbGxBZGRyZXNzQTE+DQogICAgPExpbmtDZWxsQWRkcmVzc1IxQzE+UjU5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y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I8L0l0ZW1JZD4NCiAgICA8RGlzcEl0ZW1JZD5LMjEwNjAxMjA8L0Rpc3BJdGVtSWQ+DQogICAgPENvbElkPlIzMDEwMDAwMCM8L0NvbElkPg0KICAgIDxUZW1BeGlzVHlwPjEwMDAwMDwvVGVtQXhpc1R5cD4NCiAgICA8TWVudU5tPumAo+e1kOe0lOaQjeebiuioiOeul+abuDwvTWVudU5tPg0KICAgIDxJdGVtTm0+5Y+X5Y+W6YWN5b2T6YeRPC9JdGVtTm0+DQogICAgPENvbE5tPuW9k+acn+mHkemhjTwvQ29sTm0+DQogICAgPE9yaWdpbmFsVmFsPjEsMjkwLDc1OSwwMDA8L09yaWdpbmFsVmFsPg0KICAgIDxMYXN0TnVtVmFsPjEsMjkwPC9MYXN0TnVtVmFsPg0KICAgIDxSYXdMaW5rVmFsPjEsMjkw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30" Error="">PD94bWwgdmVyc2lvbj0iMS4wIiBlbmNvZGluZz0idXRmLTgiPz4NCjxMaW5rSW5mb0V4Y2VsIHhtbG5zOnhzaT0iaHR0cDovL3d3dy53My5vcmcvMjAwMS9YTUxTY2hlbWEtaW5zdGFuY2UiIHhtbG5zOnhzZD0iaHR0cDovL3d3dy53My5vcmcvMjAwMS9YTUxTY2hlbWEiPg0KICA8TGlua0luZm9Db3JlPg0KICAgIDxMaW5rSWQ+MTUzMDwvTGlua0lkPg0KICAgIDxJbmZsb3dWYWw+NSw2MjU8L0luZmxvd1ZhbD4NCiAgICA8RGlzcFZhbD41LDYyNSA8L0Rpc3BWYWw+DQogICAgPExhc3RVcGRUaW1lPjIwMjYvMDcvMzAgMTk6MTc6NTU8L0xhc3RVcGRUaW1lPg0KICAgIDxXb3Jrc2hlZXROTT5QTCBRVFLjgJBJRlJT44CRIDwvV29ya3NoZWV0Tk0+DQogICAgPExpbmtDZWxsQWRkcmVzc0ExPlI1ODwvTGlua0NlbGxBZGRyZXNzQTE+DQogICAgPExpbmtDZWxsQWRkcmVzc1IxQzE+UjU4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x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E8L0l0ZW1JZD4NCiAgICA8RGlzcEl0ZW1JZD5LMjEwNjAxMTA8L0Rpc3BJdGVtSWQ+DQogICAgPENvbElkPlIzMDEwMDAwMCM8L0NvbElkPg0KICAgIDxUZW1BeGlzVHlwPjEwMDAwMDwvVGVtQXhpc1R5cD4NCiAgICA8TWVudU5tPumAo+e1kOe0lOaQjeebiuioiOeul+abuDwvTWVudU5tPg0KICAgIDxJdGVtTm0+5Y+X5Y+W5Yip5oGvPC9JdGVtTm0+DQogICAgPENvbE5tPuW9k+acn+mHkemhjTwvQ29sTm0+DQogICAgPE9yaWdpbmFsVmFsPjUsNjI1LDgzNiwwMDA8L09yaWdpbmFsVmFsPg0KICAgIDxMYXN0TnVtVmFsPjUsNjI1PC9MYXN0TnVtVmFsPg0KICAgIDxSYXdMaW5rVmFsPjUsNjI1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29" Error="">PD94bWwgdmVyc2lvbj0iMS4wIiBlbmNvZGluZz0idXRmLTgiPz4NCjxMaW5rSW5mb0V4Y2VsIHhtbG5zOnhzaT0iaHR0cDovL3d3dy53My5vcmcvMjAwMS9YTUxTY2hlbWEtaW5zdGFuY2UiIHhtbG5zOnhzZD0iaHR0cDovL3d3dy53My5vcmcvMjAwMS9YTUxTY2hlbWEiPg0KICA8TGlua0luZm9Db3JlPg0KICAgIDxMaW5rSWQ+MTUyOTwvTGlua0lkPg0KICAgIDxJbmZsb3dWYWw+OCwyNDA8L0luZmxvd1ZhbD4NCiAgICA8RGlzcFZhbD44LDI0MCA8L0Rpc3BWYWw+DQogICAgPExhc3RVcGRUaW1lPjIwMjYvMDcvMzAgMTk6MTc6NTU8L0xhc3RVcGRUaW1lPg0KICAgIDxXb3Jrc2hlZXROTT5QTCBRVFLjgJBJRlJT44CRIDwvV29ya3NoZWV0Tk0+DQogICAgPExpbmtDZWxsQWRkcmVzc0ExPlI1NzwvTGlua0NlbGxBZGRyZXNzQTE+DQogICAgPExpbmtDZWxsQWRkcmVzc1IxQzE+UjU3QzE4PC9MaW5rQ2VsbEFkZHJlc3NSMUMxPg0KICAgIDxDZWxsQmFja2dyb3VuZENvbG9yPjE2Nzc3MjE1PC9DZWxsQmFja2dyb3VuZENvbG9yPg0KICAgIDxDZWxsQmFja2dyb3VuZENvbG9ySW5kZXg+LTQxNDI8L0NlbGxCYWNrZ3JvdW5kQ29sb3JJbmRleD4NCiAgPC9MaW5rSW5mb0NvcmU+DQogIDxMaW5rSW5mb1hzYT4NCiAgICA8QXVJZD4wNTU5Ny8yNC8zLzEvRDIzMDA1MDEwMDEwMDAwMDAwMDAvMS8xLzI0Mi9LOTAwMDAwMDU0L1IzMDEwMDAwMCMvMTAwMDAwPC9BdUlkPg0KICAgIDxDb21wYW55SWQ+MDU1OTc8L0NvbXBhbnlJZD4NCiAgICA8QWNQZXJpb2Q+MjQ8L0FjUGVyaW9kPg0KICAgIDxQZXJpb2RUeXA+MzwvUGVyaW9kVHlwPg0KICAgIDxQZXJpb2REdGxUeXA+MTwvUGVyaW9kRHRsVHlwPg0KICAgIDxQZXJpb2RTdGFydERhdGU+MjAyNi8wNC8wMTwvUGVyaW9kU3RhcnREYXRlPg0KICAgIDxEdEtpbmRJZD5EMjMwMDUwMTAwMTAwMDAwMDAwMDwvRHRLaW5kSWQ+DQogICAgPERvY1R5cD4xPC9Eb2NUeXA+DQogICAgPERvY1R5cE5tPuefreS/oe+8j+acieWgsTwvRG9jVHlwTm0+DQogICAgPFN1bUFjVHlwPjE8L1N1bUFjVHlwPg0KICAgIDxTaGVldFR5cD4yNDI8L1NoZWV0VHlwPg0KICAgIDxTaGVldE5tPumWi+ekuuaVsOWApOeiuuiqjSjplovnpLrljZjkvY0xKTwvU2hlZXRObT4NCiAgICA8SXRlbUlkPks5MDAwMDAwNTQ8L0l0ZW1JZD4NCiAgICA8RGlzcEl0ZW1JZD5LMjEwNjAxWjA8L0Rpc3BJdGVtSWQ+DQogICAgPENvbElkPlIzMDEwMDAwMCM8L0NvbElkPg0KICAgIDxUZW1BeGlzVHlwPjEwMDAwMDwvVGVtQXhpc1R5cD4NCiAgICA8TWVudU5tPumAo+e1kOe0lOaQjeebiuioiOeul+abuDwvTWVudU5tPg0KICAgIDxJdGVtTm0+6YeR6J6N5Y+O55uK5ZCI6KiIPC9JdGVtTm0+DQogICAgPENvbE5tPuW9k+acn+mHkemhjTwvQ29sTm0+DQogICAgPE9yaWdpbmFsVmFsPjgsMjQwLDkyMSwwMDA8L09yaWdpbmFsVmFsPg0KICAgIDxMYXN0TnVtVmFsPjgsMjQwPC9MYXN0TnVtVmFsPg0KICAgIDxSYXdMaW5rVmFsPjgsMjQwPC9SYXdMaW5rVmFsPg0KICAgIDxWaWV3VW5pdFR5cD43PC9WaWV3VW5pdFR5cD4NCiAgICA8RGVjaW1hbFBvaW50PjA8L0RlY2ltYWxQb2ludD4NCiAgICA8Um91bmRUeXA+MjwvUm91bmRUeXA+DQogICAgPE51bVRleHRUeXA+MTwvTnVtVGV4dFR5cD4NCiAgICA8Q2xhc3NUeXA+MzwvQ2xhc3NUeXA+DQogICAgPERUb3RhbFlNREhNUz4yMDI2LzA3LzIzIDEyOjE5OjQ2PC9EVG90YWxZTURITVM+DQogICAgPERpc2Nsb3N1cmVJbnB1dFR5cD4xPC9EaXNjbG9zdXJlSW5wdXRUeXA+DQogIDwvTGlua0luZm9Yc2E+DQogIDxMaW5rSW5mb0NoYW5nZVNldHRpbmc+DQogICAgPFplcm9EaXNwVHlwPjQ8L1plcm9EaXNwVHlwPg0KICAgIDxFYXNOdW1WaWV3VW5pdFR5cCAvPg0KICAgIDxFYXNOdW1EZWNpbWFsUG9pbnQgLz4NCiAgICA8RWFzTnVtUm91bmRUeXAgLz4NCiAgICA8QWRkVW5pdFR5cD4wPC9BZGRVbml0VHlwPg0KICAgIDxCYXJVbml0UmVtb3ZlVHlwPjA8L0JhclVuaXRSZW1vdmVUeXA+DQogICAgPEthbmppTnVtQ29udmVyc2lvblRob3VzYW5kPjA8L0thbmppTnVtQ29udmVyc2lvblRob3VzYW5kPg0KICAgIDxLYW5qaU51bUNvbnZlcnNpb25UZW5UaG91c2FuZD4wPC9LYW5qaU51bUNvbnZlcnNpb25UZW5UaG91c2FuZD4NCiAgICA8S2FuamlOdW1Db252ZXJzaW9uTWlsbGlvbj4wPC9LYW5qaU51bUNvbnZlcnNpb25NaWxsaW9uPg0KICAgIDxLYW5qaU51bUNvbnZlcnNpb25UZW5NaWxsaW9uPjA8L0thbmppTnVtQ29udmVyc2lvblRlbk1pbGxpb24+DQogICAgPEthbmppTnVtQ29udmVyc2lvbkh1bmRyZWRNaWxsaW9uPjA8L0thbmppTnVtQ29udmVyc2lvbkh1bmRyZWRNaWxsaW9uPg0KICAgIDxLYW5qaU51bUNvbnZlcnNpb25CaWxsaW9uPjA8L0thbmppTnVtQ29udmVyc2lvbkJpbGxpb24+DQogICAgPEthbmppTnVtQ29udmVyc2lvblRyaWxsaW9uPjA8L0thbmppTnVtQ29udmVyc2lvblRyaWxsaW9uPg0KICAgIDxMYXN0TnVtTmVnPjA8L0xhc3ROdW1OZWc+DQogICAgPEJhckNoYW5nZVR5cD4wPC9CYXJDaGFuZ2VUeXA+DQogICAgPE9uZURpZ2l0RW1Db252ZXJ0PjA8L09uZURpZ2l0RW1Db252ZXJ0Pg0KICAgIDxEZWNpbWFsUG9pbnRUeHQgLz4NCiAgICA8RnJvbnRQb2dUeHQgLz4NCiAgICA8QmFja1BvZ1R4dCAvPg0KICAgIDxGcm9udE5lZ1R4dCAvPg0KICAgIDxCYWNrTmVnVHh0IC8+DQogICAgPEZyb250QmFyVHh0IC8+DQogICAgPEJhY2tCYXJUeHQgLz4NCiAgICA8TWludXNaZXJvQ29udmVyc2lvblR5cD4xPC9NaW51c1plcm9Db252ZXJzaW9uVHlwPg0KICAgIDxNaW51c1plcm9Db252ZXJzaW9uVHh0IC8+DQogIDwvTGlua0luZm9DaGFuZ2VTZXR0aW5nPg0KPC9MaW5rSW5mb0V4Y2VsPg==</LinkInfo>
    <LinkInfo LinkId="1542" Error="">PD94bWwgdmVyc2lvbj0iMS4wIiBlbmNvZGluZz0idXRmLTgiPz4NCjxMaW5rSW5mb0V4Y2VsIHhtbG5zOnhzaT0iaHR0cDovL3d3dy53My5vcmcvMjAwMS9YTUxTY2hlbWEtaW5zdGFuY2UiIHhtbG5zOnhzZD0iaHR0cDovL3d3dy53My5vcmcvMjAwMS9YTUxTY2hlbWEiPg0KICA8TGlua0luZm9Db3JlPg0KICAgIDxMaW5rSWQ+MTU0MjwvTGlua0lkPg0KICAgIDxJbmZsb3dWYWw+77yNPC9JbmZsb3dWYWw+DQogICAgPERpc3BWYWw+77yNPC9EaXNwVmFsPg0KICAgIDxMYXN0VXBkVGltZT4yMDI2LzA3LzMwIDE5OjE3OjU1PC9MYXN0VXBkVGltZT4NCiAgICA8V29ya3NoZWV0Tk0+Q0bjgJBJRlJT44CRPC9Xb3Jrc2hlZXROTT4NCiAgICA8TGlua0NlbGxBZGRyZXNzQTE+UzYwPC9MaW5rQ2VsbEFkZHJlc3NBMT4NCiAgICA8TGlua0NlbGxBZGRyZXNzUjFDMT5SNjB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jE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yMTwvSXRlbUlkPg0KICAgIDxEaXNwSXRlbUlkPks2ODAwMDAwMDwvRGlzcEl0ZW1JZD4NCiAgICA8Q29sSWQ+UjMwMTAwMDAwIzwvQ29sSWQ+DQogICAgPFRlbUF4aXNUeXA+MTAwMDAwPC9UZW1BeGlzVHlwPg0KICAgIDxNZW51Tm0+6YCj57WQQ0boqIjnrpfmm7g8L01lbnVObT4NCiAgICA8SXRlbU5tPumAo+e1kOOBruevhOWbsuOBruWkieabtOOBq+S8tOOBhuePvumHkeWPiuOBs+ePvumHkeWQjOetieeJqeOBrua4m+WwkemhjT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Info LinkId="1543" Error="">PD94bWwgdmVyc2lvbj0iMS4wIiBlbmNvZGluZz0idXRmLTgiPz4NCjxMaW5rSW5mb0V4Y2VsIHhtbG5zOnhzaT0iaHR0cDovL3d3dy53My5vcmcvMjAwMS9YTUxTY2hlbWEtaW5zdGFuY2UiIHhtbG5zOnhzZD0iaHR0cDovL3d3dy53My5vcmcvMjAwMS9YTUxTY2hlbWEiPg0KICA8TGlua0luZm9Db3JlPg0KICAgIDxMaW5rSWQ+MTU0MzwvTGlua0lkPg0KICAgIDxJbmZsb3dWYWw+77yNPC9JbmZsb3dWYWw+DQogICAgPERpc3BWYWw+77yNPC9EaXNwVmFsPg0KICAgIDxMYXN0VXBkVGltZT4yMDI2LzA3LzMwIDE5OjE3OjU1PC9MYXN0VXBkVGltZT4NCiAgICA8V29ya3NoZWV0Tk0+Q0bjgJBJRlJT44CRPC9Xb3Jrc2hlZXROTT4NCiAgICA8TGlua0NlbGxBZGRyZXNzQTE+UzQ2PC9MaW5rQ2VsbEFkZHJlc3NBMT4NCiAgICA8TGlua0NlbGxBZGRyZXNzUjFDMT5SNDZDMTk8L0xpbmtDZWxsQWRkcmVzc1IxQzE+DQogICAgPENlbGxCYWNrZ3JvdW5kQ29sb3I+MTY3NzcyMTU8L0NlbGxCYWNrZ3JvdW5kQ29sb3I+DQogICAgPENlbGxCYWNrZ3JvdW5kQ29sb3JJbmRleD4tNDE0MjwvQ2VsbEJhY2tncm91bmRDb2xvckluZGV4Pg0KICA8L0xpbmtJbmZvQ29yZT4NCiAgPExpbmtJbmZvWHNhPg0KICAgIDxBdUlkPjA1NTk3LzI0LzMvMS9EMjMwMDUwMTAwMzAwMDAwMDAwMC8xLzEvMjQyL0s5MDAwMDAxMTIvUjMwMTAwMDAwIy8xMDAwMDA8L0F1SWQ+DQogICAgPENvbXBhbnlJZD4wNTU5NzwvQ29tcGFueUlkPg0KICAgIDxBY1BlcmlvZD4yNDwvQWNQZXJpb2Q+DQogICAgPFBlcmlvZFR5cD4zPC9QZXJpb2RUeXA+DQogICAgPFBlcmlvZER0bFR5cD4xPC9QZXJpb2REdGxUeXA+DQogICAgPFBlcmlvZFN0YXJ0RGF0ZT4yMDI2LzA0LzAxPC9QZXJpb2RTdGFydERhdGU+DQogICAgPER0S2luZElkPkQyMzAwNTAxMDAzMDAwMDAwMDAwPC9EdEtpbmRJZD4NCiAgICA8RG9jVHlwPjE8L0RvY1R5cD4NCiAgICA8RG9jVHlwTm0+55+t5L+h77yP5pyJ5aCxPC9Eb2NUeXBObT4NCiAgICA8U3VtQWNUeXA+MTwvU3VtQWNUeXA+DQogICAgPFNoZWV0VHlwPjI0MjwvU2hlZXRUeXA+DQogICAgPFNoZWV0Tm0+6ZaL56S65pWw5YCk56K66KqNKOmWi+ekuuWNmOS9jTEpPC9TaGVldE5tPg0KICAgIDxJdGVtSWQ+SzkwMDAwMDExMjwvSXRlbUlkPg0KICAgIDxEaXNwSXRlbUlkPks2MzAwNTAwMDwvRGlzcEl0ZW1JZD4NCiAgICA8Q29sSWQ+UjMwMTAwMDAwIzwvQ29sSWQ+DQogICAgPFRlbUF4aXNUeXA+MTAwMDAwPC9UZW1BeGlzVHlwPg0KICAgIDxNZW51Tm0+6YCj57WQQ0boqIjnrpfmm7g8L01lbnVObT4NCiAgICA8SXRlbU5tPuekvuWCteOBruWEn+mChOOBq+OCiOOCi+aUr+WHujwvSXRlbU5tPg0KICAgIDxDb2xObT7lvZPmnJ/ph5HpoY08L0NvbE5tPg0KICAgIDxPcmlnaW5hbFZhbD4wPC9PcmlnaW5hbFZhbD4NCiAgICA8TGFzdE51bVZhbD7vvI08L0xhc3ROdW1WYWw+DQogICAgPFJhd0xpbmtWYWw+77yNPC9SYXdMaW5rVmFsPg0KICAgIDxWaWV3VW5pdFR5cD43PC9WaWV3VW5pdFR5cD4NCiAgICA8RGVjaW1hbFBvaW50PjA8L0RlY2ltYWxQb2ludD4NCiAgICA8Um91bmRUeXA+MjwvUm91bmRUeXA+DQogICAgPE51bVRleHRUeXA+MTwvTnVtVGV4dFR5cD4NCiAgICA8Q2xhc3NUeXA+MzwvQ2xhc3NUeXA+DQogICAgPERUb3RhbFlNREhNUz4yMDI2LzA3LzI3IDE4OjMyOjMzPC9EVG90YWxZTURITVM+DQogICAgPERpc2Nsb3N1cmVJbnB1dFR5cD4xPC9EaXNjbG9zdXJlSW5wdXRUeXA+DQogIDwvTGlua0luZm9Yc2E+DQogIDxMaW5rSW5mb0NoYW5nZVNldHRpbmc+DQogICAgPFplcm9EaXNwVHlwPjE8L1plcm9EaXNwVHlwPg0KICAgIDxFYXNOdW1WaWV3VW5pdFR5cD43PC9FYXNOdW1WaWV3VW5pdFR5cD4NCiAgICA8RWFzTnVtRGVjaW1hbFBvaW50PjA8L0Vhc051bURlY2ltYWxQb2ludD4NCiAgICA8RWFzTnVtUm91bmRUeXA+MjwvRWFzTnVtUm91bmRUeXA+DQogICAgPEFkZFVuaXRUeXA+MDwvQWRkVW5pdFR5cD4NCiAgICA8QmFyVW5pdFJlbW92ZVR5cD4wPC9CYXJVbml0UmVtb3ZlVHlwPg0KICAgIDxLYW5qaU51bUNvbnZlcnNpb25UaG91c2FuZD4wPC9LYW5qaU51bUNvbnZlcnNpb25UaG91c2FuZD4NCiAgICA8S2FuamlOdW1Db252ZXJzaW9uVGVuVGhvdXNhbmQ+MDwvS2FuamlOdW1Db252ZXJzaW9uVGVuVGhvdXNhbmQ+DQogICAgPEthbmppTnVtQ29udmVyc2lvbk1pbGxpb24+MDwvS2FuamlOdW1Db252ZXJzaW9uTWlsbGlvbj4NCiAgICA8S2FuamlOdW1Db252ZXJzaW9uVGVuTWlsbGlvbj4wPC9LYW5qaU51bUNvbnZlcnNpb25UZW5NaWxsaW9uPg0KICAgIDxLYW5qaU51bUNvbnZlcnNpb25IdW5kcmVkTWlsbGlvbj4wPC9LYW5qaU51bUNvbnZlcnNpb25IdW5kcmVkTWlsbGlvbj4NCiAgICA8S2FuamlOdW1Db252ZXJzaW9uQmlsbGlvbj4wPC9LYW5qaU51bUNvbnZlcnNpb25CaWxsaW9uPg0KICAgIDxLYW5qaU51bUNvbnZlcnNpb25UcmlsbGlvbj4wPC9LYW5qaU51bUNvbnZlcnNpb25UcmlsbGlvbj4NCiAgICA8TGFzdE51bU5lZz4wPC9MYXN0TnVtTmVnPg0KICAgIDxCYXJDaGFuZ2VUeXA+MDwvQmFyQ2hhbmdlVHlwPg0KICAgIDxPbmVEaWdpdEVtQ29udmVydD4wPC9PbmVEaWdpdEVtQ29udmVydD4NCiAgICA8RGVjaW1hbFBvaW50VHh0IC8+DQogICAgPEZyb250UG9nVHh0IC8+DQogICAgPEJhY2tQb2dUeHQgLz4NCiAgICA8RnJvbnROZWdUeHQgLz4NCiAgICA8QmFja05lZ1R4dCAvPg0KICAgIDxGcm9udEJhclR4dCAvPg0KICAgIDxCYWNrQmFyVHh0IC8+DQogICAgPE1pbnVzWmVyb0NvbnZlcnNpb25UeXA+MTwvTWludXNaZXJvQ29udmVyc2lvblR5cD4NCiAgICA8TWludXNaZXJvQ29udmVyc2lvblR4dCAvPg0KICA8L0xpbmtJbmZvQ2hhbmdlU2V0dGluZz4NCjwvTGlua0luZm9FeGNlbD4=</LinkInfo>
  </Links>
</XAE>
</file>

<file path=customXml/itemProps1.xml><?xml version="1.0" encoding="utf-8"?>
<ds:datastoreItem xmlns:ds="http://schemas.openxmlformats.org/officeDocument/2006/customXml" ds:itemID="{76F9C66B-74F4-40A2-B886-DA1AB2C133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14</vt:i4>
      </vt:variant>
    </vt:vector>
  </HeadingPairs>
  <TitlesOfParts>
    <vt:vector size="28" baseType="lpstr">
      <vt:lpstr>PL【JGAAP】</vt:lpstr>
      <vt:lpstr>PL【IFRS】 </vt:lpstr>
      <vt:lpstr>PL QTR【JGAAP】</vt:lpstr>
      <vt:lpstr>PL QTR【IFRS】 </vt:lpstr>
      <vt:lpstr>BS【JGAAP】</vt:lpstr>
      <vt:lpstr>BS【IFRS】</vt:lpstr>
      <vt:lpstr>CF【JGAAP】</vt:lpstr>
      <vt:lpstr>CF【IFRS】</vt:lpstr>
      <vt:lpstr>SEGMENT【JGAAP】</vt:lpstr>
      <vt:lpstr>SEGMENT【IFRS】 </vt:lpstr>
      <vt:lpstr>GROUP（1） </vt:lpstr>
      <vt:lpstr>GROUP  (2)</vt:lpstr>
      <vt:lpstr>ETC</vt:lpstr>
      <vt:lpstr>Country Exposure</vt:lpstr>
      <vt:lpstr>BS【IFRS】!Print_Area</vt:lpstr>
      <vt:lpstr>BS【JGAAP】!Print_Area</vt:lpstr>
      <vt:lpstr>CF【IFRS】!Print_Area</vt:lpstr>
      <vt:lpstr>CF【JGAAP】!Print_Area</vt:lpstr>
      <vt:lpstr>'Country Exposure'!Print_Area</vt:lpstr>
      <vt:lpstr>ETC!Print_Area</vt:lpstr>
      <vt:lpstr>'GROUP  (2)'!Print_Area</vt:lpstr>
      <vt:lpstr>'GROUP（1） '!Print_Area</vt:lpstr>
      <vt:lpstr>'PL QTR【IFRS】 '!Print_Area</vt:lpstr>
      <vt:lpstr>'PL QTR【JGAAP】'!Print_Area</vt:lpstr>
      <vt:lpstr>'PL【IFRS】 '!Print_Area</vt:lpstr>
      <vt:lpstr>PL【JGAAP】!Print_Area</vt:lpstr>
      <vt:lpstr>'SEGMENT【IFRS】 '!Print_Area</vt:lpstr>
      <vt:lpstr>SEGMENT【JGAAP】!Print_Area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2016-05-13T01:29:45Z</dcterms:created>
  <dcterms:modified xsi:type="dcterms:W3CDTF">2026-07-30T10:18:15Z</dcterms:modified>
</cp:coreProperties>
</file>