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13_ncr:1_{AD9123CD-1450-47FD-BCD6-00837FD68B45}" xr6:coauthVersionLast="47" xr6:coauthVersionMax="47" xr10:uidLastSave="{00000000-0000-0000-0000-000000000000}"/>
  <bookViews>
    <workbookView xWindow="30150" yWindow="600" windowWidth="25890" windowHeight="14370" tabRatio="775" xr2:uid="{00000000-000D-0000-FFFF-FFFF00000000}"/>
  </bookViews>
  <sheets>
    <sheet name="PL【JGAAP】" sheetId="51" r:id="rId1"/>
    <sheet name="PL【IFRS】 " sheetId="61" r:id="rId2"/>
    <sheet name="PL QTR【JGAAP】" sheetId="52" r:id="rId3"/>
    <sheet name="PL QTR【IFRS】 " sheetId="64" r:id="rId4"/>
    <sheet name="BS【JGAAP】" sheetId="53" r:id="rId5"/>
    <sheet name="BS【IFRS】" sheetId="47" r:id="rId6"/>
    <sheet name="CF【JGAAP】" sheetId="54" r:id="rId7"/>
    <sheet name="CF【IFRS】" sheetId="48" r:id="rId8"/>
    <sheet name="SEGMENT【JGAAP】" sheetId="41" r:id="rId9"/>
    <sheet name="SEGMENT【IFRS】 " sheetId="58" r:id="rId10"/>
    <sheet name="GROUP（1） " sheetId="49" r:id="rId11"/>
    <sheet name="GROUP  (2)" sheetId="57" r:id="rId12"/>
    <sheet name="ETC" sheetId="60" r:id="rId13"/>
    <sheet name="Country Exposure" sheetId="65" r:id="rId14"/>
    <sheet name="XTA_EXCEL_LINK_WORKSHEET" sheetId="63" state="veryHidden" r:id="rId15"/>
  </sheets>
  <definedNames>
    <definedName name="EV__LASTREFTIME__" hidden="1">39563.8390046296</definedName>
    <definedName name="_xlnm.Print_Area" localSheetId="5">BS【IFRS】!$A$1:$R$62</definedName>
    <definedName name="_xlnm.Print_Area" localSheetId="4">BS【JGAAP】!$A$1:$L$65</definedName>
    <definedName name="_xlnm.Print_Area" localSheetId="7">CF【IFRS】!$A$1:$T$69</definedName>
    <definedName name="_xlnm.Print_Area" localSheetId="6">CF【JGAAP】!$A$1:$M$68</definedName>
    <definedName name="_xlnm.Print_Area" localSheetId="13">'Country Exposure'!$A$1:$J$49</definedName>
    <definedName name="_xlnm.Print_Area" localSheetId="12">ETC!$A$1:$AF$31</definedName>
    <definedName name="_xlnm.Print_Area" localSheetId="11">'GROUP  (2)'!$A$1:$AF$67</definedName>
    <definedName name="_xlnm.Print_Area" localSheetId="10">'GROUP（1） '!$A$1:$AP$77</definedName>
    <definedName name="_xlnm.Print_Area" localSheetId="3">'PL QTR【IFRS】 '!$A$1:$AO$79</definedName>
    <definedName name="_xlnm.Print_Area" localSheetId="2">'PL QTR【JGAAP】'!$A$1:$AP$33</definedName>
    <definedName name="_xlnm.Print_Area" localSheetId="1">'PL【IFRS】 '!$A$1:$T$76</definedName>
    <definedName name="_xlnm.Print_Area" localSheetId="0">PL【JGAAP】!$A$1:$P$101</definedName>
    <definedName name="_xlnm.Print_Area" localSheetId="9">'SEGMENT【IFRS】 '!$A$1:$AA$51</definedName>
    <definedName name="_xlnm.Print_Area" localSheetId="8">SEGMENT【JGAAP】!$A$1:$V$60</definedName>
    <definedName name="XTA_EXCEL_LINK_1000" hidden="1">CF【IFRS】!#REF!</definedName>
    <definedName name="XTA_EXCEL_LINK_1001" hidden="1">CF【IFRS】!#REF!</definedName>
    <definedName name="XTA_EXCEL_LINK_1002" hidden="1">CF【IFRS】!#REF!</definedName>
    <definedName name="XTA_EXCEL_LINK_1003" hidden="1">CF【IFRS】!#REF!</definedName>
    <definedName name="XTA_EXCEL_LINK_1004" hidden="1">CF【IFRS】!#REF!</definedName>
    <definedName name="XTA_EXCEL_LINK_1005" hidden="1">CF【IFRS】!#REF!</definedName>
    <definedName name="XTA_EXCEL_LINK_1006" hidden="1">CF【IFRS】!#REF!</definedName>
    <definedName name="XTA_EXCEL_LINK_1007" hidden="1">CF【IFRS】!#REF!</definedName>
    <definedName name="XTA_EXCEL_LINK_1008" hidden="1">CF【IFRS】!#REF!</definedName>
    <definedName name="XTA_EXCEL_LINK_1009" hidden="1">CF【IFRS】!#REF!</definedName>
    <definedName name="XTA_EXCEL_LINK_1010" hidden="1">CF【IFRS】!#REF!</definedName>
    <definedName name="XTA_EXCEL_LINK_1011" hidden="1">CF【IFRS】!#REF!</definedName>
    <definedName name="XTA_EXCEL_LINK_1012" hidden="1">CF【IFRS】!#REF!</definedName>
    <definedName name="XTA_EXCEL_LINK_1013" hidden="1">CF【IFRS】!#REF!</definedName>
    <definedName name="XTA_EXCEL_LINK_1014" hidden="1">CF【IFRS】!#REF!</definedName>
    <definedName name="XTA_EXCEL_LINK_1015" hidden="1">CF【IFRS】!#REF!</definedName>
    <definedName name="XTA_EXCEL_LINK_1016" hidden="1">CF【IFRS】!#REF!</definedName>
    <definedName name="XTA_EXCEL_LINK_1017" hidden="1">CF【IFRS】!#REF!</definedName>
    <definedName name="XTA_EXCEL_LINK_1018" hidden="1">CF【IFRS】!#REF!</definedName>
    <definedName name="XTA_EXCEL_LINK_1019" hidden="1">CF【IFRS】!#REF!</definedName>
    <definedName name="XTA_EXCEL_LINK_1020" hidden="1">CF【IFRS】!#REF!</definedName>
    <definedName name="XTA_EXCEL_LINK_1021" hidden="1">CF【IFRS】!#REF!</definedName>
    <definedName name="XTA_EXCEL_LINK_1022" hidden="1">CF【IFRS】!#REF!</definedName>
    <definedName name="XTA_EXCEL_LINK_1023" hidden="1">CF【IFRS】!#REF!</definedName>
    <definedName name="XTA_EXCEL_LINK_1024" hidden="1">CF【IFRS】!#REF!</definedName>
    <definedName name="XTA_EXCEL_LINK_1025" hidden="1">CF【IFRS】!#REF!</definedName>
    <definedName name="XTA_EXCEL_LINK_1026" hidden="1">CF【IFRS】!#REF!</definedName>
    <definedName name="XTA_EXCEL_LINK_1027" hidden="1">CF【IFRS】!#REF!</definedName>
    <definedName name="XTA_EXCEL_LINK_1028" hidden="1">CF【IFRS】!#REF!</definedName>
    <definedName name="XTA_EXCEL_LINK_1029" hidden="1">CF【IFRS】!#REF!</definedName>
    <definedName name="XTA_EXCEL_LINK_1030" hidden="1">CF【IFRS】!#REF!</definedName>
    <definedName name="XTA_EXCEL_LINK_1031" hidden="1">CF【IFRS】!#REF!</definedName>
    <definedName name="XTA_EXCEL_LINK_1034" hidden="1">ETC!$AF$23</definedName>
    <definedName name="XTA_EXCEL_LINK_1035" hidden="1">ETC!$AF$25</definedName>
    <definedName name="XTA_EXCEL_LINK_1036" hidden="1">'PL【IFRS】 '!$T$7</definedName>
    <definedName name="XTA_EXCEL_LINK_1037" hidden="1">'PL【IFRS】 '!$T$8</definedName>
    <definedName name="XTA_EXCEL_LINK_1038" hidden="1">'PL【IFRS】 '!$T$9</definedName>
    <definedName name="XTA_EXCEL_LINK_1039" hidden="1">'PL【IFRS】 '!$T$10</definedName>
    <definedName name="XTA_EXCEL_LINK_1040" hidden="1">'PL【IFRS】 '!$T$11</definedName>
    <definedName name="XTA_EXCEL_LINK_1041" hidden="1">'PL【IFRS】 '!$T$12</definedName>
    <definedName name="XTA_EXCEL_LINK_1042" hidden="1">'PL【IFRS】 '!$T$14</definedName>
    <definedName name="XTA_EXCEL_LINK_1043" hidden="1">'PL【IFRS】 '!$T$15</definedName>
    <definedName name="XTA_EXCEL_LINK_1044" hidden="1">'PL【IFRS】 '!$T$16</definedName>
    <definedName name="XTA_EXCEL_LINK_1045" hidden="1">'PL【IFRS】 '!$T$18</definedName>
    <definedName name="XTA_EXCEL_LINK_1046" hidden="1">'PL【IFRS】 '!$T$19</definedName>
    <definedName name="XTA_EXCEL_LINK_1047" hidden="1">'PL【IFRS】 '!$T$20</definedName>
    <definedName name="XTA_EXCEL_LINK_1048" hidden="1">'PL【IFRS】 '!$T$23</definedName>
    <definedName name="XTA_EXCEL_LINK_1049" hidden="1">'PL【IFRS】 '!$T$24</definedName>
    <definedName name="XTA_EXCEL_LINK_1050" hidden="1">'PL【IFRS】 '!$T$26</definedName>
    <definedName name="XTA_EXCEL_LINK_1051" hidden="1">'PL【IFRS】 '!$T$28</definedName>
    <definedName name="XTA_EXCEL_LINK_1053" hidden="1">'PL【IFRS】 '!$T$30</definedName>
    <definedName name="XTA_EXCEL_LINK_1054" hidden="1">'PL【IFRS】 '!$T$31</definedName>
    <definedName name="XTA_EXCEL_LINK_1055" hidden="1">'PL【IFRS】 '!$T$32</definedName>
    <definedName name="XTA_EXCEL_LINK_1056" hidden="1">'PL【IFRS】 '!$T$33</definedName>
    <definedName name="XTA_EXCEL_LINK_1057" hidden="1">'PL【IFRS】 '!$T$34</definedName>
    <definedName name="XTA_EXCEL_LINK_1058" hidden="1">'PL【IFRS】 '!$T$36</definedName>
    <definedName name="XTA_EXCEL_LINK_1059" hidden="1">'PL【IFRS】 '!$T$37</definedName>
    <definedName name="XTA_EXCEL_LINK_1060" hidden="1">'PL【IFRS】 '!$T$56</definedName>
    <definedName name="XTA_EXCEL_LINK_1061" hidden="1">'PL【IFRS】 '!$T$59</definedName>
    <definedName name="XTA_EXCEL_LINK_1062" hidden="1">'PL【IFRS】 '!$T$60</definedName>
    <definedName name="XTA_EXCEL_LINK_1063" hidden="1">'PL【IFRS】 '!$T$61</definedName>
    <definedName name="XTA_EXCEL_LINK_1064" hidden="1">'PL【IFRS】 '!$T$62</definedName>
    <definedName name="XTA_EXCEL_LINK_1065" hidden="1">'PL【IFRS】 '!$T$64</definedName>
    <definedName name="XTA_EXCEL_LINK_1066" hidden="1">'PL【IFRS】 '!$T$65</definedName>
    <definedName name="XTA_EXCEL_LINK_1067" hidden="1">'PL【IFRS】 '!$T$66</definedName>
    <definedName name="XTA_EXCEL_LINK_1068" hidden="1">'PL【IFRS】 '!$T$67</definedName>
    <definedName name="XTA_EXCEL_LINK_1069" hidden="1">'PL【IFRS】 '!$T$68</definedName>
    <definedName name="XTA_EXCEL_LINK_1070" hidden="1">'PL【IFRS】 '!$T$69</definedName>
    <definedName name="XTA_EXCEL_LINK_1071" hidden="1">'PL【IFRS】 '!$T$71</definedName>
    <definedName name="XTA_EXCEL_LINK_1072" hidden="1">'PL【IFRS】 '!$T$72</definedName>
    <definedName name="XTA_EXCEL_LINK_1073" hidden="1">'PL【IFRS】 '!$T$73</definedName>
    <definedName name="XTA_EXCEL_LINK_1099" hidden="1">BS【IFRS】!$R$6</definedName>
    <definedName name="XTA_EXCEL_LINK_1100" hidden="1">BS【IFRS】!$R$7</definedName>
    <definedName name="XTA_EXCEL_LINK_1101" hidden="1">BS【IFRS】!$R$8</definedName>
    <definedName name="XTA_EXCEL_LINK_1102" hidden="1">BS【IFRS】!$R$9</definedName>
    <definedName name="XTA_EXCEL_LINK_1103" hidden="1">BS【IFRS】!$R$10</definedName>
    <definedName name="XTA_EXCEL_LINK_1104" hidden="1">BS【IFRS】!$R$11</definedName>
    <definedName name="XTA_EXCEL_LINK_1105" hidden="1">BS【IFRS】!$R$12</definedName>
    <definedName name="XTA_EXCEL_LINK_1106" hidden="1">BS【IFRS】!$R$13</definedName>
    <definedName name="XTA_EXCEL_LINK_1107" hidden="1">BS【IFRS】!$R$14</definedName>
    <definedName name="XTA_EXCEL_LINK_1108" hidden="1">BS【IFRS】!$R$15</definedName>
    <definedName name="XTA_EXCEL_LINK_1109" hidden="1">BS【IFRS】!$R$17</definedName>
    <definedName name="XTA_EXCEL_LINK_1110" hidden="1">BS【IFRS】!$R$18</definedName>
    <definedName name="XTA_EXCEL_LINK_1111" hidden="1">BS【IFRS】!$R$19</definedName>
    <definedName name="XTA_EXCEL_LINK_1112" hidden="1">BS【IFRS】!$R$20</definedName>
    <definedName name="XTA_EXCEL_LINK_1113" hidden="1">BS【IFRS】!$R$21</definedName>
    <definedName name="XTA_EXCEL_LINK_1114" hidden="1">BS【IFRS】!$R$22</definedName>
    <definedName name="XTA_EXCEL_LINK_1115" hidden="1">BS【IFRS】!$R$23</definedName>
    <definedName name="XTA_EXCEL_LINK_1116" hidden="1">BS【IFRS】!$R$24</definedName>
    <definedName name="XTA_EXCEL_LINK_1117" hidden="1">BS【IFRS】!$R$25</definedName>
    <definedName name="XTA_EXCEL_LINK_1118" hidden="1">BS【IFRS】!$R$26</definedName>
    <definedName name="XTA_EXCEL_LINK_1119" hidden="1">BS【IFRS】!$R$27</definedName>
    <definedName name="XTA_EXCEL_LINK_1120" hidden="1">BS【IFRS】!$R$28</definedName>
    <definedName name="XTA_EXCEL_LINK_1121" hidden="1">BS【IFRS】!$R$29</definedName>
    <definedName name="XTA_EXCEL_LINK_1122" hidden="1">BS【IFRS】!$R$31</definedName>
    <definedName name="XTA_EXCEL_LINK_1123" hidden="1">BS【IFRS】!$R$32</definedName>
    <definedName name="XTA_EXCEL_LINK_1124" hidden="1">BS【IFRS】!$R$33</definedName>
    <definedName name="XTA_EXCEL_LINK_1125" hidden="1">BS【IFRS】!$R$34</definedName>
    <definedName name="XTA_EXCEL_LINK_1126" hidden="1">BS【IFRS】!$R$35</definedName>
    <definedName name="XTA_EXCEL_LINK_1127" hidden="1">BS【IFRS】!$R$36</definedName>
    <definedName name="XTA_EXCEL_LINK_1128" hidden="1">BS【IFRS】!$R$37</definedName>
    <definedName name="XTA_EXCEL_LINK_1129" hidden="1">BS【IFRS】!$R$39</definedName>
    <definedName name="XTA_EXCEL_LINK_1130" hidden="1">BS【IFRS】!$R$41</definedName>
    <definedName name="XTA_EXCEL_LINK_1131" hidden="1">BS【IFRS】!$R$42</definedName>
    <definedName name="XTA_EXCEL_LINK_1132" hidden="1">BS【IFRS】!$R$43</definedName>
    <definedName name="XTA_EXCEL_LINK_1133" hidden="1">BS【IFRS】!$R$44</definedName>
    <definedName name="XTA_EXCEL_LINK_1134" hidden="1">BS【IFRS】!$R$45</definedName>
    <definedName name="XTA_EXCEL_LINK_1135" hidden="1">BS【IFRS】!$R$46</definedName>
    <definedName name="XTA_EXCEL_LINK_1136" hidden="1">BS【IFRS】!$R$47</definedName>
    <definedName name="XTA_EXCEL_LINK_1137" hidden="1">BS【IFRS】!$R$48</definedName>
    <definedName name="XTA_EXCEL_LINK_1138" hidden="1">BS【IFRS】!$R$49</definedName>
    <definedName name="XTA_EXCEL_LINK_1139" hidden="1">BS【IFRS】!$R$50</definedName>
    <definedName name="XTA_EXCEL_LINK_1140" hidden="1">BS【IFRS】!$R$52</definedName>
    <definedName name="XTA_EXCEL_LINK_1141" hidden="1">BS【IFRS】!$R$53</definedName>
    <definedName name="XTA_EXCEL_LINK_1142" hidden="1">BS【IFRS】!$R$54</definedName>
    <definedName name="XTA_EXCEL_LINK_1143" hidden="1">BS【IFRS】!$R$55</definedName>
    <definedName name="XTA_EXCEL_LINK_1144" hidden="1">BS【IFRS】!$R$56</definedName>
    <definedName name="XTA_EXCEL_LINK_1145" hidden="1">BS【IFRS】!$R$57</definedName>
    <definedName name="XTA_EXCEL_LINK_1146" hidden="1">BS【IFRS】!$R$58</definedName>
    <definedName name="XTA_EXCEL_LINK_1147" hidden="1">BS【IFRS】!$R$59</definedName>
    <definedName name="XTA_EXCEL_LINK_1148" hidden="1">BS【IFRS】!$R$60</definedName>
    <definedName name="XTA_EXCEL_LINK_1149" hidden="1">CF【IFRS】!$R$6</definedName>
    <definedName name="XTA_EXCEL_LINK_1150" hidden="1">CF【IFRS】!$R$7</definedName>
    <definedName name="XTA_EXCEL_LINK_1151" hidden="1">CF【IFRS】!$R$8</definedName>
    <definedName name="XTA_EXCEL_LINK_1152" hidden="1">CF【IFRS】!$R$9</definedName>
    <definedName name="XTA_EXCEL_LINK_1153" hidden="1">CF【IFRS】!$R$10</definedName>
    <definedName name="XTA_EXCEL_LINK_1154" hidden="1">CF【IFRS】!$R$11</definedName>
    <definedName name="XTA_EXCEL_LINK_1155" hidden="1">CF【IFRS】!$R$12</definedName>
    <definedName name="XTA_EXCEL_LINK_1156" hidden="1">CF【IFRS】!$R$13</definedName>
    <definedName name="XTA_EXCEL_LINK_1157" hidden="1">CF【IFRS】!$R$14</definedName>
    <definedName name="XTA_EXCEL_LINK_1158" hidden="1">CF【IFRS】!$R$15</definedName>
    <definedName name="XTA_EXCEL_LINK_1159" hidden="1">CF【IFRS】!$R$16</definedName>
    <definedName name="XTA_EXCEL_LINK_1160" hidden="1">CF【IFRS】!$R$17</definedName>
    <definedName name="XTA_EXCEL_LINK_1161" hidden="1">CF【IFRS】!$R$18</definedName>
    <definedName name="XTA_EXCEL_LINK_1162" hidden="1">CF【IFRS】!$R$19</definedName>
    <definedName name="XTA_EXCEL_LINK_1163" hidden="1">CF【IFRS】!$R$20</definedName>
    <definedName name="XTA_EXCEL_LINK_1164" hidden="1">CF【IFRS】!$R$21</definedName>
    <definedName name="XTA_EXCEL_LINK_1165" hidden="1">CF【IFRS】!$R$22</definedName>
    <definedName name="XTA_EXCEL_LINK_1166" hidden="1">CF【IFRS】!$R$23</definedName>
    <definedName name="XTA_EXCEL_LINK_1167" hidden="1">CF【IFRS】!$R$24</definedName>
    <definedName name="XTA_EXCEL_LINK_1168" hidden="1">CF【IFRS】!$R$26</definedName>
    <definedName name="XTA_EXCEL_LINK_1169" hidden="1">CF【IFRS】!$R$27</definedName>
    <definedName name="XTA_EXCEL_LINK_1170" hidden="1">CF【IFRS】!$R$28</definedName>
    <definedName name="XTA_EXCEL_LINK_1171" hidden="1">CF【IFRS】!$R$29</definedName>
    <definedName name="XTA_EXCEL_LINK_1172" hidden="1">CF【IFRS】!$R$30</definedName>
    <definedName name="XTA_EXCEL_LINK_1173" hidden="1">CF【IFRS】!$R$31</definedName>
    <definedName name="XTA_EXCEL_LINK_1174" hidden="1">CF【IFRS】!$R$32</definedName>
    <definedName name="XTA_EXCEL_LINK_1175" hidden="1">CF【IFRS】!$R$33</definedName>
    <definedName name="XTA_EXCEL_LINK_1176" hidden="1">CF【IFRS】!$R$34</definedName>
    <definedName name="XTA_EXCEL_LINK_1177" hidden="1">CF【IFRS】!$R$35</definedName>
    <definedName name="XTA_EXCEL_LINK_1178" hidden="1">CF【IFRS】!$R$36</definedName>
    <definedName name="XTA_EXCEL_LINK_1179" hidden="1">CF【IFRS】!$R$37</definedName>
    <definedName name="XTA_EXCEL_LINK_1180" hidden="1">CF【IFRS】!$R$42</definedName>
    <definedName name="XTA_EXCEL_LINK_1181" hidden="1">CF【IFRS】!$R$43</definedName>
    <definedName name="XTA_EXCEL_LINK_1182" hidden="1">CF【IFRS】!$R$44</definedName>
    <definedName name="XTA_EXCEL_LINK_1183" hidden="1">CF【IFRS】!$R$45</definedName>
    <definedName name="XTA_EXCEL_LINK_1184" hidden="1">CF【IFRS】!$R$47</definedName>
    <definedName name="XTA_EXCEL_LINK_1186" hidden="1">CF【IFRS】!$R$49</definedName>
    <definedName name="XTA_EXCEL_LINK_1187" hidden="1">CF【IFRS】!$R$50</definedName>
    <definedName name="XTA_EXCEL_LINK_1188" hidden="1">CF【IFRS】!$R$51</definedName>
    <definedName name="XTA_EXCEL_LINK_1189" hidden="1">CF【IFRS】!$R$52</definedName>
    <definedName name="XTA_EXCEL_LINK_1190" hidden="1">CF【IFRS】!$R$53</definedName>
    <definedName name="XTA_EXCEL_LINK_1191" hidden="1">CF【IFRS】!$R$54</definedName>
    <definedName name="XTA_EXCEL_LINK_1192" hidden="1">CF【IFRS】!$R$56</definedName>
    <definedName name="XTA_EXCEL_LINK_1193" hidden="1">CF【IFRS】!$R$57</definedName>
    <definedName name="XTA_EXCEL_LINK_1194" hidden="1">CF【IFRS】!$R$58</definedName>
    <definedName name="XTA_EXCEL_LINK_1195" hidden="1">CF【IFRS】!$R$59</definedName>
    <definedName name="XTA_EXCEL_LINK_1196" hidden="1">CF【IFRS】!$R$61</definedName>
    <definedName name="XTA_EXCEL_LINK_1200" hidden="1">ETC!$AF$6</definedName>
    <definedName name="XTA_EXCEL_LINK_1202" hidden="1">ETC!$AF$27</definedName>
    <definedName name="XTA_EXCEL_LINK_1203" hidden="1">ETC!$AF$28</definedName>
    <definedName name="XTA_EXCEL_LINK_1206" hidden="1">'PL【IFRS】 '!$T$25</definedName>
    <definedName name="XTA_EXCEL_LINK_1207" hidden="1">CF【IFRS】!$R$55</definedName>
    <definedName name="XTA_EXCEL_LINK_1208" hidden="1">ETC!$AF$7</definedName>
    <definedName name="XTA_EXCEL_LINK_251" hidden="1">'PL【IFRS】 '!$N$7</definedName>
    <definedName name="XTA_EXCEL_LINK_252" hidden="1">'PL【IFRS】 '!$N$8</definedName>
    <definedName name="XTA_EXCEL_LINK_253" hidden="1">'PL【IFRS】 '!$N$9</definedName>
    <definedName name="XTA_EXCEL_LINK_254" hidden="1">'PL【IFRS】 '!$N$10</definedName>
    <definedName name="XTA_EXCEL_LINK_255" hidden="1">'PL【IFRS】 '!$N$11</definedName>
    <definedName name="XTA_EXCEL_LINK_256" hidden="1">'PL【IFRS】 '!$N$12</definedName>
    <definedName name="XTA_EXCEL_LINK_257" hidden="1">'PL【IFRS】 '!$N$14</definedName>
    <definedName name="XTA_EXCEL_LINK_258" hidden="1">'PL【IFRS】 '!$N$15</definedName>
    <definedName name="XTA_EXCEL_LINK_259" hidden="1">'PL【IFRS】 '!$N$16</definedName>
    <definedName name="XTA_EXCEL_LINK_260" hidden="1">'PL【IFRS】 '!$N$17</definedName>
    <definedName name="XTA_EXCEL_LINK_261" hidden="1">'PL【IFRS】 '!$N$18</definedName>
    <definedName name="XTA_EXCEL_LINK_262" hidden="1">'PL【IFRS】 '!$N$19</definedName>
    <definedName name="XTA_EXCEL_LINK_263" hidden="1">'PL【IFRS】 '!$N$26</definedName>
    <definedName name="XTA_EXCEL_LINK_264" hidden="1">'PL【IFRS】 '!$N$23</definedName>
    <definedName name="XTA_EXCEL_LINK_265" hidden="1">'PL【IFRS】 '!$N$24</definedName>
    <definedName name="XTA_EXCEL_LINK_267" hidden="1">'PL【IFRS】 '!$N$30</definedName>
    <definedName name="XTA_EXCEL_LINK_268" hidden="1">'PL【IFRS】 '!$N$28</definedName>
    <definedName name="XTA_EXCEL_LINK_269" hidden="1">'PL【IFRS】 '!$N$31</definedName>
    <definedName name="XTA_EXCEL_LINK_270" hidden="1">'PL【IFRS】 '!$N$32</definedName>
    <definedName name="XTA_EXCEL_LINK_271" hidden="1">'PL【IFRS】 '!$N$33</definedName>
    <definedName name="XTA_EXCEL_LINK_272" hidden="1">'PL【IFRS】 '!$N$34</definedName>
    <definedName name="XTA_EXCEL_LINK_273" hidden="1">'PL【IFRS】 '!$N$36</definedName>
    <definedName name="XTA_EXCEL_LINK_274" hidden="1">'PL【IFRS】 '!$N$37</definedName>
    <definedName name="XTA_EXCEL_LINK_275" hidden="1">#REF!</definedName>
    <definedName name="XTA_EXCEL_LINK_276" hidden="1">#REF!</definedName>
    <definedName name="XTA_EXCEL_LINK_277" hidden="1">#REF!</definedName>
    <definedName name="XTA_EXCEL_LINK_278" hidden="1">#REF!</definedName>
    <definedName name="XTA_EXCEL_LINK_279" hidden="1">#REF!</definedName>
    <definedName name="XTA_EXCEL_LINK_280" hidden="1">#REF!</definedName>
    <definedName name="XTA_EXCEL_LINK_281" hidden="1">#REF!</definedName>
    <definedName name="XTA_EXCEL_LINK_282" hidden="1">#REF!</definedName>
    <definedName name="XTA_EXCEL_LINK_283" hidden="1">#REF!</definedName>
    <definedName name="XTA_EXCEL_LINK_284" hidden="1">#REF!</definedName>
    <definedName name="XTA_EXCEL_LINK_285" hidden="1">#REF!</definedName>
    <definedName name="XTA_EXCEL_LINK_286" hidden="1">#REF!</definedName>
    <definedName name="XTA_EXCEL_LINK_287" hidden="1">#REF!</definedName>
    <definedName name="XTA_EXCEL_LINK_288" hidden="1">#REF!</definedName>
    <definedName name="XTA_EXCEL_LINK_289" hidden="1">#REF!</definedName>
    <definedName name="XTA_EXCEL_LINK_290" hidden="1">#REF!</definedName>
    <definedName name="XTA_EXCEL_LINK_291" hidden="1">#REF!</definedName>
    <definedName name="XTA_EXCEL_LINK_292" hidden="1">#REF!</definedName>
    <definedName name="XTA_EXCEL_LINK_293" hidden="1">#REF!</definedName>
    <definedName name="XTA_EXCEL_LINK_294" hidden="1">#REF!</definedName>
    <definedName name="XTA_EXCEL_LINK_295" hidden="1">#REF!</definedName>
    <definedName name="XTA_EXCEL_LINK_296" hidden="1">#REF!</definedName>
    <definedName name="XTA_EXCEL_LINK_297" hidden="1">#REF!</definedName>
    <definedName name="XTA_EXCEL_LINK_298" hidden="1">#REF!</definedName>
    <definedName name="XTA_EXCEL_LINK_299" hidden="1">#REF!</definedName>
    <definedName name="XTA_EXCEL_LINK_403" hidden="1">'PL【IFRS】 '!$N$56</definedName>
    <definedName name="XTA_EXCEL_LINK_404" hidden="1">'PL【IFRS】 '!$N$59</definedName>
    <definedName name="XTA_EXCEL_LINK_405" hidden="1">'PL【IFRS】 '!$N$60</definedName>
    <definedName name="XTA_EXCEL_LINK_406" hidden="1">'PL【IFRS】 '!$N$61</definedName>
    <definedName name="XTA_EXCEL_LINK_407" hidden="1">'PL【IFRS】 '!$N$62</definedName>
    <definedName name="XTA_EXCEL_LINK_408" hidden="1">'PL【IFRS】 '!$N$64</definedName>
    <definedName name="XTA_EXCEL_LINK_409" hidden="1">'PL【IFRS】 '!$N$65</definedName>
    <definedName name="XTA_EXCEL_LINK_410" hidden="1">'PL【IFRS】 '!$N$66</definedName>
    <definedName name="XTA_EXCEL_LINK_411" hidden="1">'PL【IFRS】 '!$N$67</definedName>
    <definedName name="XTA_EXCEL_LINK_412" hidden="1">'PL【IFRS】 '!$N$68</definedName>
    <definedName name="XTA_EXCEL_LINK_413" hidden="1">'PL【IFRS】 '!$N$69</definedName>
    <definedName name="XTA_EXCEL_LINK_414" hidden="1">'PL【IFRS】 '!$N$71</definedName>
    <definedName name="XTA_EXCEL_LINK_415" hidden="1">'PL【IFRS】 '!$N$72</definedName>
    <definedName name="XTA_EXCEL_LINK_416" hidden="1">'PL【IFRS】 '!$N$73</definedName>
    <definedName name="XTA_EXCEL_LINK_417" hidden="1">'SEGMENT【IFRS】 '!#REF!</definedName>
    <definedName name="XTA_EXCEL_LINK_418" hidden="1">'SEGMENT【IFRS】 '!#REF!</definedName>
    <definedName name="XTA_EXCEL_LINK_419" hidden="1">'SEGMENT【IFRS】 '!#REF!</definedName>
    <definedName name="XTA_EXCEL_LINK_420" hidden="1">'SEGMENT【IFRS】 '!#REF!</definedName>
    <definedName name="XTA_EXCEL_LINK_421" hidden="1">'SEGMENT【IFRS】 '!#REF!</definedName>
    <definedName name="XTA_EXCEL_LINK_422" hidden="1">'SEGMENT【IFRS】 '!#REF!</definedName>
    <definedName name="XTA_EXCEL_LINK_423" hidden="1">'SEGMENT【IFRS】 '!#REF!</definedName>
    <definedName name="XTA_EXCEL_LINK_424" hidden="1">'SEGMENT【IFRS】 '!#REF!</definedName>
    <definedName name="XTA_EXCEL_LINK_425" hidden="1">'SEGMENT【IFRS】 '!#REF!</definedName>
    <definedName name="XTA_EXCEL_LINK_426" hidden="1">'SEGMENT【IFRS】 '!#REF!</definedName>
    <definedName name="XTA_EXCEL_LINK_427" hidden="1">'SEGMENT【IFRS】 '!#REF!</definedName>
    <definedName name="XTA_EXCEL_LINK_428" hidden="1">'SEGMENT【IFRS】 '!#REF!</definedName>
    <definedName name="XTA_EXCEL_LINK_429" hidden="1">'SEGMENT【IFRS】 '!#REF!</definedName>
    <definedName name="XTA_EXCEL_LINK_430" hidden="1">'SEGMENT【IFRS】 '!#REF!</definedName>
    <definedName name="XTA_EXCEL_LINK_431" hidden="1">'SEGMENT【IFRS】 '!#REF!</definedName>
    <definedName name="XTA_EXCEL_LINK_432" hidden="1">'SEGMENT【IFRS】 '!#REF!</definedName>
    <definedName name="XTA_EXCEL_LINK_433" hidden="1">'SEGMENT【IFRS】 '!#REF!</definedName>
    <definedName name="XTA_EXCEL_LINK_434" hidden="1">'SEGMENT【IFRS】 '!#REF!</definedName>
    <definedName name="XTA_EXCEL_LINK_435" hidden="1">'SEGMENT【IFRS】 '!#REF!</definedName>
    <definedName name="XTA_EXCEL_LINK_436" hidden="1">'SEGMENT【IFRS】 '!#REF!</definedName>
    <definedName name="XTA_EXCEL_LINK_437" hidden="1">'SEGMENT【IFRS】 '!#REF!</definedName>
    <definedName name="XTA_EXCEL_LINK_438" hidden="1">'SEGMENT【IFRS】 '!#REF!</definedName>
    <definedName name="XTA_EXCEL_LINK_439" hidden="1">'SEGMENT【IFRS】 '!#REF!</definedName>
    <definedName name="XTA_EXCEL_LINK_451" hidden="1">'PL【IFRS】 '!$N$20</definedName>
    <definedName name="XTA_EXCEL_LINK_452" hidden="1">'SEGMENT【IFRS】 '!#REF!</definedName>
    <definedName name="XTA_EXCEL_LINK_453" hidden="1">'PL【IFRS】 '!$N$25</definedName>
    <definedName name="XTA_EXCEL_LINK_454" hidden="1">'PL【IFRS】 '!$N$29</definedName>
    <definedName name="XTA_EXCEL_LINK_457" hidden="1">'SEGMENT【IFRS】 '!#REF!</definedName>
    <definedName name="XTA_EXCEL_LINK_458" hidden="1">'SEGMENT【IFRS】 '!#REF!</definedName>
    <definedName name="XTA_EXCEL_LINK_459" hidden="1">'SEGMENT【IFRS】 '!#REF!</definedName>
    <definedName name="XTA_EXCEL_LINK_460" hidden="1">'SEGMENT【IFRS】 '!#REF!</definedName>
    <definedName name="XTA_EXCEL_LINK_461" hidden="1">'SEGMENT【IFRS】 '!#REF!</definedName>
    <definedName name="XTA_EXCEL_LINK_462" hidden="1">'SEGMENT【IFRS】 '!#REF!</definedName>
    <definedName name="XTA_EXCEL_LINK_489" hidden="1">'PL【IFRS】 '!$O$7</definedName>
    <definedName name="XTA_EXCEL_LINK_490" hidden="1">'PL【IFRS】 '!$O$8</definedName>
    <definedName name="XTA_EXCEL_LINK_491" hidden="1">'PL【IFRS】 '!$O$9</definedName>
    <definedName name="XTA_EXCEL_LINK_492" hidden="1">'PL【IFRS】 '!$O$10</definedName>
    <definedName name="XTA_EXCEL_LINK_493" hidden="1">'PL【IFRS】 '!$O$11</definedName>
    <definedName name="XTA_EXCEL_LINK_494" hidden="1">'PL【IFRS】 '!$O$12</definedName>
    <definedName name="XTA_EXCEL_LINK_496" hidden="1">'PL【IFRS】 '!$O$14</definedName>
    <definedName name="XTA_EXCEL_LINK_497" hidden="1">'PL【IFRS】 '!$O$15</definedName>
    <definedName name="XTA_EXCEL_LINK_498" hidden="1">'PL【IFRS】 '!$O$16</definedName>
    <definedName name="XTA_EXCEL_LINK_499" hidden="1">'PL【IFRS】 '!$O$17</definedName>
    <definedName name="XTA_EXCEL_LINK_500" hidden="1">'PL【IFRS】 '!$O$18</definedName>
    <definedName name="XTA_EXCEL_LINK_501" hidden="1">'PL【IFRS】 '!$O$19</definedName>
    <definedName name="XTA_EXCEL_LINK_526" hidden="1">'PL【IFRS】 '!$O$72</definedName>
    <definedName name="XTA_EXCEL_LINK_527" hidden="1">'PL【IFRS】 '!$O$73</definedName>
    <definedName name="XTA_EXCEL_LINK_628" hidden="1">'SEGMENT【IFRS】 '!#REF!</definedName>
    <definedName name="XTA_EXCEL_LINK_629" hidden="1">'SEGMENT【IFRS】 '!#REF!</definedName>
    <definedName name="XTA_EXCEL_LINK_630" hidden="1">'SEGMENT【IFRS】 '!#REF!</definedName>
    <definedName name="XTA_EXCEL_LINK_632" hidden="1">'SEGMENT【IFRS】 '!#REF!</definedName>
    <definedName name="XTA_EXCEL_LINK_633" hidden="1">'SEGMENT【IFRS】 '!#REF!</definedName>
    <definedName name="XTA_EXCEL_LINK_634" hidden="1">'SEGMENT【IFRS】 '!#REF!</definedName>
    <definedName name="XTA_EXCEL_LINK_635" hidden="1">'SEGMENT【IFRS】 '!#REF!</definedName>
    <definedName name="XTA_EXCEL_LINK_636" hidden="1">'SEGMENT【IFRS】 '!#REF!</definedName>
    <definedName name="XTA_EXCEL_LINK_637" hidden="1">'SEGMENT【IFRS】 '!#REF!</definedName>
    <definedName name="XTA_EXCEL_LINK_638" hidden="1">'SEGMENT【IFRS】 '!#REF!</definedName>
    <definedName name="XTA_EXCEL_LINK_639" hidden="1">'SEGMENT【IFRS】 '!#REF!</definedName>
    <definedName name="XTA_EXCEL_LINK_640" hidden="1">'SEGMENT【IFRS】 '!#REF!</definedName>
    <definedName name="XTA_EXCEL_LINK_643" hidden="1">'SEGMENT【IFRS】 '!#REF!</definedName>
    <definedName name="XTA_EXCEL_LINK_644" hidden="1">'SEGMENT【IFRS】 '!#REF!</definedName>
    <definedName name="XTA_EXCEL_LINK_645" hidden="1">'SEGMENT【IFRS】 '!#REF!</definedName>
    <definedName name="XTA_EXCEL_LINK_646" hidden="1">'PL【IFRS】 '!$O$23</definedName>
    <definedName name="XTA_EXCEL_LINK_647" hidden="1">'PL【IFRS】 '!$O$24</definedName>
    <definedName name="XTA_EXCEL_LINK_648" hidden="1">'PL【IFRS】 '!$O$25</definedName>
    <definedName name="XTA_EXCEL_LINK_649" hidden="1">'SEGMENT【IFRS】 '!#REF!</definedName>
    <definedName name="XTA_EXCEL_LINK_650" hidden="1">'SEGMENT【IFRS】 '!#REF!</definedName>
    <definedName name="XTA_EXCEL_LINK_652" hidden="1">'SEGMENT【IFRS】 '!#REF!</definedName>
    <definedName name="XTA_EXCEL_LINK_653" hidden="1">'SEGMENT【IFRS】 '!#REF!</definedName>
    <definedName name="XTA_EXCEL_LINK_654" hidden="1">'SEGMENT【IFRS】 '!#REF!</definedName>
    <definedName name="XTA_EXCEL_LINK_655" hidden="1">'SEGMENT【IFRS】 '!#REF!</definedName>
    <definedName name="XTA_EXCEL_LINK_656" hidden="1">'SEGMENT【IFRS】 '!#REF!</definedName>
    <definedName name="XTA_EXCEL_LINK_657" hidden="1">'PL【IFRS】 '!$O$26</definedName>
    <definedName name="XTA_EXCEL_LINK_658" hidden="1">'PL【IFRS】 '!$O$28</definedName>
    <definedName name="XTA_EXCEL_LINK_659" hidden="1">'PL【IFRS】 '!$O$37</definedName>
    <definedName name="XTA_EXCEL_LINK_660" hidden="1">'PL【IFRS】 '!$O$36</definedName>
    <definedName name="XTA_EXCEL_LINK_661" hidden="1">'PL【IFRS】 '!$O$31</definedName>
    <definedName name="XTA_EXCEL_LINK_662" hidden="1">'PL【IFRS】 '!$O$32</definedName>
    <definedName name="XTA_EXCEL_LINK_663" hidden="1">'PL【IFRS】 '!$O$33</definedName>
    <definedName name="XTA_EXCEL_LINK_664" hidden="1">'PL【IFRS】 '!$O$34</definedName>
    <definedName name="XTA_EXCEL_LINK_665" hidden="1">'PL【IFRS】 '!$O$30</definedName>
    <definedName name="XTA_EXCEL_LINK_666" hidden="1">'PL【IFRS】 '!$O$56</definedName>
    <definedName name="XTA_EXCEL_LINK_667" hidden="1">'PL【IFRS】 '!$O$59</definedName>
    <definedName name="XTA_EXCEL_LINK_668" hidden="1">'PL【IFRS】 '!$O$60</definedName>
    <definedName name="XTA_EXCEL_LINK_669" hidden="1">'PL【IFRS】 '!$O$61</definedName>
    <definedName name="XTA_EXCEL_LINK_670" hidden="1">'PL【IFRS】 '!$O$62</definedName>
    <definedName name="XTA_EXCEL_LINK_671" hidden="1">'PL【IFRS】 '!$O$64</definedName>
    <definedName name="XTA_EXCEL_LINK_672" hidden="1">'PL【IFRS】 '!$O$65</definedName>
    <definedName name="XTA_EXCEL_LINK_673" hidden="1">'PL【IFRS】 '!$O$66</definedName>
    <definedName name="XTA_EXCEL_LINK_674" hidden="1">'PL【IFRS】 '!$O$67</definedName>
    <definedName name="XTA_EXCEL_LINK_675" hidden="1">'PL【IFRS】 '!$O$68</definedName>
    <definedName name="XTA_EXCEL_LINK_676" hidden="1">'PL【IFRS】 '!$O$69</definedName>
    <definedName name="XTA_EXCEL_LINK_677" hidden="1">'PL【IFRS】 '!$O$71</definedName>
    <definedName name="XTA_EXCEL_LINK_678" hidden="1">'SEGMENT【IFRS】 '!#REF!</definedName>
    <definedName name="XTA_EXCEL_LINK_679" hidden="1">'SEGMENT【IFRS】 '!#REF!</definedName>
    <definedName name="XTA_EXCEL_LINK_680" hidden="1">'SEGMENT【IFRS】 '!#REF!</definedName>
    <definedName name="XTA_EXCEL_LINK_681" hidden="1">'SEGMENT【IFRS】 '!#REF!</definedName>
    <definedName name="XTA_EXCEL_LINK_682" hidden="1">'SEGMENT【IFRS】 '!#REF!</definedName>
    <definedName name="XTA_EXCEL_LINK_683" hidden="1">'SEGMENT【IFRS】 '!#REF!</definedName>
    <definedName name="XTA_EXCEL_LINK_684" hidden="1">'SEGMENT【IFRS】 '!#REF!</definedName>
    <definedName name="XTA_EXCEL_LINK_685" hidden="1">'SEGMENT【IFRS】 '!#REF!</definedName>
    <definedName name="XTA_EXCEL_LINK_694" hidden="1">'PL【IFRS】 '!$O$13</definedName>
    <definedName name="XTA_EXCEL_LINK_702" hidden="1">'PL【IFRS】 '!$P$8</definedName>
    <definedName name="XTA_EXCEL_LINK_703" hidden="1">'PL【IFRS】 '!$P$9</definedName>
    <definedName name="XTA_EXCEL_LINK_704" hidden="1">'PL【IFRS】 '!$P$10</definedName>
    <definedName name="XTA_EXCEL_LINK_705" hidden="1">'PL【IFRS】 '!$P$11</definedName>
    <definedName name="XTA_EXCEL_LINK_706" hidden="1">'PL【IFRS】 '!$P$12</definedName>
    <definedName name="XTA_EXCEL_LINK_707" hidden="1">'PL【IFRS】 '!$P$13</definedName>
    <definedName name="XTA_EXCEL_LINK_708" hidden="1">'PL【IFRS】 '!$P$14</definedName>
    <definedName name="XTA_EXCEL_LINK_709" hidden="1">'PL【IFRS】 '!$P$15</definedName>
    <definedName name="XTA_EXCEL_LINK_710" hidden="1">'PL【IFRS】 '!$P$16</definedName>
    <definedName name="XTA_EXCEL_LINK_711" hidden="1">'PL【IFRS】 '!$P$17</definedName>
    <definedName name="XTA_EXCEL_LINK_712" hidden="1">'PL【IFRS】 '!$P$18</definedName>
    <definedName name="XTA_EXCEL_LINK_713" hidden="1">'PL【IFRS】 '!$P$19</definedName>
    <definedName name="XTA_EXCEL_LINK_714" hidden="1">'PL【IFRS】 '!$P$20</definedName>
    <definedName name="XTA_EXCEL_LINK_715" hidden="1">'PL【IFRS】 '!$P$23</definedName>
    <definedName name="XTA_EXCEL_LINK_716" hidden="1">'PL【IFRS】 '!$P$24</definedName>
    <definedName name="XTA_EXCEL_LINK_717" hidden="1">'PL【IFRS】 '!$P$25</definedName>
    <definedName name="XTA_EXCEL_LINK_718" hidden="1">'PL【IFRS】 '!$P$26</definedName>
    <definedName name="XTA_EXCEL_LINK_719" hidden="1">'PL【IFRS】 '!$P$28</definedName>
    <definedName name="XTA_EXCEL_LINK_720" hidden="1">'PL【IFRS】 '!$P$30</definedName>
    <definedName name="XTA_EXCEL_LINK_721" hidden="1">'PL【IFRS】 '!$P$31</definedName>
    <definedName name="XTA_EXCEL_LINK_722" hidden="1">'PL【IFRS】 '!$P$32</definedName>
    <definedName name="XTA_EXCEL_LINK_723" hidden="1">'PL【IFRS】 '!$P$33</definedName>
    <definedName name="XTA_EXCEL_LINK_724" hidden="1">'PL【IFRS】 '!$P$34</definedName>
    <definedName name="XTA_EXCEL_LINK_725" hidden="1">'PL【IFRS】 '!$P$36</definedName>
    <definedName name="XTA_EXCEL_LINK_726" hidden="1">'PL【IFRS】 '!$P$37</definedName>
    <definedName name="XTA_EXCEL_LINK_727" hidden="1">'PL【IFRS】 '!$P$56</definedName>
    <definedName name="XTA_EXCEL_LINK_728" hidden="1">'PL【IFRS】 '!$P$59</definedName>
    <definedName name="XTA_EXCEL_LINK_729" hidden="1">'PL【IFRS】 '!$P$60</definedName>
    <definedName name="XTA_EXCEL_LINK_730" hidden="1">'PL【IFRS】 '!$P$61</definedName>
    <definedName name="XTA_EXCEL_LINK_731" hidden="1">'PL【IFRS】 '!$P$62</definedName>
    <definedName name="XTA_EXCEL_LINK_732" hidden="1">'PL【IFRS】 '!$P$64</definedName>
    <definedName name="XTA_EXCEL_LINK_733" hidden="1">'PL【IFRS】 '!$P$65</definedName>
    <definedName name="XTA_EXCEL_LINK_734" hidden="1">'PL【IFRS】 '!$P$66</definedName>
    <definedName name="XTA_EXCEL_LINK_735" hidden="1">'PL【IFRS】 '!$P$67</definedName>
    <definedName name="XTA_EXCEL_LINK_736" hidden="1">'PL【IFRS】 '!$P$68</definedName>
    <definedName name="XTA_EXCEL_LINK_737" hidden="1">'PL【IFRS】 '!$P$69</definedName>
    <definedName name="XTA_EXCEL_LINK_738" hidden="1">'PL【IFRS】 '!$P$71</definedName>
    <definedName name="XTA_EXCEL_LINK_739" hidden="1">'PL【IFRS】 '!$P$72</definedName>
    <definedName name="XTA_EXCEL_LINK_740" hidden="1">'PL【IFRS】 '!$P$73</definedName>
    <definedName name="XTA_EXCEL_LINK_842" hidden="1">'PL【IFRS】 '!$P$7</definedName>
    <definedName name="XTA_EXCEL_LINK_934" hidden="1">BS【IFRS】!#REF!</definedName>
    <definedName name="XTA_EXCEL_LINK_935" hidden="1">BS【IFRS】!#REF!</definedName>
    <definedName name="XTA_EXCEL_LINK_936" hidden="1">BS【IFRS】!#REF!</definedName>
    <definedName name="XTA_EXCEL_LINK_937" hidden="1">BS【IFRS】!#REF!</definedName>
    <definedName name="XTA_EXCEL_LINK_938" hidden="1">BS【IFRS】!#REF!</definedName>
    <definedName name="XTA_EXCEL_LINK_939" hidden="1">BS【IFRS】!#REF!</definedName>
    <definedName name="XTA_EXCEL_LINK_940" hidden="1">BS【IFRS】!#REF!</definedName>
    <definedName name="XTA_EXCEL_LINK_941" hidden="1">BS【IFRS】!#REF!</definedName>
    <definedName name="XTA_EXCEL_LINK_942" hidden="1">BS【IFRS】!#REF!</definedName>
    <definedName name="XTA_EXCEL_LINK_943" hidden="1">BS【IFRS】!#REF!</definedName>
    <definedName name="XTA_EXCEL_LINK_944" hidden="1">BS【IFRS】!#REF!</definedName>
    <definedName name="XTA_EXCEL_LINK_945" hidden="1">BS【IFRS】!#REF!</definedName>
    <definedName name="XTA_EXCEL_LINK_946" hidden="1">BS【IFRS】!#REF!</definedName>
    <definedName name="XTA_EXCEL_LINK_947" hidden="1">BS【IFRS】!#REF!</definedName>
    <definedName name="XTA_EXCEL_LINK_948" hidden="1">BS【IFRS】!#REF!</definedName>
    <definedName name="XTA_EXCEL_LINK_949" hidden="1">BS【IFRS】!#REF!</definedName>
    <definedName name="XTA_EXCEL_LINK_950" hidden="1">BS【IFRS】!#REF!</definedName>
    <definedName name="XTA_EXCEL_LINK_951" hidden="1">BS【IFRS】!#REF!</definedName>
    <definedName name="XTA_EXCEL_LINK_952" hidden="1">BS【IFRS】!#REF!</definedName>
    <definedName name="XTA_EXCEL_LINK_953" hidden="1">BS【IFRS】!#REF!</definedName>
    <definedName name="XTA_EXCEL_LINK_954" hidden="1">BS【IFRS】!#REF!</definedName>
    <definedName name="XTA_EXCEL_LINK_955" hidden="1">BS【IFRS】!#REF!</definedName>
    <definedName name="XTA_EXCEL_LINK_956" hidden="1">BS【IFRS】!#REF!</definedName>
    <definedName name="XTA_EXCEL_LINK_957" hidden="1">BS【IFRS】!#REF!</definedName>
    <definedName name="XTA_EXCEL_LINK_958" hidden="1">BS【IFRS】!#REF!</definedName>
    <definedName name="XTA_EXCEL_LINK_959" hidden="1">BS【IFRS】!#REF!</definedName>
    <definedName name="XTA_EXCEL_LINK_960" hidden="1">BS【IFRS】!#REF!</definedName>
    <definedName name="XTA_EXCEL_LINK_961" hidden="1">BS【IFRS】!#REF!</definedName>
    <definedName name="XTA_EXCEL_LINK_962" hidden="1">BS【IFRS】!#REF!</definedName>
    <definedName name="XTA_EXCEL_LINK_963" hidden="1">BS【IFRS】!#REF!</definedName>
    <definedName name="XTA_EXCEL_LINK_964" hidden="1">BS【IFRS】!#REF!</definedName>
    <definedName name="XTA_EXCEL_LINK_965" hidden="1">BS【IFRS】!#REF!</definedName>
    <definedName name="XTA_EXCEL_LINK_966" hidden="1">BS【IFRS】!#REF!</definedName>
    <definedName name="XTA_EXCEL_LINK_967" hidden="1">BS【IFRS】!#REF!</definedName>
    <definedName name="XTA_EXCEL_LINK_968" hidden="1">BS【IFRS】!#REF!</definedName>
    <definedName name="XTA_EXCEL_LINK_969" hidden="1">BS【IFRS】!#REF!</definedName>
    <definedName name="XTA_EXCEL_LINK_970" hidden="1">BS【IFRS】!#REF!</definedName>
    <definedName name="XTA_EXCEL_LINK_971" hidden="1">BS【IFRS】!#REF!</definedName>
    <definedName name="XTA_EXCEL_LINK_972" hidden="1">BS【IFRS】!#REF!</definedName>
    <definedName name="XTA_EXCEL_LINK_973" hidden="1">BS【IFRS】!#REF!</definedName>
    <definedName name="XTA_EXCEL_LINK_974" hidden="1">BS【IFRS】!#REF!</definedName>
    <definedName name="XTA_EXCEL_LINK_975" hidden="1">BS【IFRS】!#REF!</definedName>
    <definedName name="XTA_EXCEL_LINK_976" hidden="1">BS【IFRS】!#REF!</definedName>
    <definedName name="XTA_EXCEL_LINK_977" hidden="1">BS【IFRS】!#REF!</definedName>
    <definedName name="XTA_EXCEL_LINK_978" hidden="1">BS【IFRS】!#REF!</definedName>
    <definedName name="XTA_EXCEL_LINK_979" hidden="1">BS【IFRS】!#REF!</definedName>
    <definedName name="XTA_EXCEL_LINK_980" hidden="1">BS【IFRS】!#REF!</definedName>
    <definedName name="XTA_EXCEL_LINK_981" hidden="1">BS【IFRS】!#REF!</definedName>
    <definedName name="XTA_EXCEL_LINK_982" hidden="1">BS【IFRS】!#REF!</definedName>
    <definedName name="XTA_EXCEL_LINK_983" hidden="1">BS【IFRS】!#REF!</definedName>
    <definedName name="XTA_EXCEL_LINK_984" hidden="1">CF【IFRS】!#REF!</definedName>
    <definedName name="XTA_EXCEL_LINK_985" hidden="1">CF【IFRS】!#REF!</definedName>
    <definedName name="XTA_EXCEL_LINK_986" hidden="1">CF【IFRS】!#REF!</definedName>
    <definedName name="XTA_EXCEL_LINK_987" hidden="1">CF【IFRS】!#REF!</definedName>
    <definedName name="XTA_EXCEL_LINK_988" hidden="1">CF【IFRS】!#REF!</definedName>
    <definedName name="XTA_EXCEL_LINK_989" hidden="1">CF【IFRS】!#REF!</definedName>
    <definedName name="XTA_EXCEL_LINK_990" hidden="1">CF【IFRS】!#REF!</definedName>
    <definedName name="XTA_EXCEL_LINK_991" hidden="1">CF【IFRS】!#REF!</definedName>
    <definedName name="XTA_EXCEL_LINK_992" hidden="1">CF【IFRS】!#REF!</definedName>
    <definedName name="XTA_EXCEL_LINK_993" hidden="1">CF【IFRS】!#REF!</definedName>
    <definedName name="XTA_EXCEL_LINK_994" hidden="1">CF【IFRS】!#REF!</definedName>
    <definedName name="XTA_EXCEL_LINK_995" hidden="1">CF【IFRS】!#REF!</definedName>
    <definedName name="XTA_EXCEL_LINK_996" hidden="1">CF【IFRS】!#REF!</definedName>
    <definedName name="XTA_EXCEL_LINK_997" hidden="1">CF【IFRS】!#REF!</definedName>
    <definedName name="XTA_EXCEL_LINK_998" hidden="1">CF【IFRS】!#REF!</definedName>
    <definedName name="XTA_EXCEL_LINK_999" hidden="1">CF【IFRS】!#REF!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67" i="64" l="1"/>
  <c r="O61" i="64"/>
  <c r="F49" i="65" l="1"/>
  <c r="J40" i="65"/>
  <c r="J49" i="65" s="1"/>
  <c r="I40" i="65"/>
  <c r="I49" i="65" s="1"/>
  <c r="H40" i="65"/>
  <c r="H49" i="65" s="1"/>
  <c r="G40" i="65"/>
  <c r="G49" i="65" s="1"/>
  <c r="F40" i="65"/>
  <c r="E40" i="65"/>
  <c r="D40" i="65"/>
  <c r="C40" i="65"/>
  <c r="O43" i="64" l="1"/>
  <c r="AF13" i="60"/>
  <c r="AF12" i="60"/>
  <c r="O70" i="64"/>
  <c r="O69" i="64"/>
  <c r="O66" i="64"/>
  <c r="O64" i="64"/>
  <c r="O62" i="64"/>
  <c r="O65" i="64"/>
  <c r="O59" i="64"/>
  <c r="O58" i="64"/>
  <c r="O49" i="64"/>
  <c r="O57" i="64"/>
  <c r="O44" i="64"/>
  <c r="O45" i="64"/>
  <c r="O46" i="64"/>
  <c r="O47" i="64"/>
  <c r="O48" i="64"/>
  <c r="O50" i="64"/>
  <c r="O51" i="64"/>
  <c r="O52" i="64"/>
  <c r="O54" i="64"/>
  <c r="O55" i="64"/>
  <c r="R39" i="48"/>
  <c r="AE13" i="60" l="1"/>
  <c r="M70" i="64"/>
  <c r="M69" i="64"/>
  <c r="M67" i="64"/>
  <c r="M66" i="64"/>
  <c r="M65" i="64"/>
  <c r="M64" i="64"/>
  <c r="M62" i="64"/>
  <c r="M61" i="64"/>
  <c r="M60" i="64"/>
  <c r="M59" i="64"/>
  <c r="M58" i="64"/>
  <c r="M57" i="64"/>
  <c r="M44" i="64"/>
  <c r="M45" i="64"/>
  <c r="M46" i="64"/>
  <c r="M47" i="64"/>
  <c r="M48" i="64"/>
  <c r="M49" i="64"/>
  <c r="M50" i="64"/>
  <c r="M52" i="64"/>
  <c r="M53" i="64"/>
  <c r="M54" i="64"/>
  <c r="M55" i="64"/>
  <c r="M43" i="64"/>
  <c r="P42" i="49" l="1"/>
  <c r="O42" i="49"/>
  <c r="Q41" i="49"/>
  <c r="Q40" i="49"/>
  <c r="Q39" i="49"/>
  <c r="Q38" i="49"/>
  <c r="Q37" i="49"/>
  <c r="Q36" i="49"/>
  <c r="Q35" i="49"/>
  <c r="Q34" i="49"/>
  <c r="K15" i="49"/>
  <c r="J15" i="49"/>
  <c r="L14" i="49"/>
  <c r="L13" i="49"/>
  <c r="M27" i="57"/>
  <c r="L27" i="57"/>
  <c r="N26" i="57"/>
  <c r="N25" i="57"/>
  <c r="N24" i="57"/>
  <c r="N23" i="57"/>
  <c r="N22" i="57"/>
  <c r="N21" i="57"/>
  <c r="N20" i="57"/>
  <c r="N19" i="57"/>
  <c r="F44" i="57"/>
  <c r="H44" i="57" s="1"/>
  <c r="C44" i="57"/>
  <c r="E44" i="57" s="1"/>
  <c r="H43" i="57"/>
  <c r="H42" i="57"/>
  <c r="H41" i="57"/>
  <c r="H40" i="57"/>
  <c r="H36" i="57"/>
  <c r="H35" i="57"/>
  <c r="Q39" i="48"/>
  <c r="Q42" i="49" l="1"/>
  <c r="L15" i="49"/>
  <c r="N27" i="57"/>
  <c r="P39" i="48" l="1"/>
  <c r="I67" i="64"/>
  <c r="I49" i="64"/>
  <c r="I50" i="64" l="1"/>
  <c r="I70" i="64"/>
  <c r="I69" i="64"/>
  <c r="I66" i="64"/>
  <c r="I65" i="64"/>
  <c r="I64" i="64"/>
  <c r="I62" i="64"/>
  <c r="I61" i="64"/>
  <c r="I59" i="64"/>
  <c r="I60" i="64"/>
  <c r="I58" i="64"/>
  <c r="I57" i="64"/>
  <c r="I44" i="64"/>
  <c r="I45" i="64"/>
  <c r="I46" i="64"/>
  <c r="I47" i="64"/>
  <c r="I48" i="64"/>
  <c r="I51" i="64"/>
  <c r="I52" i="64"/>
  <c r="I53" i="64"/>
  <c r="I54" i="64"/>
  <c r="I55" i="64"/>
  <c r="I43" i="64"/>
  <c r="AM25" i="64"/>
  <c r="AM21" i="64"/>
  <c r="M58" i="49" l="1"/>
  <c r="N58" i="49"/>
  <c r="L48" i="49"/>
  <c r="L49" i="49"/>
  <c r="L50" i="49"/>
  <c r="L51" i="49"/>
  <c r="L52" i="49"/>
  <c r="L53" i="49"/>
  <c r="L54" i="49"/>
  <c r="L55" i="49"/>
  <c r="L56" i="49"/>
  <c r="L57" i="49"/>
  <c r="J58" i="49"/>
  <c r="K58" i="49"/>
  <c r="E58" i="49"/>
  <c r="D58" i="49"/>
  <c r="F57" i="49"/>
  <c r="F56" i="49"/>
  <c r="F55" i="49"/>
  <c r="F54" i="49"/>
  <c r="F53" i="49"/>
  <c r="F52" i="49"/>
  <c r="F51" i="49"/>
  <c r="F50" i="49"/>
  <c r="F49" i="49"/>
  <c r="F48" i="49"/>
  <c r="H58" i="49"/>
  <c r="G58" i="49"/>
  <c r="I58" i="49" s="1"/>
  <c r="I57" i="49"/>
  <c r="I56" i="49"/>
  <c r="I55" i="49"/>
  <c r="I54" i="49"/>
  <c r="I53" i="49"/>
  <c r="I52" i="49"/>
  <c r="I51" i="49"/>
  <c r="I50" i="49"/>
  <c r="I49" i="49"/>
  <c r="I48" i="49"/>
  <c r="K33" i="52"/>
  <c r="L33" i="52"/>
  <c r="L32" i="52"/>
  <c r="L30" i="52"/>
  <c r="L29" i="52"/>
  <c r="L28" i="52"/>
  <c r="L27" i="52"/>
  <c r="L24" i="52"/>
  <c r="L23" i="52"/>
  <c r="M23" i="52"/>
  <c r="L19" i="52"/>
  <c r="L18" i="52"/>
  <c r="L17" i="52"/>
  <c r="L12" i="52"/>
  <c r="L11" i="52"/>
  <c r="L10" i="52"/>
  <c r="L9" i="52"/>
  <c r="L8" i="52"/>
  <c r="L7" i="52"/>
  <c r="L6" i="52"/>
  <c r="L5" i="52"/>
  <c r="L4" i="52"/>
  <c r="O58" i="49" l="1"/>
  <c r="L58" i="49"/>
  <c r="F58" i="49"/>
</calcChain>
</file>

<file path=xl/sharedStrings.xml><?xml version="1.0" encoding="utf-8"?>
<sst xmlns="http://schemas.openxmlformats.org/spreadsheetml/2006/main" count="2537" uniqueCount="775">
  <si>
    <t>Net Sales</t>
    <phoneticPr fontId="2"/>
  </si>
  <si>
    <t>Operating Income</t>
    <phoneticPr fontId="2"/>
  </si>
  <si>
    <t>Consumer Lifestyle 
Business</t>
    <phoneticPr fontId="2"/>
  </si>
  <si>
    <t>Others</t>
    <phoneticPr fontId="2"/>
  </si>
  <si>
    <t>Elimination and Unallocated</t>
    <phoneticPr fontId="2"/>
  </si>
  <si>
    <t>Total</t>
    <phoneticPr fontId="2"/>
  </si>
  <si>
    <t>Total Assets</t>
    <phoneticPr fontId="2"/>
  </si>
  <si>
    <t>New Stage 2008</t>
    <phoneticPr fontId="2"/>
  </si>
  <si>
    <t>Gross debt/equity ratio (times)</t>
    <phoneticPr fontId="2"/>
  </si>
  <si>
    <t>Net debt/equity ratio (times)</t>
    <phoneticPr fontId="2"/>
  </si>
  <si>
    <t>Stock Price</t>
    <phoneticPr fontId="2"/>
  </si>
  <si>
    <t>Adjusted EPS</t>
    <phoneticPr fontId="2"/>
  </si>
  <si>
    <t>Net Assets per Share</t>
    <phoneticPr fontId="2"/>
  </si>
  <si>
    <t>-</t>
    <phoneticPr fontId="2"/>
  </si>
  <si>
    <t>FY2007</t>
  </si>
  <si>
    <t>Current assets</t>
    <phoneticPr fontId="2"/>
  </si>
  <si>
    <t>Total current assets</t>
    <phoneticPr fontId="2"/>
  </si>
  <si>
    <t>Gross profit</t>
    <phoneticPr fontId="2"/>
  </si>
  <si>
    <t>FY2009</t>
    <phoneticPr fontId="2"/>
  </si>
  <si>
    <t>Gross Profit</t>
    <phoneticPr fontId="2"/>
  </si>
  <si>
    <t>Ordinary Income</t>
    <phoneticPr fontId="2"/>
  </si>
  <si>
    <t>Machinery</t>
    <phoneticPr fontId="2"/>
  </si>
  <si>
    <t>Energy &amp; Metal</t>
    <phoneticPr fontId="2"/>
  </si>
  <si>
    <t>Chemicals &amp; Functional Materials</t>
    <phoneticPr fontId="2"/>
  </si>
  <si>
    <t>Shine 2011</t>
    <phoneticPr fontId="2"/>
  </si>
  <si>
    <t>-</t>
  </si>
  <si>
    <t>Cost of sales</t>
    <phoneticPr fontId="2"/>
  </si>
  <si>
    <t>Selling, general and administrative expenses</t>
    <phoneticPr fontId="2"/>
  </si>
  <si>
    <t>Number of Common stocks at the end of the period (Shares)</t>
    <phoneticPr fontId="2"/>
  </si>
  <si>
    <t>Number of average Preffered shares during the fiscal year (Shares)</t>
    <phoneticPr fontId="2"/>
  </si>
  <si>
    <t>Number of Preffered shares at the end of the period (Shares)</t>
    <phoneticPr fontId="2"/>
  </si>
  <si>
    <t>Number of average Common 
stocks during the fiscal year (Shares)</t>
    <phoneticPr fontId="2"/>
  </si>
  <si>
    <t>Total assets</t>
    <phoneticPr fontId="2"/>
  </si>
  <si>
    <t>FY2010</t>
    <phoneticPr fontId="2"/>
  </si>
  <si>
    <t>Other comprehensive income</t>
    <phoneticPr fontId="2"/>
  </si>
  <si>
    <t>FY2011</t>
    <phoneticPr fontId="2"/>
  </si>
  <si>
    <t>Current liabilities</t>
    <phoneticPr fontId="2"/>
  </si>
  <si>
    <t>Total current liabilities</t>
    <phoneticPr fontId="2"/>
  </si>
  <si>
    <t>Total liabilities</t>
    <phoneticPr fontId="2"/>
  </si>
  <si>
    <t xml:space="preserve">  Collection of long-term loans receivable</t>
    <phoneticPr fontId="2"/>
  </si>
  <si>
    <t xml:space="preserve">      Free Cash Flow</t>
    <phoneticPr fontId="2"/>
  </si>
  <si>
    <t xml:space="preserve">  Proceeds from issuance of bonds</t>
    <phoneticPr fontId="2"/>
  </si>
  <si>
    <t>Net increase (decrease) in cash and cash equivalents</t>
    <phoneticPr fontId="2"/>
  </si>
  <si>
    <t>Net Sales</t>
    <phoneticPr fontId="2"/>
  </si>
  <si>
    <t>Gross Profit</t>
    <phoneticPr fontId="2"/>
  </si>
  <si>
    <t>Operating Income</t>
    <phoneticPr fontId="2"/>
  </si>
  <si>
    <t>FY2005</t>
    <phoneticPr fontId="2"/>
  </si>
  <si>
    <t>FY2006</t>
    <phoneticPr fontId="2"/>
  </si>
  <si>
    <t>FY2007</t>
    <phoneticPr fontId="2"/>
  </si>
  <si>
    <t>FY2008</t>
    <phoneticPr fontId="2"/>
  </si>
  <si>
    <t>Machinery &amp;
Aerospace</t>
    <phoneticPr fontId="2"/>
  </si>
  <si>
    <t>Energy &amp;
Mineral Resources</t>
    <phoneticPr fontId="2"/>
  </si>
  <si>
    <t>Chemicals &amp; Plastics</t>
    <phoneticPr fontId="2"/>
  </si>
  <si>
    <t>Real Estate Development &amp;
Forest Products</t>
    <phoneticPr fontId="2"/>
  </si>
  <si>
    <t>Consumer Lifestyle 
Business</t>
    <phoneticPr fontId="2"/>
  </si>
  <si>
    <t>Overseas Subsidiaries</t>
    <phoneticPr fontId="2"/>
  </si>
  <si>
    <t>Others</t>
    <phoneticPr fontId="2"/>
  </si>
  <si>
    <t>Elimination and Unallocated</t>
    <phoneticPr fontId="2"/>
  </si>
  <si>
    <t>-</t>
    <phoneticPr fontId="2"/>
  </si>
  <si>
    <t>Total</t>
    <phoneticPr fontId="2"/>
  </si>
  <si>
    <t>Ordinary Income</t>
    <phoneticPr fontId="2"/>
  </si>
  <si>
    <t>Total assets</t>
    <phoneticPr fontId="2"/>
  </si>
  <si>
    <r>
      <rPr>
        <sz val="14"/>
        <rFont val="ＭＳ Ｐゴシック"/>
        <family val="3"/>
        <charset val="128"/>
      </rPr>
      <t>（</t>
    </r>
    <r>
      <rPr>
        <sz val="14"/>
        <rFont val="Arial"/>
        <family val="2"/>
      </rPr>
      <t>Millions of Yen</t>
    </r>
    <r>
      <rPr>
        <sz val="14"/>
        <rFont val="ＭＳ Ｐゴシック"/>
        <family val="3"/>
        <charset val="128"/>
      </rPr>
      <t>）</t>
    </r>
    <phoneticPr fontId="2"/>
  </si>
  <si>
    <r>
      <rPr>
        <sz val="13"/>
        <rFont val="ＭＳ Ｐゴシック"/>
        <family val="3"/>
        <charset val="128"/>
      </rPr>
      <t>‐</t>
    </r>
    <phoneticPr fontId="2"/>
  </si>
  <si>
    <r>
      <rPr>
        <sz val="12"/>
        <rFont val="ＭＳ Ｐゴシック"/>
        <family val="3"/>
        <charset val="128"/>
      </rPr>
      <t>　</t>
    </r>
    <r>
      <rPr>
        <sz val="12"/>
        <rFont val="Arial"/>
        <family val="2"/>
      </rPr>
      <t>Depreciation and amortization</t>
    </r>
    <phoneticPr fontId="2"/>
  </si>
  <si>
    <r>
      <rPr>
        <sz val="12"/>
        <rFont val="ＭＳ Ｐゴシック"/>
        <family val="3"/>
        <charset val="128"/>
      </rPr>
      <t>　</t>
    </r>
    <r>
      <rPr>
        <sz val="12"/>
        <rFont val="Arial"/>
        <family val="2"/>
      </rPr>
      <t>Interest expenses</t>
    </r>
    <phoneticPr fontId="2"/>
  </si>
  <si>
    <r>
      <rPr>
        <sz val="12"/>
        <rFont val="ＭＳ Ｐゴシック"/>
        <family val="3"/>
        <charset val="128"/>
      </rPr>
      <t>　</t>
    </r>
    <r>
      <rPr>
        <sz val="12"/>
        <rFont val="Arial"/>
        <family val="2"/>
      </rPr>
      <t>Subtotal</t>
    </r>
    <phoneticPr fontId="2"/>
  </si>
  <si>
    <r>
      <rPr>
        <sz val="12"/>
        <rFont val="ＭＳ Ｐゴシック"/>
        <family val="3"/>
        <charset val="128"/>
      </rPr>
      <t>　</t>
    </r>
    <r>
      <rPr>
        <sz val="12"/>
        <rFont val="Arial"/>
        <family val="2"/>
      </rPr>
      <t>Purchase of treasury stock</t>
    </r>
    <phoneticPr fontId="2"/>
  </si>
  <si>
    <r>
      <t>Nikkei average</t>
    </r>
    <r>
      <rPr>
        <sz val="13"/>
        <rFont val="ＭＳ Ｐゴシック"/>
        <family val="3"/>
        <charset val="128"/>
      </rPr>
      <t>（</t>
    </r>
    <r>
      <rPr>
        <sz val="13"/>
        <rFont val="Arial"/>
        <family val="2"/>
      </rPr>
      <t>close</t>
    </r>
    <r>
      <rPr>
        <sz val="13"/>
        <rFont val="ＭＳ Ｐゴシック"/>
        <family val="3"/>
        <charset val="128"/>
      </rPr>
      <t>）</t>
    </r>
    <phoneticPr fontId="2"/>
  </si>
  <si>
    <t xml:space="preserve">Shareholders' Equity </t>
    <phoneticPr fontId="2"/>
  </si>
  <si>
    <t>Net Income(Loss)</t>
    <phoneticPr fontId="2"/>
  </si>
  <si>
    <t>Shareholders' Equity ratio(%)</t>
    <phoneticPr fontId="2"/>
  </si>
  <si>
    <t>FY2011</t>
  </si>
  <si>
    <t>FY2003</t>
    <phoneticPr fontId="2"/>
  </si>
  <si>
    <t>Machinery &amp;Aerospace</t>
    <phoneticPr fontId="2"/>
  </si>
  <si>
    <t>Energy &amp; Metal Resources</t>
    <phoneticPr fontId="2"/>
  </si>
  <si>
    <t>Chemicals &amp; Plastics</t>
    <phoneticPr fontId="2"/>
  </si>
  <si>
    <t>Constrution &amp; Urban Development</t>
    <phoneticPr fontId="2"/>
  </si>
  <si>
    <t>Forest Products &amp; Building Meterials</t>
    <phoneticPr fontId="2"/>
  </si>
  <si>
    <t>Foods</t>
    <phoneticPr fontId="2"/>
  </si>
  <si>
    <t>General Commodities &amp; Consumer Business</t>
    <phoneticPr fontId="2"/>
  </si>
  <si>
    <t>Textiles</t>
    <phoneticPr fontId="2"/>
  </si>
  <si>
    <t>Medium-term  Management Plan</t>
    <phoneticPr fontId="2"/>
  </si>
  <si>
    <t xml:space="preserve">Elimination </t>
    <phoneticPr fontId="2"/>
  </si>
  <si>
    <t>FY2004</t>
  </si>
  <si>
    <t>-</t>
    <phoneticPr fontId="2"/>
  </si>
  <si>
    <t>-</t>
    <phoneticPr fontId="2"/>
  </si>
  <si>
    <t>FY2012</t>
    <phoneticPr fontId="2"/>
  </si>
  <si>
    <t>Medium-Term Management Plan 2014</t>
    <phoneticPr fontId="2"/>
  </si>
  <si>
    <t>FY2012</t>
    <phoneticPr fontId="2"/>
  </si>
  <si>
    <t>Revenue</t>
    <phoneticPr fontId="2"/>
  </si>
  <si>
    <r>
      <rPr>
        <sz val="12"/>
        <rFont val="ＭＳ Ｐゴシック"/>
        <family val="3"/>
        <charset val="128"/>
      </rPr>
      <t>　</t>
    </r>
    <r>
      <rPr>
        <sz val="12"/>
        <rFont val="Arial"/>
        <family val="2"/>
      </rPr>
      <t>Sales of goods</t>
    </r>
    <phoneticPr fontId="2"/>
  </si>
  <si>
    <r>
      <rPr>
        <sz val="12"/>
        <rFont val="ＭＳ Ｐゴシック"/>
        <family val="3"/>
        <charset val="128"/>
      </rPr>
      <t>　</t>
    </r>
    <r>
      <rPr>
        <sz val="12"/>
        <rFont val="Arial"/>
        <family val="2"/>
      </rPr>
      <t>Sales of services and others</t>
    </r>
    <phoneticPr fontId="2"/>
  </si>
  <si>
    <t>Total revenue</t>
    <phoneticPr fontId="2"/>
  </si>
  <si>
    <t>Other income (expenses)</t>
    <phoneticPr fontId="2"/>
  </si>
  <si>
    <r>
      <rPr>
        <sz val="12"/>
        <rFont val="ＭＳ Ｐゴシック"/>
        <family val="3"/>
        <charset val="128"/>
      </rPr>
      <t>　</t>
    </r>
    <r>
      <rPr>
        <sz val="12"/>
        <rFont val="Arial"/>
        <family val="2"/>
      </rPr>
      <t>Gain (loss) on sale and disposal of fixed assets, net</t>
    </r>
    <phoneticPr fontId="2"/>
  </si>
  <si>
    <r>
      <rPr>
        <sz val="12"/>
        <rFont val="ＭＳ Ｐゴシック"/>
        <family val="3"/>
        <charset val="128"/>
      </rPr>
      <t>　</t>
    </r>
    <r>
      <rPr>
        <sz val="12"/>
        <rFont val="Arial"/>
        <family val="2"/>
      </rPr>
      <t>Other operating income</t>
    </r>
    <phoneticPr fontId="2"/>
  </si>
  <si>
    <r>
      <rPr>
        <sz val="12"/>
        <rFont val="ＭＳ Ｐゴシック"/>
        <family val="3"/>
        <charset val="128"/>
      </rPr>
      <t>　</t>
    </r>
    <r>
      <rPr>
        <sz val="12"/>
        <rFont val="Arial"/>
        <family val="2"/>
      </rPr>
      <t>Other operating expenses</t>
    </r>
    <phoneticPr fontId="2"/>
  </si>
  <si>
    <t>Total other income (expenses)</t>
    <phoneticPr fontId="2"/>
  </si>
  <si>
    <r>
      <rPr>
        <sz val="12"/>
        <rFont val="ＭＳ Ｐゴシック"/>
        <family val="3"/>
        <charset val="128"/>
      </rPr>
      <t>　</t>
    </r>
    <r>
      <rPr>
        <sz val="12"/>
        <rFont val="Arial"/>
        <family val="2"/>
      </rPr>
      <t>Interests earned</t>
    </r>
    <phoneticPr fontId="2"/>
  </si>
  <si>
    <r>
      <rPr>
        <sz val="12"/>
        <rFont val="ＭＳ Ｐゴシック"/>
        <family val="3"/>
        <charset val="128"/>
      </rPr>
      <t>　</t>
    </r>
    <r>
      <rPr>
        <sz val="12"/>
        <rFont val="Arial"/>
        <family val="2"/>
      </rPr>
      <t>Dividends received</t>
    </r>
    <phoneticPr fontId="2"/>
  </si>
  <si>
    <t>Financial income</t>
    <phoneticPr fontId="2"/>
  </si>
  <si>
    <t>Total Financial income</t>
    <phoneticPr fontId="2"/>
  </si>
  <si>
    <t>Financial costs</t>
    <phoneticPr fontId="2"/>
  </si>
  <si>
    <t>Total Financial costs</t>
    <phoneticPr fontId="2"/>
  </si>
  <si>
    <t>Profit before tax</t>
    <phoneticPr fontId="2"/>
  </si>
  <si>
    <t>Income tax expenses</t>
    <phoneticPr fontId="2"/>
  </si>
  <si>
    <t>Profit for the year</t>
    <phoneticPr fontId="2"/>
  </si>
  <si>
    <r>
      <t>Profit attributable to</t>
    </r>
    <r>
      <rPr>
        <b/>
        <sz val="14"/>
        <rFont val="ＭＳ Ｐゴシック"/>
        <family val="3"/>
        <charset val="128"/>
      </rPr>
      <t>：</t>
    </r>
    <phoneticPr fontId="2"/>
  </si>
  <si>
    <t xml:space="preserve">  Non-controlling interests</t>
    <phoneticPr fontId="2"/>
  </si>
  <si>
    <t>Share of profit (loss) of investments accounted for using the equity method</t>
    <phoneticPr fontId="2"/>
  </si>
  <si>
    <r>
      <rPr>
        <b/>
        <sz val="13"/>
        <rFont val="ＭＳ Ｐゴシック"/>
        <family val="3"/>
        <charset val="128"/>
      </rPr>
      <t>　</t>
    </r>
    <r>
      <rPr>
        <b/>
        <sz val="13"/>
        <rFont val="Arial"/>
        <family val="2"/>
      </rPr>
      <t>Items that will not be reclassified to profit or loss</t>
    </r>
    <phoneticPr fontId="2"/>
  </si>
  <si>
    <r>
      <rPr>
        <sz val="12"/>
        <rFont val="ＭＳ Ｐゴシック"/>
        <family val="3"/>
        <charset val="128"/>
      </rPr>
      <t>　</t>
    </r>
    <r>
      <rPr>
        <sz val="12"/>
        <rFont val="Arial"/>
        <family val="2"/>
      </rPr>
      <t xml:space="preserve">  Financial assets measured at fair value through other comprehensive income</t>
    </r>
    <phoneticPr fontId="2"/>
  </si>
  <si>
    <r>
      <rPr>
        <b/>
        <sz val="13"/>
        <rFont val="ＭＳ Ｐゴシック"/>
        <family val="3"/>
        <charset val="128"/>
      </rPr>
      <t>　</t>
    </r>
    <r>
      <rPr>
        <b/>
        <sz val="13"/>
        <rFont val="Arial"/>
        <family val="2"/>
      </rPr>
      <t>Items that may be reclassified subsequently to profit or loss</t>
    </r>
    <phoneticPr fontId="2"/>
  </si>
  <si>
    <r>
      <rPr>
        <b/>
        <sz val="13"/>
        <rFont val="ＭＳ Ｐゴシック"/>
        <family val="3"/>
        <charset val="128"/>
      </rPr>
      <t>　</t>
    </r>
    <r>
      <rPr>
        <b/>
        <sz val="13"/>
        <rFont val="Arial"/>
        <family val="2"/>
      </rPr>
      <t>Total items that will not be reclassified to profit or loss</t>
    </r>
    <phoneticPr fontId="2"/>
  </si>
  <si>
    <r>
      <rPr>
        <sz val="12"/>
        <rFont val="ＭＳ Ｐゴシック"/>
        <family val="3"/>
        <charset val="128"/>
      </rPr>
      <t>　</t>
    </r>
    <r>
      <rPr>
        <sz val="12"/>
        <rFont val="Arial"/>
        <family val="2"/>
      </rPr>
      <t xml:space="preserve">  Foreign currency translation differences for foreign operations</t>
    </r>
    <phoneticPr fontId="2"/>
  </si>
  <si>
    <r>
      <rPr>
        <sz val="12"/>
        <rFont val="ＭＳ Ｐゴシック"/>
        <family val="3"/>
        <charset val="128"/>
      </rPr>
      <t>　</t>
    </r>
    <r>
      <rPr>
        <sz val="12"/>
        <rFont val="Arial"/>
        <family val="2"/>
      </rPr>
      <t xml:space="preserve">  Cash flow hedges</t>
    </r>
    <phoneticPr fontId="2"/>
  </si>
  <si>
    <r>
      <rPr>
        <b/>
        <sz val="13"/>
        <rFont val="ＭＳ Ｐゴシック"/>
        <family val="3"/>
        <charset val="128"/>
      </rPr>
      <t>　</t>
    </r>
    <r>
      <rPr>
        <b/>
        <sz val="13"/>
        <rFont val="Arial"/>
        <family val="2"/>
      </rPr>
      <t>Total items that may be reclassified subsequently to profit or loss</t>
    </r>
    <phoneticPr fontId="2"/>
  </si>
  <si>
    <t>Other comprehensive income for the year, net of tax</t>
    <phoneticPr fontId="2"/>
  </si>
  <si>
    <t>Total comprehensive income for the year</t>
    <phoneticPr fontId="2"/>
  </si>
  <si>
    <r>
      <t>Total comprehensive income attributable to</t>
    </r>
    <r>
      <rPr>
        <b/>
        <sz val="13"/>
        <rFont val="ＭＳ Ｐゴシック"/>
        <family val="3"/>
        <charset val="128"/>
      </rPr>
      <t>：</t>
    </r>
    <phoneticPr fontId="2"/>
  </si>
  <si>
    <r>
      <rPr>
        <sz val="12"/>
        <rFont val="ＭＳ Ｐゴシック"/>
        <family val="3"/>
        <charset val="128"/>
      </rPr>
      <t>　</t>
    </r>
    <r>
      <rPr>
        <sz val="12"/>
        <rFont val="Arial"/>
        <family val="2"/>
      </rPr>
      <t xml:space="preserve"> Non-controlling interests</t>
    </r>
    <phoneticPr fontId="2"/>
  </si>
  <si>
    <r>
      <rPr>
        <sz val="12"/>
        <rFont val="ＭＳ Ｐゴシック"/>
        <family val="3"/>
        <charset val="128"/>
      </rPr>
      <t>　</t>
    </r>
    <r>
      <rPr>
        <sz val="12"/>
        <rFont val="Arial"/>
        <family val="2"/>
      </rPr>
      <t>Cash and cash equivalents</t>
    </r>
    <phoneticPr fontId="2"/>
  </si>
  <si>
    <r>
      <rPr>
        <sz val="12"/>
        <rFont val="ＭＳ Ｐゴシック"/>
        <family val="3"/>
        <charset val="128"/>
      </rPr>
      <t>　</t>
    </r>
    <r>
      <rPr>
        <sz val="12"/>
        <rFont val="Arial"/>
        <family val="2"/>
      </rPr>
      <t>Trade and other receivables</t>
    </r>
    <phoneticPr fontId="2"/>
  </si>
  <si>
    <r>
      <rPr>
        <sz val="12"/>
        <rFont val="ＭＳ Ｐゴシック"/>
        <family val="3"/>
        <charset val="128"/>
      </rPr>
      <t>　</t>
    </r>
    <r>
      <rPr>
        <sz val="12"/>
        <rFont val="Arial"/>
        <family val="2"/>
      </rPr>
      <t>Other investments</t>
    </r>
    <phoneticPr fontId="2"/>
  </si>
  <si>
    <r>
      <rPr>
        <sz val="12"/>
        <rFont val="ＭＳ Ｐゴシック"/>
        <family val="3"/>
        <charset val="128"/>
      </rPr>
      <t>　</t>
    </r>
    <r>
      <rPr>
        <sz val="12"/>
        <rFont val="Arial"/>
        <family val="2"/>
      </rPr>
      <t>Derivatives</t>
    </r>
    <phoneticPr fontId="2"/>
  </si>
  <si>
    <r>
      <rPr>
        <sz val="12"/>
        <rFont val="ＭＳ Ｐゴシック"/>
        <family val="3"/>
        <charset val="128"/>
      </rPr>
      <t>　</t>
    </r>
    <r>
      <rPr>
        <sz val="12"/>
        <rFont val="Arial"/>
        <family val="2"/>
      </rPr>
      <t>Inventories</t>
    </r>
    <phoneticPr fontId="2"/>
  </si>
  <si>
    <r>
      <rPr>
        <sz val="12"/>
        <rFont val="ＭＳ Ｐゴシック"/>
        <family val="3"/>
        <charset val="128"/>
      </rPr>
      <t>　</t>
    </r>
    <r>
      <rPr>
        <sz val="12"/>
        <rFont val="Arial"/>
        <family val="2"/>
      </rPr>
      <t>Other current assets</t>
    </r>
    <phoneticPr fontId="2"/>
  </si>
  <si>
    <r>
      <rPr>
        <sz val="12"/>
        <rFont val="ＭＳ Ｐゴシック"/>
        <family val="3"/>
        <charset val="128"/>
      </rPr>
      <t>　</t>
    </r>
    <r>
      <rPr>
        <sz val="12"/>
        <rFont val="Arial"/>
        <family val="2"/>
      </rPr>
      <t>Assets as held for sale</t>
    </r>
    <phoneticPr fontId="2"/>
  </si>
  <si>
    <t>Non-current assets</t>
    <phoneticPr fontId="2"/>
  </si>
  <si>
    <r>
      <rPr>
        <sz val="12"/>
        <rFont val="ＭＳ Ｐゴシック"/>
        <family val="3"/>
        <charset val="128"/>
      </rPr>
      <t>　</t>
    </r>
    <r>
      <rPr>
        <sz val="12"/>
        <rFont val="Arial"/>
        <family val="2"/>
      </rPr>
      <t>Property, plant and equipment</t>
    </r>
    <phoneticPr fontId="2"/>
  </si>
  <si>
    <t xml:space="preserve">  Derivatives</t>
    <phoneticPr fontId="2"/>
  </si>
  <si>
    <r>
      <rPr>
        <sz val="12"/>
        <rFont val="ＭＳ Ｐゴシック"/>
        <family val="3"/>
        <charset val="128"/>
      </rPr>
      <t>　</t>
    </r>
    <r>
      <rPr>
        <sz val="12"/>
        <rFont val="Arial"/>
        <family val="2"/>
      </rPr>
      <t>Intangible assets</t>
    </r>
    <phoneticPr fontId="2"/>
  </si>
  <si>
    <r>
      <rPr>
        <sz val="12"/>
        <rFont val="ＭＳ Ｐゴシック"/>
        <family val="3"/>
        <charset val="128"/>
      </rPr>
      <t>　</t>
    </r>
    <r>
      <rPr>
        <sz val="12"/>
        <rFont val="Arial"/>
        <family val="2"/>
      </rPr>
      <t>Investments accounted for using the equity method</t>
    </r>
    <phoneticPr fontId="2"/>
  </si>
  <si>
    <r>
      <rPr>
        <sz val="12"/>
        <rFont val="ＭＳ Ｐゴシック"/>
        <family val="3"/>
        <charset val="128"/>
      </rPr>
      <t>　</t>
    </r>
    <r>
      <rPr>
        <sz val="12"/>
        <rFont val="Arial"/>
        <family val="2"/>
      </rPr>
      <t>Other non-current assets</t>
    </r>
    <phoneticPr fontId="2"/>
  </si>
  <si>
    <r>
      <rPr>
        <sz val="12"/>
        <rFont val="ＭＳ Ｐゴシック"/>
        <family val="3"/>
        <charset val="128"/>
      </rPr>
      <t>　</t>
    </r>
    <r>
      <rPr>
        <sz val="12"/>
        <rFont val="Arial"/>
        <family val="2"/>
      </rPr>
      <t>Deferred tax assets</t>
    </r>
    <phoneticPr fontId="2"/>
  </si>
  <si>
    <r>
      <rPr>
        <sz val="12"/>
        <rFont val="ＭＳ Ｐゴシック"/>
        <family val="3"/>
        <charset val="128"/>
      </rPr>
      <t>　</t>
    </r>
    <r>
      <rPr>
        <sz val="12"/>
        <rFont val="Arial"/>
        <family val="2"/>
      </rPr>
      <t>Trade and other payables</t>
    </r>
    <phoneticPr fontId="2"/>
  </si>
  <si>
    <r>
      <rPr>
        <sz val="12"/>
        <rFont val="ＭＳ Ｐゴシック"/>
        <family val="3"/>
        <charset val="128"/>
      </rPr>
      <t>　</t>
    </r>
    <r>
      <rPr>
        <sz val="12"/>
        <rFont val="Arial"/>
        <family val="2"/>
      </rPr>
      <t>Bonds and borrowings</t>
    </r>
    <phoneticPr fontId="2"/>
  </si>
  <si>
    <r>
      <rPr>
        <sz val="12"/>
        <rFont val="ＭＳ Ｐゴシック"/>
        <family val="3"/>
        <charset val="128"/>
      </rPr>
      <t>　</t>
    </r>
    <r>
      <rPr>
        <sz val="12"/>
        <rFont val="Arial"/>
        <family val="2"/>
      </rPr>
      <t>Provisions</t>
    </r>
    <phoneticPr fontId="2"/>
  </si>
  <si>
    <r>
      <rPr>
        <sz val="12"/>
        <rFont val="ＭＳ Ｐゴシック"/>
        <family val="3"/>
        <charset val="128"/>
      </rPr>
      <t>　</t>
    </r>
    <r>
      <rPr>
        <sz val="12"/>
        <rFont val="Arial"/>
        <family val="2"/>
      </rPr>
      <t>Other current liabilities</t>
    </r>
    <phoneticPr fontId="2"/>
  </si>
  <si>
    <t xml:space="preserve">  Liabilities directly related to assets as held for sale</t>
    <phoneticPr fontId="2"/>
  </si>
  <si>
    <t>Non-current liabilities</t>
    <phoneticPr fontId="2"/>
  </si>
  <si>
    <r>
      <rPr>
        <sz val="12"/>
        <rFont val="ＭＳ Ｐゴシック"/>
        <family val="3"/>
        <charset val="128"/>
      </rPr>
      <t>　</t>
    </r>
    <r>
      <rPr>
        <sz val="12"/>
        <rFont val="Arial"/>
        <family val="2"/>
      </rPr>
      <t>Retirement benefits liabilities</t>
    </r>
    <phoneticPr fontId="2"/>
  </si>
  <si>
    <r>
      <rPr>
        <sz val="12"/>
        <rFont val="ＭＳ Ｐゴシック"/>
        <family val="3"/>
        <charset val="128"/>
      </rPr>
      <t>　</t>
    </r>
    <r>
      <rPr>
        <sz val="12"/>
        <rFont val="Arial"/>
        <family val="2"/>
      </rPr>
      <t>Deferred tax liabilities</t>
    </r>
    <phoneticPr fontId="2"/>
  </si>
  <si>
    <t>Equity</t>
    <phoneticPr fontId="2"/>
  </si>
  <si>
    <r>
      <rPr>
        <sz val="12"/>
        <rFont val="ＭＳ Ｐゴシック"/>
        <family val="3"/>
        <charset val="128"/>
      </rPr>
      <t>　</t>
    </r>
    <r>
      <rPr>
        <sz val="12"/>
        <rFont val="Arial"/>
        <family val="2"/>
      </rPr>
      <t>Capital surplus</t>
    </r>
    <phoneticPr fontId="2"/>
  </si>
  <si>
    <r>
      <rPr>
        <sz val="12"/>
        <rFont val="ＭＳ Ｐゴシック"/>
        <family val="3"/>
        <charset val="128"/>
      </rPr>
      <t>　</t>
    </r>
    <r>
      <rPr>
        <sz val="12"/>
        <rFont val="Arial"/>
        <family val="2"/>
      </rPr>
      <t>Treasury stock</t>
    </r>
    <phoneticPr fontId="2"/>
  </si>
  <si>
    <r>
      <rPr>
        <sz val="12"/>
        <rFont val="ＭＳ Ｐゴシック"/>
        <family val="3"/>
        <charset val="128"/>
      </rPr>
      <t>　</t>
    </r>
    <r>
      <rPr>
        <sz val="12"/>
        <rFont val="Arial"/>
        <family val="2"/>
      </rPr>
      <t>Other components of equity</t>
    </r>
    <phoneticPr fontId="2"/>
  </si>
  <si>
    <r>
      <rPr>
        <sz val="12"/>
        <rFont val="ＭＳ Ｐゴシック"/>
        <family val="3"/>
        <charset val="128"/>
      </rPr>
      <t>　</t>
    </r>
    <r>
      <rPr>
        <sz val="12"/>
        <rFont val="Arial"/>
        <family val="2"/>
      </rPr>
      <t>Retained earnings</t>
    </r>
    <phoneticPr fontId="2"/>
  </si>
  <si>
    <r>
      <rPr>
        <sz val="12"/>
        <rFont val="ＭＳ Ｐゴシック"/>
        <family val="3"/>
        <charset val="128"/>
      </rPr>
      <t>　</t>
    </r>
    <r>
      <rPr>
        <sz val="12"/>
        <rFont val="Arial"/>
        <family val="2"/>
      </rPr>
      <t>Non-controlling interests</t>
    </r>
    <phoneticPr fontId="2"/>
  </si>
  <si>
    <t>Total equity</t>
    <phoneticPr fontId="2"/>
  </si>
  <si>
    <r>
      <t xml:space="preserve">2011/04/01         </t>
    </r>
    <r>
      <rPr>
        <sz val="14"/>
        <rFont val="ＭＳ Ｐゴシック"/>
        <family val="3"/>
        <charset val="128"/>
      </rPr>
      <t>（</t>
    </r>
    <r>
      <rPr>
        <sz val="14"/>
        <rFont val="Arial"/>
        <family val="2"/>
      </rPr>
      <t>the date of transition</t>
    </r>
    <r>
      <rPr>
        <sz val="14"/>
        <rFont val="ＭＳ Ｐゴシック"/>
        <family val="3"/>
        <charset val="128"/>
      </rPr>
      <t>）</t>
    </r>
    <phoneticPr fontId="2"/>
  </si>
  <si>
    <t>Cash flows from operating activities</t>
    <phoneticPr fontId="2"/>
  </si>
  <si>
    <t xml:space="preserve">  Profit for the year</t>
    <phoneticPr fontId="2"/>
  </si>
  <si>
    <r>
      <rPr>
        <sz val="12"/>
        <rFont val="ＭＳ Ｐゴシック"/>
        <family val="3"/>
        <charset val="128"/>
      </rPr>
      <t>　</t>
    </r>
    <r>
      <rPr>
        <sz val="12"/>
        <rFont val="Arial"/>
        <family val="2"/>
      </rPr>
      <t>Others</t>
    </r>
    <phoneticPr fontId="2"/>
  </si>
  <si>
    <r>
      <rPr>
        <sz val="12"/>
        <rFont val="ＭＳ Ｐゴシック"/>
        <family val="3"/>
        <charset val="128"/>
      </rPr>
      <t>　</t>
    </r>
    <r>
      <rPr>
        <sz val="12"/>
        <rFont val="Arial"/>
        <family val="2"/>
      </rPr>
      <t>Finance (income) costs</t>
    </r>
    <phoneticPr fontId="2"/>
  </si>
  <si>
    <r>
      <rPr>
        <sz val="12"/>
        <rFont val="ＭＳ Ｐゴシック"/>
        <family val="3"/>
        <charset val="128"/>
      </rPr>
      <t>　</t>
    </r>
    <r>
      <rPr>
        <sz val="12"/>
        <rFont val="Arial"/>
        <family val="2"/>
      </rPr>
      <t>Share of (profit) loss of investments accounted for using the equity method</t>
    </r>
    <phoneticPr fontId="2"/>
  </si>
  <si>
    <r>
      <rPr>
        <sz val="12"/>
        <rFont val="ＭＳ Ｐゴシック"/>
        <family val="3"/>
        <charset val="128"/>
      </rPr>
      <t>　</t>
    </r>
    <r>
      <rPr>
        <sz val="12"/>
        <rFont val="Arial"/>
        <family val="2"/>
      </rPr>
      <t>(Gain) loss on sale of fixed assets, net</t>
    </r>
    <phoneticPr fontId="2"/>
  </si>
  <si>
    <r>
      <rPr>
        <sz val="12"/>
        <rFont val="ＭＳ Ｐゴシック"/>
        <family val="3"/>
        <charset val="128"/>
      </rPr>
      <t>　</t>
    </r>
    <r>
      <rPr>
        <sz val="12"/>
        <rFont val="Arial"/>
        <family val="2"/>
      </rPr>
      <t>Income tax expense</t>
    </r>
    <phoneticPr fontId="2"/>
  </si>
  <si>
    <r>
      <rPr>
        <sz val="12"/>
        <rFont val="ＭＳ Ｐゴシック"/>
        <family val="3"/>
        <charset val="128"/>
      </rPr>
      <t>　</t>
    </r>
    <r>
      <rPr>
        <sz val="12"/>
        <rFont val="Arial"/>
        <family val="2"/>
      </rPr>
      <t>(Increase) decrease in trade and other receivables</t>
    </r>
    <phoneticPr fontId="2"/>
  </si>
  <si>
    <r>
      <rPr>
        <sz val="12"/>
        <rFont val="ＭＳ Ｐゴシック"/>
        <family val="3"/>
        <charset val="128"/>
      </rPr>
      <t>　</t>
    </r>
    <r>
      <rPr>
        <sz val="12"/>
        <rFont val="Arial"/>
        <family val="2"/>
      </rPr>
      <t>(Increase) decrease in inventories</t>
    </r>
    <phoneticPr fontId="2"/>
  </si>
  <si>
    <r>
      <rPr>
        <sz val="12"/>
        <rFont val="ＭＳ Ｐゴシック"/>
        <family val="3"/>
        <charset val="128"/>
      </rPr>
      <t>　</t>
    </r>
    <r>
      <rPr>
        <sz val="12"/>
        <rFont val="Arial"/>
        <family val="2"/>
      </rPr>
      <t>Increase (decrease) in trade and other payables</t>
    </r>
    <phoneticPr fontId="2"/>
  </si>
  <si>
    <r>
      <rPr>
        <sz val="12"/>
        <rFont val="ＭＳ Ｐゴシック"/>
        <family val="3"/>
        <charset val="128"/>
      </rPr>
      <t>　</t>
    </r>
    <r>
      <rPr>
        <sz val="12"/>
        <rFont val="Arial"/>
        <family val="2"/>
      </rPr>
      <t>Increase (decrease) in retirement benefits liabilities</t>
    </r>
    <phoneticPr fontId="2"/>
  </si>
  <si>
    <r>
      <rPr>
        <sz val="12"/>
        <rFont val="ＭＳ Ｐゴシック"/>
        <family val="3"/>
        <charset val="128"/>
      </rPr>
      <t>　</t>
    </r>
    <r>
      <rPr>
        <sz val="12"/>
        <rFont val="Arial"/>
        <family val="2"/>
      </rPr>
      <t>Interests earned</t>
    </r>
    <phoneticPr fontId="2"/>
  </si>
  <si>
    <r>
      <rPr>
        <sz val="12"/>
        <rFont val="ＭＳ Ｐゴシック"/>
        <family val="3"/>
        <charset val="128"/>
      </rPr>
      <t>　</t>
    </r>
    <r>
      <rPr>
        <sz val="12"/>
        <rFont val="Arial"/>
        <family val="2"/>
      </rPr>
      <t>Interests paid</t>
    </r>
    <phoneticPr fontId="2"/>
  </si>
  <si>
    <r>
      <rPr>
        <sz val="12"/>
        <rFont val="ＭＳ Ｐゴシック"/>
        <family val="3"/>
        <charset val="128"/>
      </rPr>
      <t>　</t>
    </r>
    <r>
      <rPr>
        <sz val="12"/>
        <rFont val="Arial"/>
        <family val="2"/>
      </rPr>
      <t>Income taxes paid</t>
    </r>
    <phoneticPr fontId="2"/>
  </si>
  <si>
    <r>
      <rPr>
        <sz val="12"/>
        <rFont val="ＭＳ Ｐゴシック"/>
        <family val="3"/>
        <charset val="128"/>
      </rPr>
      <t>　</t>
    </r>
    <r>
      <rPr>
        <sz val="12"/>
        <rFont val="Arial"/>
        <family val="2"/>
      </rPr>
      <t>Dividends received</t>
    </r>
    <phoneticPr fontId="2"/>
  </si>
  <si>
    <r>
      <rPr>
        <b/>
        <sz val="14"/>
        <rFont val="ＭＳ Ｐゴシック"/>
        <family val="3"/>
        <charset val="128"/>
      </rPr>
      <t>　</t>
    </r>
    <r>
      <rPr>
        <b/>
        <sz val="14"/>
        <rFont val="Arial"/>
        <family val="2"/>
      </rPr>
      <t xml:space="preserve"> Net cash provided (used) by/in operating activities</t>
    </r>
    <phoneticPr fontId="2"/>
  </si>
  <si>
    <t>Cash flows from investing activities</t>
    <phoneticPr fontId="2"/>
  </si>
  <si>
    <t xml:space="preserve">  Purchase of property, plant and equipment</t>
    <phoneticPr fontId="2"/>
  </si>
  <si>
    <t xml:space="preserve">  Purchase of intangible assets</t>
    <phoneticPr fontId="2"/>
  </si>
  <si>
    <t xml:space="preserve">  (Increase) decrease in short-term loans receivable</t>
    <phoneticPr fontId="2"/>
  </si>
  <si>
    <t xml:space="preserve">  Payment for long-term loans receivable</t>
    <phoneticPr fontId="2"/>
  </si>
  <si>
    <t xml:space="preserve">  Proceeds from (payments for) acquisition of subsidiaries</t>
    <phoneticPr fontId="2"/>
  </si>
  <si>
    <t xml:space="preserve">  Proceeds from sale of property, plant and equipment </t>
    <phoneticPr fontId="2"/>
  </si>
  <si>
    <t xml:space="preserve">  Proceeds from (payments for) sale of subsidiaries</t>
    <phoneticPr fontId="2"/>
  </si>
  <si>
    <t xml:space="preserve">  Purchase of investments</t>
    <phoneticPr fontId="2"/>
  </si>
  <si>
    <t xml:space="preserve">  Proceeds from sale of investments</t>
    <phoneticPr fontId="2"/>
  </si>
  <si>
    <t xml:space="preserve">  Others</t>
    <phoneticPr fontId="2"/>
  </si>
  <si>
    <r>
      <rPr>
        <b/>
        <sz val="14"/>
        <rFont val="ＭＳ Ｐゴシック"/>
        <family val="3"/>
        <charset val="128"/>
      </rPr>
      <t>　</t>
    </r>
    <r>
      <rPr>
        <b/>
        <sz val="14"/>
        <rFont val="Arial"/>
        <family val="2"/>
      </rPr>
      <t xml:space="preserve"> </t>
    </r>
    <r>
      <rPr>
        <b/>
        <sz val="14"/>
        <rFont val="ＭＳ Ｐゴシック"/>
        <family val="3"/>
        <charset val="128"/>
      </rPr>
      <t>　</t>
    </r>
    <r>
      <rPr>
        <b/>
        <sz val="14"/>
        <rFont val="Arial"/>
        <family val="2"/>
      </rPr>
      <t>Net cash provided (used) by/in investing activities</t>
    </r>
    <phoneticPr fontId="2"/>
  </si>
  <si>
    <t>Cash flows from financing activities</t>
    <phoneticPr fontId="2"/>
  </si>
  <si>
    <t xml:space="preserve">  Increase (decrease) in short-term debts and commercial papers</t>
    <phoneticPr fontId="2"/>
  </si>
  <si>
    <t xml:space="preserve">  Proceeds from long-term debts </t>
    <phoneticPr fontId="2"/>
  </si>
  <si>
    <t xml:space="preserve">  Repayment of long-term debts </t>
    <phoneticPr fontId="2"/>
  </si>
  <si>
    <t xml:space="preserve">  Proceeds from sale of subsidiaries' interests to non-controlling interest holders</t>
    <phoneticPr fontId="2"/>
  </si>
  <si>
    <t xml:space="preserve">  Payment for acquisition of subsidiaries' interests from non-controlling interest holders</t>
    <phoneticPr fontId="2"/>
  </si>
  <si>
    <r>
      <rPr>
        <sz val="12"/>
        <rFont val="ＭＳ Ｐゴシック"/>
        <family val="3"/>
        <charset val="128"/>
      </rPr>
      <t>　</t>
    </r>
    <r>
      <rPr>
        <sz val="12"/>
        <rFont val="Arial"/>
        <family val="2"/>
      </rPr>
      <t>Proceeds from non-controlling interest holders</t>
    </r>
    <phoneticPr fontId="2"/>
  </si>
  <si>
    <t xml:space="preserve">  Dividends paid</t>
    <phoneticPr fontId="2"/>
  </si>
  <si>
    <r>
      <rPr>
        <sz val="12"/>
        <rFont val="ＭＳ Ｐゴシック"/>
        <family val="3"/>
        <charset val="128"/>
      </rPr>
      <t>　</t>
    </r>
    <r>
      <rPr>
        <sz val="12"/>
        <rFont val="Arial"/>
        <family val="2"/>
      </rPr>
      <t>Dividends paid to non-controlling interest holders</t>
    </r>
    <phoneticPr fontId="2"/>
  </si>
  <si>
    <r>
      <rPr>
        <b/>
        <sz val="14"/>
        <rFont val="ＭＳ Ｐゴシック"/>
        <family val="3"/>
        <charset val="128"/>
      </rPr>
      <t>　</t>
    </r>
    <r>
      <rPr>
        <b/>
        <sz val="14"/>
        <rFont val="Arial"/>
        <family val="2"/>
      </rPr>
      <t xml:space="preserve"> Net cash provided (used) by/in financing activities</t>
    </r>
    <phoneticPr fontId="2"/>
  </si>
  <si>
    <t>Cash and cash equivalents at beginning of year</t>
    <phoneticPr fontId="2"/>
  </si>
  <si>
    <t>Effect of exchange rate changes on cash and cash equivalents</t>
    <phoneticPr fontId="2"/>
  </si>
  <si>
    <t>Cash and cash equivalents at end of year</t>
    <phoneticPr fontId="2"/>
  </si>
  <si>
    <r>
      <rPr>
        <b/>
        <sz val="13"/>
        <rFont val="ＭＳ Ｐゴシック"/>
        <family val="3"/>
        <charset val="128"/>
      </rPr>
      <t xml:space="preserve">  </t>
    </r>
    <r>
      <rPr>
        <b/>
        <sz val="13"/>
        <rFont val="Arial"/>
        <family val="2"/>
      </rPr>
      <t>Owners of the company</t>
    </r>
    <phoneticPr fontId="2"/>
  </si>
  <si>
    <t xml:space="preserve">  Owners of the company</t>
    <phoneticPr fontId="2"/>
  </si>
  <si>
    <r>
      <rPr>
        <sz val="12"/>
        <rFont val="ＭＳ Ｐゴシック"/>
        <family val="3"/>
        <charset val="128"/>
      </rPr>
      <t>　</t>
    </r>
    <r>
      <rPr>
        <sz val="12"/>
        <rFont val="Arial"/>
        <family val="2"/>
      </rPr>
      <t>Impairment loss on fixed assets</t>
    </r>
    <phoneticPr fontId="2"/>
  </si>
  <si>
    <t>Operating profit</t>
    <phoneticPr fontId="2"/>
  </si>
  <si>
    <t xml:space="preserve">  Other financial income</t>
    <phoneticPr fontId="2"/>
  </si>
  <si>
    <t xml:space="preserve">  Other financial costs</t>
    <phoneticPr fontId="2"/>
  </si>
  <si>
    <t>-</t>
    <phoneticPr fontId="2"/>
  </si>
  <si>
    <r>
      <rPr>
        <sz val="12"/>
        <rFont val="ＭＳ Ｐゴシック"/>
        <family val="3"/>
        <charset val="128"/>
      </rPr>
      <t>　</t>
    </r>
    <r>
      <rPr>
        <sz val="12"/>
        <rFont val="Arial"/>
        <family val="2"/>
      </rPr>
      <t>Time deposits</t>
    </r>
    <phoneticPr fontId="2"/>
  </si>
  <si>
    <r>
      <rPr>
        <sz val="12"/>
        <rFont val="ＭＳ Ｐゴシック"/>
        <family val="3"/>
        <charset val="128"/>
      </rPr>
      <t>　</t>
    </r>
    <r>
      <rPr>
        <sz val="12"/>
        <rFont val="Arial"/>
        <family val="2"/>
      </rPr>
      <t>Income tax receivables</t>
    </r>
    <phoneticPr fontId="2"/>
  </si>
  <si>
    <r>
      <rPr>
        <sz val="12"/>
        <rFont val="ＭＳ Ｐゴシック"/>
        <family val="3"/>
        <charset val="128"/>
      </rPr>
      <t>　</t>
    </r>
    <r>
      <rPr>
        <sz val="12"/>
        <rFont val="Arial"/>
        <family val="2"/>
      </rPr>
      <t>Investment property</t>
    </r>
    <phoneticPr fontId="2"/>
  </si>
  <si>
    <t>Total non-current assets</t>
    <phoneticPr fontId="2"/>
  </si>
  <si>
    <r>
      <rPr>
        <sz val="12"/>
        <rFont val="ＭＳ Ｐゴシック"/>
        <family val="3"/>
        <charset val="128"/>
      </rPr>
      <t>　</t>
    </r>
    <r>
      <rPr>
        <sz val="12"/>
        <rFont val="Arial"/>
        <family val="2"/>
      </rPr>
      <t>Income tax payables</t>
    </r>
    <phoneticPr fontId="2"/>
  </si>
  <si>
    <r>
      <rPr>
        <sz val="12"/>
        <rFont val="ＭＳ Ｐゴシック"/>
        <family val="3"/>
        <charset val="128"/>
      </rPr>
      <t>　</t>
    </r>
    <r>
      <rPr>
        <sz val="12"/>
        <rFont val="Arial"/>
        <family val="2"/>
      </rPr>
      <t>Other non-current liabilities</t>
    </r>
    <phoneticPr fontId="2"/>
  </si>
  <si>
    <t>Total non-current liabilities</t>
    <phoneticPr fontId="2"/>
  </si>
  <si>
    <r>
      <rPr>
        <sz val="12"/>
        <rFont val="ＭＳ Ｐゴシック"/>
        <family val="3"/>
        <charset val="128"/>
      </rPr>
      <t>　</t>
    </r>
    <r>
      <rPr>
        <sz val="12"/>
        <rFont val="Arial"/>
        <family val="2"/>
      </rPr>
      <t>Share capital</t>
    </r>
    <phoneticPr fontId="2"/>
  </si>
  <si>
    <t>Total liabilities and equity</t>
    <phoneticPr fontId="2"/>
  </si>
  <si>
    <r>
      <rPr>
        <sz val="12"/>
        <rFont val="ＭＳ Ｐゴシック"/>
        <family val="3"/>
        <charset val="128"/>
      </rPr>
      <t>　</t>
    </r>
    <r>
      <rPr>
        <sz val="12"/>
        <rFont val="Arial"/>
        <family val="2"/>
      </rPr>
      <t>Impairment losses on fixed assets</t>
    </r>
    <phoneticPr fontId="2"/>
  </si>
  <si>
    <t>(companies)</t>
    <phoneticPr fontId="2"/>
  </si>
  <si>
    <t>FY2003</t>
    <phoneticPr fontId="2"/>
  </si>
  <si>
    <t>FY2004</t>
    <phoneticPr fontId="2"/>
  </si>
  <si>
    <t>FY2005</t>
    <phoneticPr fontId="2"/>
  </si>
  <si>
    <t>FY2006</t>
  </si>
  <si>
    <t>FY2008</t>
  </si>
  <si>
    <t>FY2009</t>
    <phoneticPr fontId="2"/>
  </si>
  <si>
    <t>FY2010</t>
    <phoneticPr fontId="2"/>
  </si>
  <si>
    <t>FY2011</t>
    <phoneticPr fontId="2"/>
  </si>
  <si>
    <t>Consolidated
subsidiaries</t>
    <phoneticPr fontId="2"/>
  </si>
  <si>
    <t>Companies accounted for by the equity-method</t>
    <phoneticPr fontId="2"/>
  </si>
  <si>
    <t>Total</t>
    <phoneticPr fontId="2"/>
  </si>
  <si>
    <t>Domestic</t>
    <phoneticPr fontId="2"/>
  </si>
  <si>
    <t>Overseas</t>
    <phoneticPr fontId="2"/>
  </si>
  <si>
    <r>
      <rPr>
        <sz val="11"/>
        <rFont val="ＭＳ Ｐゴシック"/>
        <family val="3"/>
        <charset val="128"/>
      </rPr>
      <t>（</t>
    </r>
    <r>
      <rPr>
        <sz val="11"/>
        <rFont val="Arial"/>
        <family val="2"/>
      </rPr>
      <t>% of Profitable</t>
    </r>
    <r>
      <rPr>
        <sz val="11"/>
        <rFont val="ＭＳ Ｐゴシック"/>
        <family val="3"/>
        <charset val="128"/>
      </rPr>
      <t>）</t>
    </r>
    <phoneticPr fontId="2"/>
  </si>
  <si>
    <r>
      <t>（</t>
    </r>
    <r>
      <rPr>
        <sz val="11"/>
        <rFont val="Arial"/>
        <family val="2"/>
      </rPr>
      <t>74%</t>
    </r>
    <r>
      <rPr>
        <sz val="11"/>
        <rFont val="ＭＳ Ｐゴシック"/>
        <family val="3"/>
        <charset val="128"/>
      </rPr>
      <t>）</t>
    </r>
    <phoneticPr fontId="2"/>
  </si>
  <si>
    <t>(75%)</t>
    <phoneticPr fontId="2"/>
  </si>
  <si>
    <r>
      <rPr>
        <sz val="11"/>
        <rFont val="ＭＳ Ｐゴシック"/>
        <family val="3"/>
        <charset val="128"/>
      </rPr>
      <t>（</t>
    </r>
    <r>
      <rPr>
        <sz val="11"/>
        <rFont val="Arial"/>
        <family val="2"/>
      </rPr>
      <t>73%</t>
    </r>
    <r>
      <rPr>
        <sz val="11"/>
        <rFont val="ＭＳ Ｐゴシック"/>
        <family val="3"/>
        <charset val="128"/>
      </rPr>
      <t>）</t>
    </r>
    <phoneticPr fontId="2"/>
  </si>
  <si>
    <t>(72%)</t>
    <phoneticPr fontId="2"/>
  </si>
  <si>
    <t>(65%)</t>
    <phoneticPr fontId="2"/>
  </si>
  <si>
    <t>(69%)</t>
    <phoneticPr fontId="2"/>
  </si>
  <si>
    <t>(67%)</t>
    <phoneticPr fontId="2"/>
  </si>
  <si>
    <t>(71%)</t>
    <phoneticPr fontId="2"/>
  </si>
  <si>
    <t>Profit</t>
    <phoneticPr fontId="2"/>
  </si>
  <si>
    <t>Loss</t>
    <phoneticPr fontId="2"/>
  </si>
  <si>
    <r>
      <t>Domestic</t>
    </r>
    <r>
      <rPr>
        <sz val="12"/>
        <rFont val="ＭＳ Ｐゴシック"/>
        <family val="3"/>
        <charset val="128"/>
      </rPr>
      <t>（</t>
    </r>
    <r>
      <rPr>
        <sz val="12"/>
        <rFont val="Arial"/>
        <family val="2"/>
      </rPr>
      <t>Consolidated subsidiaries</t>
    </r>
    <r>
      <rPr>
        <sz val="12"/>
        <rFont val="ＭＳ Ｐゴシック"/>
        <family val="3"/>
        <charset val="128"/>
      </rPr>
      <t>）</t>
    </r>
    <phoneticPr fontId="2"/>
  </si>
  <si>
    <r>
      <t>Overseas</t>
    </r>
    <r>
      <rPr>
        <sz val="12"/>
        <rFont val="ＭＳ Ｐゴシック"/>
        <family val="3"/>
        <charset val="128"/>
      </rPr>
      <t>（</t>
    </r>
    <r>
      <rPr>
        <sz val="12"/>
        <rFont val="Arial"/>
        <family val="2"/>
      </rPr>
      <t>Consolidated subsidiaries</t>
    </r>
    <r>
      <rPr>
        <sz val="12"/>
        <rFont val="ＭＳ Ｐゴシック"/>
        <family val="3"/>
        <charset val="128"/>
      </rPr>
      <t>）</t>
    </r>
    <phoneticPr fontId="2"/>
  </si>
  <si>
    <r>
      <t xml:space="preserve">Domestic
</t>
    </r>
    <r>
      <rPr>
        <sz val="12"/>
        <rFont val="ＭＳ Ｐゴシック"/>
        <family val="3"/>
        <charset val="128"/>
      </rPr>
      <t>（</t>
    </r>
    <r>
      <rPr>
        <sz val="12"/>
        <rFont val="Arial"/>
        <family val="2"/>
      </rPr>
      <t>Companies accounted for by the equity-method</t>
    </r>
    <r>
      <rPr>
        <sz val="12"/>
        <rFont val="ＭＳ Ｐゴシック"/>
        <family val="3"/>
        <charset val="128"/>
      </rPr>
      <t>）</t>
    </r>
    <phoneticPr fontId="2"/>
  </si>
  <si>
    <r>
      <t xml:space="preserve">Overseas
</t>
    </r>
    <r>
      <rPr>
        <sz val="12"/>
        <rFont val="ＭＳ Ｐゴシック"/>
        <family val="3"/>
        <charset val="128"/>
      </rPr>
      <t>（</t>
    </r>
    <r>
      <rPr>
        <sz val="12"/>
        <rFont val="Arial"/>
        <family val="2"/>
      </rPr>
      <t>Companies accounted for by the equity-method</t>
    </r>
    <r>
      <rPr>
        <sz val="12"/>
        <rFont val="ＭＳ Ｐゴシック"/>
        <family val="3"/>
        <charset val="128"/>
      </rPr>
      <t>）</t>
    </r>
    <phoneticPr fontId="2"/>
  </si>
  <si>
    <t>FY2013</t>
    <phoneticPr fontId="2"/>
  </si>
  <si>
    <r>
      <t>1-1.</t>
    </r>
    <r>
      <rPr>
        <b/>
        <sz val="14"/>
        <rFont val="ＭＳ Ｐゴシック"/>
        <family val="3"/>
        <charset val="128"/>
      </rPr>
      <t>　</t>
    </r>
    <r>
      <rPr>
        <b/>
        <sz val="14"/>
        <rFont val="Arial"/>
        <family val="2"/>
      </rPr>
      <t>Change of Consolidated Statements of Income</t>
    </r>
    <r>
      <rPr>
        <b/>
        <sz val="14"/>
        <rFont val="ＭＳ Ｐゴシック"/>
        <family val="3"/>
        <charset val="128"/>
      </rPr>
      <t>【</t>
    </r>
    <r>
      <rPr>
        <b/>
        <sz val="14"/>
        <rFont val="Arial"/>
        <family val="2"/>
      </rPr>
      <t>J-GAAP</t>
    </r>
    <r>
      <rPr>
        <b/>
        <sz val="14"/>
        <rFont val="ＭＳ Ｐゴシック"/>
        <family val="3"/>
        <charset val="128"/>
      </rPr>
      <t>】</t>
    </r>
    <phoneticPr fontId="2"/>
  </si>
  <si>
    <r>
      <rPr>
        <sz val="14"/>
        <rFont val="ＭＳ Ｐゴシック"/>
        <family val="3"/>
        <charset val="128"/>
      </rPr>
      <t>（</t>
    </r>
    <r>
      <rPr>
        <sz val="14"/>
        <rFont val="Arial"/>
        <family val="2"/>
      </rPr>
      <t>Millions of Yen</t>
    </r>
    <r>
      <rPr>
        <sz val="14"/>
        <rFont val="ＭＳ Ｐゴシック"/>
        <family val="3"/>
        <charset val="128"/>
      </rPr>
      <t>）</t>
    </r>
    <phoneticPr fontId="2"/>
  </si>
  <si>
    <t>FY2003</t>
    <phoneticPr fontId="2"/>
  </si>
  <si>
    <t>FY2004</t>
    <phoneticPr fontId="2"/>
  </si>
  <si>
    <t>FY2005</t>
    <phoneticPr fontId="2"/>
  </si>
  <si>
    <t>FY2006</t>
    <phoneticPr fontId="2"/>
  </si>
  <si>
    <t>FY2007</t>
    <phoneticPr fontId="2"/>
  </si>
  <si>
    <t>FY2008</t>
    <phoneticPr fontId="2"/>
  </si>
  <si>
    <t>FY2009</t>
    <phoneticPr fontId="2"/>
  </si>
  <si>
    <t>FY2010</t>
    <phoneticPr fontId="2"/>
  </si>
  <si>
    <t>FY2011</t>
    <phoneticPr fontId="2"/>
  </si>
  <si>
    <t>FY2012</t>
    <phoneticPr fontId="2"/>
  </si>
  <si>
    <t>Net sales</t>
    <phoneticPr fontId="2"/>
  </si>
  <si>
    <t>Cost of sales</t>
    <phoneticPr fontId="2"/>
  </si>
  <si>
    <t>Gross profit</t>
    <phoneticPr fontId="2"/>
  </si>
  <si>
    <t>Selling, general and administrative expenses</t>
    <phoneticPr fontId="2"/>
  </si>
  <si>
    <t>Operating income</t>
  </si>
  <si>
    <r>
      <rPr>
        <sz val="12"/>
        <rFont val="ＭＳ Ｐゴシック"/>
        <family val="3"/>
        <charset val="128"/>
      </rPr>
      <t>　</t>
    </r>
    <r>
      <rPr>
        <sz val="12"/>
        <rFont val="Arial"/>
        <family val="2"/>
      </rPr>
      <t>Interest income</t>
    </r>
  </si>
  <si>
    <r>
      <rPr>
        <sz val="12"/>
        <rFont val="ＭＳ Ｐゴシック"/>
        <family val="3"/>
        <charset val="128"/>
      </rPr>
      <t>　</t>
    </r>
    <r>
      <rPr>
        <sz val="12"/>
        <rFont val="Arial"/>
        <family val="2"/>
      </rPr>
      <t>Dividends income</t>
    </r>
  </si>
  <si>
    <r>
      <rPr>
        <sz val="12"/>
        <rFont val="ＭＳ Ｐゴシック"/>
        <family val="3"/>
        <charset val="128"/>
      </rPr>
      <t>　</t>
    </r>
    <r>
      <rPr>
        <sz val="12"/>
        <rFont val="Arial"/>
        <family val="2"/>
      </rPr>
      <t>Equity in earnings of affiliates</t>
    </r>
    <phoneticPr fontId="2"/>
  </si>
  <si>
    <r>
      <rPr>
        <sz val="12"/>
        <rFont val="ＭＳ Ｐゴシック"/>
        <family val="3"/>
        <charset val="128"/>
      </rPr>
      <t>　</t>
    </r>
    <r>
      <rPr>
        <sz val="12"/>
        <rFont val="Arial"/>
        <family val="2"/>
      </rPr>
      <t>Gain on sales of investment securities</t>
    </r>
    <phoneticPr fontId="2"/>
  </si>
  <si>
    <t>-</t>
    <phoneticPr fontId="2"/>
  </si>
  <si>
    <r>
      <rPr>
        <sz val="12"/>
        <rFont val="ＭＳ Ｐゴシック"/>
        <family val="3"/>
        <charset val="128"/>
      </rPr>
      <t>　</t>
    </r>
    <r>
      <rPr>
        <sz val="12"/>
        <rFont val="Arial"/>
        <family val="2"/>
      </rPr>
      <t>Penalty income</t>
    </r>
    <phoneticPr fontId="2"/>
  </si>
  <si>
    <r>
      <rPr>
        <sz val="12"/>
        <rFont val="ＭＳ Ｐゴシック"/>
        <family val="3"/>
        <charset val="128"/>
      </rPr>
      <t>　</t>
    </r>
    <r>
      <rPr>
        <sz val="12"/>
        <rFont val="Arial"/>
        <family val="2"/>
      </rPr>
      <t>Foreign exchange gains</t>
    </r>
    <phoneticPr fontId="2"/>
  </si>
  <si>
    <r>
      <rPr>
        <sz val="12"/>
        <rFont val="ＭＳ Ｐゴシック"/>
        <family val="3"/>
        <charset val="128"/>
      </rPr>
      <t>　</t>
    </r>
    <r>
      <rPr>
        <sz val="12"/>
        <rFont val="Arial"/>
        <family val="2"/>
      </rPr>
      <t>Other</t>
    </r>
  </si>
  <si>
    <r>
      <rPr>
        <b/>
        <sz val="13"/>
        <rFont val="ＭＳ Ｐゴシック"/>
        <family val="3"/>
        <charset val="128"/>
      </rPr>
      <t>　</t>
    </r>
    <r>
      <rPr>
        <b/>
        <sz val="13"/>
        <rFont val="Arial"/>
        <family val="2"/>
      </rPr>
      <t>Total non-operating income</t>
    </r>
    <phoneticPr fontId="2"/>
  </si>
  <si>
    <r>
      <rPr>
        <sz val="12"/>
        <rFont val="ＭＳ Ｐゴシック"/>
        <family val="3"/>
        <charset val="128"/>
      </rPr>
      <t>　</t>
    </r>
    <r>
      <rPr>
        <sz val="12"/>
        <rFont val="Arial"/>
        <family val="2"/>
      </rPr>
      <t>Interest expenses</t>
    </r>
  </si>
  <si>
    <r>
      <rPr>
        <sz val="12"/>
        <rFont val="ＭＳ Ｐゴシック"/>
        <family val="3"/>
        <charset val="128"/>
      </rPr>
      <t>　</t>
    </r>
    <r>
      <rPr>
        <sz val="12"/>
        <rFont val="Arial"/>
        <family val="2"/>
      </rPr>
      <t>Interest on commercial papers</t>
    </r>
    <phoneticPr fontId="2"/>
  </si>
  <si>
    <r>
      <rPr>
        <sz val="12"/>
        <rFont val="ＭＳ Ｐゴシック"/>
        <family val="3"/>
        <charset val="128"/>
      </rPr>
      <t>　</t>
    </r>
    <r>
      <rPr>
        <sz val="12"/>
        <rFont val="Arial"/>
        <family val="2"/>
      </rPr>
      <t>Foreign exchange losses</t>
    </r>
  </si>
  <si>
    <t xml:space="preserve">  Loss on valuation of derivatives</t>
    <phoneticPr fontId="2"/>
  </si>
  <si>
    <r>
      <rPr>
        <b/>
        <sz val="13"/>
        <rFont val="ＭＳ Ｐゴシック"/>
        <family val="3"/>
        <charset val="128"/>
      </rPr>
      <t>　</t>
    </r>
    <r>
      <rPr>
        <b/>
        <sz val="13"/>
        <rFont val="Arial"/>
        <family val="2"/>
      </rPr>
      <t>Total non-operating expenses</t>
    </r>
    <phoneticPr fontId="2"/>
  </si>
  <si>
    <t>Ordinary Income</t>
    <phoneticPr fontId="2"/>
  </si>
  <si>
    <t>Extraordinary income/losses - net</t>
    <phoneticPr fontId="2"/>
  </si>
  <si>
    <t>Income before income taxes and minority interests</t>
  </si>
  <si>
    <t>Income taxes-current</t>
  </si>
  <si>
    <t>Income taxes-deferred</t>
  </si>
  <si>
    <t>Income before minority interests</t>
    <phoneticPr fontId="2"/>
  </si>
  <si>
    <t>‐</t>
    <phoneticPr fontId="2"/>
  </si>
  <si>
    <t>Minority interests in income</t>
  </si>
  <si>
    <t>Net income</t>
    <phoneticPr fontId="2"/>
  </si>
  <si>
    <r>
      <t>2-1.</t>
    </r>
    <r>
      <rPr>
        <b/>
        <sz val="14"/>
        <rFont val="ＭＳ Ｐゴシック"/>
        <family val="3"/>
        <charset val="128"/>
      </rPr>
      <t>　</t>
    </r>
    <r>
      <rPr>
        <b/>
        <sz val="14"/>
        <rFont val="Arial"/>
        <family val="2"/>
      </rPr>
      <t>Change of Consolidated Statements of Comprehensive Income</t>
    </r>
    <r>
      <rPr>
        <b/>
        <sz val="14"/>
        <rFont val="ＭＳ Ｐゴシック"/>
        <family val="3"/>
        <charset val="128"/>
      </rPr>
      <t>【</t>
    </r>
    <r>
      <rPr>
        <b/>
        <sz val="14"/>
        <rFont val="Arial"/>
        <family val="2"/>
      </rPr>
      <t>J-GAAP</t>
    </r>
    <r>
      <rPr>
        <b/>
        <sz val="14"/>
        <rFont val="ＭＳ Ｐゴシック"/>
        <family val="3"/>
        <charset val="128"/>
      </rPr>
      <t>】</t>
    </r>
    <phoneticPr fontId="2"/>
  </si>
  <si>
    <t>Other comprehensive income</t>
    <phoneticPr fontId="2"/>
  </si>
  <si>
    <r>
      <rPr>
        <sz val="12"/>
        <rFont val="ＭＳ Ｐゴシック"/>
        <family val="3"/>
        <charset val="128"/>
      </rPr>
      <t>　</t>
    </r>
    <r>
      <rPr>
        <sz val="12"/>
        <rFont val="Arial"/>
        <family val="2"/>
      </rPr>
      <t>Valuation difference on available-for-sale
  securities</t>
    </r>
    <phoneticPr fontId="2"/>
  </si>
  <si>
    <r>
      <rPr>
        <sz val="12"/>
        <rFont val="ＭＳ Ｐゴシック"/>
        <family val="3"/>
        <charset val="128"/>
      </rPr>
      <t>　</t>
    </r>
    <r>
      <rPr>
        <sz val="12"/>
        <rFont val="Arial"/>
        <family val="2"/>
      </rPr>
      <t>Deferred gains or losses on hedges</t>
    </r>
    <phoneticPr fontId="2"/>
  </si>
  <si>
    <r>
      <rPr>
        <sz val="12"/>
        <rFont val="ＭＳ Ｐゴシック"/>
        <family val="3"/>
        <charset val="128"/>
      </rPr>
      <t>　</t>
    </r>
    <r>
      <rPr>
        <sz val="12"/>
        <rFont val="Arial"/>
        <family val="2"/>
      </rPr>
      <t>Revaluation reserve for land</t>
    </r>
    <phoneticPr fontId="2"/>
  </si>
  <si>
    <r>
      <rPr>
        <sz val="12"/>
        <rFont val="ＭＳ Ｐゴシック"/>
        <family val="3"/>
        <charset val="128"/>
      </rPr>
      <t>　</t>
    </r>
    <r>
      <rPr>
        <sz val="12"/>
        <rFont val="Arial"/>
        <family val="2"/>
      </rPr>
      <t>Foreign currency translation adjustment</t>
    </r>
    <phoneticPr fontId="2"/>
  </si>
  <si>
    <r>
      <rPr>
        <sz val="12"/>
        <rFont val="ＭＳ Ｐゴシック"/>
        <family val="3"/>
        <charset val="128"/>
      </rPr>
      <t>　</t>
    </r>
    <r>
      <rPr>
        <sz val="12"/>
        <rFont val="Arial"/>
        <family val="2"/>
      </rPr>
      <t>Unfunded retirement benefit obligation  with
  respect to foreign consolidated companies</t>
    </r>
    <phoneticPr fontId="2"/>
  </si>
  <si>
    <r>
      <rPr>
        <sz val="12"/>
        <rFont val="ＭＳ Ｐゴシック"/>
        <family val="3"/>
        <charset val="128"/>
      </rPr>
      <t>　</t>
    </r>
    <r>
      <rPr>
        <sz val="12"/>
        <rFont val="Arial"/>
        <family val="2"/>
      </rPr>
      <t>Shere of other comprehensive income of 
  associates accounted for using equity mettod</t>
    </r>
    <phoneticPr fontId="2"/>
  </si>
  <si>
    <t>comprehensive income</t>
    <phoneticPr fontId="2"/>
  </si>
  <si>
    <r>
      <rPr>
        <sz val="12"/>
        <rFont val="ＭＳ Ｐゴシック"/>
        <family val="3"/>
        <charset val="128"/>
      </rPr>
      <t>　（</t>
    </r>
    <r>
      <rPr>
        <sz val="12"/>
        <rFont val="Arial"/>
        <family val="2"/>
      </rPr>
      <t>comprehensive income attributable to</t>
    </r>
    <r>
      <rPr>
        <sz val="12"/>
        <rFont val="ＭＳ Ｐゴシック"/>
        <family val="3"/>
        <charset val="128"/>
      </rPr>
      <t>）</t>
    </r>
    <phoneticPr fontId="2"/>
  </si>
  <si>
    <r>
      <rPr>
        <sz val="12"/>
        <rFont val="ＭＳ Ｐゴシック"/>
        <family val="3"/>
        <charset val="128"/>
      </rPr>
      <t>　</t>
    </r>
    <r>
      <rPr>
        <sz val="12"/>
        <rFont val="Arial"/>
        <family val="2"/>
      </rPr>
      <t>Comprehensive income attributable to
  owners of the parent</t>
    </r>
    <phoneticPr fontId="2"/>
  </si>
  <si>
    <r>
      <rPr>
        <sz val="12"/>
        <rFont val="ＭＳ Ｐゴシック"/>
        <family val="3"/>
        <charset val="128"/>
      </rPr>
      <t>　</t>
    </r>
    <r>
      <rPr>
        <sz val="12"/>
        <rFont val="Arial"/>
        <family val="2"/>
      </rPr>
      <t>Comprehensive income attributable to 
  minority interests</t>
    </r>
    <phoneticPr fontId="2"/>
  </si>
  <si>
    <r>
      <t>3</t>
    </r>
    <r>
      <rPr>
        <b/>
        <sz val="14"/>
        <rFont val="ＭＳ Ｐゴシック"/>
        <family val="3"/>
        <charset val="128"/>
      </rPr>
      <t>‐</t>
    </r>
    <r>
      <rPr>
        <b/>
        <sz val="14"/>
        <rFont val="Arial"/>
        <family val="2"/>
      </rPr>
      <t>1.</t>
    </r>
    <r>
      <rPr>
        <b/>
        <sz val="14"/>
        <rFont val="ＭＳ Ｐゴシック"/>
        <family val="3"/>
        <charset val="128"/>
      </rPr>
      <t>　</t>
    </r>
    <r>
      <rPr>
        <b/>
        <sz val="14"/>
        <rFont val="Arial"/>
        <family val="2"/>
      </rPr>
      <t>Change of Consolidated Extraordinary income/loss - net</t>
    </r>
    <r>
      <rPr>
        <b/>
        <sz val="14"/>
        <rFont val="ＭＳ Ｐゴシック"/>
        <family val="3"/>
        <charset val="128"/>
      </rPr>
      <t>【</t>
    </r>
    <r>
      <rPr>
        <b/>
        <sz val="14"/>
        <rFont val="Arial"/>
        <family val="2"/>
      </rPr>
      <t>J-GAAP</t>
    </r>
    <r>
      <rPr>
        <b/>
        <sz val="14"/>
        <rFont val="ＭＳ Ｐゴシック"/>
        <family val="3"/>
        <charset val="128"/>
      </rPr>
      <t>】</t>
    </r>
    <phoneticPr fontId="2"/>
  </si>
  <si>
    <t xml:space="preserve"> Extraordinary income</t>
    <phoneticPr fontId="2"/>
  </si>
  <si>
    <r>
      <rPr>
        <sz val="12"/>
        <rFont val="ＭＳ Ｐゴシック"/>
        <family val="3"/>
        <charset val="128"/>
      </rPr>
      <t>　</t>
    </r>
    <r>
      <rPr>
        <sz val="12"/>
        <rFont val="Arial"/>
        <family val="2"/>
      </rPr>
      <t>Gain on sales of noncurrent assets</t>
    </r>
    <phoneticPr fontId="2"/>
  </si>
  <si>
    <r>
      <rPr>
        <sz val="12"/>
        <rFont val="ＭＳ Ｐゴシック"/>
        <family val="3"/>
        <charset val="128"/>
      </rPr>
      <t>　</t>
    </r>
    <r>
      <rPr>
        <sz val="12"/>
        <rFont val="Arial"/>
        <family val="2"/>
      </rPr>
      <t>Gain on sales of real estate for investment</t>
    </r>
    <phoneticPr fontId="2"/>
  </si>
  <si>
    <r>
      <rPr>
        <sz val="12"/>
        <rFont val="ＭＳ Ｐゴシック"/>
        <family val="3"/>
        <charset val="128"/>
      </rPr>
      <t>　</t>
    </r>
    <r>
      <rPr>
        <sz val="12"/>
        <rFont val="Arial"/>
        <family val="2"/>
      </rPr>
      <t>Gain on sales of equity investment 
   without stock</t>
    </r>
    <phoneticPr fontId="2"/>
  </si>
  <si>
    <r>
      <rPr>
        <sz val="12"/>
        <rFont val="ＭＳ Ｐゴシック"/>
        <family val="3"/>
        <charset val="128"/>
      </rPr>
      <t>　</t>
    </r>
    <r>
      <rPr>
        <sz val="12"/>
        <rFont val="Arial"/>
        <family val="2"/>
      </rPr>
      <t>Gain on change in equity</t>
    </r>
    <phoneticPr fontId="2"/>
  </si>
  <si>
    <r>
      <rPr>
        <sz val="12"/>
        <rFont val="ＭＳ Ｐゴシック"/>
        <family val="3"/>
        <charset val="128"/>
      </rPr>
      <t>　</t>
    </r>
    <r>
      <rPr>
        <sz val="12"/>
        <rFont val="Arial"/>
        <family val="2"/>
      </rPr>
      <t>Gain on negative goodwill</t>
    </r>
    <phoneticPr fontId="2"/>
  </si>
  <si>
    <r>
      <rPr>
        <sz val="12"/>
        <rFont val="ＭＳ Ｐゴシック"/>
        <family val="3"/>
        <charset val="128"/>
      </rPr>
      <t>　</t>
    </r>
    <r>
      <rPr>
        <sz val="12"/>
        <rFont val="Arial"/>
        <family val="2"/>
      </rPr>
      <t>Gain on step acquisitions</t>
    </r>
    <phoneticPr fontId="2"/>
  </si>
  <si>
    <r>
      <rPr>
        <sz val="12"/>
        <rFont val="ＭＳ Ｐゴシック"/>
        <family val="3"/>
        <charset val="128"/>
      </rPr>
      <t>　</t>
    </r>
    <r>
      <rPr>
        <sz val="12"/>
        <rFont val="Arial"/>
        <family val="2"/>
      </rPr>
      <t>Reversal of allowance for doubtful
  accounts</t>
    </r>
    <phoneticPr fontId="2"/>
  </si>
  <si>
    <r>
      <rPr>
        <sz val="12"/>
        <rFont val="ＭＳ Ｐゴシック"/>
        <family val="3"/>
        <charset val="128"/>
      </rPr>
      <t>　</t>
    </r>
    <r>
      <rPr>
        <sz val="12"/>
        <rFont val="Arial"/>
        <family val="2"/>
      </rPr>
      <t>Gain on sale of certain overseas 
   receivables</t>
    </r>
    <phoneticPr fontId="2"/>
  </si>
  <si>
    <r>
      <rPr>
        <sz val="12"/>
        <rFont val="ＭＳ Ｐゴシック"/>
        <family val="3"/>
        <charset val="128"/>
      </rPr>
      <t>　</t>
    </r>
    <r>
      <rPr>
        <sz val="12"/>
        <rFont val="Arial"/>
        <family val="2"/>
      </rPr>
      <t>Gain on bad debts recovered</t>
    </r>
    <phoneticPr fontId="2"/>
  </si>
  <si>
    <t xml:space="preserve">  Gain on liquidation of subsidiaries and  
  affiliates</t>
    <phoneticPr fontId="2"/>
  </si>
  <si>
    <t xml:space="preserve">  Adjustment for hyperinflationary economies</t>
    <phoneticPr fontId="2"/>
  </si>
  <si>
    <t xml:space="preserve">  Reversal of allowance for retirement benefits</t>
    <phoneticPr fontId="2"/>
  </si>
  <si>
    <t xml:space="preserve"> Extraordinary loss</t>
    <phoneticPr fontId="2"/>
  </si>
  <si>
    <r>
      <rPr>
        <sz val="12"/>
        <rFont val="ＭＳ Ｐゴシック"/>
        <family val="3"/>
        <charset val="128"/>
      </rPr>
      <t>　</t>
    </r>
    <r>
      <rPr>
        <sz val="12"/>
        <rFont val="Arial"/>
        <family val="2"/>
      </rPr>
      <t>Loss on sales and retirement of
   noncurrent assets</t>
    </r>
    <phoneticPr fontId="2"/>
  </si>
  <si>
    <r>
      <rPr>
        <sz val="12"/>
        <rFont val="ＭＳ Ｐゴシック"/>
        <family val="3"/>
        <charset val="128"/>
      </rPr>
      <t>　</t>
    </r>
    <r>
      <rPr>
        <sz val="12"/>
        <rFont val="Arial"/>
        <family val="2"/>
      </rPr>
      <t>Loss on sales of real estate for investment</t>
    </r>
    <phoneticPr fontId="2"/>
  </si>
  <si>
    <r>
      <rPr>
        <sz val="12"/>
        <rFont val="ＭＳ Ｐゴシック"/>
        <family val="3"/>
        <charset val="128"/>
      </rPr>
      <t>　</t>
    </r>
    <r>
      <rPr>
        <sz val="12"/>
        <rFont val="Arial"/>
        <family val="2"/>
      </rPr>
      <t>Impairment loss</t>
    </r>
    <phoneticPr fontId="2"/>
  </si>
  <si>
    <r>
      <rPr>
        <sz val="12"/>
        <rFont val="ＭＳ Ｐゴシック"/>
        <family val="3"/>
        <charset val="128"/>
      </rPr>
      <t>　</t>
    </r>
    <r>
      <rPr>
        <sz val="12"/>
        <rFont val="Arial"/>
        <family val="2"/>
      </rPr>
      <t>Loss on sales of investment securities</t>
    </r>
    <phoneticPr fontId="2"/>
  </si>
  <si>
    <r>
      <rPr>
        <sz val="12"/>
        <rFont val="ＭＳ Ｐゴシック"/>
        <family val="3"/>
        <charset val="128"/>
      </rPr>
      <t>　</t>
    </r>
    <r>
      <rPr>
        <sz val="12"/>
        <rFont val="Arial"/>
        <family val="2"/>
      </rPr>
      <t>Loss on sales of equity investment 
   without stock</t>
    </r>
    <phoneticPr fontId="2"/>
  </si>
  <si>
    <r>
      <rPr>
        <sz val="12"/>
        <rFont val="ＭＳ Ｐゴシック"/>
        <family val="3"/>
        <charset val="128"/>
      </rPr>
      <t>　</t>
    </r>
    <r>
      <rPr>
        <sz val="12"/>
        <rFont val="Arial"/>
        <family val="2"/>
      </rPr>
      <t>Loss on revaluation of securities</t>
    </r>
    <phoneticPr fontId="2"/>
  </si>
  <si>
    <r>
      <rPr>
        <sz val="12"/>
        <rFont val="ＭＳ Ｐゴシック"/>
        <family val="3"/>
        <charset val="128"/>
      </rPr>
      <t>　</t>
    </r>
    <r>
      <rPr>
        <sz val="12"/>
        <rFont val="Arial"/>
        <family val="2"/>
      </rPr>
      <t>Revaluation loss on property &amp; equipment</t>
    </r>
    <phoneticPr fontId="2"/>
  </si>
  <si>
    <r>
      <rPr>
        <sz val="12"/>
        <rFont val="ＭＳ Ｐゴシック"/>
        <family val="3"/>
        <charset val="128"/>
      </rPr>
      <t>　</t>
    </r>
    <r>
      <rPr>
        <sz val="12"/>
        <rFont val="Arial"/>
        <family val="2"/>
      </rPr>
      <t>Loss on change in equity</t>
    </r>
    <phoneticPr fontId="2"/>
  </si>
  <si>
    <r>
      <rPr>
        <sz val="12"/>
        <rFont val="ＭＳ Ｐゴシック"/>
        <family val="3"/>
        <charset val="128"/>
      </rPr>
      <t>　</t>
    </r>
    <r>
      <rPr>
        <sz val="12"/>
        <rFont val="Arial"/>
        <family val="2"/>
      </rPr>
      <t>Loss, and provision for loss, on 
  dissolution of subsidiaries and affiliates</t>
    </r>
    <phoneticPr fontId="2"/>
  </si>
  <si>
    <r>
      <rPr>
        <sz val="12"/>
        <rFont val="ＭＳ Ｐゴシック"/>
        <family val="3"/>
        <charset val="128"/>
      </rPr>
      <t>　</t>
    </r>
    <r>
      <rPr>
        <sz val="12"/>
        <rFont val="Arial"/>
        <family val="2"/>
      </rPr>
      <t>Restructuring loss</t>
    </r>
    <phoneticPr fontId="2"/>
  </si>
  <si>
    <r>
      <rPr>
        <sz val="12"/>
        <rFont val="ＭＳ Ｐゴシック"/>
        <family val="3"/>
        <charset val="128"/>
      </rPr>
      <t>　</t>
    </r>
    <r>
      <rPr>
        <sz val="12"/>
        <rFont val="Arial"/>
        <family val="2"/>
      </rPr>
      <t>Loss on liquidation of future transactions</t>
    </r>
    <phoneticPr fontId="2"/>
  </si>
  <si>
    <r>
      <rPr>
        <sz val="12"/>
        <rFont val="ＭＳ Ｐゴシック"/>
        <family val="3"/>
        <charset val="128"/>
      </rPr>
      <t>　</t>
    </r>
    <r>
      <rPr>
        <sz val="12"/>
        <rFont val="Arial"/>
        <family val="2"/>
      </rPr>
      <t>Loss on valuation of inventories</t>
    </r>
    <phoneticPr fontId="2"/>
  </si>
  <si>
    <r>
      <rPr>
        <sz val="12"/>
        <rFont val="ＭＳ Ｐゴシック"/>
        <family val="3"/>
        <charset val="128"/>
      </rPr>
      <t>　</t>
    </r>
    <r>
      <rPr>
        <sz val="12"/>
        <rFont val="Arial"/>
        <family val="2"/>
      </rPr>
      <t>Special retirement expenses</t>
    </r>
    <phoneticPr fontId="2"/>
  </si>
  <si>
    <r>
      <rPr>
        <sz val="12"/>
        <rFont val="ＭＳ Ｐゴシック"/>
        <family val="3"/>
        <charset val="128"/>
      </rPr>
      <t>　</t>
    </r>
    <r>
      <rPr>
        <sz val="12"/>
        <rFont val="Arial"/>
        <family val="2"/>
      </rPr>
      <t>Provision for directors' retirement benefit</t>
    </r>
    <phoneticPr fontId="2"/>
  </si>
  <si>
    <t xml:space="preserve">  Loss on adjustment for changes of accounting 
  standards for asset retirement obligations</t>
    <phoneticPr fontId="2"/>
  </si>
  <si>
    <r>
      <rPr>
        <sz val="13"/>
        <rFont val="ＭＳ Ｐゴシック"/>
        <family val="3"/>
        <charset val="128"/>
      </rPr>
      <t>‐</t>
    </r>
    <phoneticPr fontId="2"/>
  </si>
  <si>
    <t xml:space="preserve">  Loss on disaster</t>
    <phoneticPr fontId="2"/>
  </si>
  <si>
    <t xml:space="preserve">  Expenses loss on changes in retirement 
  benefits plans</t>
    <phoneticPr fontId="2"/>
  </si>
  <si>
    <t xml:space="preserve">  Effect from mergers within 
  the consolidation group</t>
    <phoneticPr fontId="2"/>
  </si>
  <si>
    <t xml:space="preserve">  Loss on litigation</t>
    <phoneticPr fontId="2"/>
  </si>
  <si>
    <t xml:space="preserve">  Retirement benefit expenses</t>
    <phoneticPr fontId="2"/>
  </si>
  <si>
    <r>
      <t>1-2.</t>
    </r>
    <r>
      <rPr>
        <b/>
        <sz val="14"/>
        <rFont val="ＭＳ Ｐゴシック"/>
        <family val="3"/>
        <charset val="128"/>
      </rPr>
      <t>　</t>
    </r>
    <r>
      <rPr>
        <b/>
        <sz val="14"/>
        <rFont val="Arial"/>
        <family val="2"/>
      </rPr>
      <t>Consolidated Statements of Profit or Loss</t>
    </r>
    <r>
      <rPr>
        <b/>
        <sz val="14"/>
        <rFont val="ＭＳ Ｐゴシック"/>
        <family val="3"/>
        <charset val="128"/>
      </rPr>
      <t>【</t>
    </r>
    <r>
      <rPr>
        <b/>
        <sz val="14"/>
        <rFont val="Arial"/>
        <family val="2"/>
      </rPr>
      <t>IFRS</t>
    </r>
    <r>
      <rPr>
        <b/>
        <sz val="14"/>
        <rFont val="ＭＳ Ｐゴシック"/>
        <family val="3"/>
        <charset val="128"/>
      </rPr>
      <t>】</t>
    </r>
    <phoneticPr fontId="2"/>
  </si>
  <si>
    <r>
      <t>2-2.</t>
    </r>
    <r>
      <rPr>
        <b/>
        <sz val="14"/>
        <rFont val="ＭＳ Ｐゴシック"/>
        <family val="3"/>
        <charset val="128"/>
      </rPr>
      <t>　</t>
    </r>
    <r>
      <rPr>
        <b/>
        <sz val="14"/>
        <rFont val="Arial"/>
        <family val="2"/>
      </rPr>
      <t>Consolidated Statements of Profit or Loss and Other Comprehensive Income</t>
    </r>
    <r>
      <rPr>
        <b/>
        <sz val="14"/>
        <rFont val="ＭＳ Ｐゴシック"/>
        <family val="3"/>
        <charset val="128"/>
      </rPr>
      <t>【</t>
    </r>
    <r>
      <rPr>
        <b/>
        <sz val="14"/>
        <rFont val="Arial"/>
        <family val="2"/>
      </rPr>
      <t>IFRS</t>
    </r>
    <r>
      <rPr>
        <b/>
        <sz val="14"/>
        <rFont val="ＭＳ Ｐゴシック"/>
        <family val="3"/>
        <charset val="128"/>
      </rPr>
      <t>】</t>
    </r>
    <phoneticPr fontId="2"/>
  </si>
  <si>
    <r>
      <t>（</t>
    </r>
    <r>
      <rPr>
        <sz val="14"/>
        <rFont val="Arial"/>
        <family val="2"/>
      </rPr>
      <t>Millions of Yen</t>
    </r>
    <r>
      <rPr>
        <sz val="14"/>
        <rFont val="ＭＳ Ｐゴシック"/>
        <family val="3"/>
        <charset val="128"/>
      </rPr>
      <t>）</t>
    </r>
    <phoneticPr fontId="2"/>
  </si>
  <si>
    <t>1Q</t>
    <phoneticPr fontId="2"/>
  </si>
  <si>
    <t>2Q</t>
    <phoneticPr fontId="2"/>
  </si>
  <si>
    <t>3Q</t>
    <phoneticPr fontId="2"/>
  </si>
  <si>
    <t>4Q</t>
    <phoneticPr fontId="2"/>
  </si>
  <si>
    <t>Net sales</t>
  </si>
  <si>
    <t>Cost of sales</t>
  </si>
  <si>
    <t>Selling, general and administrative expenses</t>
  </si>
  <si>
    <r>
      <rPr>
        <b/>
        <sz val="16"/>
        <rFont val="ＭＳ Ｐゴシック"/>
        <family val="3"/>
        <charset val="128"/>
      </rPr>
      <t>　</t>
    </r>
    <r>
      <rPr>
        <b/>
        <sz val="16"/>
        <rFont val="Arial"/>
        <family val="2"/>
      </rPr>
      <t>Total non-operating income</t>
    </r>
  </si>
  <si>
    <r>
      <rPr>
        <sz val="16"/>
        <rFont val="ＭＳ Ｐゴシック"/>
        <family val="3"/>
        <charset val="128"/>
      </rPr>
      <t>　</t>
    </r>
    <r>
      <rPr>
        <sz val="16"/>
        <rFont val="Arial"/>
        <family val="2"/>
      </rPr>
      <t>Interest income</t>
    </r>
    <phoneticPr fontId="2"/>
  </si>
  <si>
    <r>
      <rPr>
        <sz val="16"/>
        <rFont val="ＭＳ Ｐゴシック"/>
        <family val="3"/>
        <charset val="128"/>
      </rPr>
      <t>　</t>
    </r>
    <r>
      <rPr>
        <sz val="16"/>
        <rFont val="Arial"/>
        <family val="2"/>
      </rPr>
      <t>Dividends income</t>
    </r>
    <phoneticPr fontId="2"/>
  </si>
  <si>
    <t xml:space="preserve">  Equity in earnings of affiliates</t>
    <phoneticPr fontId="2"/>
  </si>
  <si>
    <r>
      <rPr>
        <sz val="16"/>
        <rFont val="ＭＳ Ｐゴシック"/>
        <family val="3"/>
        <charset val="128"/>
      </rPr>
      <t>　</t>
    </r>
    <r>
      <rPr>
        <sz val="16"/>
        <rFont val="Arial"/>
        <family val="2"/>
      </rPr>
      <t>Gain on sales of investment 
   securities</t>
    </r>
    <phoneticPr fontId="2"/>
  </si>
  <si>
    <r>
      <rPr>
        <sz val="16"/>
        <rFont val="ＭＳ Ｐゴシック"/>
        <family val="3"/>
        <charset val="128"/>
      </rPr>
      <t>　</t>
    </r>
    <r>
      <rPr>
        <sz val="16"/>
        <rFont val="Arial"/>
        <family val="2"/>
      </rPr>
      <t>Penalty income</t>
    </r>
    <phoneticPr fontId="2"/>
  </si>
  <si>
    <r>
      <rPr>
        <sz val="16"/>
        <rFont val="ＭＳ Ｐゴシック"/>
        <family val="3"/>
        <charset val="128"/>
      </rPr>
      <t>　</t>
    </r>
    <r>
      <rPr>
        <sz val="16"/>
        <rFont val="Arial"/>
        <family val="2"/>
      </rPr>
      <t>Foreign exchange gains</t>
    </r>
    <phoneticPr fontId="2"/>
  </si>
  <si>
    <r>
      <rPr>
        <sz val="16"/>
        <rFont val="ＭＳ Ｐゴシック"/>
        <family val="3"/>
        <charset val="128"/>
      </rPr>
      <t>　</t>
    </r>
    <r>
      <rPr>
        <sz val="16"/>
        <rFont val="Arial"/>
        <family val="2"/>
      </rPr>
      <t>Other</t>
    </r>
  </si>
  <si>
    <r>
      <rPr>
        <b/>
        <sz val="16"/>
        <rFont val="ＭＳ Ｐゴシック"/>
        <family val="3"/>
        <charset val="128"/>
      </rPr>
      <t>　</t>
    </r>
    <r>
      <rPr>
        <b/>
        <sz val="16"/>
        <rFont val="Arial"/>
        <family val="2"/>
      </rPr>
      <t>Total non-operating expenses</t>
    </r>
  </si>
  <si>
    <r>
      <rPr>
        <sz val="16"/>
        <rFont val="ＭＳ Ｐゴシック"/>
        <family val="3"/>
        <charset val="128"/>
      </rPr>
      <t>　</t>
    </r>
    <r>
      <rPr>
        <sz val="16"/>
        <rFont val="Arial"/>
        <family val="2"/>
      </rPr>
      <t>Interest expenses</t>
    </r>
  </si>
  <si>
    <r>
      <rPr>
        <sz val="16"/>
        <rFont val="ＭＳ Ｐゴシック"/>
        <family val="3"/>
        <charset val="128"/>
      </rPr>
      <t>　</t>
    </r>
    <r>
      <rPr>
        <sz val="16"/>
        <rFont val="Arial"/>
        <family val="2"/>
      </rPr>
      <t>Interest on commercial papers</t>
    </r>
  </si>
  <si>
    <t xml:space="preserve">  Equity in losses of affiliates</t>
    <phoneticPr fontId="2"/>
  </si>
  <si>
    <r>
      <rPr>
        <sz val="16"/>
        <rFont val="ＭＳ Ｐゴシック"/>
        <family val="3"/>
        <charset val="128"/>
      </rPr>
      <t>　</t>
    </r>
    <r>
      <rPr>
        <sz val="16"/>
        <rFont val="Arial"/>
        <family val="2"/>
      </rPr>
      <t>Foreign exchange losses</t>
    </r>
    <phoneticPr fontId="2"/>
  </si>
  <si>
    <t>Ordinary income</t>
    <phoneticPr fontId="2"/>
  </si>
  <si>
    <t xml:space="preserve"> Extraordinary income</t>
  </si>
  <si>
    <t>Income(Loss) before minority interests</t>
    <phoneticPr fontId="2"/>
  </si>
  <si>
    <t>‐</t>
  </si>
  <si>
    <r>
      <rPr>
        <b/>
        <sz val="16"/>
        <rFont val="ＭＳ Ｐゴシック"/>
        <family val="3"/>
        <charset val="128"/>
      </rPr>
      <t>‐</t>
    </r>
    <phoneticPr fontId="2"/>
  </si>
  <si>
    <t>Net income</t>
  </si>
  <si>
    <t xml:space="preserve">          </t>
    <phoneticPr fontId="2"/>
  </si>
  <si>
    <r>
      <t>4-1.</t>
    </r>
    <r>
      <rPr>
        <b/>
        <sz val="19"/>
        <rFont val="ＭＳ Ｐゴシック"/>
        <family val="3"/>
        <charset val="128"/>
      </rPr>
      <t>　</t>
    </r>
    <r>
      <rPr>
        <b/>
        <sz val="19"/>
        <rFont val="Arial"/>
        <family val="2"/>
      </rPr>
      <t>Quarter information</t>
    </r>
    <r>
      <rPr>
        <b/>
        <sz val="19"/>
        <rFont val="ＭＳ Ｐゴシック"/>
        <family val="3"/>
        <charset val="128"/>
      </rPr>
      <t>【</t>
    </r>
    <r>
      <rPr>
        <b/>
        <sz val="19"/>
        <rFont val="Arial"/>
        <family val="2"/>
      </rPr>
      <t>J-GAAP</t>
    </r>
    <r>
      <rPr>
        <b/>
        <sz val="19"/>
        <rFont val="ＭＳ Ｐゴシック"/>
        <family val="3"/>
        <charset val="128"/>
      </rPr>
      <t>】</t>
    </r>
    <phoneticPr fontId="2"/>
  </si>
  <si>
    <r>
      <t>5-1.</t>
    </r>
    <r>
      <rPr>
        <b/>
        <sz val="15"/>
        <rFont val="ＭＳ Ｐゴシック"/>
        <family val="3"/>
        <charset val="128"/>
      </rPr>
      <t>　</t>
    </r>
    <r>
      <rPr>
        <b/>
        <sz val="15"/>
        <rFont val="Arial"/>
        <family val="2"/>
      </rPr>
      <t>Change of Consolidated Balance Sheets</t>
    </r>
    <r>
      <rPr>
        <b/>
        <sz val="15"/>
        <rFont val="ＭＳ Ｐゴシック"/>
        <family val="3"/>
        <charset val="128"/>
      </rPr>
      <t>【</t>
    </r>
    <r>
      <rPr>
        <b/>
        <sz val="15"/>
        <rFont val="Arial"/>
        <family val="2"/>
      </rPr>
      <t>J-GAAP</t>
    </r>
    <r>
      <rPr>
        <b/>
        <sz val="15"/>
        <rFont val="ＭＳ Ｐゴシック"/>
        <family val="3"/>
        <charset val="128"/>
      </rPr>
      <t>】</t>
    </r>
    <phoneticPr fontId="2"/>
  </si>
  <si>
    <r>
      <t>FY2009</t>
    </r>
    <r>
      <rPr>
        <sz val="14"/>
        <rFont val="ＭＳ Ｐゴシック"/>
        <family val="3"/>
        <charset val="128"/>
      </rPr>
      <t/>
    </r>
    <phoneticPr fontId="2"/>
  </si>
  <si>
    <t>Current assets</t>
    <phoneticPr fontId="2"/>
  </si>
  <si>
    <r>
      <rPr>
        <sz val="12"/>
        <rFont val="ＭＳ Ｐゴシック"/>
        <family val="3"/>
        <charset val="128"/>
      </rPr>
      <t>　</t>
    </r>
    <r>
      <rPr>
        <sz val="12"/>
        <rFont val="Arial"/>
        <family val="2"/>
      </rPr>
      <t>Cash and deposits</t>
    </r>
    <phoneticPr fontId="2"/>
  </si>
  <si>
    <r>
      <rPr>
        <sz val="12"/>
        <rFont val="ＭＳ Ｐゴシック"/>
        <family val="3"/>
        <charset val="128"/>
      </rPr>
      <t>　</t>
    </r>
    <r>
      <rPr>
        <sz val="12"/>
        <rFont val="Arial"/>
        <family val="2"/>
      </rPr>
      <t>Notes and accounts receivable-trade</t>
    </r>
    <phoneticPr fontId="2"/>
  </si>
  <si>
    <r>
      <rPr>
        <sz val="12"/>
        <rFont val="ＭＳ Ｐゴシック"/>
        <family val="3"/>
        <charset val="128"/>
      </rPr>
      <t>　</t>
    </r>
    <r>
      <rPr>
        <sz val="12"/>
        <rFont val="Arial"/>
        <family val="2"/>
      </rPr>
      <t>Short-term investment securities</t>
    </r>
    <phoneticPr fontId="2"/>
  </si>
  <si>
    <r>
      <rPr>
        <sz val="12"/>
        <rFont val="ＭＳ Ｐゴシック"/>
        <family val="3"/>
        <charset val="128"/>
      </rPr>
      <t>　</t>
    </r>
    <r>
      <rPr>
        <sz val="12"/>
        <rFont val="Arial"/>
        <family val="2"/>
      </rPr>
      <t>Inventories</t>
    </r>
    <phoneticPr fontId="2"/>
  </si>
  <si>
    <r>
      <rPr>
        <sz val="12"/>
        <rFont val="ＭＳ Ｐゴシック"/>
        <family val="3"/>
        <charset val="128"/>
      </rPr>
      <t>　</t>
    </r>
    <r>
      <rPr>
        <sz val="12"/>
        <rFont val="Arial"/>
        <family val="2"/>
      </rPr>
      <t>Short-term loans receivable</t>
    </r>
    <phoneticPr fontId="2"/>
  </si>
  <si>
    <r>
      <rPr>
        <sz val="12"/>
        <rFont val="ＭＳ Ｐゴシック"/>
        <family val="3"/>
        <charset val="128"/>
      </rPr>
      <t>　</t>
    </r>
    <r>
      <rPr>
        <sz val="12"/>
        <rFont val="Arial"/>
        <family val="2"/>
      </rPr>
      <t>Deferred tax assets</t>
    </r>
    <phoneticPr fontId="2"/>
  </si>
  <si>
    <r>
      <rPr>
        <sz val="12"/>
        <rFont val="ＭＳ Ｐゴシック"/>
        <family val="3"/>
        <charset val="128"/>
      </rPr>
      <t>　</t>
    </r>
    <r>
      <rPr>
        <sz val="12"/>
        <rFont val="Arial"/>
        <family val="2"/>
      </rPr>
      <t>Other</t>
    </r>
    <phoneticPr fontId="2"/>
  </si>
  <si>
    <r>
      <rPr>
        <sz val="12"/>
        <rFont val="ＭＳ Ｐゴシック"/>
        <family val="3"/>
        <charset val="128"/>
      </rPr>
      <t>　</t>
    </r>
    <r>
      <rPr>
        <sz val="12"/>
        <rFont val="Arial"/>
        <family val="2"/>
      </rPr>
      <t>Allowance for doubtful accounts</t>
    </r>
    <phoneticPr fontId="2"/>
  </si>
  <si>
    <t>Total current assets</t>
    <phoneticPr fontId="2"/>
  </si>
  <si>
    <t>Property, plant and equipment</t>
    <phoneticPr fontId="2"/>
  </si>
  <si>
    <t>Intangible assets</t>
    <phoneticPr fontId="2"/>
  </si>
  <si>
    <r>
      <rPr>
        <sz val="12"/>
        <rFont val="ＭＳ Ｐゴシック"/>
        <family val="3"/>
        <charset val="128"/>
      </rPr>
      <t>　</t>
    </r>
    <r>
      <rPr>
        <sz val="12"/>
        <rFont val="Arial"/>
        <family val="2"/>
      </rPr>
      <t>Goodwill</t>
    </r>
    <phoneticPr fontId="2"/>
  </si>
  <si>
    <t>Investments and other assets</t>
    <phoneticPr fontId="2"/>
  </si>
  <si>
    <r>
      <rPr>
        <sz val="12"/>
        <rFont val="ＭＳ Ｐゴシック"/>
        <family val="3"/>
        <charset val="128"/>
      </rPr>
      <t>　</t>
    </r>
    <r>
      <rPr>
        <sz val="12"/>
        <rFont val="Arial"/>
        <family val="2"/>
      </rPr>
      <t>Investment securities</t>
    </r>
    <phoneticPr fontId="2"/>
  </si>
  <si>
    <r>
      <rPr>
        <sz val="12"/>
        <rFont val="ＭＳ Ｐゴシック"/>
        <family val="3"/>
        <charset val="128"/>
      </rPr>
      <t>　</t>
    </r>
    <r>
      <rPr>
        <sz val="12"/>
        <rFont val="Arial"/>
        <family val="2"/>
      </rPr>
      <t>Long-term loans receivable</t>
    </r>
    <phoneticPr fontId="2"/>
  </si>
  <si>
    <r>
      <rPr>
        <sz val="12"/>
        <rFont val="ＭＳ Ｐゴシック"/>
        <family val="3"/>
        <charset val="128"/>
      </rPr>
      <t>　</t>
    </r>
    <r>
      <rPr>
        <sz val="12"/>
        <rFont val="Arial"/>
        <family val="2"/>
      </rPr>
      <t>Bad debts</t>
    </r>
    <phoneticPr fontId="2"/>
  </si>
  <si>
    <t xml:space="preserve">  Real estate for investment</t>
    <phoneticPr fontId="2"/>
  </si>
  <si>
    <t>Total noncurrent assets</t>
    <phoneticPr fontId="2"/>
  </si>
  <si>
    <t>Deferred assets</t>
    <phoneticPr fontId="2"/>
  </si>
  <si>
    <t>Total assets</t>
    <phoneticPr fontId="2"/>
  </si>
  <si>
    <t>Current liabilities</t>
    <phoneticPr fontId="2"/>
  </si>
  <si>
    <r>
      <rPr>
        <sz val="12"/>
        <rFont val="ＭＳ Ｐゴシック"/>
        <family val="3"/>
        <charset val="128"/>
      </rPr>
      <t>　</t>
    </r>
    <r>
      <rPr>
        <sz val="12"/>
        <rFont val="Arial"/>
        <family val="2"/>
      </rPr>
      <t>Notes and accounts payable-trade</t>
    </r>
    <phoneticPr fontId="2"/>
  </si>
  <si>
    <r>
      <rPr>
        <sz val="12"/>
        <rFont val="ＭＳ Ｐゴシック"/>
        <family val="3"/>
        <charset val="128"/>
      </rPr>
      <t>　</t>
    </r>
    <r>
      <rPr>
        <sz val="12"/>
        <rFont val="Arial"/>
        <family val="2"/>
      </rPr>
      <t>Short-term loans payable</t>
    </r>
    <phoneticPr fontId="2"/>
  </si>
  <si>
    <r>
      <rPr>
        <sz val="12"/>
        <rFont val="ＭＳ Ｐゴシック"/>
        <family val="3"/>
        <charset val="128"/>
      </rPr>
      <t>　</t>
    </r>
    <r>
      <rPr>
        <sz val="12"/>
        <rFont val="Arial"/>
        <family val="2"/>
      </rPr>
      <t>Commercial papers</t>
    </r>
    <phoneticPr fontId="2"/>
  </si>
  <si>
    <r>
      <rPr>
        <sz val="12"/>
        <rFont val="ＭＳ Ｐゴシック"/>
        <family val="3"/>
        <charset val="128"/>
      </rPr>
      <t>　</t>
    </r>
    <r>
      <rPr>
        <sz val="12"/>
        <rFont val="Arial"/>
        <family val="2"/>
      </rPr>
      <t>Current portion of bonds</t>
    </r>
    <phoneticPr fontId="2"/>
  </si>
  <si>
    <r>
      <rPr>
        <sz val="12"/>
        <rFont val="ＭＳ Ｐゴシック"/>
        <family val="3"/>
        <charset val="128"/>
      </rPr>
      <t>　</t>
    </r>
    <r>
      <rPr>
        <sz val="12"/>
        <rFont val="Arial"/>
        <family val="2"/>
      </rPr>
      <t>Income taxes payable</t>
    </r>
    <phoneticPr fontId="2"/>
  </si>
  <si>
    <r>
      <rPr>
        <sz val="12"/>
        <rFont val="ＭＳ Ｐゴシック"/>
        <family val="3"/>
        <charset val="128"/>
      </rPr>
      <t>　</t>
    </r>
    <r>
      <rPr>
        <sz val="12"/>
        <rFont val="Arial"/>
        <family val="2"/>
      </rPr>
      <t>Deferred tax liabilities</t>
    </r>
    <phoneticPr fontId="2"/>
  </si>
  <si>
    <r>
      <rPr>
        <sz val="12"/>
        <rFont val="ＭＳ Ｐゴシック"/>
        <family val="3"/>
        <charset val="128"/>
      </rPr>
      <t>　</t>
    </r>
    <r>
      <rPr>
        <sz val="12"/>
        <rFont val="Arial"/>
        <family val="2"/>
      </rPr>
      <t>Provision for bonuses</t>
    </r>
    <phoneticPr fontId="2"/>
  </si>
  <si>
    <t>Total current liabilities</t>
    <phoneticPr fontId="2"/>
  </si>
  <si>
    <t>Noncurrent liabilities</t>
    <phoneticPr fontId="2"/>
  </si>
  <si>
    <r>
      <rPr>
        <sz val="12"/>
        <rFont val="ＭＳ Ｐゴシック"/>
        <family val="3"/>
        <charset val="128"/>
      </rPr>
      <t>　</t>
    </r>
    <r>
      <rPr>
        <sz val="12"/>
        <rFont val="Arial"/>
        <family val="2"/>
      </rPr>
      <t>Bonds payable</t>
    </r>
    <phoneticPr fontId="2"/>
  </si>
  <si>
    <r>
      <rPr>
        <sz val="12"/>
        <rFont val="ＭＳ Ｐゴシック"/>
        <family val="3"/>
        <charset val="128"/>
      </rPr>
      <t>　</t>
    </r>
    <r>
      <rPr>
        <sz val="12"/>
        <rFont val="Arial"/>
        <family val="2"/>
      </rPr>
      <t>Long-term loans payable</t>
    </r>
    <phoneticPr fontId="2"/>
  </si>
  <si>
    <r>
      <rPr>
        <sz val="12"/>
        <rFont val="ＭＳ Ｐゴシック"/>
        <family val="3"/>
        <charset val="128"/>
      </rPr>
      <t>　</t>
    </r>
    <r>
      <rPr>
        <sz val="12"/>
        <rFont val="Arial"/>
        <family val="2"/>
      </rPr>
      <t>Deferred tax liabilities for land revaluation</t>
    </r>
    <phoneticPr fontId="2"/>
  </si>
  <si>
    <r>
      <rPr>
        <sz val="12"/>
        <rFont val="ＭＳ Ｐゴシック"/>
        <family val="3"/>
        <charset val="128"/>
      </rPr>
      <t>　</t>
    </r>
    <r>
      <rPr>
        <sz val="12"/>
        <rFont val="Arial"/>
        <family val="2"/>
      </rPr>
      <t>Provision for retirement benefits</t>
    </r>
    <phoneticPr fontId="2"/>
  </si>
  <si>
    <r>
      <rPr>
        <sz val="12"/>
        <rFont val="ＭＳ Ｐゴシック"/>
        <family val="3"/>
        <charset val="128"/>
      </rPr>
      <t>　</t>
    </r>
    <r>
      <rPr>
        <sz val="12"/>
        <rFont val="Arial"/>
        <family val="2"/>
      </rPr>
      <t>Provision for directors' retirement benefits</t>
    </r>
    <phoneticPr fontId="2"/>
  </si>
  <si>
    <t>Total noncurrent liabilities</t>
    <phoneticPr fontId="2"/>
  </si>
  <si>
    <t>Total liabilities</t>
    <phoneticPr fontId="2"/>
  </si>
  <si>
    <t>Shareholders' equity</t>
    <phoneticPr fontId="2"/>
  </si>
  <si>
    <r>
      <rPr>
        <sz val="12"/>
        <rFont val="ＭＳ Ｐゴシック"/>
        <family val="3"/>
        <charset val="128"/>
      </rPr>
      <t>　</t>
    </r>
    <r>
      <rPr>
        <sz val="12"/>
        <rFont val="Arial"/>
        <family val="2"/>
      </rPr>
      <t>Capital stock</t>
    </r>
    <phoneticPr fontId="2"/>
  </si>
  <si>
    <r>
      <rPr>
        <sz val="12"/>
        <rFont val="ＭＳ Ｐゴシック"/>
        <family val="3"/>
        <charset val="128"/>
      </rPr>
      <t>　</t>
    </r>
    <r>
      <rPr>
        <sz val="12"/>
        <rFont val="Arial"/>
        <family val="2"/>
      </rPr>
      <t>Capital surplus</t>
    </r>
    <phoneticPr fontId="2"/>
  </si>
  <si>
    <r>
      <rPr>
        <sz val="12"/>
        <rFont val="ＭＳ Ｐゴシック"/>
        <family val="3"/>
        <charset val="128"/>
      </rPr>
      <t>　</t>
    </r>
    <r>
      <rPr>
        <sz val="12"/>
        <rFont val="Arial"/>
        <family val="2"/>
      </rPr>
      <t>Retained earnings</t>
    </r>
    <phoneticPr fontId="2"/>
  </si>
  <si>
    <r>
      <rPr>
        <sz val="12"/>
        <rFont val="ＭＳ Ｐゴシック"/>
        <family val="3"/>
        <charset val="128"/>
      </rPr>
      <t>　</t>
    </r>
    <r>
      <rPr>
        <sz val="12"/>
        <rFont val="Arial"/>
        <family val="2"/>
      </rPr>
      <t>Treasury stock</t>
    </r>
    <phoneticPr fontId="2"/>
  </si>
  <si>
    <t>Accumulated Other Comprehensive Income</t>
    <phoneticPr fontId="2"/>
  </si>
  <si>
    <t>Minority interests</t>
    <phoneticPr fontId="2"/>
  </si>
  <si>
    <t>Total net assets</t>
    <phoneticPr fontId="2"/>
  </si>
  <si>
    <t>Total liabilities and net assets</t>
    <phoneticPr fontId="2"/>
  </si>
  <si>
    <r>
      <t>5-2.</t>
    </r>
    <r>
      <rPr>
        <b/>
        <sz val="15"/>
        <rFont val="ＭＳ Ｐゴシック"/>
        <family val="3"/>
        <charset val="128"/>
      </rPr>
      <t>　</t>
    </r>
    <r>
      <rPr>
        <b/>
        <sz val="15"/>
        <rFont val="Arial"/>
        <family val="2"/>
      </rPr>
      <t>Change of Consolidated Statements of Financial Position</t>
    </r>
    <r>
      <rPr>
        <b/>
        <sz val="15"/>
        <rFont val="ＭＳ Ｐゴシック"/>
        <family val="3"/>
        <charset val="128"/>
      </rPr>
      <t>【</t>
    </r>
    <r>
      <rPr>
        <b/>
        <sz val="15"/>
        <rFont val="Arial"/>
        <family val="2"/>
      </rPr>
      <t>IFRS</t>
    </r>
    <r>
      <rPr>
        <b/>
        <sz val="15"/>
        <rFont val="ＭＳ Ｐゴシック"/>
        <family val="3"/>
        <charset val="128"/>
      </rPr>
      <t>】</t>
    </r>
    <phoneticPr fontId="2"/>
  </si>
  <si>
    <r>
      <t>6-1.</t>
    </r>
    <r>
      <rPr>
        <b/>
        <sz val="14.5"/>
        <rFont val="ＭＳ Ｐゴシック"/>
        <family val="3"/>
        <charset val="128"/>
      </rPr>
      <t>　</t>
    </r>
    <r>
      <rPr>
        <b/>
        <sz val="14.5"/>
        <rFont val="Arial"/>
        <family val="2"/>
      </rPr>
      <t>Change of Consolidated Statements of Cash Flows</t>
    </r>
    <r>
      <rPr>
        <b/>
        <sz val="14.5"/>
        <rFont val="ＭＳ Ｐゴシック"/>
        <family val="3"/>
        <charset val="128"/>
      </rPr>
      <t>【</t>
    </r>
    <r>
      <rPr>
        <b/>
        <sz val="14.5"/>
        <rFont val="Arial"/>
        <family val="2"/>
      </rPr>
      <t>J-GAAP</t>
    </r>
    <r>
      <rPr>
        <b/>
        <sz val="14.5"/>
        <rFont val="ＭＳ Ｐゴシック"/>
        <family val="3"/>
        <charset val="128"/>
      </rPr>
      <t>】</t>
    </r>
    <phoneticPr fontId="2"/>
  </si>
  <si>
    <t>Net cash provided by (used in) operating activities</t>
    <phoneticPr fontId="2"/>
  </si>
  <si>
    <t xml:space="preserve">  Income before income taxes and minority interests</t>
    <phoneticPr fontId="2"/>
  </si>
  <si>
    <r>
      <rPr>
        <sz val="12"/>
        <rFont val="ＭＳ Ｐゴシック"/>
        <family val="3"/>
        <charset val="128"/>
      </rPr>
      <t>　</t>
    </r>
    <r>
      <rPr>
        <sz val="12"/>
        <rFont val="Arial"/>
        <family val="2"/>
      </rPr>
      <t>Depreciation and amortization</t>
    </r>
    <phoneticPr fontId="2"/>
  </si>
  <si>
    <r>
      <rPr>
        <sz val="12"/>
        <rFont val="ＭＳ Ｐゴシック"/>
        <family val="3"/>
        <charset val="128"/>
      </rPr>
      <t>　</t>
    </r>
    <r>
      <rPr>
        <sz val="12"/>
        <rFont val="Arial"/>
        <family val="2"/>
      </rPr>
      <t>Loss on valuation of investment securities</t>
    </r>
    <phoneticPr fontId="2"/>
  </si>
  <si>
    <r>
      <rPr>
        <sz val="12"/>
        <rFont val="ＭＳ Ｐゴシック"/>
        <family val="3"/>
        <charset val="128"/>
      </rPr>
      <t>　</t>
    </r>
    <r>
      <rPr>
        <sz val="12"/>
        <rFont val="Arial"/>
        <family val="2"/>
      </rPr>
      <t>Amortization of goodwill</t>
    </r>
    <phoneticPr fontId="2"/>
  </si>
  <si>
    <r>
      <rPr>
        <sz val="12"/>
        <rFont val="ＭＳ Ｐゴシック"/>
        <family val="3"/>
        <charset val="128"/>
      </rPr>
      <t>　</t>
    </r>
    <r>
      <rPr>
        <sz val="12"/>
        <rFont val="Arial"/>
        <family val="2"/>
      </rPr>
      <t>Increase (decrease) in allowance for doubtful accounts</t>
    </r>
    <phoneticPr fontId="2"/>
  </si>
  <si>
    <r>
      <rPr>
        <sz val="12"/>
        <rFont val="ＭＳ Ｐゴシック"/>
        <family val="3"/>
        <charset val="128"/>
      </rPr>
      <t>　</t>
    </r>
    <r>
      <rPr>
        <sz val="12"/>
        <rFont val="Arial"/>
        <family val="2"/>
      </rPr>
      <t>Increase (decrease) in provision for retirement benefits</t>
    </r>
    <phoneticPr fontId="2"/>
  </si>
  <si>
    <r>
      <rPr>
        <sz val="12"/>
        <rFont val="ＭＳ Ｐゴシック"/>
        <family val="3"/>
        <charset val="128"/>
      </rPr>
      <t>　</t>
    </r>
    <r>
      <rPr>
        <sz val="12"/>
        <rFont val="Arial"/>
        <family val="2"/>
      </rPr>
      <t>Interest and dividends income</t>
    </r>
    <phoneticPr fontId="2"/>
  </si>
  <si>
    <r>
      <rPr>
        <sz val="12"/>
        <rFont val="ＭＳ Ｐゴシック"/>
        <family val="3"/>
        <charset val="128"/>
      </rPr>
      <t>　</t>
    </r>
    <r>
      <rPr>
        <sz val="12"/>
        <rFont val="Arial"/>
        <family val="2"/>
      </rPr>
      <t>Interest expenses</t>
    </r>
    <phoneticPr fontId="2"/>
  </si>
  <si>
    <r>
      <rPr>
        <sz val="12"/>
        <rFont val="ＭＳ Ｐゴシック"/>
        <family val="3"/>
        <charset val="128"/>
      </rPr>
      <t>　</t>
    </r>
    <r>
      <rPr>
        <sz val="12"/>
        <rFont val="Arial"/>
        <family val="2"/>
      </rPr>
      <t>Foreign exchange losses</t>
    </r>
    <r>
      <rPr>
        <sz val="12"/>
        <rFont val="ＭＳ Ｐゴシック"/>
        <family val="3"/>
        <charset val="128"/>
      </rPr>
      <t>（</t>
    </r>
    <r>
      <rPr>
        <sz val="12"/>
        <rFont val="Arial"/>
        <family val="2"/>
      </rPr>
      <t>gains</t>
    </r>
    <r>
      <rPr>
        <sz val="12"/>
        <rFont val="ＭＳ Ｐゴシック"/>
        <family val="3"/>
        <charset val="128"/>
      </rPr>
      <t>）</t>
    </r>
    <phoneticPr fontId="2"/>
  </si>
  <si>
    <r>
      <rPr>
        <sz val="12"/>
        <rFont val="ＭＳ Ｐゴシック"/>
        <family val="3"/>
        <charset val="128"/>
      </rPr>
      <t>　</t>
    </r>
    <r>
      <rPr>
        <sz val="12"/>
        <rFont val="Arial"/>
        <family val="2"/>
      </rPr>
      <t>Equity in (earnings) losses of affiliates</t>
    </r>
    <phoneticPr fontId="2"/>
  </si>
  <si>
    <r>
      <rPr>
        <sz val="12"/>
        <rFont val="ＭＳ Ｐゴシック"/>
        <family val="3"/>
        <charset val="128"/>
      </rPr>
      <t>　</t>
    </r>
    <r>
      <rPr>
        <sz val="12"/>
        <rFont val="Arial"/>
        <family val="2"/>
      </rPr>
      <t>Loss (gain) on sales of investment securities</t>
    </r>
    <phoneticPr fontId="2"/>
  </si>
  <si>
    <r>
      <rPr>
        <sz val="12"/>
        <rFont val="ＭＳ Ｐゴシック"/>
        <family val="3"/>
        <charset val="128"/>
      </rPr>
      <t>　</t>
    </r>
    <r>
      <rPr>
        <sz val="12"/>
        <rFont val="Arial"/>
        <family val="2"/>
      </rPr>
      <t>Loss (gain) on sales and retirement of noncurrent assets</t>
    </r>
    <phoneticPr fontId="2"/>
  </si>
  <si>
    <r>
      <rPr>
        <sz val="12"/>
        <rFont val="ＭＳ Ｐゴシック"/>
        <family val="3"/>
        <charset val="128"/>
      </rPr>
      <t>　</t>
    </r>
    <r>
      <rPr>
        <sz val="12"/>
        <rFont val="Arial"/>
        <family val="2"/>
      </rPr>
      <t>Loss (gain) on step acquisitions</t>
    </r>
    <phoneticPr fontId="2"/>
  </si>
  <si>
    <r>
      <rPr>
        <sz val="12"/>
        <rFont val="ＭＳ Ｐゴシック"/>
        <family val="3"/>
        <charset val="128"/>
      </rPr>
      <t>　</t>
    </r>
    <r>
      <rPr>
        <sz val="12"/>
        <rFont val="Arial"/>
        <family val="2"/>
      </rPr>
      <t>Decrease (increase) in notes and accounts receivable-trade</t>
    </r>
    <phoneticPr fontId="2"/>
  </si>
  <si>
    <r>
      <rPr>
        <sz val="12"/>
        <rFont val="ＭＳ Ｐゴシック"/>
        <family val="3"/>
        <charset val="128"/>
      </rPr>
      <t>　</t>
    </r>
    <r>
      <rPr>
        <sz val="12"/>
        <rFont val="Arial"/>
        <family val="2"/>
      </rPr>
      <t>Decrease (increase) in inventories</t>
    </r>
    <phoneticPr fontId="2"/>
  </si>
  <si>
    <r>
      <rPr>
        <sz val="12"/>
        <rFont val="ＭＳ Ｐゴシック"/>
        <family val="3"/>
        <charset val="128"/>
      </rPr>
      <t>　</t>
    </r>
    <r>
      <rPr>
        <sz val="12"/>
        <rFont val="Arial"/>
        <family val="2"/>
      </rPr>
      <t>Increase (decrease) in notes and accounts payable-trade</t>
    </r>
    <phoneticPr fontId="2"/>
  </si>
  <si>
    <r>
      <rPr>
        <sz val="12"/>
        <rFont val="ＭＳ Ｐゴシック"/>
        <family val="3"/>
        <charset val="128"/>
      </rPr>
      <t>　</t>
    </r>
    <r>
      <rPr>
        <sz val="12"/>
        <rFont val="Arial"/>
        <family val="2"/>
      </rPr>
      <t>Other,net</t>
    </r>
    <phoneticPr fontId="2"/>
  </si>
  <si>
    <r>
      <rPr>
        <sz val="12"/>
        <rFont val="ＭＳ Ｐゴシック"/>
        <family val="3"/>
        <charset val="128"/>
      </rPr>
      <t>　</t>
    </r>
    <r>
      <rPr>
        <sz val="12"/>
        <rFont val="Arial"/>
        <family val="2"/>
      </rPr>
      <t>Subtotal</t>
    </r>
    <phoneticPr fontId="2"/>
  </si>
  <si>
    <r>
      <rPr>
        <sz val="12"/>
        <rFont val="ＭＳ Ｐゴシック"/>
        <family val="3"/>
        <charset val="128"/>
      </rPr>
      <t>　</t>
    </r>
    <r>
      <rPr>
        <sz val="12"/>
        <rFont val="Arial"/>
        <family val="2"/>
      </rPr>
      <t>Interest and dividends income received</t>
    </r>
    <phoneticPr fontId="2"/>
  </si>
  <si>
    <r>
      <rPr>
        <sz val="12"/>
        <rFont val="ＭＳ Ｐゴシック"/>
        <family val="3"/>
        <charset val="128"/>
      </rPr>
      <t>　</t>
    </r>
    <r>
      <rPr>
        <sz val="12"/>
        <rFont val="Arial"/>
        <family val="2"/>
      </rPr>
      <t>Interest expenses paid</t>
    </r>
    <phoneticPr fontId="2"/>
  </si>
  <si>
    <r>
      <rPr>
        <sz val="12"/>
        <rFont val="ＭＳ Ｐゴシック"/>
        <family val="3"/>
        <charset val="128"/>
      </rPr>
      <t>　</t>
    </r>
    <r>
      <rPr>
        <sz val="12"/>
        <rFont val="Arial"/>
        <family val="2"/>
      </rPr>
      <t>Payments for loss on litigation</t>
    </r>
    <phoneticPr fontId="2"/>
  </si>
  <si>
    <r>
      <rPr>
        <sz val="12"/>
        <rFont val="ＭＳ Ｐゴシック"/>
        <family val="3"/>
        <charset val="128"/>
      </rPr>
      <t>　</t>
    </r>
    <r>
      <rPr>
        <sz val="12"/>
        <rFont val="Arial"/>
        <family val="2"/>
      </rPr>
      <t>Income taxes paid</t>
    </r>
    <phoneticPr fontId="2"/>
  </si>
  <si>
    <r>
      <rPr>
        <b/>
        <sz val="14"/>
        <rFont val="ＭＳ Ｐゴシック"/>
        <family val="3"/>
        <charset val="128"/>
      </rPr>
      <t>　</t>
    </r>
    <r>
      <rPr>
        <b/>
        <sz val="14"/>
        <rFont val="Arial"/>
        <family val="2"/>
      </rPr>
      <t xml:space="preserve"> Net cash provided by (used in) operating activities</t>
    </r>
    <phoneticPr fontId="2"/>
  </si>
  <si>
    <t>Net cash provided by (used in) investing activities</t>
    <phoneticPr fontId="2"/>
  </si>
  <si>
    <t xml:space="preserve">  Decrease (increase) in time deposits</t>
    <phoneticPr fontId="2"/>
  </si>
  <si>
    <t xml:space="preserve">  Decrease (increase) in short-term investment securities</t>
    <phoneticPr fontId="2"/>
  </si>
  <si>
    <t xml:space="preserve">  Purchase of property, plant and equipment</t>
    <phoneticPr fontId="2"/>
  </si>
  <si>
    <t xml:space="preserve">  Proceeds from sales of property, plant and equipment</t>
    <phoneticPr fontId="2"/>
  </si>
  <si>
    <t xml:space="preserve">  Purchase of intangible assets</t>
    <phoneticPr fontId="2"/>
  </si>
  <si>
    <t xml:space="preserve">  Purchase of investment securities</t>
    <phoneticPr fontId="2"/>
  </si>
  <si>
    <t xml:space="preserve">  Proceeds from sales and redemption of investment securities</t>
    <phoneticPr fontId="2"/>
  </si>
  <si>
    <t xml:space="preserve">  Decrease (increase) in short-term loans receivable</t>
    <phoneticPr fontId="2"/>
  </si>
  <si>
    <t xml:space="preserve">  Payments of long-term loans receivable</t>
    <phoneticPr fontId="2"/>
  </si>
  <si>
    <t xml:space="preserve">  Collection of long-term loans receivable</t>
    <phoneticPr fontId="2"/>
  </si>
  <si>
    <r>
      <rPr>
        <sz val="12"/>
        <rFont val="ＭＳ Ｐゴシック"/>
        <family val="3"/>
        <charset val="128"/>
      </rPr>
      <t>　</t>
    </r>
    <r>
      <rPr>
        <sz val="12"/>
        <rFont val="Arial"/>
        <family val="2"/>
      </rPr>
      <t>Net increase(decrease) from purchase of consolidated subsidiaries</t>
    </r>
    <phoneticPr fontId="2"/>
  </si>
  <si>
    <r>
      <rPr>
        <sz val="12"/>
        <rFont val="ＭＳ Ｐゴシック"/>
        <family val="3"/>
        <charset val="128"/>
      </rPr>
      <t>　</t>
    </r>
    <r>
      <rPr>
        <sz val="12"/>
        <rFont val="Arial"/>
        <family val="2"/>
      </rPr>
      <t>Net increase(decrease) from sale of consolidated subsidiaries</t>
    </r>
    <phoneticPr fontId="2"/>
  </si>
  <si>
    <t xml:space="preserve">  Other,net</t>
    <phoneticPr fontId="2"/>
  </si>
  <si>
    <r>
      <rPr>
        <b/>
        <sz val="14"/>
        <rFont val="ＭＳ Ｐゴシック"/>
        <family val="3"/>
        <charset val="128"/>
      </rPr>
      <t>　</t>
    </r>
    <r>
      <rPr>
        <b/>
        <sz val="14"/>
        <rFont val="Arial"/>
        <family val="2"/>
      </rPr>
      <t xml:space="preserve"> </t>
    </r>
    <r>
      <rPr>
        <b/>
        <sz val="14"/>
        <rFont val="ＭＳ Ｐゴシック"/>
        <family val="3"/>
        <charset val="128"/>
      </rPr>
      <t>　</t>
    </r>
    <r>
      <rPr>
        <b/>
        <sz val="14"/>
        <rFont val="Arial"/>
        <family val="2"/>
      </rPr>
      <t>Net cash provided by (used in) investing activities</t>
    </r>
    <phoneticPr fontId="2"/>
  </si>
  <si>
    <t xml:space="preserve">      Free Cash Flow</t>
    <phoneticPr fontId="2"/>
  </si>
  <si>
    <t>Net cash provided by (used in) financing activities</t>
  </si>
  <si>
    <t xml:space="preserve">  Net increase (decrease) in short-term loans payable</t>
    <phoneticPr fontId="2"/>
  </si>
  <si>
    <t xml:space="preserve">  Net increase (decrease) in commercial papers</t>
    <phoneticPr fontId="2"/>
  </si>
  <si>
    <t xml:space="preserve">  Proceeds from long-term loans payable</t>
    <phoneticPr fontId="2"/>
  </si>
  <si>
    <t xml:space="preserve">  Repayment of long-term loans payable</t>
    <phoneticPr fontId="2"/>
  </si>
  <si>
    <t xml:space="preserve">  Proceeds from issuance of bonds</t>
    <phoneticPr fontId="2"/>
  </si>
  <si>
    <t xml:space="preserve">  Redemption of bonds</t>
    <phoneticPr fontId="2"/>
  </si>
  <si>
    <t xml:space="preserve">  Proceeds from issuance of common stock/preferred stock</t>
    <phoneticPr fontId="2"/>
  </si>
  <si>
    <t xml:space="preserve">  Repurchase of preferred stock</t>
    <phoneticPr fontId="2"/>
  </si>
  <si>
    <r>
      <rPr>
        <sz val="12"/>
        <rFont val="ＭＳ Ｐゴシック"/>
        <family val="3"/>
        <charset val="128"/>
      </rPr>
      <t>　</t>
    </r>
    <r>
      <rPr>
        <sz val="12"/>
        <rFont val="Arial"/>
        <family val="2"/>
      </rPr>
      <t>Proceeds from stock issuance to minority shareholders</t>
    </r>
    <phoneticPr fontId="2"/>
  </si>
  <si>
    <r>
      <rPr>
        <sz val="12"/>
        <rFont val="ＭＳ Ｐゴシック"/>
        <family val="3"/>
        <charset val="128"/>
      </rPr>
      <t>　</t>
    </r>
    <r>
      <rPr>
        <sz val="12"/>
        <rFont val="Arial"/>
        <family val="2"/>
      </rPr>
      <t>Purchase of treasury stock</t>
    </r>
    <phoneticPr fontId="2"/>
  </si>
  <si>
    <t xml:space="preserve">  Cash dividends paid</t>
    <phoneticPr fontId="2"/>
  </si>
  <si>
    <r>
      <rPr>
        <sz val="12"/>
        <rFont val="ＭＳ Ｐゴシック"/>
        <family val="3"/>
        <charset val="128"/>
      </rPr>
      <t>　</t>
    </r>
    <r>
      <rPr>
        <sz val="12"/>
        <rFont val="Arial"/>
        <family val="2"/>
      </rPr>
      <t>Cash dividends paid to minority shareholders</t>
    </r>
    <phoneticPr fontId="2"/>
  </si>
  <si>
    <r>
      <rPr>
        <b/>
        <sz val="14"/>
        <rFont val="ＭＳ Ｐゴシック"/>
        <family val="3"/>
        <charset val="128"/>
      </rPr>
      <t>　</t>
    </r>
    <r>
      <rPr>
        <b/>
        <sz val="14"/>
        <rFont val="Arial"/>
        <family val="2"/>
      </rPr>
      <t xml:space="preserve"> Net cash provided by (used in) financing activities</t>
    </r>
    <phoneticPr fontId="2"/>
  </si>
  <si>
    <t>Effect of exchange rate change on cash and cash equivalents</t>
    <phoneticPr fontId="2"/>
  </si>
  <si>
    <t>Net increase (decrease) in cash and cash equivalents</t>
    <phoneticPr fontId="2"/>
  </si>
  <si>
    <t>Cash and cash equivalents at beginning of period</t>
    <phoneticPr fontId="2"/>
  </si>
  <si>
    <t>Increase (decrease) in cash and cash equivalents resulting
from change of scope of consolidation</t>
    <phoneticPr fontId="2"/>
  </si>
  <si>
    <t>Cash and cash equivalents</t>
    <phoneticPr fontId="2"/>
  </si>
  <si>
    <r>
      <t>6-2.</t>
    </r>
    <r>
      <rPr>
        <b/>
        <sz val="14.5"/>
        <rFont val="ＭＳ Ｐゴシック"/>
        <family val="3"/>
        <charset val="128"/>
      </rPr>
      <t>　</t>
    </r>
    <r>
      <rPr>
        <b/>
        <sz val="14.5"/>
        <rFont val="Arial"/>
        <family val="2"/>
      </rPr>
      <t>Change of Consolidated Statements of Cash Flows</t>
    </r>
    <r>
      <rPr>
        <b/>
        <sz val="14.5"/>
        <rFont val="ＭＳ Ｐゴシック"/>
        <family val="3"/>
        <charset val="128"/>
      </rPr>
      <t>【</t>
    </r>
    <r>
      <rPr>
        <b/>
        <sz val="14.5"/>
        <rFont val="Arial"/>
        <family val="2"/>
      </rPr>
      <t>IFRS</t>
    </r>
    <r>
      <rPr>
        <b/>
        <sz val="14.5"/>
        <rFont val="ＭＳ Ｐゴシック"/>
        <family val="3"/>
        <charset val="128"/>
      </rPr>
      <t>】</t>
    </r>
    <phoneticPr fontId="2"/>
  </si>
  <si>
    <r>
      <t>11.</t>
    </r>
    <r>
      <rPr>
        <b/>
        <sz val="12.5"/>
        <rFont val="ＭＳ Ｐゴシック"/>
        <family val="3"/>
        <charset val="128"/>
      </rPr>
      <t>　</t>
    </r>
    <r>
      <rPr>
        <b/>
        <sz val="12.5"/>
        <rFont val="Arial"/>
        <family val="2"/>
      </rPr>
      <t>Change of main performance indicators</t>
    </r>
    <phoneticPr fontId="2"/>
  </si>
  <si>
    <r>
      <t>12.</t>
    </r>
    <r>
      <rPr>
        <b/>
        <sz val="12.5"/>
        <rFont val="ＭＳ Ｐゴシック"/>
        <family val="3"/>
        <charset val="128"/>
      </rPr>
      <t>　</t>
    </r>
    <r>
      <rPr>
        <b/>
        <sz val="12.5"/>
        <rFont val="Arial"/>
        <family val="2"/>
      </rPr>
      <t>Change of stock performance indicators</t>
    </r>
    <phoneticPr fontId="2"/>
  </si>
  <si>
    <t xml:space="preserve">Total equity attributable to owners of the Company </t>
    <phoneticPr fontId="2"/>
  </si>
  <si>
    <t>1st Quarter</t>
    <phoneticPr fontId="2"/>
  </si>
  <si>
    <t>2nd Quarter</t>
    <phoneticPr fontId="2"/>
  </si>
  <si>
    <t>3rd Quarter</t>
    <phoneticPr fontId="2"/>
  </si>
  <si>
    <t>4th Quarter</t>
    <phoneticPr fontId="2"/>
  </si>
  <si>
    <t>FY2013</t>
    <phoneticPr fontId="2"/>
  </si>
  <si>
    <t xml:space="preserve">FY2013
(IFRS) </t>
    <phoneticPr fontId="2"/>
  </si>
  <si>
    <t>-</t>
    <phoneticPr fontId="2"/>
  </si>
  <si>
    <t>-</t>
    <phoneticPr fontId="2"/>
  </si>
  <si>
    <r>
      <t>8-1.  Number of Group Companies</t>
    </r>
    <r>
      <rPr>
        <b/>
        <sz val="14"/>
        <rFont val="ＭＳ Ｐゴシック"/>
        <family val="3"/>
        <charset val="128"/>
      </rPr>
      <t>【</t>
    </r>
    <r>
      <rPr>
        <b/>
        <sz val="14"/>
        <rFont val="Arial"/>
        <family val="2"/>
      </rPr>
      <t>IFRS</t>
    </r>
    <r>
      <rPr>
        <b/>
        <sz val="14"/>
        <rFont val="ＭＳ Ｐゴシック"/>
        <family val="3"/>
        <charset val="128"/>
      </rPr>
      <t>】</t>
    </r>
    <phoneticPr fontId="2"/>
  </si>
  <si>
    <r>
      <t>8-2.  Number of Group Companies</t>
    </r>
    <r>
      <rPr>
        <b/>
        <sz val="14"/>
        <rFont val="ＭＳ Ｐゴシック"/>
        <family val="3"/>
        <charset val="128"/>
      </rPr>
      <t>【</t>
    </r>
    <r>
      <rPr>
        <b/>
        <sz val="14"/>
        <rFont val="Arial"/>
        <family val="2"/>
      </rPr>
      <t>J-GAAP</t>
    </r>
    <r>
      <rPr>
        <b/>
        <sz val="14"/>
        <rFont val="ＭＳ Ｐゴシック"/>
        <family val="3"/>
        <charset val="128"/>
      </rPr>
      <t>】</t>
    </r>
    <phoneticPr fontId="2"/>
  </si>
  <si>
    <r>
      <t>9-1.</t>
    </r>
    <r>
      <rPr>
        <b/>
        <sz val="14"/>
        <rFont val="ＭＳ Ｐゴシック"/>
        <family val="3"/>
        <charset val="128"/>
      </rPr>
      <t>　</t>
    </r>
    <r>
      <rPr>
        <b/>
        <sz val="14"/>
        <rFont val="Arial"/>
        <family val="2"/>
      </rPr>
      <t>Number of Profitable and Unprofitable Companies</t>
    </r>
    <r>
      <rPr>
        <b/>
        <sz val="14"/>
        <rFont val="ＭＳ Ｐゴシック"/>
        <family val="3"/>
        <charset val="128"/>
      </rPr>
      <t>【</t>
    </r>
    <r>
      <rPr>
        <b/>
        <sz val="14"/>
        <rFont val="Arial"/>
        <family val="2"/>
      </rPr>
      <t>IFRS</t>
    </r>
    <r>
      <rPr>
        <b/>
        <sz val="14"/>
        <rFont val="ＭＳ Ｐゴシック"/>
        <family val="3"/>
        <charset val="128"/>
      </rPr>
      <t>】</t>
    </r>
    <phoneticPr fontId="2"/>
  </si>
  <si>
    <r>
      <t>9-2.</t>
    </r>
    <r>
      <rPr>
        <b/>
        <sz val="14"/>
        <rFont val="ＭＳ Ｐゴシック"/>
        <family val="3"/>
        <charset val="128"/>
      </rPr>
      <t>　</t>
    </r>
    <r>
      <rPr>
        <b/>
        <sz val="14"/>
        <rFont val="Arial"/>
        <family val="2"/>
      </rPr>
      <t>Number of Profitable and Unprofitable Companies</t>
    </r>
    <r>
      <rPr>
        <b/>
        <sz val="14"/>
        <rFont val="ＭＳ Ｐゴシック"/>
        <family val="3"/>
        <charset val="128"/>
      </rPr>
      <t>【</t>
    </r>
    <r>
      <rPr>
        <b/>
        <sz val="14"/>
        <rFont val="Arial"/>
        <family val="2"/>
      </rPr>
      <t>J-GAAP</t>
    </r>
    <r>
      <rPr>
        <b/>
        <sz val="14"/>
        <rFont val="ＭＳ Ｐゴシック"/>
        <family val="3"/>
        <charset val="128"/>
      </rPr>
      <t>】</t>
    </r>
    <phoneticPr fontId="2"/>
  </si>
  <si>
    <t>FY2014</t>
    <phoneticPr fontId="2"/>
  </si>
  <si>
    <t>Period's High</t>
    <phoneticPr fontId="2"/>
  </si>
  <si>
    <t>Period's Low</t>
    <phoneticPr fontId="2"/>
  </si>
  <si>
    <r>
      <rPr>
        <sz val="11"/>
        <rFont val="ＭＳ Ｐゴシック"/>
        <family val="3"/>
        <charset val="128"/>
      </rPr>
      <t>（</t>
    </r>
    <r>
      <rPr>
        <sz val="11"/>
        <rFont val="Arial"/>
        <family val="2"/>
      </rPr>
      <t>Billions of Yen</t>
    </r>
    <r>
      <rPr>
        <sz val="11"/>
        <rFont val="ＭＳ Ｐゴシック"/>
        <family val="3"/>
        <charset val="128"/>
      </rPr>
      <t>）</t>
    </r>
    <phoneticPr fontId="2"/>
  </si>
  <si>
    <t>-</t>
    <phoneticPr fontId="2"/>
  </si>
  <si>
    <t>-</t>
    <phoneticPr fontId="2"/>
  </si>
  <si>
    <t>FY2003
(J-GAAP)</t>
    <phoneticPr fontId="2"/>
  </si>
  <si>
    <t>FY2004
(J-GAAP)</t>
    <phoneticPr fontId="2"/>
  </si>
  <si>
    <t>FY2005
(J-GAAP)</t>
    <phoneticPr fontId="2"/>
  </si>
  <si>
    <t>FY2006
(J-GAAP)</t>
    <phoneticPr fontId="2"/>
  </si>
  <si>
    <t>FY2007
(J-GAAP)</t>
    <phoneticPr fontId="2"/>
  </si>
  <si>
    <t>FY2008
(J-GAAP)</t>
    <phoneticPr fontId="2"/>
  </si>
  <si>
    <t>FY2009
(J-GAAP)</t>
    <phoneticPr fontId="2"/>
  </si>
  <si>
    <t>FY2010
(J-GAAP)</t>
    <phoneticPr fontId="2"/>
  </si>
  <si>
    <t>FY2011
(IFRS)</t>
    <phoneticPr fontId="2"/>
  </si>
  <si>
    <t>FY2012
(IFRS)</t>
    <phoneticPr fontId="2"/>
  </si>
  <si>
    <t>FY2014</t>
    <phoneticPr fontId="2"/>
  </si>
  <si>
    <t>FY2014</t>
    <phoneticPr fontId="2"/>
  </si>
  <si>
    <t>(73%)</t>
    <phoneticPr fontId="2"/>
  </si>
  <si>
    <t xml:space="preserve">FY2014
(IFRS) </t>
    <phoneticPr fontId="2"/>
  </si>
  <si>
    <r>
      <t>10-1.</t>
    </r>
    <r>
      <rPr>
        <b/>
        <sz val="14"/>
        <rFont val="ＭＳ Ｐゴシック"/>
        <family val="3"/>
        <charset val="128"/>
      </rPr>
      <t>　</t>
    </r>
    <r>
      <rPr>
        <b/>
        <sz val="14"/>
        <rFont val="Arial"/>
        <family val="2"/>
      </rPr>
      <t>Net Income/Loss</t>
    </r>
    <r>
      <rPr>
        <b/>
        <sz val="14"/>
        <rFont val="ＭＳ Ｐゴシック"/>
        <family val="3"/>
        <charset val="128"/>
      </rPr>
      <t>【</t>
    </r>
    <r>
      <rPr>
        <b/>
        <sz val="14"/>
        <rFont val="Arial"/>
        <family val="2"/>
      </rPr>
      <t>IFRS</t>
    </r>
    <r>
      <rPr>
        <b/>
        <sz val="14"/>
        <rFont val="ＭＳ Ｐゴシック"/>
        <family val="3"/>
        <charset val="128"/>
      </rPr>
      <t>】</t>
    </r>
    <phoneticPr fontId="2"/>
  </si>
  <si>
    <r>
      <t>10-2.</t>
    </r>
    <r>
      <rPr>
        <b/>
        <sz val="14"/>
        <rFont val="ＭＳ Ｐゴシック"/>
        <family val="3"/>
        <charset val="128"/>
      </rPr>
      <t>　</t>
    </r>
    <r>
      <rPr>
        <b/>
        <sz val="14"/>
        <rFont val="Arial"/>
        <family val="2"/>
      </rPr>
      <t>Net Income/Loss</t>
    </r>
    <r>
      <rPr>
        <b/>
        <sz val="14"/>
        <rFont val="ＭＳ Ｐゴシック"/>
        <family val="3"/>
        <charset val="128"/>
      </rPr>
      <t>【</t>
    </r>
    <r>
      <rPr>
        <b/>
        <sz val="14"/>
        <rFont val="Arial"/>
        <family val="2"/>
      </rPr>
      <t>J-GAAP</t>
    </r>
    <r>
      <rPr>
        <b/>
        <sz val="14"/>
        <rFont val="ＭＳ Ｐゴシック"/>
        <family val="3"/>
        <charset val="128"/>
      </rPr>
      <t>】</t>
    </r>
    <phoneticPr fontId="2"/>
  </si>
  <si>
    <r>
      <rPr>
        <sz val="12"/>
        <rFont val="ＭＳ Ｐゴシック"/>
        <family val="3"/>
        <charset val="128"/>
      </rPr>
      <t>　</t>
    </r>
    <r>
      <rPr>
        <sz val="12"/>
        <rFont val="Arial"/>
        <family val="2"/>
      </rPr>
      <t xml:space="preserve">  Remeasurement of defined benefits pension plan</t>
    </r>
    <phoneticPr fontId="2"/>
  </si>
  <si>
    <t>FY2015</t>
    <phoneticPr fontId="2"/>
  </si>
  <si>
    <r>
      <rPr>
        <sz val="13"/>
        <rFont val="ＭＳ Ｐゴシック"/>
        <family val="3"/>
        <charset val="128"/>
      </rPr>
      <t>（</t>
    </r>
    <r>
      <rPr>
        <sz val="13"/>
        <rFont val="Arial"/>
        <family val="2"/>
      </rPr>
      <t>Billions of Yen</t>
    </r>
    <r>
      <rPr>
        <sz val="13"/>
        <rFont val="ＭＳ Ｐゴシック"/>
        <family val="3"/>
        <charset val="128"/>
      </rPr>
      <t>）</t>
    </r>
    <phoneticPr fontId="2"/>
  </si>
  <si>
    <r>
      <rPr>
        <sz val="20"/>
        <rFont val="ＭＳ Ｐゴシック"/>
        <family val="3"/>
        <charset val="128"/>
      </rPr>
      <t>（</t>
    </r>
    <r>
      <rPr>
        <sz val="20"/>
        <rFont val="Arial"/>
        <family val="2"/>
      </rPr>
      <t>Billions of Yen</t>
    </r>
    <r>
      <rPr>
        <sz val="20"/>
        <rFont val="ＭＳ Ｐゴシック"/>
        <family val="3"/>
        <charset val="128"/>
      </rPr>
      <t>）</t>
    </r>
    <phoneticPr fontId="2"/>
  </si>
  <si>
    <t>(Companies)</t>
    <phoneticPr fontId="2"/>
  </si>
  <si>
    <t>FY2015</t>
    <phoneticPr fontId="2"/>
  </si>
  <si>
    <t>FY2015</t>
    <phoneticPr fontId="2"/>
  </si>
  <si>
    <t>-</t>
    <phoneticPr fontId="2"/>
  </si>
  <si>
    <t>-</t>
    <phoneticPr fontId="2"/>
  </si>
  <si>
    <t>Automotive</t>
    <phoneticPr fontId="2"/>
  </si>
  <si>
    <t>Aerospace &amp; IT Business</t>
    <phoneticPr fontId="2"/>
  </si>
  <si>
    <t>Metals &amp; Coal</t>
    <phoneticPr fontId="2"/>
  </si>
  <si>
    <t xml:space="preserve">Chemicals </t>
    <phoneticPr fontId="2"/>
  </si>
  <si>
    <r>
      <t>7-1.</t>
    </r>
    <r>
      <rPr>
        <b/>
        <sz val="22"/>
        <rFont val="ＭＳ Ｐゴシック"/>
        <family val="3"/>
        <charset val="128"/>
      </rPr>
      <t>　</t>
    </r>
    <r>
      <rPr>
        <b/>
        <sz val="22"/>
        <rFont val="Arial"/>
        <family val="2"/>
      </rPr>
      <t>Segment information</t>
    </r>
    <r>
      <rPr>
        <b/>
        <sz val="22"/>
        <rFont val="ＭＳ Ｐゴシック"/>
        <family val="3"/>
        <charset val="128"/>
      </rPr>
      <t>【</t>
    </r>
    <r>
      <rPr>
        <b/>
        <sz val="22"/>
        <rFont val="Arial"/>
        <family val="2"/>
      </rPr>
      <t>J-GAAP</t>
    </r>
    <r>
      <rPr>
        <b/>
        <sz val="22"/>
        <rFont val="ＭＳ Ｐゴシック"/>
        <family val="3"/>
        <charset val="128"/>
      </rPr>
      <t>】</t>
    </r>
    <phoneticPr fontId="2"/>
  </si>
  <si>
    <r>
      <t>7-2.</t>
    </r>
    <r>
      <rPr>
        <b/>
        <sz val="22"/>
        <rFont val="ＭＳ Ｐゴシック"/>
        <family val="3"/>
        <charset val="128"/>
      </rPr>
      <t>　</t>
    </r>
    <r>
      <rPr>
        <b/>
        <sz val="22"/>
        <rFont val="Arial"/>
        <family val="2"/>
      </rPr>
      <t>Segment information</t>
    </r>
    <r>
      <rPr>
        <b/>
        <sz val="22"/>
        <rFont val="ＭＳ Ｐゴシック"/>
        <family val="3"/>
        <charset val="128"/>
      </rPr>
      <t>【</t>
    </r>
    <r>
      <rPr>
        <b/>
        <sz val="22"/>
        <rFont val="Arial"/>
        <family val="2"/>
      </rPr>
      <t>J-GAAP</t>
    </r>
    <r>
      <rPr>
        <b/>
        <sz val="22"/>
        <rFont val="ＭＳ Ｐゴシック"/>
        <family val="3"/>
        <charset val="128"/>
      </rPr>
      <t>】</t>
    </r>
    <phoneticPr fontId="2"/>
  </si>
  <si>
    <r>
      <t>7-3.</t>
    </r>
    <r>
      <rPr>
        <b/>
        <sz val="22"/>
        <rFont val="ＭＳ Ｐゴシック"/>
        <family val="3"/>
        <charset val="128"/>
      </rPr>
      <t>　</t>
    </r>
    <r>
      <rPr>
        <b/>
        <sz val="22"/>
        <rFont val="Arial"/>
        <family val="2"/>
      </rPr>
      <t>Segment information</t>
    </r>
    <r>
      <rPr>
        <b/>
        <sz val="22"/>
        <rFont val="ＭＳ Ｐゴシック"/>
        <family val="3"/>
        <charset val="128"/>
      </rPr>
      <t>【</t>
    </r>
    <r>
      <rPr>
        <b/>
        <sz val="22"/>
        <rFont val="Arial"/>
        <family val="2"/>
      </rPr>
      <t>J-GAAP</t>
    </r>
    <r>
      <rPr>
        <b/>
        <sz val="22"/>
        <rFont val="ＭＳ Ｐゴシック"/>
        <family val="3"/>
        <charset val="128"/>
      </rPr>
      <t>】</t>
    </r>
    <phoneticPr fontId="2"/>
  </si>
  <si>
    <r>
      <t>7-4.</t>
    </r>
    <r>
      <rPr>
        <b/>
        <sz val="22"/>
        <rFont val="ＭＳ Ｐゴシック"/>
        <family val="3"/>
        <charset val="128"/>
      </rPr>
      <t>　</t>
    </r>
    <r>
      <rPr>
        <b/>
        <sz val="22"/>
        <rFont val="Arial"/>
        <family val="2"/>
      </rPr>
      <t>Segment information</t>
    </r>
    <r>
      <rPr>
        <b/>
        <sz val="22"/>
        <rFont val="ＭＳ Ｐゴシック"/>
        <family val="3"/>
        <charset val="128"/>
      </rPr>
      <t>【</t>
    </r>
    <r>
      <rPr>
        <b/>
        <sz val="22"/>
        <rFont val="Arial"/>
        <family val="2"/>
      </rPr>
      <t>IFRS</t>
    </r>
    <r>
      <rPr>
        <b/>
        <sz val="22"/>
        <rFont val="ＭＳ Ｐゴシック"/>
        <family val="3"/>
        <charset val="128"/>
      </rPr>
      <t>】</t>
    </r>
    <phoneticPr fontId="2"/>
  </si>
  <si>
    <r>
      <t>7-5.</t>
    </r>
    <r>
      <rPr>
        <b/>
        <sz val="22"/>
        <rFont val="ＭＳ Ｐゴシック"/>
        <family val="3"/>
        <charset val="128"/>
      </rPr>
      <t>　</t>
    </r>
    <r>
      <rPr>
        <b/>
        <sz val="22"/>
        <rFont val="Arial"/>
        <family val="2"/>
      </rPr>
      <t>Segment information</t>
    </r>
    <r>
      <rPr>
        <b/>
        <sz val="22"/>
        <rFont val="ＭＳ Ｐゴシック"/>
        <family val="3"/>
        <charset val="128"/>
      </rPr>
      <t>【</t>
    </r>
    <r>
      <rPr>
        <b/>
        <sz val="22"/>
        <rFont val="Arial"/>
        <family val="2"/>
      </rPr>
      <t>IFRS</t>
    </r>
    <r>
      <rPr>
        <b/>
        <sz val="22"/>
        <rFont val="ＭＳ Ｐゴシック"/>
        <family val="3"/>
        <charset val="128"/>
      </rPr>
      <t>】</t>
    </r>
    <phoneticPr fontId="2"/>
  </si>
  <si>
    <t>Gross Profit</t>
    <phoneticPr fontId="2"/>
  </si>
  <si>
    <t>FY2016</t>
    <phoneticPr fontId="2"/>
  </si>
  <si>
    <t xml:space="preserve">    Share of other comprehensive income of investments accounted for using the equity method</t>
    <phoneticPr fontId="2"/>
  </si>
  <si>
    <r>
      <rPr>
        <sz val="13"/>
        <rFont val="ＭＳ Ｐゴシック"/>
        <family val="3"/>
        <charset val="128"/>
      </rPr>
      <t>（</t>
    </r>
    <r>
      <rPr>
        <sz val="13"/>
        <rFont val="Arial"/>
        <family val="2"/>
      </rPr>
      <t>Billions of Yen</t>
    </r>
    <r>
      <rPr>
        <sz val="13"/>
        <rFont val="ＭＳ Ｐゴシック"/>
        <family val="3"/>
        <charset val="128"/>
      </rPr>
      <t>）</t>
    </r>
    <phoneticPr fontId="2"/>
  </si>
  <si>
    <r>
      <rPr>
        <sz val="20"/>
        <rFont val="ＭＳ Ｐゴシック"/>
        <family val="3"/>
        <charset val="128"/>
      </rPr>
      <t>（</t>
    </r>
    <r>
      <rPr>
        <sz val="20"/>
        <rFont val="Arial"/>
        <family val="2"/>
      </rPr>
      <t>Billions of Yen</t>
    </r>
    <r>
      <rPr>
        <sz val="20"/>
        <rFont val="ＭＳ Ｐゴシック"/>
        <family val="3"/>
        <charset val="128"/>
      </rPr>
      <t>）</t>
    </r>
    <phoneticPr fontId="2"/>
  </si>
  <si>
    <t>Medium-Term Management Plan 2017</t>
    <phoneticPr fontId="2"/>
  </si>
  <si>
    <t xml:space="preserve">FY2015
(IFRS) </t>
    <phoneticPr fontId="2"/>
  </si>
  <si>
    <t>FY2016</t>
  </si>
  <si>
    <t>FY2016</t>
    <phoneticPr fontId="2"/>
  </si>
  <si>
    <t xml:space="preserve">FY 2016
(IFRS) </t>
    <phoneticPr fontId="2"/>
  </si>
  <si>
    <t>FY2017</t>
    <phoneticPr fontId="2"/>
  </si>
  <si>
    <t>FY2015</t>
  </si>
  <si>
    <t>Foods &amp; Agriculture Business</t>
    <phoneticPr fontId="2"/>
  </si>
  <si>
    <t>FY2017</t>
  </si>
  <si>
    <t>FY2017</t>
    <phoneticPr fontId="2"/>
  </si>
  <si>
    <t xml:space="preserve">FY 2017
(IFRS) </t>
    <phoneticPr fontId="2"/>
  </si>
  <si>
    <t>Infrastructure &amp; Enviroment Business</t>
    <phoneticPr fontId="2"/>
  </si>
  <si>
    <t>Energy</t>
    <phoneticPr fontId="2"/>
  </si>
  <si>
    <t>Segment</t>
    <phoneticPr fontId="2"/>
  </si>
  <si>
    <t>Corporate</t>
    <phoneticPr fontId="2"/>
  </si>
  <si>
    <t>(75%)</t>
    <phoneticPr fontId="2"/>
  </si>
  <si>
    <t>FY2018</t>
    <phoneticPr fontId="2"/>
  </si>
  <si>
    <t>FY2018</t>
    <phoneticPr fontId="2"/>
  </si>
  <si>
    <t>Aerospace &amp; Transportation Project</t>
  </si>
  <si>
    <t>Aerospace &amp; Transportation Project</t>
    <phoneticPr fontId="2"/>
  </si>
  <si>
    <t>Machinery &amp; Medical Infrastructure</t>
  </si>
  <si>
    <t>Machinery &amp; Medical Infrastructure</t>
    <phoneticPr fontId="2"/>
  </si>
  <si>
    <t>Metals &amp; Mineral Resources</t>
  </si>
  <si>
    <t>Metals &amp; Mineral Resources</t>
    <phoneticPr fontId="2"/>
  </si>
  <si>
    <t>FY2018</t>
    <phoneticPr fontId="2"/>
  </si>
  <si>
    <t>Energy &amp; Social Infrastructure</t>
  </si>
  <si>
    <t>Energy &amp; Social Infrastructure</t>
    <phoneticPr fontId="2"/>
  </si>
  <si>
    <t>Retail &amp; Lifestyle Business</t>
  </si>
  <si>
    <t>Retail &amp; Lifestyle Business</t>
    <phoneticPr fontId="2"/>
  </si>
  <si>
    <t>Industrial Infrastructure &amp;Urban Development</t>
  </si>
  <si>
    <t>Industrial Infrastructure &amp;Urban Development</t>
    <phoneticPr fontId="2"/>
  </si>
  <si>
    <t>Automotive</t>
  </si>
  <si>
    <t xml:space="preserve">Chemicals </t>
  </si>
  <si>
    <t>Foods &amp; Agriculture Business</t>
  </si>
  <si>
    <r>
      <t>（</t>
    </r>
    <r>
      <rPr>
        <sz val="13"/>
        <rFont val="Arial"/>
        <family val="2"/>
      </rPr>
      <t>Billions of Yen</t>
    </r>
    <r>
      <rPr>
        <sz val="13"/>
        <rFont val="ＭＳ Ｐゴシック"/>
        <family val="3"/>
        <charset val="128"/>
      </rPr>
      <t>）</t>
    </r>
    <phoneticPr fontId="2"/>
  </si>
  <si>
    <t>Medium-Term Management Plan 2020</t>
    <phoneticPr fontId="2"/>
  </si>
  <si>
    <r>
      <t>(Yen</t>
    </r>
    <r>
      <rPr>
        <sz val="13"/>
        <rFont val="ＭＳ Ｐゴシック"/>
        <family val="3"/>
        <charset val="128"/>
      </rPr>
      <t>）</t>
    </r>
    <phoneticPr fontId="2"/>
  </si>
  <si>
    <r>
      <rPr>
        <sz val="16"/>
        <rFont val="ＭＳ Ｐゴシック"/>
        <family val="3"/>
        <charset val="128"/>
      </rPr>
      <t>　</t>
    </r>
    <r>
      <rPr>
        <sz val="16"/>
        <rFont val="Arial"/>
        <family val="2"/>
      </rPr>
      <t>Sales of goods</t>
    </r>
    <phoneticPr fontId="2"/>
  </si>
  <si>
    <r>
      <rPr>
        <sz val="16"/>
        <rFont val="ＭＳ Ｐゴシック"/>
        <family val="3"/>
        <charset val="128"/>
      </rPr>
      <t>　</t>
    </r>
    <r>
      <rPr>
        <sz val="16"/>
        <rFont val="Arial"/>
        <family val="2"/>
      </rPr>
      <t>Sales of services and others</t>
    </r>
    <phoneticPr fontId="2"/>
  </si>
  <si>
    <r>
      <rPr>
        <sz val="16"/>
        <rFont val="ＭＳ Ｐゴシック"/>
        <family val="3"/>
        <charset val="128"/>
      </rPr>
      <t>　</t>
    </r>
    <r>
      <rPr>
        <sz val="16"/>
        <rFont val="Arial"/>
        <family val="2"/>
      </rPr>
      <t>Impairment loss on fixed assets</t>
    </r>
    <phoneticPr fontId="2"/>
  </si>
  <si>
    <r>
      <rPr>
        <sz val="16"/>
        <rFont val="ＭＳ Ｐゴシック"/>
        <family val="3"/>
        <charset val="128"/>
      </rPr>
      <t>　</t>
    </r>
    <r>
      <rPr>
        <sz val="16"/>
        <rFont val="Arial"/>
        <family val="2"/>
      </rPr>
      <t>Loss on reorganization of subsidiaries/associates</t>
    </r>
    <phoneticPr fontId="2"/>
  </si>
  <si>
    <r>
      <rPr>
        <sz val="16"/>
        <rFont val="ＭＳ Ｐゴシック"/>
        <family val="3"/>
        <charset val="128"/>
      </rPr>
      <t>　</t>
    </r>
    <r>
      <rPr>
        <sz val="16"/>
        <rFont val="Arial"/>
        <family val="2"/>
      </rPr>
      <t>Other operating income</t>
    </r>
    <phoneticPr fontId="2"/>
  </si>
  <si>
    <r>
      <rPr>
        <sz val="16"/>
        <rFont val="ＭＳ Ｐゴシック"/>
        <family val="3"/>
        <charset val="128"/>
      </rPr>
      <t>　</t>
    </r>
    <r>
      <rPr>
        <sz val="16"/>
        <rFont val="Arial"/>
        <family val="2"/>
      </rPr>
      <t>Other operating expenses</t>
    </r>
    <phoneticPr fontId="2"/>
  </si>
  <si>
    <r>
      <rPr>
        <sz val="16"/>
        <rFont val="ＭＳ Ｐゴシック"/>
        <family val="3"/>
        <charset val="128"/>
      </rPr>
      <t>　</t>
    </r>
    <r>
      <rPr>
        <sz val="16"/>
        <rFont val="Arial"/>
        <family val="2"/>
      </rPr>
      <t>Interests earned</t>
    </r>
    <phoneticPr fontId="2"/>
  </si>
  <si>
    <r>
      <rPr>
        <sz val="16"/>
        <rFont val="ＭＳ Ｐゴシック"/>
        <family val="3"/>
        <charset val="128"/>
      </rPr>
      <t>　</t>
    </r>
    <r>
      <rPr>
        <sz val="16"/>
        <rFont val="Arial"/>
        <family val="2"/>
      </rPr>
      <t>Dividends received</t>
    </r>
    <phoneticPr fontId="2"/>
  </si>
  <si>
    <r>
      <rPr>
        <sz val="16"/>
        <rFont val="ＭＳ Ｐゴシック"/>
        <family val="3"/>
        <charset val="128"/>
      </rPr>
      <t>　</t>
    </r>
    <r>
      <rPr>
        <sz val="16"/>
        <rFont val="Arial"/>
        <family val="2"/>
      </rPr>
      <t>Interest expenses</t>
    </r>
    <phoneticPr fontId="2"/>
  </si>
  <si>
    <r>
      <t>Profit attributable to</t>
    </r>
    <r>
      <rPr>
        <b/>
        <sz val="16"/>
        <rFont val="ＭＳ Ｐゴシック"/>
        <family val="3"/>
        <charset val="128"/>
      </rPr>
      <t>：</t>
    </r>
    <phoneticPr fontId="2"/>
  </si>
  <si>
    <t xml:space="preserve"> Extraordinary income/losses - net</t>
    <phoneticPr fontId="2"/>
  </si>
  <si>
    <t xml:space="preserve">FY 2018
(IFRS) </t>
    <phoneticPr fontId="2"/>
  </si>
  <si>
    <t>Unfunded retirement benefit obligation with
 respect to foreign consolidated companies</t>
    <phoneticPr fontId="2"/>
  </si>
  <si>
    <t>-</t>
    <phoneticPr fontId="2"/>
  </si>
  <si>
    <t>-</t>
    <phoneticPr fontId="2"/>
  </si>
  <si>
    <r>
      <rPr>
        <sz val="12"/>
        <rFont val="ＭＳ Ｐゴシック"/>
        <family val="3"/>
        <charset val="128"/>
      </rPr>
      <t>　</t>
    </r>
    <r>
      <rPr>
        <sz val="12"/>
        <rFont val="Arial"/>
        <family val="2"/>
      </rPr>
      <t>Loss on reorganization of subsidiaries/associates</t>
    </r>
    <phoneticPr fontId="2"/>
  </si>
  <si>
    <r>
      <rPr>
        <sz val="16"/>
        <rFont val="ＭＳ Ｐゴシック"/>
        <family val="3"/>
        <charset val="128"/>
      </rPr>
      <t>　</t>
    </r>
    <r>
      <rPr>
        <sz val="16"/>
        <rFont val="Arial"/>
        <family val="2"/>
      </rPr>
      <t>Gain (loss) on sale and disposal of fixed assets, net</t>
    </r>
    <phoneticPr fontId="2"/>
  </si>
  <si>
    <t>(74%)</t>
    <phoneticPr fontId="2"/>
  </si>
  <si>
    <t>(77%)</t>
    <phoneticPr fontId="2"/>
  </si>
  <si>
    <t>(74 %)</t>
    <phoneticPr fontId="2"/>
  </si>
  <si>
    <t>Loss</t>
    <phoneticPr fontId="2"/>
  </si>
  <si>
    <t>FY2019</t>
  </si>
  <si>
    <r>
      <rPr>
        <sz val="11"/>
        <rFont val="ＭＳ Ｐゴシック"/>
        <family val="3"/>
        <charset val="128"/>
      </rPr>
      <t>（</t>
    </r>
    <r>
      <rPr>
        <sz val="11"/>
        <rFont val="Arial"/>
        <family val="2"/>
      </rPr>
      <t>Millions of Yen</t>
    </r>
    <r>
      <rPr>
        <sz val="11"/>
        <rFont val="ＭＳ Ｐゴシック"/>
        <family val="3"/>
        <charset val="128"/>
      </rPr>
      <t>）</t>
    </r>
    <phoneticPr fontId="2"/>
  </si>
  <si>
    <t>1st Quarter</t>
  </si>
  <si>
    <r>
      <rPr>
        <sz val="12"/>
        <rFont val="ＭＳ Ｐゴシック"/>
        <family val="3"/>
        <charset val="128"/>
      </rPr>
      <t>　</t>
    </r>
    <r>
      <rPr>
        <sz val="12"/>
        <rFont val="Arial"/>
        <family val="2"/>
      </rPr>
      <t>Goodwill</t>
    </r>
    <phoneticPr fontId="2"/>
  </si>
  <si>
    <r>
      <rPr>
        <sz val="12"/>
        <rFont val="ＭＳ Ｐゴシック"/>
        <family val="3"/>
        <charset val="128"/>
      </rPr>
      <t>　</t>
    </r>
    <r>
      <rPr>
        <sz val="12"/>
        <rFont val="Arial"/>
        <family val="2"/>
      </rPr>
      <t>Usage rights assets</t>
    </r>
    <phoneticPr fontId="2"/>
  </si>
  <si>
    <t xml:space="preserve">   Lease liabilities</t>
    <phoneticPr fontId="2"/>
  </si>
  <si>
    <r>
      <rPr>
        <sz val="12"/>
        <rFont val="ＭＳ Ｐゴシック"/>
        <family val="3"/>
        <charset val="128"/>
      </rPr>
      <t>　</t>
    </r>
    <r>
      <rPr>
        <sz val="12"/>
        <rFont val="Arial"/>
        <family val="2"/>
      </rPr>
      <t>Bonds and borrowings</t>
    </r>
    <phoneticPr fontId="2"/>
  </si>
  <si>
    <r>
      <rPr>
        <sz val="13"/>
        <rFont val="ＭＳ Ｐゴシック"/>
        <family val="3"/>
        <charset val="128"/>
      </rPr>
      <t>　</t>
    </r>
    <r>
      <rPr>
        <sz val="13"/>
        <rFont val="Arial"/>
        <family val="2"/>
      </rPr>
      <t>Lease liabilities</t>
    </r>
    <phoneticPr fontId="2"/>
  </si>
  <si>
    <t>-</t>
    <phoneticPr fontId="2"/>
  </si>
  <si>
    <t xml:space="preserve">  Redemption of bonds</t>
    <phoneticPr fontId="2"/>
  </si>
  <si>
    <r>
      <rPr>
        <sz val="12"/>
        <rFont val="ＭＳ Ｐゴシック"/>
        <family val="3"/>
        <charset val="128"/>
      </rPr>
      <t>　</t>
    </r>
    <r>
      <rPr>
        <sz val="12"/>
        <rFont val="Arial"/>
        <family val="2"/>
      </rPr>
      <t>Disposition of treasury stock</t>
    </r>
    <phoneticPr fontId="2"/>
  </si>
  <si>
    <t>-</t>
    <phoneticPr fontId="2"/>
  </si>
  <si>
    <t>-</t>
    <phoneticPr fontId="2"/>
  </si>
  <si>
    <t>FY2019</t>
    <phoneticPr fontId="2"/>
  </si>
  <si>
    <t>(77%)</t>
    <phoneticPr fontId="2"/>
  </si>
  <si>
    <t xml:space="preserve">FY 2019
(IFRS) </t>
    <phoneticPr fontId="2"/>
  </si>
  <si>
    <t>FY2019</t>
    <phoneticPr fontId="2"/>
  </si>
  <si>
    <t>FY2020</t>
    <phoneticPr fontId="2"/>
  </si>
  <si>
    <r>
      <rPr>
        <sz val="12"/>
        <rFont val="ＭＳ Ｐゴシック"/>
        <family val="3"/>
        <charset val="128"/>
      </rPr>
      <t>　</t>
    </r>
    <r>
      <rPr>
        <sz val="12"/>
        <rFont val="Arial"/>
        <family val="2"/>
      </rPr>
      <t>Provision for overseas doubtful receivables</t>
    </r>
    <phoneticPr fontId="2"/>
  </si>
  <si>
    <t>*2. “Changes in other assets and liabilities” under cash flows from operating activities was previously included under “others.” Effective April 1, 2018, this item will be displayed separately for increased clarity.</t>
    <phoneticPr fontId="2"/>
  </si>
  <si>
    <r>
      <t>Net sales</t>
    </r>
    <r>
      <rPr>
        <b/>
        <vertAlign val="superscript"/>
        <sz val="16"/>
        <rFont val="ＭＳ Ｐゴシック"/>
        <family val="3"/>
        <charset val="128"/>
      </rPr>
      <t>＊</t>
    </r>
    <r>
      <rPr>
        <b/>
        <vertAlign val="superscript"/>
        <sz val="16"/>
        <rFont val="Arial"/>
        <family val="2"/>
      </rPr>
      <t>3</t>
    </r>
    <phoneticPr fontId="2"/>
  </si>
  <si>
    <r>
      <rPr>
        <sz val="12"/>
        <rFont val="Arial"/>
        <family val="2"/>
      </rPr>
      <t>*1</t>
    </r>
    <r>
      <rPr>
        <sz val="12"/>
        <rFont val="ＭＳ Ｐゴシック"/>
        <family val="3"/>
        <charset val="128"/>
      </rPr>
      <t xml:space="preserve"> </t>
    </r>
    <r>
      <rPr>
        <sz val="12"/>
        <rFont val="Arial"/>
        <family val="2"/>
      </rPr>
      <t>We established quantitative targets in our medium-term management plan 2014 based on J-GAAP until the fiscal year ended March 31, 2013. For readers' convenience, we disclose the consolidated financial information based on J-GAAP and IFRSs for the fiscal year ended March 31, 2013.</t>
    </r>
    <phoneticPr fontId="2"/>
  </si>
  <si>
    <r>
      <t>Core earnings</t>
    </r>
    <r>
      <rPr>
        <b/>
        <vertAlign val="superscript"/>
        <sz val="13"/>
        <rFont val="ＭＳ Ｐゴシック"/>
        <family val="3"/>
        <charset val="128"/>
      </rPr>
      <t>＊</t>
    </r>
    <r>
      <rPr>
        <b/>
        <vertAlign val="superscript"/>
        <sz val="13"/>
        <rFont val="Arial"/>
        <family val="2"/>
      </rPr>
      <t>2</t>
    </r>
    <phoneticPr fontId="2"/>
  </si>
  <si>
    <r>
      <t>4-2.</t>
    </r>
    <r>
      <rPr>
        <b/>
        <sz val="16"/>
        <rFont val="ＭＳ Ｐゴシック"/>
        <family val="3"/>
        <charset val="128"/>
      </rPr>
      <t>　</t>
    </r>
    <r>
      <rPr>
        <b/>
        <sz val="16"/>
        <rFont val="Arial"/>
        <family val="2"/>
      </rPr>
      <t xml:space="preserve">Quarter information </t>
    </r>
    <r>
      <rPr>
        <b/>
        <sz val="16"/>
        <rFont val="ＭＳ Ｐゴシック"/>
        <family val="3"/>
        <charset val="128"/>
      </rPr>
      <t>【</t>
    </r>
    <r>
      <rPr>
        <b/>
        <sz val="16"/>
        <rFont val="Arial"/>
        <family val="2"/>
      </rPr>
      <t>IFRS</t>
    </r>
    <r>
      <rPr>
        <b/>
        <sz val="16"/>
        <rFont val="ＭＳ Ｐゴシック"/>
        <family val="3"/>
        <charset val="128"/>
      </rPr>
      <t>】</t>
    </r>
    <phoneticPr fontId="2"/>
  </si>
  <si>
    <r>
      <t xml:space="preserve">  Repayment of lease liabilities</t>
    </r>
    <r>
      <rPr>
        <vertAlign val="superscript"/>
        <sz val="12"/>
        <rFont val="Arial"/>
        <family val="2"/>
      </rPr>
      <t>*3</t>
    </r>
    <phoneticPr fontId="2"/>
  </si>
  <si>
    <r>
      <rPr>
        <sz val="12"/>
        <rFont val="ＭＳ Ｐゴシック"/>
        <family val="3"/>
        <charset val="128"/>
      </rPr>
      <t>　</t>
    </r>
    <r>
      <rPr>
        <sz val="12"/>
        <rFont val="Arial"/>
        <family val="2"/>
      </rPr>
      <t>Change in other assets and liabilities</t>
    </r>
    <r>
      <rPr>
        <vertAlign val="superscript"/>
        <sz val="12"/>
        <rFont val="Arial"/>
        <family val="2"/>
      </rPr>
      <t>*2</t>
    </r>
    <phoneticPr fontId="2"/>
  </si>
  <si>
    <t>*2 Effective April 1, 2015, the Group underwent organizational reforms, Through these reforms, the previous system (consisting of nine units under four divisions) 
     was reworked into a nine division system.</t>
    <phoneticPr fontId="2"/>
  </si>
  <si>
    <t>Retail&amp;Lifestyle Business</t>
    <phoneticPr fontId="2"/>
  </si>
  <si>
    <t>*1 We have prepared consolidated financial statements in accordance with International Financial Reporting Standards (“IFRSs”) since the fiscal year ended March 31, 2013.  The date of transition to IFRSs was April 1, 2011.</t>
    <phoneticPr fontId="2"/>
  </si>
  <si>
    <t xml:space="preserve">*2 Companies included in the scope of consolidation are those for which the Company directly performs consolidation accounting since the fiscal year ended March 31, 2014. </t>
    <phoneticPr fontId="2"/>
  </si>
  <si>
    <t xml:space="preserve">*1 Companies included in the scope of consolidation are those for which the Company directly performs consolidation accounting. </t>
    <phoneticPr fontId="49"/>
  </si>
  <si>
    <t>*2 Earnings of consolidated subsidiaries and associates related to two segments are acknowledged in each segment and they do not correspond to Number of Consolidated Subsidiaries and Equity-method Associates disclosed as above.</t>
    <phoneticPr fontId="47"/>
  </si>
  <si>
    <t>Results Period's End</t>
    <phoneticPr fontId="2"/>
  </si>
  <si>
    <r>
      <rPr>
        <sz val="16"/>
        <rFont val="ＭＳ Ｐゴシック"/>
        <family val="3"/>
        <charset val="128"/>
      </rPr>
      <t>　</t>
    </r>
    <r>
      <rPr>
        <sz val="16"/>
        <rFont val="Arial"/>
        <family val="2"/>
      </rPr>
      <t>Gain on reorganization of subsidiaries/associates</t>
    </r>
    <r>
      <rPr>
        <vertAlign val="superscript"/>
        <sz val="16"/>
        <rFont val="Arial"/>
        <family val="2"/>
      </rPr>
      <t>*2</t>
    </r>
    <phoneticPr fontId="2"/>
  </si>
  <si>
    <t>* We have prepared consolidated financial statements in accordance with International Financial Reporting Standards (“IFRSs”) since the fiscal year ended March 31, 2013. The date of transition to IFRSs was April 1, 2011.</t>
    <phoneticPr fontId="2"/>
  </si>
  <si>
    <t>*2 Core earnings = Operating income (before allowance for doubtful receivables and write-offs) +Interest expense-net + Dividends received + Equity in earnings of affiliates</t>
    <phoneticPr fontId="2"/>
  </si>
  <si>
    <t xml:space="preserve">*1  We have prepared consolidated financial statements in accordance with International Financial Reporting Standards (“IFRSs”)  since the fiscal year ended March 31, 2013.  
     The date of transition to IFRSs was April 1, 2011.
</t>
    <phoneticPr fontId="2"/>
  </si>
  <si>
    <r>
      <t>Net Profit</t>
    </r>
    <r>
      <rPr>
        <b/>
        <vertAlign val="superscript"/>
        <sz val="20"/>
        <rFont val="ＭＳ Ｐゴシック"/>
        <family val="3"/>
        <charset val="128"/>
      </rPr>
      <t>＊</t>
    </r>
    <r>
      <rPr>
        <b/>
        <vertAlign val="superscript"/>
        <sz val="20"/>
        <rFont val="Arial"/>
        <family val="2"/>
      </rPr>
      <t>1</t>
    </r>
    <phoneticPr fontId="2"/>
  </si>
  <si>
    <r>
      <t xml:space="preserve">*4  We have prepared consolidated financial statements in accordance with International Financial Reporting Standards (“IFRSs”) 
</t>
    </r>
    <r>
      <rPr>
        <sz val="19"/>
        <rFont val="ＭＳ Ｐゴシック"/>
        <family val="3"/>
        <charset val="128"/>
      </rPr>
      <t>　　</t>
    </r>
    <r>
      <rPr>
        <sz val="19"/>
        <rFont val="Arial"/>
        <family val="2"/>
      </rPr>
      <t xml:space="preserve">since the fiscal year ended March 31, 2013. The date of transition to IFRSs was April 1, 2011.                                                                                                                                                                     </t>
    </r>
    <phoneticPr fontId="2"/>
  </si>
  <si>
    <t>*3 Effective April 1, 2018, the Aerospace &amp; IT Business Division, Infrastructure &amp; Environment Business Division, and Energy Division have been restructured 
      into the Aerospace &amp; Transportation Project Division, the Machinery &amp; Medical Infrastructure division and the Energy &amp; Social infrastructure Division.</t>
    <phoneticPr fontId="2"/>
  </si>
  <si>
    <r>
      <t>Net interest-bearing debt</t>
    </r>
    <r>
      <rPr>
        <vertAlign val="superscript"/>
        <sz val="13"/>
        <rFont val="Arial"/>
        <family val="2"/>
      </rPr>
      <t>*1</t>
    </r>
    <phoneticPr fontId="2"/>
  </si>
  <si>
    <r>
      <t>Gross interest-bearing debt</t>
    </r>
    <r>
      <rPr>
        <vertAlign val="superscript"/>
        <sz val="13"/>
        <rFont val="Arial"/>
        <family val="2"/>
      </rPr>
      <t>*1</t>
    </r>
    <phoneticPr fontId="2"/>
  </si>
  <si>
    <t>*1 Profit attributable to owners of the company</t>
    <phoneticPr fontId="2"/>
  </si>
  <si>
    <t>* We established quantitative targets in our medium-term management plan 2014 based on J-GAAP until the fiscal year ended March 31, 2013. For readers' convenience, we disclose the consolidated financial information based on J-GAAP and IFRSs 
     for the fiscal year ended March 31, 2013.</t>
    <phoneticPr fontId="2"/>
  </si>
  <si>
    <t>*2  In regard to amounts for FY2017 or before, we show Gain on sale of subsidiaries / associates previously disclosed.</t>
    <phoneticPr fontId="2"/>
  </si>
  <si>
    <t>*1 We have prepared consolidated financial statements in accordance with International Financial Reporting Standards (“IFRSs”) since the fiscal year ended March 31,2013.The date of transition to IFRSs was April 1, 2011.</t>
    <phoneticPr fontId="2"/>
  </si>
  <si>
    <t>*3 Total trading transactions is a measure commonly used by Japanese trading companies and represents the gross transaction volume of trading activities, or the nominal aggregate value of the transactions for which the Group acts as a principal or as an agent. It is not to be construed as equivalent to, or a substitute for, sales or revenues under International Financial Reporting Standards.</t>
    <phoneticPr fontId="2"/>
  </si>
  <si>
    <t>* We established quantitative targets in our medium-term management plan 2014 based on J-GAAP until the fiscal year ended March 31, 2013. For readers' convenience, we disclose the consolidated financial information based on J-GAAP and IFRSs for the fiscal year ended March 31, 2013.</t>
    <phoneticPr fontId="2"/>
  </si>
  <si>
    <r>
      <rPr>
        <sz val="20"/>
        <rFont val="Arial "/>
        <family val="2"/>
      </rPr>
      <t xml:space="preserve">*1 </t>
    </r>
    <r>
      <rPr>
        <sz val="20"/>
        <rFont val="Arial"/>
        <family val="2"/>
      </rPr>
      <t>Due to organizational reforms and changes to operating divisions effected on April 1, 2009 and April 1 2012, figures for segment profit(loss) have restated to reflict this change from the first fiscal year of each fiscal year,respectively. 
The above results are based on post-reform business segments.</t>
    </r>
    <phoneticPr fontId="2"/>
  </si>
  <si>
    <t>*2 Due to the merger between the former Nichimen Corporation and the former Nissho Iwai Corporation  on April 1, 2004, figures for segment profit(loss) have restated  to reflict this change from the first fiscal year of each fiscal year,respectively.
The above results are based on post-reform business segments.</t>
    <phoneticPr fontId="2"/>
  </si>
  <si>
    <t>*1 Since FY2019, lease liabilities (under current liabilities and non-current liabilities) have been excluded from calculations of gross interest-bearing debt and net interest-bearing debt.</t>
    <phoneticPr fontId="2"/>
  </si>
  <si>
    <t>FY2021</t>
    <phoneticPr fontId="2"/>
  </si>
  <si>
    <t>FY2020</t>
    <phoneticPr fontId="2"/>
  </si>
  <si>
    <r>
      <t>7-6.</t>
    </r>
    <r>
      <rPr>
        <b/>
        <sz val="22"/>
        <rFont val="ＭＳ Ｐゴシック"/>
        <family val="3"/>
        <charset val="128"/>
      </rPr>
      <t>　</t>
    </r>
    <r>
      <rPr>
        <b/>
        <sz val="22"/>
        <rFont val="Arial"/>
        <family val="2"/>
      </rPr>
      <t>Segment information</t>
    </r>
    <r>
      <rPr>
        <b/>
        <sz val="22"/>
        <rFont val="ＭＳ Ｐゴシック"/>
        <family val="3"/>
        <charset val="128"/>
      </rPr>
      <t>【</t>
    </r>
    <r>
      <rPr>
        <b/>
        <sz val="22"/>
        <rFont val="Arial"/>
        <family val="2"/>
      </rPr>
      <t>IFRS</t>
    </r>
    <r>
      <rPr>
        <b/>
        <sz val="22"/>
        <rFont val="ＭＳ Ｐゴシック"/>
        <family val="3"/>
        <charset val="128"/>
      </rPr>
      <t>】</t>
    </r>
    <phoneticPr fontId="2"/>
  </si>
  <si>
    <r>
      <t>(</t>
    </r>
    <r>
      <rPr>
        <sz val="11"/>
        <rFont val="ＭＳ Ｐゴシック"/>
        <family val="2"/>
        <charset val="128"/>
      </rPr>
      <t>７４</t>
    </r>
    <r>
      <rPr>
        <sz val="11"/>
        <rFont val="Arial"/>
        <family val="2"/>
      </rPr>
      <t>%)</t>
    </r>
    <phoneticPr fontId="2"/>
  </si>
  <si>
    <t xml:space="preserve">FY 2020
(IFRS) </t>
    <phoneticPr fontId="2"/>
  </si>
  <si>
    <t>Medium-Term Management Plan 2023</t>
    <phoneticPr fontId="2"/>
  </si>
  <si>
    <t>Adjusted EPS 
considered for the Share Consolidation *2</t>
    <phoneticPr fontId="2"/>
  </si>
  <si>
    <t>Net Assets per Share 
considered for the Share Consolidation *2</t>
    <phoneticPr fontId="2"/>
  </si>
  <si>
    <t>*2 1 for 5 Share Consolidation effective on October 1st, 2021. The Adjusted EPS considered for the Share Consolidation and Net Assets per Share considered for the Share Consolidation are calculated in retroactive adjustments values as reference, effective for the stock consolidation.</t>
    <phoneticPr fontId="2"/>
  </si>
  <si>
    <t>-</t>
    <phoneticPr fontId="2"/>
  </si>
  <si>
    <r>
      <rPr>
        <sz val="12"/>
        <rFont val="ＭＳ Ｐゴシック"/>
        <family val="3"/>
        <charset val="128"/>
      </rPr>
      <t>　</t>
    </r>
    <r>
      <rPr>
        <sz val="12"/>
        <rFont val="Arial"/>
        <family val="2"/>
      </rPr>
      <t>Gain on reorganization of subsidiaries/associates*1</t>
    </r>
    <phoneticPr fontId="2"/>
  </si>
  <si>
    <r>
      <t>Net sales</t>
    </r>
    <r>
      <rPr>
        <b/>
        <vertAlign val="superscript"/>
        <sz val="13"/>
        <rFont val="ＭＳ Ｐゴシック"/>
        <family val="3"/>
        <charset val="128"/>
      </rPr>
      <t>＊</t>
    </r>
    <r>
      <rPr>
        <b/>
        <vertAlign val="superscript"/>
        <sz val="13"/>
        <rFont val="Arial"/>
        <family val="2"/>
      </rPr>
      <t>2</t>
    </r>
    <phoneticPr fontId="2"/>
  </si>
  <si>
    <r>
      <t>Core earnings</t>
    </r>
    <r>
      <rPr>
        <b/>
        <vertAlign val="superscript"/>
        <sz val="13"/>
        <rFont val="ＭＳ Ｐゴシック"/>
        <family val="3"/>
        <charset val="128"/>
      </rPr>
      <t>＊</t>
    </r>
    <r>
      <rPr>
        <b/>
        <vertAlign val="superscript"/>
        <sz val="13"/>
        <rFont val="Arial"/>
        <family val="2"/>
      </rPr>
      <t>3</t>
    </r>
    <phoneticPr fontId="2"/>
  </si>
  <si>
    <t xml:space="preserve"> Note)  We have prepared consolidated financial statements in accordance with International Financial Reporting Standards (“IFRSs”) since the fiscal year ended March 31, 2013.                                                                                                                                                                         </t>
    <phoneticPr fontId="2"/>
  </si>
  <si>
    <t xml:space="preserve">           The date of transition to IFRSs was April 1, 2011.</t>
    <phoneticPr fontId="2"/>
  </si>
  <si>
    <r>
      <t>*1</t>
    </r>
    <r>
      <rPr>
        <sz val="12"/>
        <rFont val="ＭＳ Ｐゴシック"/>
        <family val="3"/>
        <charset val="128"/>
      </rPr>
      <t>　</t>
    </r>
    <r>
      <rPr>
        <sz val="12"/>
        <rFont val="Arial"/>
        <family val="2"/>
      </rPr>
      <t>In regard to amounts for FY2017 or before, we show Gain on sale of subsidiaries / associates previously disclosed.</t>
    </r>
    <phoneticPr fontId="2"/>
  </si>
  <si>
    <r>
      <rPr>
        <sz val="12"/>
        <rFont val="Arial"/>
        <family val="2"/>
      </rPr>
      <t>*2</t>
    </r>
    <r>
      <rPr>
        <sz val="10.5"/>
        <rFont val="ＭＳ 明朝"/>
        <family val="1"/>
        <charset val="128"/>
      </rPr>
      <t xml:space="preserve"> </t>
    </r>
    <r>
      <rPr>
        <sz val="12"/>
        <rFont val="Arial"/>
        <family val="2"/>
      </rPr>
      <t>Total trading transactions is a measure commonly used by Japanese trading companies and represents the gross transaction volume of trading activities, or the nominal aggregate value of the transactions for which the Group acts as a principal or as an agent. It is not to be construed as equivalent to, or a substitute for, sales or revenues under International Financial Reporting Standards.</t>
    </r>
    <phoneticPr fontId="2"/>
  </si>
  <si>
    <r>
      <t>*3</t>
    </r>
    <r>
      <rPr>
        <sz val="12"/>
        <rFont val="ＭＳ Ｐゴシック"/>
        <family val="3"/>
        <charset val="128"/>
      </rPr>
      <t>　</t>
    </r>
    <r>
      <rPr>
        <sz val="12"/>
        <rFont val="Arial"/>
        <family val="2"/>
      </rPr>
      <t xml:space="preserve">Core earnings = Gross Profit + Selling, general and administrative expenses(expect allowance for doubtful receivables and write-offs) </t>
    </r>
    <phoneticPr fontId="2"/>
  </si>
  <si>
    <r>
      <t xml:space="preserve">            </t>
    </r>
    <r>
      <rPr>
        <sz val="12"/>
        <rFont val="ＭＳ Ｐゴシック"/>
        <family val="3"/>
        <charset val="128"/>
      </rPr>
      <t>　　　　　　　　</t>
    </r>
    <r>
      <rPr>
        <sz val="12"/>
        <rFont val="Arial"/>
        <family val="2"/>
      </rPr>
      <t>+Interest expense-net + Dividends received + Share of profit (loss) of investments accounted for using the equity method</t>
    </r>
    <phoneticPr fontId="2"/>
  </si>
  <si>
    <t xml:space="preserve"> Note)  We have prepared consolidated financial statements in accordance with International Financial Reporting Standards (“IFRSs”) since the fiscal year ended March 31, 2013.The date of transition to IFRSs was April 1, 2011.</t>
    <phoneticPr fontId="2"/>
  </si>
  <si>
    <t>Net Profit＊1</t>
    <phoneticPr fontId="2"/>
  </si>
  <si>
    <t>Automotive</t>
    <phoneticPr fontId="2"/>
  </si>
  <si>
    <t>Aerospace &amp; Transportation Project</t>
    <phoneticPr fontId="2"/>
  </si>
  <si>
    <t>Others</t>
    <phoneticPr fontId="2"/>
  </si>
  <si>
    <t xml:space="preserve"> Infrastructure&amp; Healthcare</t>
    <phoneticPr fontId="2"/>
  </si>
  <si>
    <t>Metals, Mineral Resources &amp; Recyclig</t>
    <phoneticPr fontId="2"/>
  </si>
  <si>
    <t>Chemicals</t>
    <phoneticPr fontId="2"/>
  </si>
  <si>
    <t>Consumer Industry &amp; Agriculture Business</t>
    <phoneticPr fontId="2"/>
  </si>
  <si>
    <t>Retail &amp; Consumer Business</t>
    <phoneticPr fontId="2"/>
  </si>
  <si>
    <t xml:space="preserve">FY 2021
(IFRS) </t>
    <phoneticPr fontId="2"/>
  </si>
  <si>
    <t>-</t>
    <phoneticPr fontId="2"/>
  </si>
  <si>
    <t>Infrastructure &amp; Healthcare</t>
    <phoneticPr fontId="2"/>
  </si>
  <si>
    <t>Metals, Mineral Resources&amp; Recycling</t>
    <phoneticPr fontId="2"/>
  </si>
  <si>
    <t>Chemicals</t>
    <phoneticPr fontId="2"/>
  </si>
  <si>
    <t>Consumer Industry &amp; Agriculture Business</t>
    <phoneticPr fontId="2"/>
  </si>
  <si>
    <t>Retail &amp; Consumer Service</t>
    <phoneticPr fontId="2"/>
  </si>
  <si>
    <t>*3. As a result of the application of IFRS 16—Leases, operating lease payments as lessees previous recognized as a cash outflow from operating activities will be recognized as repayment of lease liabilities, which constitutes a cash outflow from financing activities, from the fiscal year ending March 31, 2020.</t>
    <phoneticPr fontId="2"/>
  </si>
  <si>
    <t>FY2022</t>
    <phoneticPr fontId="2"/>
  </si>
  <si>
    <t>3rd Quarter</t>
  </si>
  <si>
    <t xml:space="preserve">FY 2022
(IFRS) </t>
    <phoneticPr fontId="2"/>
  </si>
  <si>
    <t xml:space="preserve">  Selling, general and administrative expenses</t>
    <phoneticPr fontId="2"/>
  </si>
  <si>
    <t>-</t>
    <phoneticPr fontId="2"/>
  </si>
  <si>
    <t>FY2023</t>
    <phoneticPr fontId="2"/>
  </si>
  <si>
    <t xml:space="preserve">FY 2023
(IFRS) </t>
    <phoneticPr fontId="2"/>
  </si>
  <si>
    <t>-</t>
    <phoneticPr fontId="2"/>
  </si>
  <si>
    <t>－</t>
    <phoneticPr fontId="2"/>
  </si>
  <si>
    <t>-</t>
    <phoneticPr fontId="2"/>
  </si>
  <si>
    <t>FY2024</t>
    <phoneticPr fontId="2"/>
  </si>
  <si>
    <t>Aerospace, Transportation &amp; Infrastructure</t>
    <phoneticPr fontId="2"/>
  </si>
  <si>
    <t>Energy Solutions &amp; Healthcare</t>
    <phoneticPr fontId="2"/>
  </si>
  <si>
    <t xml:space="preserve">FY 2024
(IFRS) </t>
    <phoneticPr fontId="2"/>
  </si>
  <si>
    <t>Medium-Term Management Plan 2026</t>
    <phoneticPr fontId="2"/>
  </si>
  <si>
    <t>-</t>
    <phoneticPr fontId="2"/>
  </si>
  <si>
    <t>*Based on organizational reforms effective as of April 1, 2023, figures for the Aerospace &amp; Transportation Project, the Infrastructure &amp; Healthcare, the Chemicals, the Consumer Industry &amp; Agriculture Business, the Retail &amp; Consumer Service, and Other segments have been arrived at through a simple conversion of figures for the previous organizational structure to reflect the new organizational structure. 
Accordingly, it is possible that these figures may differ from those disclosed later.</t>
    <phoneticPr fontId="2"/>
  </si>
  <si>
    <t>Aerospace, Transportation &amp; Infrastructure</t>
  </si>
  <si>
    <t>Energy Solutions &amp; Healthcare</t>
  </si>
  <si>
    <t>Metals, Mineral Resources &amp; Recyclig</t>
  </si>
  <si>
    <t>Chemicals</t>
  </si>
  <si>
    <t>Consumer Industry &amp; Agriculture Business</t>
  </si>
  <si>
    <t>Retail &amp; Consumer Business</t>
  </si>
  <si>
    <t>Others</t>
  </si>
  <si>
    <t xml:space="preserve"> Infrastructure&amp; Healthcare</t>
    <phoneticPr fontId="2"/>
  </si>
  <si>
    <t>Metals, Mineral Resources &amp; Recyclig</t>
    <phoneticPr fontId="2"/>
  </si>
  <si>
    <t xml:space="preserve">Chemicals </t>
    <phoneticPr fontId="2"/>
  </si>
  <si>
    <t>Consumer Industry &amp; Agriculture Business</t>
    <phoneticPr fontId="2"/>
  </si>
  <si>
    <t>Retail &amp; Consumer Business</t>
    <phoneticPr fontId="2"/>
  </si>
  <si>
    <t>Others</t>
    <phoneticPr fontId="2"/>
  </si>
  <si>
    <t>(companies)</t>
    <phoneticPr fontId="2"/>
  </si>
  <si>
    <t>－</t>
  </si>
  <si>
    <t>* Effective April 1, 2018, the Aerospace &amp; IT Business Division, the Infrastructure &amp; Environment Business Division, and the Energy Division were reorganized to the Aerospace &amp; Transportation Project Division, the Machinery &amp; Medical Infrastructure Division, and the Energy &amp; Social Infrastructure Division.
   In addition, the name of the Metals &amp; Coal Division was changed to the Metals &amp; Mineral Resources Division. These reorganizations have resulted in changes to reportable segments. Segment information for the year ended March 31, 2018, has been restated to reflect these changes.</t>
    <phoneticPr fontId="47"/>
  </si>
  <si>
    <t>FY2025</t>
  </si>
  <si>
    <r>
      <t>1</t>
    </r>
    <r>
      <rPr>
        <b/>
        <sz val="14"/>
        <rFont val="ＭＳ Ｐゴシック"/>
        <family val="3"/>
        <charset val="128"/>
      </rPr>
      <t>‐</t>
    </r>
    <r>
      <rPr>
        <b/>
        <sz val="14"/>
        <rFont val="Arial"/>
        <family val="2"/>
      </rPr>
      <t>3.</t>
    </r>
    <r>
      <rPr>
        <b/>
        <sz val="14"/>
        <rFont val="ＭＳ Ｐゴシック"/>
        <family val="3"/>
        <charset val="128"/>
      </rPr>
      <t>　</t>
    </r>
    <r>
      <rPr>
        <b/>
        <sz val="14"/>
        <rFont val="Arial"/>
        <family val="2"/>
      </rPr>
      <t xml:space="preserve">Change of Consolidated Statements of Income </t>
    </r>
    <r>
      <rPr>
        <b/>
        <sz val="14"/>
        <rFont val="ＭＳ Ｐゴシック"/>
        <family val="3"/>
        <charset val="128"/>
      </rPr>
      <t>【</t>
    </r>
    <r>
      <rPr>
        <b/>
        <sz val="14"/>
        <rFont val="Arial"/>
        <family val="2"/>
      </rPr>
      <t>IFRS</t>
    </r>
    <r>
      <rPr>
        <b/>
        <sz val="14"/>
        <rFont val="ＭＳ Ｐゴシック"/>
        <family val="3"/>
        <charset val="128"/>
      </rPr>
      <t>】</t>
    </r>
    <phoneticPr fontId="2"/>
  </si>
  <si>
    <r>
      <rPr>
        <sz val="13"/>
        <rFont val="ＭＳ Ｐゴシック"/>
        <family val="3"/>
        <charset val="128"/>
      </rPr>
      <t>（</t>
    </r>
    <r>
      <rPr>
        <sz val="13"/>
        <rFont val="Arial"/>
        <family val="2"/>
      </rPr>
      <t>Millions of Yen</t>
    </r>
    <r>
      <rPr>
        <sz val="13"/>
        <rFont val="ＭＳ Ｐゴシック"/>
        <family val="3"/>
        <charset val="128"/>
      </rPr>
      <t>）</t>
    </r>
    <phoneticPr fontId="2"/>
  </si>
  <si>
    <r>
      <rPr>
        <sz val="12"/>
        <rFont val="ＭＳ Ｐゴシック"/>
        <family val="3"/>
        <charset val="128"/>
      </rPr>
      <t>　</t>
    </r>
    <r>
      <rPr>
        <sz val="12"/>
        <rFont val="Arial"/>
        <family val="2"/>
      </rPr>
      <t>Gain on reorganization of subsidiaries/associates</t>
    </r>
    <phoneticPr fontId="2"/>
  </si>
  <si>
    <r>
      <t>2-3.</t>
    </r>
    <r>
      <rPr>
        <b/>
        <sz val="14"/>
        <rFont val="ＭＳ Ｐゴシック"/>
        <family val="3"/>
        <charset val="128"/>
      </rPr>
      <t>　</t>
    </r>
    <r>
      <rPr>
        <b/>
        <sz val="14"/>
        <rFont val="Arial"/>
        <family val="2"/>
      </rPr>
      <t xml:space="preserve">Change of Consolidated Statements of Comprehensive Income </t>
    </r>
    <r>
      <rPr>
        <b/>
        <sz val="14"/>
        <rFont val="ＭＳ Ｐゴシック"/>
        <family val="3"/>
        <charset val="128"/>
      </rPr>
      <t>【</t>
    </r>
    <r>
      <rPr>
        <b/>
        <sz val="14"/>
        <rFont val="Arial"/>
        <family val="2"/>
      </rPr>
      <t>IFRS</t>
    </r>
    <r>
      <rPr>
        <b/>
        <sz val="14"/>
        <rFont val="ＭＳ Ｐゴシック"/>
        <family val="3"/>
        <charset val="128"/>
      </rPr>
      <t>】</t>
    </r>
    <phoneticPr fontId="2"/>
  </si>
  <si>
    <t>Profit for the period</t>
    <phoneticPr fontId="2"/>
  </si>
  <si>
    <r>
      <rPr>
        <sz val="12"/>
        <rFont val="ＭＳ Ｐゴシック"/>
        <family val="3"/>
        <charset val="128"/>
      </rPr>
      <t>　</t>
    </r>
    <r>
      <rPr>
        <sz val="12"/>
        <rFont val="Arial"/>
        <family val="2"/>
      </rPr>
      <t xml:space="preserve">  Remeasurements of defined benefits plan</t>
    </r>
    <phoneticPr fontId="2"/>
  </si>
  <si>
    <t>-</t>
    <phoneticPr fontId="2"/>
  </si>
  <si>
    <t>Decrease in cash and cash equivalents resulting from change in scope of consolidation</t>
    <phoneticPr fontId="2"/>
  </si>
  <si>
    <t>FY2025
1st Half</t>
    <phoneticPr fontId="2"/>
  </si>
  <si>
    <t>FY2024
1st Half</t>
    <phoneticPr fontId="2"/>
  </si>
  <si>
    <t>2nd Quarter</t>
  </si>
  <si>
    <t>FY2025</t>
    <phoneticPr fontId="2"/>
  </si>
  <si>
    <t>FY 2025 H1
(IFRS)</t>
    <phoneticPr fontId="2"/>
  </si>
  <si>
    <t>-</t>
    <phoneticPr fontId="2"/>
  </si>
  <si>
    <t>-</t>
    <phoneticPr fontId="2"/>
  </si>
  <si>
    <r>
      <t>13.</t>
    </r>
    <r>
      <rPr>
        <b/>
        <sz val="12.5"/>
        <rFont val="Meiryo UI"/>
        <family val="2"/>
        <charset val="128"/>
      </rPr>
      <t>　</t>
    </r>
    <r>
      <rPr>
        <b/>
        <sz val="12.5"/>
        <rFont val="Arial"/>
        <family val="2"/>
      </rPr>
      <t>Country Exposure</t>
    </r>
    <phoneticPr fontId="2"/>
  </si>
  <si>
    <t>(Note)</t>
    <phoneticPr fontId="2"/>
  </si>
  <si>
    <t>We calculate exposure for the consolidated Sojitz Group by tallying assets that are exposed to country risk.</t>
  </si>
  <si>
    <t>We disclose exposure for the entire Sojitz Group and for the following assets: investments, loans, guarantees, and operating receivables and inventories (grouped as “operating receivables”); cash and deposits and financial assets (grouped as “cash and deposits, etc.”); bad debts, non-current assets, etc. (grouped as “other assets”).</t>
    <phoneticPr fontId="2"/>
  </si>
  <si>
    <t>Exposure is tallied on the following bases:</t>
  </si>
  <si>
    <t>• Country risk: Exposure is calculated based on the country in which credit counterparties, etc., are present.</t>
    <phoneticPr fontId="2"/>
  </si>
  <si>
    <t>• Substantial country risk: Exposure is adjusted based on the substantial country of risk, regardless of counterparties’ country of domicile.</t>
  </si>
  <si>
    <t>(Billions of Yen)</t>
    <phoneticPr fontId="2"/>
  </si>
  <si>
    <t>Investments</t>
    <phoneticPr fontId="2"/>
  </si>
  <si>
    <t>Loans</t>
    <phoneticPr fontId="2"/>
  </si>
  <si>
    <t>Guarantees</t>
  </si>
  <si>
    <t>Operating Receivables</t>
    <phoneticPr fontId="2"/>
  </si>
  <si>
    <t>Cash and Deposits, etc.</t>
    <phoneticPr fontId="2"/>
  </si>
  <si>
    <t>Other Assets</t>
    <phoneticPr fontId="2"/>
  </si>
  <si>
    <t>Country risk</t>
    <phoneticPr fontId="2"/>
  </si>
  <si>
    <t>Substantial country risk</t>
  </si>
  <si>
    <t xml:space="preserve">Thailand </t>
    <phoneticPr fontId="2"/>
  </si>
  <si>
    <t>Indonesia</t>
    <phoneticPr fontId="2"/>
  </si>
  <si>
    <t>Philippines</t>
    <phoneticPr fontId="2"/>
  </si>
  <si>
    <t>China (include Hong Kong)</t>
    <phoneticPr fontId="2"/>
  </si>
  <si>
    <t>(China)</t>
    <phoneticPr fontId="2"/>
  </si>
  <si>
    <t>(Hong Kong)</t>
    <phoneticPr fontId="2"/>
  </si>
  <si>
    <t>Brazil</t>
  </si>
  <si>
    <t>Argentina</t>
  </si>
  <si>
    <t>Russia</t>
  </si>
  <si>
    <t>India</t>
    <phoneticPr fontId="2"/>
  </si>
  <si>
    <t>Vietnam</t>
    <phoneticPr fontId="2"/>
  </si>
  <si>
    <t>Turkery</t>
    <phoneticPr fontId="2"/>
  </si>
  <si>
    <t>Total</t>
  </si>
  <si>
    <t>(Reference)</t>
    <phoneticPr fontId="2"/>
  </si>
  <si>
    <r>
      <rPr>
        <sz val="10"/>
        <rFont val="ＭＳ 明朝"/>
        <family val="1"/>
        <charset val="128"/>
      </rPr>
      <t>（前期末説明会資料貼り付け）</t>
    </r>
    <rPh sb="1" eb="4">
      <t>ゼンキマツ</t>
    </rPh>
    <rPh sb="4" eb="7">
      <t>セツメイカイ</t>
    </rPh>
    <rPh sb="7" eb="9">
      <t>シリョウ</t>
    </rPh>
    <rPh sb="9" eb="10">
      <t>ハ</t>
    </rPh>
    <rPh sb="11" eb="12">
      <t>ツ</t>
    </rPh>
    <phoneticPr fontId="2"/>
  </si>
  <si>
    <t>THAILAND</t>
  </si>
  <si>
    <t>MALAYSIA</t>
  </si>
  <si>
    <t>INDONESIA</t>
  </si>
  <si>
    <t>PHILIPPINES</t>
  </si>
  <si>
    <t>CHINA</t>
  </si>
  <si>
    <t>HONG KONG</t>
  </si>
  <si>
    <t>BRAZIL</t>
  </si>
  <si>
    <t>VENEZUELA</t>
  </si>
  <si>
    <t>ARGENTINA</t>
  </si>
  <si>
    <t>RUSSIAN FEDERATION</t>
  </si>
  <si>
    <t>Exposure (As of September 30, 2025)</t>
    <phoneticPr fontId="2"/>
  </si>
  <si>
    <t>Exposure (As of March 31, 2025)</t>
    <phoneticPr fontId="2"/>
  </si>
  <si>
    <t>Supplementary data</t>
    <phoneticPr fontId="2"/>
  </si>
  <si>
    <t xml:space="preserve">Investment of public infrastructure developer in Australia, Manufacturing, sales and R&amp;D businesses of SBR latexes and ABS resins etc. </t>
    <phoneticPr fontId="2"/>
  </si>
  <si>
    <t xml:space="preserve">Partial divestment of railcar leasing business, etc. </t>
    <phoneticPr fontId="2"/>
  </si>
  <si>
    <t>Sale of cross-shareholdings, etc.</t>
    <phoneticPr fontId="2"/>
  </si>
  <si>
    <t>-</t>
    <phoneticPr fontId="2"/>
  </si>
  <si>
    <t>Details of Cash flows from investing activities for the Period Ended September, 2025</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</si>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</sst>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6" formatCode="&quot;¥&quot;#,##0;[Red]&quot;¥&quot;\-#,##0"/>
    <numFmt numFmtId="176" formatCode="#,##0.0;[Red]\-#,##0.0"/>
    <numFmt numFmtId="177" formatCode="#,##0_ "/>
    <numFmt numFmtId="178" formatCode="#,##0.0_);\(#,##0.0\)"/>
    <numFmt numFmtId="179" formatCode="#,##0_);\(#,##0\)"/>
    <numFmt numFmtId="180" formatCode="0_ "/>
    <numFmt numFmtId="181" formatCode="#,##0_);&quot;▲&quot;\ #,##0_)"/>
    <numFmt numFmtId="182" formatCode="#,##0.0_);&quot;▲&quot;\ #,##0.0_)"/>
    <numFmt numFmtId="183" formatCode="#,##0.00_);&quot;▲&quot;\ #,##0.00_)"/>
    <numFmt numFmtId="184" formatCode="#,##0.00_);\(#,##0.00\)"/>
    <numFmt numFmtId="185" formatCode="0.0_);[Red]\(0.0\)"/>
    <numFmt numFmtId="186" formatCode="#,##0.0_);[Red]\(#,##0.0\)"/>
    <numFmt numFmtId="187" formatCode="#,##0.0_ "/>
    <numFmt numFmtId="188" formatCode="0.0_ "/>
    <numFmt numFmtId="189" formatCode="#,##0;&quot;▲ &quot;#,##0"/>
    <numFmt numFmtId="190" formatCode="#,##0\ ;&quot;▲ &quot;#,##0"/>
    <numFmt numFmtId="191" formatCode="0_);\(0\)"/>
    <numFmt numFmtId="192" formatCode="0.0_);\(0.0\)"/>
    <numFmt numFmtId="193" formatCode="0_);[Red]\(0\)"/>
    <numFmt numFmtId="194" formatCode="0.00_);\(0.00\)"/>
    <numFmt numFmtId="195" formatCode="0;&quot;▲ &quot;0"/>
    <numFmt numFmtId="196" formatCode="#,##0\ ;&quot;▲ &quot;#,##0\ "/>
    <numFmt numFmtId="197" formatCode="0.0;&quot;▲ &quot;0.0"/>
    <numFmt numFmtId="198" formatCode="0&quot;.&quot;0"/>
    <numFmt numFmtId="199" formatCode="#,##0,,&quot; &quot;;&quot;▲&quot;#,##0,,&quot; &quot;"/>
  </numFmts>
  <fonts count="89">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4"/>
      <name val="ＭＳ Ｐゴシック"/>
      <family val="3"/>
      <charset val="128"/>
    </font>
    <font>
      <sz val="12"/>
      <name val="ＭＳ Ｐゴシック"/>
      <family val="3"/>
      <charset val="128"/>
    </font>
    <font>
      <sz val="13"/>
      <name val="ＭＳ Ｐゴシック"/>
      <family val="3"/>
      <charset val="128"/>
    </font>
    <font>
      <b/>
      <sz val="13"/>
      <name val="ＭＳ Ｐゴシック"/>
      <family val="3"/>
      <charset val="128"/>
    </font>
    <font>
      <b/>
      <sz val="15"/>
      <name val="ＭＳ Ｐゴシック"/>
      <family val="3"/>
      <charset val="128"/>
    </font>
    <font>
      <sz val="20"/>
      <name val="ＭＳ Ｐゴシック"/>
      <family val="3"/>
      <charset val="128"/>
    </font>
    <font>
      <b/>
      <sz val="12"/>
      <color indexed="8"/>
      <name val="Arial"/>
      <family val="2"/>
    </font>
    <font>
      <sz val="12"/>
      <color indexed="8"/>
      <name val="Arial"/>
      <family val="2"/>
    </font>
    <font>
      <b/>
      <sz val="22"/>
      <name val="ＭＳ Ｐゴシック"/>
      <family val="3"/>
      <charset val="128"/>
    </font>
    <font>
      <b/>
      <sz val="12.5"/>
      <name val="ＭＳ Ｐゴシック"/>
      <family val="3"/>
      <charset val="128"/>
    </font>
    <font>
      <b/>
      <sz val="14.5"/>
      <name val="ＭＳ Ｐゴシック"/>
      <family val="3"/>
      <charset val="128"/>
    </font>
    <font>
      <b/>
      <sz val="22"/>
      <name val="Arial"/>
      <family val="2"/>
    </font>
    <font>
      <sz val="11"/>
      <name val="Arial"/>
      <family val="2"/>
    </font>
    <font>
      <b/>
      <sz val="24"/>
      <name val="Arial"/>
      <family val="2"/>
    </font>
    <font>
      <sz val="14"/>
      <name val="Arial"/>
      <family val="2"/>
    </font>
    <font>
      <sz val="20"/>
      <name val="Arial"/>
      <family val="2"/>
    </font>
    <font>
      <b/>
      <sz val="20"/>
      <name val="Arial"/>
      <family val="2"/>
    </font>
    <font>
      <sz val="19"/>
      <name val="Arial"/>
      <family val="2"/>
    </font>
    <font>
      <b/>
      <sz val="12.5"/>
      <name val="Arial"/>
      <family val="2"/>
    </font>
    <font>
      <sz val="12"/>
      <name val="Arial"/>
      <family val="2"/>
    </font>
    <font>
      <b/>
      <sz val="14"/>
      <name val="Arial"/>
      <family val="2"/>
    </font>
    <font>
      <b/>
      <sz val="13"/>
      <name val="Arial"/>
      <family val="2"/>
    </font>
    <font>
      <b/>
      <sz val="12"/>
      <name val="Arial"/>
      <family val="2"/>
    </font>
    <font>
      <sz val="13"/>
      <name val="Arial"/>
      <family val="2"/>
    </font>
    <font>
      <sz val="9"/>
      <name val="Arial"/>
      <family val="2"/>
    </font>
    <font>
      <sz val="10"/>
      <name val="Arial"/>
      <family val="2"/>
    </font>
    <font>
      <b/>
      <sz val="15"/>
      <name val="Arial"/>
      <family val="2"/>
    </font>
    <font>
      <b/>
      <sz val="14.5"/>
      <name val="Arial"/>
      <family val="2"/>
    </font>
    <font>
      <sz val="14"/>
      <color indexed="8"/>
      <name val="Arial"/>
      <family val="2"/>
    </font>
    <font>
      <b/>
      <i/>
      <sz val="12"/>
      <name val="Arial"/>
      <family val="2"/>
    </font>
    <font>
      <b/>
      <i/>
      <sz val="14"/>
      <name val="Arial"/>
      <family val="2"/>
    </font>
    <font>
      <b/>
      <sz val="18"/>
      <name val="Arial"/>
      <family val="2"/>
    </font>
    <font>
      <b/>
      <vertAlign val="superscript"/>
      <sz val="13"/>
      <name val="ＭＳ Ｐゴシック"/>
      <family val="3"/>
      <charset val="128"/>
    </font>
    <font>
      <sz val="10"/>
      <name val="MS UI Gothic"/>
      <family val="3"/>
      <charset val="128"/>
    </font>
    <font>
      <sz val="10.5"/>
      <name val="ＭＳ 明朝"/>
      <family val="1"/>
      <charset val="128"/>
    </font>
    <font>
      <b/>
      <sz val="19"/>
      <name val="Arial"/>
      <family val="2"/>
    </font>
    <font>
      <b/>
      <sz val="19"/>
      <name val="ＭＳ Ｐゴシック"/>
      <family val="3"/>
      <charset val="128"/>
    </font>
    <font>
      <sz val="16"/>
      <name val="Arial"/>
      <family val="2"/>
    </font>
    <font>
      <b/>
      <sz val="16"/>
      <name val="Arial"/>
      <family val="2"/>
    </font>
    <font>
      <b/>
      <sz val="16"/>
      <name val="ＭＳ Ｐゴシック"/>
      <family val="3"/>
      <charset val="128"/>
    </font>
    <font>
      <sz val="16"/>
      <name val="ＭＳ Ｐゴシック"/>
      <family val="3"/>
      <charset val="128"/>
    </font>
    <font>
      <sz val="15"/>
      <name val="Arial"/>
      <family val="2"/>
    </font>
    <font>
      <sz val="11"/>
      <name val="ＭＳ 明朝"/>
      <family val="1"/>
      <charset val="128"/>
    </font>
    <font>
      <sz val="6"/>
      <name val="明朝"/>
      <family val="1"/>
      <charset val="128"/>
    </font>
    <font>
      <sz val="19"/>
      <name val="ＭＳ Ｐゴシック"/>
      <family val="3"/>
      <charset val="128"/>
    </font>
    <font>
      <sz val="11"/>
      <name val="明朝"/>
      <family val="1"/>
      <charset val="128"/>
    </font>
    <font>
      <sz val="11"/>
      <color theme="1"/>
      <name val="ＭＳ Ｐゴシック"/>
      <family val="3"/>
      <charset val="128"/>
      <scheme val="minor"/>
    </font>
    <font>
      <sz val="13"/>
      <color theme="1"/>
      <name val="Arial"/>
      <family val="2"/>
    </font>
    <font>
      <b/>
      <sz val="13"/>
      <color theme="1"/>
      <name val="Arial"/>
      <family val="2"/>
    </font>
    <font>
      <sz val="19"/>
      <name val="Arial"/>
      <family val="3"/>
      <charset val="128"/>
    </font>
    <font>
      <b/>
      <vertAlign val="superscript"/>
      <sz val="16"/>
      <name val="ＭＳ Ｐゴシック"/>
      <family val="3"/>
      <charset val="128"/>
    </font>
    <font>
      <sz val="12"/>
      <name val="Arial"/>
      <family val="3"/>
      <charset val="128"/>
    </font>
    <font>
      <b/>
      <vertAlign val="superscript"/>
      <sz val="13"/>
      <name val="Arial"/>
      <family val="2"/>
    </font>
    <font>
      <sz val="10.5"/>
      <name val="ＭＳ 明朝"/>
      <family val="2"/>
      <charset val="128"/>
    </font>
    <font>
      <sz val="16"/>
      <name val="Arial"/>
      <family val="3"/>
      <charset val="128"/>
    </font>
    <font>
      <b/>
      <vertAlign val="superscript"/>
      <sz val="16"/>
      <name val="Arial"/>
      <family val="2"/>
    </font>
    <font>
      <sz val="11"/>
      <name val="Arial"/>
      <family val="3"/>
      <charset val="128"/>
    </font>
    <font>
      <sz val="14"/>
      <name val="Arial"/>
      <family val="3"/>
      <charset val="128"/>
    </font>
    <font>
      <sz val="13"/>
      <name val="Arial"/>
      <family val="3"/>
      <charset val="128"/>
    </font>
    <font>
      <vertAlign val="superscript"/>
      <sz val="12"/>
      <name val="Arial"/>
      <family val="2"/>
    </font>
    <font>
      <sz val="12"/>
      <name val="Arial"/>
      <family val="2"/>
      <charset val="128"/>
    </font>
    <font>
      <sz val="20"/>
      <name val="Arial "/>
      <family val="2"/>
    </font>
    <font>
      <sz val="20"/>
      <name val="Arial"/>
      <family val="2"/>
      <charset val="128"/>
    </font>
    <font>
      <vertAlign val="superscript"/>
      <sz val="16"/>
      <name val="Arial"/>
      <family val="2"/>
    </font>
    <font>
      <b/>
      <vertAlign val="superscript"/>
      <sz val="20"/>
      <name val="ＭＳ Ｐゴシック"/>
      <family val="3"/>
      <charset val="128"/>
    </font>
    <font>
      <b/>
      <vertAlign val="superscript"/>
      <sz val="20"/>
      <name val="Arial"/>
      <family val="2"/>
    </font>
    <font>
      <vertAlign val="superscript"/>
      <sz val="13"/>
      <name val="Arial"/>
      <family val="2"/>
    </font>
    <font>
      <b/>
      <sz val="20"/>
      <name val="ＭＳ Ｐゴシック"/>
      <family val="3"/>
      <charset val="128"/>
    </font>
    <font>
      <sz val="11"/>
      <name val="ＭＳ Ｐゴシック"/>
      <family val="2"/>
      <charset val="128"/>
    </font>
    <font>
      <sz val="14"/>
      <name val="Meiryo UI"/>
      <family val="3"/>
      <charset val="128"/>
    </font>
    <font>
      <b/>
      <sz val="14"/>
      <name val="Meiryo UI"/>
      <family val="3"/>
      <charset val="128"/>
    </font>
    <font>
      <sz val="18"/>
      <name val="Arial"/>
      <family val="2"/>
    </font>
    <font>
      <sz val="14"/>
      <name val="ＭＳ ゴシック"/>
      <family val="3"/>
      <charset val="128"/>
    </font>
    <font>
      <b/>
      <sz val="13"/>
      <name val="Arial"/>
      <family val="3"/>
      <charset val="128"/>
    </font>
    <font>
      <sz val="13"/>
      <name val="Arial"/>
      <family val="2"/>
      <charset val="128"/>
    </font>
    <font>
      <b/>
      <sz val="12.5"/>
      <name val="Meiryo UI"/>
      <family val="2"/>
      <charset val="128"/>
    </font>
    <font>
      <u/>
      <sz val="12"/>
      <name val="Arial"/>
      <family val="2"/>
    </font>
    <font>
      <sz val="11"/>
      <color indexed="12"/>
      <name val="Arial"/>
      <family val="2"/>
    </font>
    <font>
      <sz val="10"/>
      <color indexed="10"/>
      <name val="Arial"/>
      <family val="2"/>
    </font>
    <font>
      <sz val="9.5"/>
      <name val="Arial"/>
      <family val="2"/>
    </font>
    <font>
      <u/>
      <sz val="11"/>
      <name val="Arial"/>
      <family val="2"/>
    </font>
    <font>
      <sz val="10"/>
      <color indexed="12"/>
      <name val="Arial"/>
      <family val="2"/>
    </font>
    <font>
      <sz val="8"/>
      <name val="Arial"/>
      <family val="2"/>
    </font>
    <font>
      <sz val="10"/>
      <name val="ＭＳ 明朝"/>
      <family val="1"/>
      <charset val="128"/>
    </font>
    <font>
      <sz val="12"/>
      <name val="Meiryo UI"/>
      <family val="3"/>
      <charset val="128"/>
    </font>
  </fonts>
  <fills count="8">
    <fill>
      <patternFill patternType="none"/>
    </fill>
    <fill>
      <patternFill patternType="gray125"/>
    </fill>
    <fill>
      <patternFill patternType="solid">
        <fgColor indexed="43"/>
        <bgColor indexed="64"/>
      </patternFill>
    </fill>
    <fill>
      <patternFill patternType="solid">
        <fgColor indexed="54"/>
        <bgColor indexed="64"/>
      </patternFill>
    </fill>
    <fill>
      <patternFill patternType="solid">
        <fgColor indexed="41"/>
        <bgColor indexed="64"/>
      </patternFill>
    </fill>
    <fill>
      <patternFill patternType="solid">
        <fgColor indexed="44"/>
        <bgColor indexed="64"/>
      </patternFill>
    </fill>
    <fill>
      <patternFill patternType="solid">
        <fgColor theme="0"/>
        <bgColor indexed="64"/>
      </patternFill>
    </fill>
    <fill>
      <patternFill patternType="solid">
        <fgColor indexed="13"/>
        <bgColor indexed="64"/>
      </patternFill>
    </fill>
  </fills>
  <borders count="121">
    <border>
      <left/>
      <right/>
      <top/>
      <bottom/>
      <diagonal/>
    </border>
    <border>
      <left style="thin">
        <color indexed="48"/>
      </left>
      <right style="thin">
        <color indexed="48"/>
      </right>
      <top style="thin">
        <color indexed="48"/>
      </top>
      <bottom style="thin">
        <color indexed="48"/>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right/>
      <top style="double">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bottom/>
      <diagonal/>
    </border>
    <border>
      <left/>
      <right style="hair">
        <color indexed="64"/>
      </right>
      <top/>
      <bottom/>
      <diagonal/>
    </border>
    <border>
      <left style="hair">
        <color indexed="64"/>
      </left>
      <right style="thin">
        <color indexed="64"/>
      </right>
      <top style="double">
        <color indexed="64"/>
      </top>
      <bottom style="thin">
        <color indexed="64"/>
      </bottom>
      <diagonal/>
    </border>
    <border>
      <left/>
      <right style="hair">
        <color indexed="64"/>
      </right>
      <top style="double">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thin">
        <color indexed="64"/>
      </right>
      <top style="double">
        <color indexed="64"/>
      </top>
      <bottom style="thin">
        <color indexed="64"/>
      </bottom>
      <diagonal/>
    </border>
    <border>
      <left/>
      <right style="hair">
        <color indexed="64"/>
      </right>
      <top style="hair">
        <color indexed="64"/>
      </top>
      <bottom style="hair">
        <color indexed="64"/>
      </bottom>
      <diagonal/>
    </border>
    <border>
      <left style="hair">
        <color indexed="64"/>
      </left>
      <right style="thin">
        <color indexed="64"/>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thin">
        <color indexed="64"/>
      </left>
      <right style="hair">
        <color indexed="64"/>
      </right>
      <top style="hair">
        <color indexed="64"/>
      </top>
      <bottom style="double">
        <color indexed="64"/>
      </bottom>
      <diagonal/>
    </border>
    <border>
      <left/>
      <right/>
      <top style="hair">
        <color indexed="64"/>
      </top>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style="hair">
        <color indexed="64"/>
      </left>
      <right style="thin">
        <color indexed="64"/>
      </right>
      <top/>
      <bottom style="thin">
        <color indexed="64"/>
      </bottom>
      <diagonal/>
    </border>
    <border>
      <left style="thin">
        <color indexed="64"/>
      </left>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top/>
      <bottom/>
      <diagonal/>
    </border>
    <border>
      <left style="hair">
        <color indexed="64"/>
      </left>
      <right/>
      <top style="double">
        <color indexed="64"/>
      </top>
      <bottom style="thin">
        <color indexed="64"/>
      </bottom>
      <diagonal/>
    </border>
    <border>
      <left style="hair">
        <color indexed="64"/>
      </left>
      <right/>
      <top style="hair">
        <color indexed="64"/>
      </top>
      <bottom style="double">
        <color indexed="64"/>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double">
        <color indexed="64"/>
      </bottom>
      <diagonal/>
    </border>
    <border>
      <left style="hair">
        <color indexed="64"/>
      </left>
      <right/>
      <top/>
      <bottom style="thin">
        <color indexed="64"/>
      </bottom>
      <diagonal/>
    </border>
    <border>
      <left style="hair">
        <color indexed="64"/>
      </left>
      <right/>
      <top style="hair">
        <color indexed="64"/>
      </top>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bottom style="double">
        <color indexed="64"/>
      </bottom>
      <diagonal/>
    </border>
    <border>
      <left style="hair">
        <color indexed="64"/>
      </left>
      <right style="hair">
        <color indexed="64"/>
      </right>
      <top style="hair">
        <color indexed="64"/>
      </top>
      <bottom/>
      <diagonal/>
    </border>
    <border>
      <left/>
      <right style="thin">
        <color indexed="64"/>
      </right>
      <top/>
      <bottom style="thin">
        <color indexed="64"/>
      </bottom>
      <diagonal/>
    </border>
    <border>
      <left style="hair">
        <color indexed="64"/>
      </left>
      <right style="hair">
        <color indexed="64"/>
      </right>
      <top/>
      <bottom style="thin">
        <color indexed="64"/>
      </bottom>
      <diagonal/>
    </border>
    <border>
      <left/>
      <right/>
      <top style="thin">
        <color indexed="64"/>
      </top>
      <bottom style="double">
        <color indexed="64"/>
      </bottom>
      <diagonal/>
    </border>
    <border>
      <left style="hair">
        <color indexed="64"/>
      </left>
      <right style="hair">
        <color indexed="64"/>
      </right>
      <top style="hair">
        <color indexed="64"/>
      </top>
      <bottom style="double">
        <color indexed="64"/>
      </bottom>
      <diagonal/>
    </border>
    <border>
      <left/>
      <right/>
      <top style="hair">
        <color indexed="64"/>
      </top>
      <bottom style="double">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hair">
        <color indexed="64"/>
      </left>
      <right style="hair">
        <color indexed="64"/>
      </right>
      <top style="double">
        <color indexed="64"/>
      </top>
      <bottom style="double">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double">
        <color indexed="64"/>
      </bottom>
      <diagonal/>
    </border>
    <border>
      <left style="hair">
        <color indexed="64"/>
      </left>
      <right/>
      <top style="double">
        <color indexed="64"/>
      </top>
      <bottom style="double">
        <color indexed="64"/>
      </bottom>
      <diagonal/>
    </border>
    <border>
      <left/>
      <right style="thin">
        <color indexed="64"/>
      </right>
      <top style="hair">
        <color indexed="64"/>
      </top>
      <bottom style="double">
        <color indexed="64"/>
      </bottom>
      <diagonal/>
    </border>
    <border>
      <left/>
      <right style="hair">
        <color indexed="64"/>
      </right>
      <top/>
      <bottom style="thin">
        <color indexed="64"/>
      </bottom>
      <diagonal/>
    </border>
    <border>
      <left/>
      <right/>
      <top style="double">
        <color indexed="64"/>
      </top>
      <bottom/>
      <diagonal/>
    </border>
    <border>
      <left/>
      <right style="thin">
        <color indexed="64"/>
      </right>
      <top style="thin">
        <color indexed="64"/>
      </top>
      <bottom style="double">
        <color indexed="64"/>
      </bottom>
      <diagonal/>
    </border>
    <border>
      <left/>
      <right style="hair">
        <color indexed="64"/>
      </right>
      <top style="thin">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double">
        <color indexed="64"/>
      </top>
      <bottom/>
      <diagonal/>
    </border>
    <border>
      <left/>
      <right/>
      <top/>
      <bottom style="double">
        <color indexed="64"/>
      </bottom>
      <diagonal/>
    </border>
    <border>
      <left/>
      <right style="hair">
        <color indexed="64"/>
      </right>
      <top style="thin">
        <color indexed="64"/>
      </top>
      <bottom/>
      <diagonal/>
    </border>
    <border>
      <left/>
      <right style="hair">
        <color indexed="64"/>
      </right>
      <top/>
      <bottom style="hair">
        <color indexed="64"/>
      </bottom>
      <diagonal/>
    </border>
    <border>
      <left/>
      <right style="hair">
        <color indexed="64"/>
      </right>
      <top style="hair">
        <color indexed="64"/>
      </top>
      <bottom/>
      <diagonal/>
    </border>
    <border>
      <left style="hair">
        <color indexed="64"/>
      </left>
      <right style="thin">
        <color indexed="64"/>
      </right>
      <top/>
      <bottom style="double">
        <color indexed="64"/>
      </bottom>
      <diagonal/>
    </border>
    <border>
      <left/>
      <right/>
      <top style="double">
        <color indexed="64"/>
      </top>
      <bottom style="double">
        <color indexed="64"/>
      </bottom>
      <diagonal/>
    </border>
    <border>
      <left style="hair">
        <color indexed="64"/>
      </left>
      <right style="thin">
        <color indexed="64"/>
      </right>
      <top style="double">
        <color indexed="64"/>
      </top>
      <bottom style="double">
        <color indexed="64"/>
      </bottom>
      <diagonal/>
    </border>
    <border>
      <left/>
      <right style="hair">
        <color indexed="64"/>
      </right>
      <top style="hair">
        <color indexed="64"/>
      </top>
      <bottom style="double">
        <color indexed="64"/>
      </bottom>
      <diagonal/>
    </border>
    <border>
      <left/>
      <right style="hair">
        <color indexed="64"/>
      </right>
      <top style="thin">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8"/>
      </left>
      <right style="thin">
        <color indexed="8"/>
      </right>
      <top style="thin">
        <color indexed="8"/>
      </top>
      <bottom style="hair">
        <color indexed="8"/>
      </bottom>
      <diagonal/>
    </border>
    <border>
      <left style="double">
        <color indexed="8"/>
      </left>
      <right style="double">
        <color indexed="8"/>
      </right>
      <top style="thin">
        <color indexed="8"/>
      </top>
      <bottom style="hair">
        <color indexed="8"/>
      </bottom>
      <diagonal/>
    </border>
    <border>
      <left style="thin">
        <color indexed="8"/>
      </left>
      <right style="thin">
        <color indexed="8"/>
      </right>
      <top style="hair">
        <color indexed="8"/>
      </top>
      <bottom style="hair">
        <color indexed="8"/>
      </bottom>
      <diagonal/>
    </border>
    <border>
      <left style="double">
        <color indexed="8"/>
      </left>
      <right style="double">
        <color indexed="8"/>
      </right>
      <top style="hair">
        <color indexed="8"/>
      </top>
      <bottom style="hair">
        <color indexed="8"/>
      </bottom>
      <diagonal/>
    </border>
  </borders>
  <cellStyleXfs count="15">
    <xf numFmtId="0" fontId="0" fillId="0" borderId="0"/>
    <xf numFmtId="4" fontId="10" fillId="2" borderId="1" applyNumberFormat="0" applyProtection="0">
      <alignment vertical="center"/>
    </xf>
    <xf numFmtId="4" fontId="11" fillId="2" borderId="1" applyNumberFormat="0" applyProtection="0">
      <alignment horizontal="left" vertical="center" indent="1"/>
    </xf>
    <xf numFmtId="4" fontId="11" fillId="3" borderId="0" applyNumberFormat="0" applyProtection="0">
      <alignment horizontal="left" vertical="center" indent="1"/>
    </xf>
    <xf numFmtId="4" fontId="11" fillId="4" borderId="1" applyNumberFormat="0" applyProtection="0">
      <alignment horizontal="right" vertical="center"/>
    </xf>
    <xf numFmtId="4" fontId="10" fillId="5" borderId="1" applyNumberFormat="0" applyProtection="0">
      <alignment horizontal="left" vertical="center" indent="1"/>
    </xf>
    <xf numFmtId="38" fontId="1" fillId="0" borderId="0" applyFont="0" applyFill="0" applyBorder="0" applyAlignment="0" applyProtection="0"/>
    <xf numFmtId="38" fontId="1" fillId="0" borderId="0" applyFont="0" applyFill="0" applyBorder="0" applyAlignment="0" applyProtection="0"/>
    <xf numFmtId="38" fontId="50" fillId="0" borderId="0" applyFont="0" applyFill="0" applyBorder="0" applyAlignment="0" applyProtection="0">
      <alignment vertical="center"/>
    </xf>
    <xf numFmtId="6" fontId="1" fillId="0" borderId="0" applyFont="0" applyFill="0" applyBorder="0" applyAlignment="0" applyProtection="0"/>
    <xf numFmtId="0" fontId="37" fillId="0" borderId="0"/>
    <xf numFmtId="0" fontId="1" fillId="0" borderId="0"/>
    <xf numFmtId="0" fontId="50" fillId="0" borderId="0">
      <alignment vertical="center"/>
    </xf>
    <xf numFmtId="0" fontId="46" fillId="0" borderId="0"/>
    <xf numFmtId="9" fontId="1" fillId="0" borderId="0" applyFont="0" applyFill="0" applyBorder="0" applyAlignment="0" applyProtection="0">
      <alignment vertical="center"/>
    </xf>
  </cellStyleXfs>
  <cellXfs count="1807">
    <xf numFmtId="0" fontId="0" fillId="0" borderId="0" xfId="0"/>
    <xf numFmtId="0" fontId="16" fillId="0" borderId="0" xfId="0" applyFont="1"/>
    <xf numFmtId="0" fontId="17" fillId="0" borderId="0" xfId="0" applyFont="1" applyAlignment="1">
      <alignment vertical="center"/>
    </xf>
    <xf numFmtId="0" fontId="19" fillId="0" borderId="0" xfId="0" applyFont="1" applyAlignment="1">
      <alignment vertical="center"/>
    </xf>
    <xf numFmtId="0" fontId="19" fillId="0" borderId="0" xfId="0" applyFont="1" applyAlignment="1">
      <alignment horizontal="right"/>
    </xf>
    <xf numFmtId="0" fontId="19" fillId="0" borderId="0" xfId="0" applyFont="1" applyAlignment="1">
      <alignment horizontal="right" vertical="center"/>
    </xf>
    <xf numFmtId="0" fontId="19" fillId="0" borderId="0" xfId="0" applyFont="1"/>
    <xf numFmtId="179" fontId="19" fillId="0" borderId="0" xfId="6" applyNumberFormat="1" applyFont="1" applyFill="1" applyBorder="1" applyAlignment="1">
      <alignment horizontal="right" vertical="center"/>
    </xf>
    <xf numFmtId="0" fontId="21" fillId="0" borderId="0" xfId="0" applyFont="1" applyAlignment="1">
      <alignment vertical="center" wrapText="1"/>
    </xf>
    <xf numFmtId="0" fontId="16" fillId="0" borderId="0" xfId="0" applyFont="1" applyAlignment="1">
      <alignment shrinkToFit="1"/>
    </xf>
    <xf numFmtId="0" fontId="24" fillId="0" borderId="0" xfId="0" applyFont="1"/>
    <xf numFmtId="0" fontId="23" fillId="0" borderId="0" xfId="0" applyFont="1" applyAlignment="1">
      <alignment vertical="center"/>
    </xf>
    <xf numFmtId="0" fontId="23" fillId="0" borderId="0" xfId="0" applyFont="1" applyAlignment="1">
      <alignment horizontal="right" vertical="center"/>
    </xf>
    <xf numFmtId="0" fontId="18" fillId="0" borderId="0" xfId="0" applyFont="1" applyAlignment="1">
      <alignment shrinkToFit="1"/>
    </xf>
    <xf numFmtId="0" fontId="23" fillId="0" borderId="0" xfId="0" applyFont="1"/>
    <xf numFmtId="0" fontId="24" fillId="0" borderId="0" xfId="0" applyFont="1" applyAlignment="1">
      <alignment shrinkToFit="1"/>
    </xf>
    <xf numFmtId="49" fontId="23" fillId="0" borderId="0" xfId="0" applyNumberFormat="1" applyFont="1" applyAlignment="1">
      <alignment horizontal="right"/>
    </xf>
    <xf numFmtId="0" fontId="26" fillId="0" borderId="0" xfId="0" applyFont="1"/>
    <xf numFmtId="179" fontId="23" fillId="0" borderId="0" xfId="0" applyNumberFormat="1" applyFont="1"/>
    <xf numFmtId="0" fontId="28" fillId="0" borderId="0" xfId="0" applyFont="1" applyAlignment="1">
      <alignment vertical="center"/>
    </xf>
    <xf numFmtId="0" fontId="18" fillId="0" borderId="0" xfId="0" applyFont="1"/>
    <xf numFmtId="0" fontId="30" fillId="0" borderId="0" xfId="0" applyFont="1" applyAlignment="1">
      <alignment horizontal="left"/>
    </xf>
    <xf numFmtId="0" fontId="24" fillId="0" borderId="0" xfId="0" applyFont="1" applyAlignment="1">
      <alignment vertical="center" shrinkToFit="1"/>
    </xf>
    <xf numFmtId="0" fontId="18" fillId="0" borderId="0" xfId="0" applyFont="1" applyAlignment="1">
      <alignment vertical="center"/>
    </xf>
    <xf numFmtId="0" fontId="24" fillId="0" borderId="0" xfId="0" applyFont="1" applyAlignment="1">
      <alignment horizontal="left"/>
    </xf>
    <xf numFmtId="0" fontId="18" fillId="0" borderId="0" xfId="0" applyFont="1" applyAlignment="1">
      <alignment horizontal="right" vertical="center"/>
    </xf>
    <xf numFmtId="0" fontId="26" fillId="0" borderId="2" xfId="0" applyFont="1" applyBorder="1" applyAlignment="1">
      <alignment wrapText="1"/>
    </xf>
    <xf numFmtId="0" fontId="24" fillId="0" borderId="0" xfId="0" applyFont="1" applyAlignment="1">
      <alignment vertical="center"/>
    </xf>
    <xf numFmtId="0" fontId="29" fillId="0" borderId="0" xfId="0" applyFont="1"/>
    <xf numFmtId="0" fontId="33" fillId="0" borderId="3" xfId="0" applyFont="1" applyBorder="1"/>
    <xf numFmtId="0" fontId="34" fillId="0" borderId="0" xfId="0" applyFont="1" applyAlignment="1">
      <alignment vertical="center"/>
    </xf>
    <xf numFmtId="179" fontId="18" fillId="0" borderId="0" xfId="0" applyNumberFormat="1" applyFont="1" applyAlignment="1">
      <alignment vertical="center"/>
    </xf>
    <xf numFmtId="0" fontId="31" fillId="0" borderId="0" xfId="0" applyFont="1" applyAlignment="1">
      <alignment horizontal="left" vertical="center"/>
    </xf>
    <xf numFmtId="0" fontId="22" fillId="0" borderId="0" xfId="0" applyFont="1"/>
    <xf numFmtId="0" fontId="27" fillId="0" borderId="0" xfId="0" applyFont="1" applyAlignment="1">
      <alignment horizontal="right" vertical="center"/>
    </xf>
    <xf numFmtId="0" fontId="27" fillId="0" borderId="0" xfId="0" applyFont="1"/>
    <xf numFmtId="0" fontId="27" fillId="0" borderId="0" xfId="0" applyFont="1" applyAlignment="1">
      <alignment vertical="center"/>
    </xf>
    <xf numFmtId="0" fontId="23" fillId="0" borderId="4" xfId="0" applyFont="1" applyBorder="1" applyAlignment="1">
      <alignment horizontal="center" vertical="center" shrinkToFit="1"/>
    </xf>
    <xf numFmtId="0" fontId="23" fillId="0" borderId="5" xfId="0" applyFont="1" applyBorder="1" applyAlignment="1">
      <alignment horizontal="right" vertical="center" shrinkToFit="1"/>
    </xf>
    <xf numFmtId="0" fontId="27" fillId="0" borderId="6" xfId="0" applyFont="1" applyBorder="1" applyAlignment="1">
      <alignment horizontal="left"/>
    </xf>
    <xf numFmtId="0" fontId="27" fillId="0" borderId="7" xfId="0" applyFont="1" applyBorder="1" applyAlignment="1">
      <alignment horizontal="left"/>
    </xf>
    <xf numFmtId="0" fontId="23" fillId="0" borderId="8" xfId="0" applyFont="1" applyBorder="1" applyAlignment="1">
      <alignment horizontal="right" vertical="center" shrinkToFit="1"/>
    </xf>
    <xf numFmtId="0" fontId="27" fillId="0" borderId="6" xfId="0" applyFont="1" applyBorder="1" applyAlignment="1">
      <alignment horizontal="left" shrinkToFit="1"/>
    </xf>
    <xf numFmtId="49" fontId="18" fillId="0" borderId="9" xfId="0" applyNumberFormat="1" applyFont="1" applyBorder="1" applyAlignment="1">
      <alignment horizontal="right" vertical="center" shrinkToFit="1"/>
    </xf>
    <xf numFmtId="0" fontId="18" fillId="0" borderId="10" xfId="0" applyFont="1" applyBorder="1"/>
    <xf numFmtId="0" fontId="18" fillId="0" borderId="11" xfId="0" applyFont="1" applyBorder="1"/>
    <xf numFmtId="0" fontId="24" fillId="0" borderId="11" xfId="0" applyFont="1" applyBorder="1"/>
    <xf numFmtId="176" fontId="20" fillId="0" borderId="4" xfId="6" applyNumberFormat="1" applyFont="1" applyFill="1" applyBorder="1" applyAlignment="1">
      <alignment vertical="center"/>
    </xf>
    <xf numFmtId="0" fontId="19" fillId="0" borderId="12" xfId="0" applyFont="1" applyBorder="1" applyAlignment="1">
      <alignment horizontal="right" shrinkToFit="1"/>
    </xf>
    <xf numFmtId="0" fontId="19" fillId="0" borderId="5" xfId="0" applyFont="1" applyBorder="1" applyAlignment="1">
      <alignment horizontal="right" vertical="center" shrinkToFit="1"/>
    </xf>
    <xf numFmtId="0" fontId="26" fillId="0" borderId="13" xfId="0" applyFont="1" applyBorder="1" applyAlignment="1">
      <alignment wrapText="1"/>
    </xf>
    <xf numFmtId="0" fontId="23" fillId="0" borderId="2" xfId="0" applyFont="1" applyBorder="1" applyAlignment="1">
      <alignment wrapText="1"/>
    </xf>
    <xf numFmtId="0" fontId="15" fillId="0" borderId="0" xfId="0" applyFont="1" applyAlignment="1">
      <alignment vertical="center"/>
    </xf>
    <xf numFmtId="0" fontId="16" fillId="0" borderId="0" xfId="0" applyFont="1" applyAlignment="1">
      <alignment horizontal="center"/>
    </xf>
    <xf numFmtId="0" fontId="23" fillId="0" borderId="0" xfId="0" applyFont="1" applyAlignment="1">
      <alignment horizontal="centerContinuous"/>
    </xf>
    <xf numFmtId="0" fontId="16" fillId="0" borderId="0" xfId="0" applyFont="1" applyAlignment="1">
      <alignment horizontal="right"/>
    </xf>
    <xf numFmtId="178" fontId="25" fillId="0" borderId="9" xfId="0" applyNumberFormat="1" applyFont="1" applyBorder="1" applyAlignment="1">
      <alignment wrapText="1"/>
    </xf>
    <xf numFmtId="178" fontId="23" fillId="0" borderId="10" xfId="0" applyNumberFormat="1" applyFont="1" applyBorder="1" applyAlignment="1">
      <alignment horizontal="left" wrapText="1"/>
    </xf>
    <xf numFmtId="178" fontId="25" fillId="0" borderId="9" xfId="0" applyNumberFormat="1" applyFont="1" applyBorder="1" applyAlignment="1">
      <alignment horizontal="left" shrinkToFit="1"/>
    </xf>
    <xf numFmtId="178" fontId="25" fillId="0" borderId="10" xfId="0" applyNumberFormat="1" applyFont="1" applyBorder="1" applyAlignment="1">
      <alignment wrapText="1"/>
    </xf>
    <xf numFmtId="178" fontId="23" fillId="0" borderId="14" xfId="0" applyNumberFormat="1" applyFont="1" applyBorder="1" applyAlignment="1">
      <alignment wrapText="1"/>
    </xf>
    <xf numFmtId="0" fontId="25" fillId="0" borderId="10" xfId="0" applyFont="1" applyBorder="1"/>
    <xf numFmtId="0" fontId="25" fillId="0" borderId="9" xfId="0" applyFont="1" applyBorder="1"/>
    <xf numFmtId="0" fontId="25" fillId="0" borderId="15" xfId="0" applyFont="1" applyBorder="1"/>
    <xf numFmtId="0" fontId="25" fillId="0" borderId="16" xfId="0" applyFont="1" applyBorder="1"/>
    <xf numFmtId="0" fontId="24" fillId="0" borderId="10" xfId="0" applyFont="1" applyBorder="1"/>
    <xf numFmtId="0" fontId="23" fillId="0" borderId="17" xfId="0" applyFont="1" applyBorder="1"/>
    <xf numFmtId="0" fontId="23" fillId="0" borderId="18" xfId="0" applyFont="1" applyBorder="1"/>
    <xf numFmtId="0" fontId="23" fillId="0" borderId="19" xfId="0" applyFont="1" applyBorder="1"/>
    <xf numFmtId="0" fontId="23" fillId="0" borderId="18" xfId="0" applyFont="1" applyBorder="1" applyAlignment="1">
      <alignment wrapText="1"/>
    </xf>
    <xf numFmtId="0" fontId="18" fillId="0" borderId="9" xfId="0" applyFont="1" applyBorder="1"/>
    <xf numFmtId="0" fontId="24" fillId="0" borderId="20" xfId="0" applyFont="1" applyBorder="1"/>
    <xf numFmtId="0" fontId="21" fillId="0" borderId="12" xfId="0" applyFont="1" applyBorder="1" applyAlignment="1">
      <alignment vertical="center"/>
    </xf>
    <xf numFmtId="0" fontId="21" fillId="0" borderId="6" xfId="0" applyFont="1" applyBorder="1" applyAlignment="1">
      <alignment vertical="center"/>
    </xf>
    <xf numFmtId="0" fontId="21" fillId="0" borderId="6" xfId="0" applyFont="1" applyBorder="1" applyAlignment="1">
      <alignment vertical="center" wrapText="1"/>
    </xf>
    <xf numFmtId="0" fontId="21" fillId="0" borderId="12" xfId="0" applyFont="1" applyBorder="1" applyAlignment="1">
      <alignment vertical="center" wrapText="1"/>
    </xf>
    <xf numFmtId="0" fontId="21" fillId="0" borderId="21" xfId="0" applyFont="1" applyBorder="1" applyAlignment="1">
      <alignment vertical="center" wrapText="1"/>
    </xf>
    <xf numFmtId="0" fontId="27" fillId="0" borderId="22" xfId="0" applyFont="1" applyBorder="1" applyAlignment="1">
      <alignment shrinkToFit="1"/>
    </xf>
    <xf numFmtId="0" fontId="27" fillId="0" borderId="23" xfId="0" applyFont="1" applyBorder="1" applyAlignment="1">
      <alignment horizontal="left" shrinkToFit="1"/>
    </xf>
    <xf numFmtId="179" fontId="16" fillId="0" borderId="0" xfId="0" applyNumberFormat="1" applyFont="1"/>
    <xf numFmtId="179" fontId="27" fillId="0" borderId="24" xfId="6" applyNumberFormat="1" applyFont="1" applyFill="1" applyBorder="1" applyAlignment="1">
      <alignment horizontal="right" shrinkToFit="1"/>
    </xf>
    <xf numFmtId="179" fontId="27" fillId="0" borderId="25" xfId="6" applyNumberFormat="1" applyFont="1" applyFill="1" applyBorder="1" applyAlignment="1">
      <alignment horizontal="right" shrinkToFit="1"/>
    </xf>
    <xf numFmtId="179" fontId="27" fillId="0" borderId="26" xfId="6" applyNumberFormat="1" applyFont="1" applyFill="1" applyBorder="1" applyAlignment="1">
      <alignment horizontal="right"/>
    </xf>
    <xf numFmtId="179" fontId="27" fillId="0" borderId="14" xfId="6" applyNumberFormat="1" applyFont="1" applyFill="1" applyBorder="1" applyAlignment="1">
      <alignment horizontal="right" shrinkToFit="1"/>
    </xf>
    <xf numFmtId="179" fontId="27" fillId="0" borderId="26" xfId="6" applyNumberFormat="1" applyFont="1" applyFill="1" applyBorder="1" applyAlignment="1">
      <alignment horizontal="right" shrinkToFit="1"/>
    </xf>
    <xf numFmtId="179" fontId="27" fillId="0" borderId="27" xfId="6" applyNumberFormat="1" applyFont="1" applyFill="1" applyBorder="1" applyAlignment="1">
      <alignment horizontal="right" shrinkToFit="1"/>
    </xf>
    <xf numFmtId="179" fontId="27" fillId="0" borderId="28" xfId="6" applyNumberFormat="1" applyFont="1" applyFill="1" applyBorder="1" applyAlignment="1">
      <alignment horizontal="right" shrinkToFit="1"/>
    </xf>
    <xf numFmtId="179" fontId="18" fillId="0" borderId="0" xfId="0" applyNumberFormat="1" applyFont="1"/>
    <xf numFmtId="179" fontId="18" fillId="0" borderId="0" xfId="6" applyNumberFormat="1" applyFont="1" applyFill="1" applyBorder="1" applyAlignment="1">
      <alignment horizontal="right"/>
    </xf>
    <xf numFmtId="179" fontId="16" fillId="0" borderId="0" xfId="6" applyNumberFormat="1" applyFont="1" applyFill="1" applyBorder="1"/>
    <xf numFmtId="179" fontId="16" fillId="0" borderId="0" xfId="6" applyNumberFormat="1" applyFont="1" applyFill="1" applyBorder="1" applyAlignment="1">
      <alignment horizontal="right"/>
    </xf>
    <xf numFmtId="179" fontId="24" fillId="0" borderId="29" xfId="6" applyNumberFormat="1" applyFont="1" applyFill="1" applyBorder="1"/>
    <xf numFmtId="179" fontId="18" fillId="0" borderId="26" xfId="6" applyNumberFormat="1" applyFont="1" applyFill="1" applyBorder="1" applyAlignment="1">
      <alignment horizontal="right"/>
    </xf>
    <xf numFmtId="179" fontId="24" fillId="0" borderId="30" xfId="6" applyNumberFormat="1" applyFont="1" applyFill="1" applyBorder="1" applyAlignment="1">
      <alignment horizontal="right"/>
    </xf>
    <xf numFmtId="179" fontId="24" fillId="0" borderId="31" xfId="6" applyNumberFormat="1" applyFont="1" applyFill="1" applyBorder="1" applyAlignment="1">
      <alignment horizontal="right"/>
    </xf>
    <xf numFmtId="179" fontId="27" fillId="0" borderId="25" xfId="6" applyNumberFormat="1" applyFont="1" applyFill="1" applyBorder="1" applyAlignment="1">
      <alignment horizontal="right"/>
    </xf>
    <xf numFmtId="179" fontId="27" fillId="0" borderId="32" xfId="6" applyNumberFormat="1" applyFont="1" applyFill="1" applyBorder="1" applyAlignment="1">
      <alignment horizontal="right"/>
    </xf>
    <xf numFmtId="179" fontId="18" fillId="0" borderId="31" xfId="6" applyNumberFormat="1" applyFont="1" applyFill="1" applyBorder="1" applyAlignment="1">
      <alignment horizontal="right"/>
    </xf>
    <xf numFmtId="179" fontId="24" fillId="0" borderId="33" xfId="6" applyNumberFormat="1" applyFont="1" applyFill="1" applyBorder="1" applyAlignment="1">
      <alignment horizontal="right"/>
    </xf>
    <xf numFmtId="179" fontId="24" fillId="0" borderId="29" xfId="6" applyNumberFormat="1" applyFont="1" applyFill="1" applyBorder="1" applyAlignment="1">
      <alignment horizontal="right"/>
    </xf>
    <xf numFmtId="179" fontId="18" fillId="0" borderId="30" xfId="6" applyNumberFormat="1" applyFont="1" applyFill="1" applyBorder="1" applyAlignment="1">
      <alignment horizontal="right"/>
    </xf>
    <xf numFmtId="179" fontId="18" fillId="0" borderId="29" xfId="6" applyNumberFormat="1" applyFont="1" applyFill="1" applyBorder="1" applyAlignment="1">
      <alignment horizontal="right"/>
    </xf>
    <xf numFmtId="179" fontId="24" fillId="0" borderId="34" xfId="6" applyNumberFormat="1" applyFont="1" applyFill="1" applyBorder="1" applyAlignment="1">
      <alignment horizontal="right"/>
    </xf>
    <xf numFmtId="179" fontId="19" fillId="0" borderId="0" xfId="6" applyNumberFormat="1" applyFont="1" applyFill="1" applyBorder="1" applyAlignment="1">
      <alignment horizontal="right"/>
    </xf>
    <xf numFmtId="179" fontId="16" fillId="0" borderId="0" xfId="0" applyNumberFormat="1" applyFont="1" applyAlignment="1">
      <alignment horizontal="right"/>
    </xf>
    <xf numFmtId="179" fontId="16" fillId="0" borderId="35" xfId="0" applyNumberFormat="1" applyFont="1" applyBorder="1" applyAlignment="1">
      <alignment horizontal="center" vertical="center" wrapText="1" shrinkToFit="1"/>
    </xf>
    <xf numFmtId="179" fontId="29" fillId="0" borderId="30" xfId="0" applyNumberFormat="1" applyFont="1" applyBorder="1" applyAlignment="1">
      <alignment horizontal="center" vertical="center" wrapText="1" shrinkToFit="1"/>
    </xf>
    <xf numFmtId="179" fontId="16" fillId="0" borderId="36" xfId="0" applyNumberFormat="1" applyFont="1" applyBorder="1" applyAlignment="1">
      <alignment horizontal="center" vertical="center"/>
    </xf>
    <xf numFmtId="179" fontId="23" fillId="0" borderId="37" xfId="0" applyNumberFormat="1" applyFont="1" applyBorder="1"/>
    <xf numFmtId="179" fontId="23" fillId="0" borderId="38" xfId="0" applyNumberFormat="1" applyFont="1" applyBorder="1"/>
    <xf numFmtId="179" fontId="23" fillId="0" borderId="39" xfId="0" applyNumberFormat="1" applyFont="1" applyBorder="1"/>
    <xf numFmtId="179" fontId="23" fillId="0" borderId="31" xfId="0" applyNumberFormat="1" applyFont="1" applyBorder="1"/>
    <xf numFmtId="179" fontId="23" fillId="0" borderId="40" xfId="0" applyNumberFormat="1" applyFont="1" applyBorder="1"/>
    <xf numFmtId="179" fontId="23" fillId="0" borderId="41" xfId="0" applyNumberFormat="1" applyFont="1" applyBorder="1"/>
    <xf numFmtId="179" fontId="23" fillId="0" borderId="34" xfId="0" applyNumberFormat="1" applyFont="1" applyBorder="1"/>
    <xf numFmtId="179" fontId="23" fillId="0" borderId="42" xfId="0" applyNumberFormat="1" applyFont="1" applyBorder="1"/>
    <xf numFmtId="179" fontId="23" fillId="0" borderId="43" xfId="0" applyNumberFormat="1" applyFont="1" applyBorder="1"/>
    <xf numFmtId="179" fontId="23" fillId="0" borderId="35" xfId="0" applyNumberFormat="1" applyFont="1" applyBorder="1" applyAlignment="1">
      <alignment horizontal="center"/>
    </xf>
    <xf numFmtId="179" fontId="23" fillId="0" borderId="30" xfId="0" applyNumberFormat="1" applyFont="1" applyBorder="1" applyAlignment="1">
      <alignment horizontal="center"/>
    </xf>
    <xf numFmtId="179" fontId="23" fillId="0" borderId="36" xfId="0" applyNumberFormat="1" applyFont="1" applyBorder="1" applyAlignment="1">
      <alignment horizontal="center"/>
    </xf>
    <xf numFmtId="179" fontId="16" fillId="0" borderId="0" xfId="0" quotePrefix="1" applyNumberFormat="1" applyFont="1" applyAlignment="1">
      <alignment horizontal="center"/>
    </xf>
    <xf numFmtId="179" fontId="23" fillId="0" borderId="0" xfId="6" applyNumberFormat="1" applyFont="1" applyFill="1" applyBorder="1" applyAlignment="1"/>
    <xf numFmtId="179" fontId="23" fillId="0" borderId="0" xfId="0" applyNumberFormat="1" applyFont="1" applyAlignment="1">
      <alignment horizontal="right"/>
    </xf>
    <xf numFmtId="179" fontId="23" fillId="0" borderId="3" xfId="0" applyNumberFormat="1" applyFont="1" applyBorder="1"/>
    <xf numFmtId="179" fontId="27" fillId="0" borderId="30" xfId="0" applyNumberFormat="1" applyFont="1" applyBorder="1" applyAlignment="1">
      <alignment horizontal="center" vertical="center" wrapText="1" shrinkToFit="1"/>
    </xf>
    <xf numFmtId="179" fontId="27" fillId="0" borderId="44" xfId="0" applyNumberFormat="1" applyFont="1" applyBorder="1" applyAlignment="1">
      <alignment horizontal="center" vertical="center" wrapText="1" shrinkToFit="1"/>
    </xf>
    <xf numFmtId="179" fontId="27" fillId="0" borderId="45" xfId="6" applyNumberFormat="1" applyFont="1" applyFill="1" applyBorder="1" applyAlignment="1">
      <alignment horizontal="right" shrinkToFit="1"/>
    </xf>
    <xf numFmtId="179" fontId="23" fillId="0" borderId="0" xfId="0" applyNumberFormat="1" applyFont="1" applyAlignment="1">
      <alignment horizontal="right" shrinkToFit="1"/>
    </xf>
    <xf numFmtId="179" fontId="27" fillId="0" borderId="16" xfId="0" quotePrefix="1" applyNumberFormat="1" applyFont="1" applyBorder="1" applyAlignment="1">
      <alignment horizontal="center" vertical="center" shrinkToFit="1"/>
    </xf>
    <xf numFmtId="179" fontId="27" fillId="0" borderId="29" xfId="0" quotePrefix="1" applyNumberFormat="1" applyFont="1" applyBorder="1" applyAlignment="1">
      <alignment horizontal="center" vertical="center" shrinkToFit="1"/>
    </xf>
    <xf numFmtId="179" fontId="27" fillId="0" borderId="46" xfId="0" quotePrefix="1" applyNumberFormat="1" applyFont="1" applyBorder="1" applyAlignment="1">
      <alignment horizontal="center" vertical="center" shrinkToFit="1"/>
    </xf>
    <xf numFmtId="178" fontId="23" fillId="0" borderId="10" xfId="0" applyNumberFormat="1" applyFont="1" applyBorder="1" applyAlignment="1">
      <alignment shrinkToFit="1"/>
    </xf>
    <xf numFmtId="0" fontId="18" fillId="0" borderId="10" xfId="0" applyFont="1" applyBorder="1" applyAlignment="1">
      <alignment horizontal="left" vertical="center" shrinkToFit="1"/>
    </xf>
    <xf numFmtId="178" fontId="27" fillId="0" borderId="14" xfId="6" applyNumberFormat="1" applyFont="1" applyFill="1" applyBorder="1" applyAlignment="1">
      <alignment horizontal="right" shrinkToFit="1"/>
    </xf>
    <xf numFmtId="178" fontId="27" fillId="0" borderId="45" xfId="6" applyNumberFormat="1" applyFont="1" applyFill="1" applyBorder="1" applyAlignment="1">
      <alignment horizontal="right" shrinkToFit="1"/>
    </xf>
    <xf numFmtId="178" fontId="27" fillId="0" borderId="26" xfId="6" applyNumberFormat="1" applyFont="1" applyFill="1" applyBorder="1" applyAlignment="1">
      <alignment horizontal="right" shrinkToFit="1"/>
    </xf>
    <xf numFmtId="178" fontId="27" fillId="0" borderId="27" xfId="6" applyNumberFormat="1" applyFont="1" applyFill="1" applyBorder="1" applyAlignment="1">
      <alignment horizontal="right" shrinkToFit="1"/>
    </xf>
    <xf numFmtId="178" fontId="27" fillId="0" borderId="47" xfId="6" applyNumberFormat="1" applyFont="1" applyFill="1" applyBorder="1" applyAlignment="1">
      <alignment horizontal="right" shrinkToFit="1"/>
    </xf>
    <xf numFmtId="178" fontId="27" fillId="0" borderId="48" xfId="6" applyNumberFormat="1" applyFont="1" applyFill="1" applyBorder="1" applyAlignment="1">
      <alignment horizontal="right" shrinkToFit="1"/>
    </xf>
    <xf numFmtId="178" fontId="27" fillId="0" borderId="32" xfId="6" applyNumberFormat="1" applyFont="1" applyFill="1" applyBorder="1" applyAlignment="1">
      <alignment horizontal="right" shrinkToFit="1"/>
    </xf>
    <xf numFmtId="178" fontId="27" fillId="0" borderId="49" xfId="6" applyNumberFormat="1" applyFont="1" applyFill="1" applyBorder="1" applyAlignment="1">
      <alignment horizontal="right" shrinkToFit="1"/>
    </xf>
    <xf numFmtId="184" fontId="27" fillId="0" borderId="14" xfId="6" applyNumberFormat="1" applyFont="1" applyFill="1" applyBorder="1" applyAlignment="1">
      <alignment horizontal="right" shrinkToFit="1"/>
    </xf>
    <xf numFmtId="184" fontId="27" fillId="0" borderId="26" xfId="6" applyNumberFormat="1" applyFont="1" applyFill="1" applyBorder="1" applyAlignment="1">
      <alignment horizontal="right" shrinkToFit="1"/>
    </xf>
    <xf numFmtId="184" fontId="27" fillId="0" borderId="27" xfId="6" applyNumberFormat="1" applyFont="1" applyFill="1" applyBorder="1" applyAlignment="1">
      <alignment horizontal="right" shrinkToFit="1"/>
    </xf>
    <xf numFmtId="184" fontId="27" fillId="0" borderId="47" xfId="6" applyNumberFormat="1" applyFont="1" applyFill="1" applyBorder="1" applyAlignment="1">
      <alignment horizontal="right" shrinkToFit="1"/>
    </xf>
    <xf numFmtId="184" fontId="27" fillId="0" borderId="32" xfId="6" applyNumberFormat="1" applyFont="1" applyFill="1" applyBorder="1" applyAlignment="1">
      <alignment horizontal="right" shrinkToFit="1"/>
    </xf>
    <xf numFmtId="184" fontId="27" fillId="0" borderId="49" xfId="6" applyNumberFormat="1" applyFont="1" applyFill="1" applyBorder="1" applyAlignment="1">
      <alignment horizontal="right" shrinkToFit="1"/>
    </xf>
    <xf numFmtId="181" fontId="27" fillId="0" borderId="26" xfId="6" applyNumberFormat="1" applyFont="1" applyFill="1" applyBorder="1" applyAlignment="1">
      <alignment horizontal="right"/>
    </xf>
    <xf numFmtId="0" fontId="27" fillId="0" borderId="0" xfId="0" applyFont="1" applyAlignment="1">
      <alignment horizontal="left"/>
    </xf>
    <xf numFmtId="178" fontId="19" fillId="0" borderId="29" xfId="6" applyNumberFormat="1" applyFont="1" applyFill="1" applyBorder="1" applyAlignment="1">
      <alignment horizontal="right" vertical="center"/>
    </xf>
    <xf numFmtId="178" fontId="19" fillId="0" borderId="46" xfId="6" applyNumberFormat="1" applyFont="1" applyFill="1" applyBorder="1" applyAlignment="1">
      <alignment horizontal="right" vertical="center"/>
    </xf>
    <xf numFmtId="178" fontId="19" fillId="0" borderId="26" xfId="6" applyNumberFormat="1" applyFont="1" applyFill="1" applyBorder="1" applyAlignment="1">
      <alignment horizontal="right" vertical="center"/>
    </xf>
    <xf numFmtId="178" fontId="19" fillId="0" borderId="27" xfId="6" applyNumberFormat="1" applyFont="1" applyFill="1" applyBorder="1" applyAlignment="1">
      <alignment horizontal="right" vertical="center"/>
    </xf>
    <xf numFmtId="178" fontId="19" fillId="0" borderId="10" xfId="6" applyNumberFormat="1" applyFont="1" applyFill="1" applyBorder="1" applyAlignment="1">
      <alignment horizontal="right" vertical="center"/>
    </xf>
    <xf numFmtId="178" fontId="19" fillId="0" borderId="31" xfId="6" applyNumberFormat="1" applyFont="1" applyFill="1" applyBorder="1" applyAlignment="1">
      <alignment horizontal="right" vertical="center"/>
    </xf>
    <xf numFmtId="178" fontId="19" fillId="0" borderId="50" xfId="6" applyNumberFormat="1" applyFont="1" applyFill="1" applyBorder="1" applyAlignment="1">
      <alignment horizontal="right" vertical="center"/>
    </xf>
    <xf numFmtId="178" fontId="19" fillId="0" borderId="34" xfId="6" applyNumberFormat="1" applyFont="1" applyFill="1" applyBorder="1" applyAlignment="1">
      <alignment horizontal="right" vertical="center"/>
    </xf>
    <xf numFmtId="178" fontId="19" fillId="0" borderId="51" xfId="6" applyNumberFormat="1" applyFont="1" applyFill="1" applyBorder="1" applyAlignment="1">
      <alignment horizontal="right" vertical="center"/>
    </xf>
    <xf numFmtId="176" fontId="16" fillId="0" borderId="0" xfId="6" applyNumberFormat="1" applyFont="1" applyFill="1" applyBorder="1" applyAlignment="1">
      <alignment horizontal="right"/>
    </xf>
    <xf numFmtId="176" fontId="16" fillId="0" borderId="0" xfId="6" applyNumberFormat="1" applyFont="1" applyFill="1" applyBorder="1"/>
    <xf numFmtId="176" fontId="19" fillId="0" borderId="0" xfId="6" applyNumberFormat="1" applyFont="1" applyFill="1" applyBorder="1" applyAlignment="1">
      <alignment horizontal="right"/>
    </xf>
    <xf numFmtId="178" fontId="27" fillId="0" borderId="10" xfId="0" applyNumberFormat="1" applyFont="1" applyBorder="1" applyAlignment="1">
      <alignment shrinkToFit="1"/>
    </xf>
    <xf numFmtId="178" fontId="27" fillId="0" borderId="40" xfId="0" applyNumberFormat="1" applyFont="1" applyBorder="1" applyAlignment="1">
      <alignment shrinkToFit="1"/>
    </xf>
    <xf numFmtId="178" fontId="27" fillId="0" borderId="31" xfId="0" applyNumberFormat="1" applyFont="1" applyBorder="1" applyAlignment="1">
      <alignment wrapText="1" shrinkToFit="1"/>
    </xf>
    <xf numFmtId="178" fontId="27" fillId="0" borderId="50" xfId="0" applyNumberFormat="1" applyFont="1" applyBorder="1" applyAlignment="1">
      <alignment wrapText="1" shrinkToFit="1"/>
    </xf>
    <xf numFmtId="178" fontId="27" fillId="0" borderId="0" xfId="0" applyNumberFormat="1" applyFont="1" applyAlignment="1">
      <alignment horizontal="right" vertical="center"/>
    </xf>
    <xf numFmtId="178" fontId="27" fillId="0" borderId="0" xfId="0" applyNumberFormat="1" applyFont="1"/>
    <xf numFmtId="0" fontId="23" fillId="0" borderId="0" xfId="0" applyFont="1" applyAlignment="1">
      <alignment horizontal="right"/>
    </xf>
    <xf numFmtId="181" fontId="27" fillId="0" borderId="14" xfId="6" applyNumberFormat="1" applyFont="1" applyFill="1" applyBorder="1" applyAlignment="1">
      <alignment horizontal="right" shrinkToFit="1"/>
    </xf>
    <xf numFmtId="178" fontId="19" fillId="0" borderId="53" xfId="6" applyNumberFormat="1" applyFont="1" applyFill="1" applyBorder="1" applyAlignment="1">
      <alignment horizontal="right" vertical="center"/>
    </xf>
    <xf numFmtId="178" fontId="19" fillId="0" borderId="45" xfId="6" applyNumberFormat="1" applyFont="1" applyFill="1" applyBorder="1" applyAlignment="1">
      <alignment horizontal="right" vertical="center"/>
    </xf>
    <xf numFmtId="178" fontId="19" fillId="0" borderId="40" xfId="6" applyNumberFormat="1" applyFont="1" applyFill="1" applyBorder="1" applyAlignment="1">
      <alignment horizontal="right" vertical="center"/>
    </xf>
    <xf numFmtId="178" fontId="19" fillId="0" borderId="42" xfId="6" applyNumberFormat="1" applyFont="1" applyFill="1" applyBorder="1" applyAlignment="1">
      <alignment horizontal="right" vertical="center"/>
    </xf>
    <xf numFmtId="181" fontId="27" fillId="0" borderId="26" xfId="6" applyNumberFormat="1" applyFont="1" applyFill="1" applyBorder="1" applyAlignment="1">
      <alignment horizontal="right" shrinkToFit="1"/>
    </xf>
    <xf numFmtId="181" fontId="27" fillId="0" borderId="27" xfId="6" applyNumberFormat="1" applyFont="1" applyFill="1" applyBorder="1" applyAlignment="1">
      <alignment horizontal="right" shrinkToFit="1"/>
    </xf>
    <xf numFmtId="178" fontId="19" fillId="0" borderId="0" xfId="6" applyNumberFormat="1" applyFont="1" applyFill="1" applyBorder="1" applyAlignment="1">
      <alignment horizontal="right" vertical="center"/>
    </xf>
    <xf numFmtId="178" fontId="19" fillId="0" borderId="54" xfId="6" applyNumberFormat="1" applyFont="1" applyFill="1" applyBorder="1" applyAlignment="1">
      <alignment horizontal="right" vertical="center"/>
    </xf>
    <xf numFmtId="178" fontId="19" fillId="0" borderId="55" xfId="6" applyNumberFormat="1" applyFont="1" applyFill="1" applyBorder="1" applyAlignment="1">
      <alignment horizontal="right" vertical="center"/>
    </xf>
    <xf numFmtId="178" fontId="19" fillId="0" borderId="56" xfId="6" applyNumberFormat="1" applyFont="1" applyFill="1" applyBorder="1" applyAlignment="1">
      <alignment horizontal="right" vertical="center"/>
    </xf>
    <xf numFmtId="178" fontId="19" fillId="0" borderId="57" xfId="6" applyNumberFormat="1" applyFont="1" applyFill="1" applyBorder="1" applyAlignment="1">
      <alignment horizontal="right" vertical="center"/>
    </xf>
    <xf numFmtId="179" fontId="27" fillId="0" borderId="0" xfId="6" applyNumberFormat="1" applyFont="1" applyFill="1" applyBorder="1" applyAlignment="1">
      <alignment horizontal="right"/>
    </xf>
    <xf numFmtId="49" fontId="18" fillId="0" borderId="36" xfId="0" applyNumberFormat="1" applyFont="1" applyBorder="1" applyAlignment="1">
      <alignment horizontal="center" vertical="center" wrapText="1" shrinkToFit="1"/>
    </xf>
    <xf numFmtId="49" fontId="27" fillId="0" borderId="9" xfId="0" applyNumberFormat="1" applyFont="1" applyBorder="1" applyAlignment="1">
      <alignment horizontal="center" vertical="center" wrapText="1" shrinkToFit="1"/>
    </xf>
    <xf numFmtId="182" fontId="27" fillId="0" borderId="14" xfId="6" applyNumberFormat="1" applyFont="1" applyFill="1" applyBorder="1" applyAlignment="1">
      <alignment horizontal="right" shrinkToFit="1"/>
    </xf>
    <xf numFmtId="182" fontId="27" fillId="0" borderId="47" xfId="6" applyNumberFormat="1" applyFont="1" applyFill="1" applyBorder="1" applyAlignment="1">
      <alignment horizontal="right" shrinkToFit="1"/>
    </xf>
    <xf numFmtId="49" fontId="27" fillId="0" borderId="16" xfId="0" quotePrefix="1" applyNumberFormat="1" applyFont="1" applyBorder="1" applyAlignment="1">
      <alignment horizontal="center" vertical="center" shrinkToFit="1"/>
    </xf>
    <xf numFmtId="181" fontId="27" fillId="0" borderId="24" xfId="6" applyNumberFormat="1" applyFont="1" applyFill="1" applyBorder="1" applyAlignment="1">
      <alignment horizontal="right" shrinkToFit="1"/>
    </xf>
    <xf numFmtId="183" fontId="27" fillId="0" borderId="14" xfId="6" applyNumberFormat="1" applyFont="1" applyFill="1" applyBorder="1" applyAlignment="1">
      <alignment horizontal="right" shrinkToFit="1"/>
    </xf>
    <xf numFmtId="183" fontId="27" fillId="0" borderId="47" xfId="6" applyNumberFormat="1" applyFont="1" applyFill="1" applyBorder="1" applyAlignment="1">
      <alignment horizontal="right" shrinkToFit="1"/>
    </xf>
    <xf numFmtId="181" fontId="27" fillId="0" borderId="25" xfId="6" applyNumberFormat="1" applyFont="1" applyFill="1" applyBorder="1" applyAlignment="1">
      <alignment horizontal="right" shrinkToFit="1"/>
    </xf>
    <xf numFmtId="179" fontId="24" fillId="0" borderId="53" xfId="6" applyNumberFormat="1" applyFont="1" applyFill="1" applyBorder="1" applyAlignment="1">
      <alignment horizontal="right" shrinkToFit="1"/>
    </xf>
    <xf numFmtId="181" fontId="27" fillId="0" borderId="0" xfId="6" applyNumberFormat="1" applyFont="1" applyFill="1" applyBorder="1" applyAlignment="1">
      <alignment horizontal="right" shrinkToFit="1"/>
    </xf>
    <xf numFmtId="181" fontId="27" fillId="0" borderId="28" xfId="6" applyNumberFormat="1" applyFont="1" applyFill="1" applyBorder="1" applyAlignment="1">
      <alignment horizontal="right" shrinkToFit="1"/>
    </xf>
    <xf numFmtId="49" fontId="18" fillId="0" borderId="0" xfId="0" applyNumberFormat="1" applyFont="1" applyAlignment="1">
      <alignment horizontal="right" vertical="center"/>
    </xf>
    <xf numFmtId="49" fontId="18" fillId="0" borderId="30" xfId="0" applyNumberFormat="1" applyFont="1" applyBorder="1" applyAlignment="1">
      <alignment horizontal="center" vertical="center" wrapText="1" shrinkToFit="1"/>
    </xf>
    <xf numFmtId="178" fontId="19" fillId="0" borderId="18" xfId="6" applyNumberFormat="1" applyFont="1" applyFill="1" applyBorder="1" applyAlignment="1">
      <alignment horizontal="right" vertical="center"/>
    </xf>
    <xf numFmtId="178" fontId="19" fillId="0" borderId="58" xfId="6" applyNumberFormat="1" applyFont="1" applyFill="1" applyBorder="1" applyAlignment="1">
      <alignment horizontal="right" vertical="center"/>
    </xf>
    <xf numFmtId="178" fontId="19" fillId="0" borderId="59" xfId="6" applyNumberFormat="1" applyFont="1" applyFill="1" applyBorder="1" applyAlignment="1">
      <alignment horizontal="right" vertical="center"/>
    </xf>
    <xf numFmtId="178" fontId="19" fillId="0" borderId="13" xfId="6" applyNumberFormat="1" applyFont="1" applyFill="1" applyBorder="1" applyAlignment="1">
      <alignment horizontal="right" vertical="center"/>
    </xf>
    <xf numFmtId="49" fontId="27" fillId="0" borderId="46" xfId="0" quotePrefix="1" applyNumberFormat="1" applyFont="1" applyBorder="1" applyAlignment="1">
      <alignment horizontal="center" vertical="center" shrinkToFit="1"/>
    </xf>
    <xf numFmtId="49" fontId="27" fillId="0" borderId="30" xfId="0" applyNumberFormat="1" applyFont="1" applyBorder="1" applyAlignment="1">
      <alignment horizontal="center" vertical="center" wrapText="1" shrinkToFit="1"/>
    </xf>
    <xf numFmtId="49" fontId="27" fillId="0" borderId="29" xfId="0" quotePrefix="1" applyNumberFormat="1" applyFont="1" applyBorder="1" applyAlignment="1">
      <alignment horizontal="center" vertical="center" shrinkToFit="1"/>
    </xf>
    <xf numFmtId="183" fontId="27" fillId="0" borderId="26" xfId="6" applyNumberFormat="1" applyFont="1" applyFill="1" applyBorder="1" applyAlignment="1">
      <alignment horizontal="right" shrinkToFit="1"/>
    </xf>
    <xf numFmtId="183" fontId="27" fillId="0" borderId="32" xfId="6" applyNumberFormat="1" applyFont="1" applyFill="1" applyBorder="1" applyAlignment="1">
      <alignment horizontal="right" shrinkToFit="1"/>
    </xf>
    <xf numFmtId="182" fontId="27" fillId="0" borderId="27" xfId="6" applyNumberFormat="1" applyFont="1" applyFill="1" applyBorder="1" applyAlignment="1">
      <alignment horizontal="right" shrinkToFit="1"/>
    </xf>
    <xf numFmtId="182" fontId="27" fillId="0" borderId="49" xfId="6" applyNumberFormat="1" applyFont="1" applyFill="1" applyBorder="1" applyAlignment="1">
      <alignment horizontal="right" shrinkToFit="1"/>
    </xf>
    <xf numFmtId="178" fontId="27" fillId="0" borderId="37" xfId="6" applyNumberFormat="1" applyFont="1" applyFill="1" applyBorder="1" applyAlignment="1">
      <alignment horizontal="right" shrinkToFit="1"/>
    </xf>
    <xf numFmtId="182" fontId="27" fillId="0" borderId="26" xfId="6" applyNumberFormat="1" applyFont="1" applyFill="1" applyBorder="1" applyAlignment="1">
      <alignment horizontal="right" shrinkToFit="1"/>
    </xf>
    <xf numFmtId="182" fontId="27" fillId="0" borderId="32" xfId="6" applyNumberFormat="1" applyFont="1" applyFill="1" applyBorder="1" applyAlignment="1">
      <alignment horizontal="right" shrinkToFit="1"/>
    </xf>
    <xf numFmtId="179" fontId="27" fillId="0" borderId="45" xfId="6" applyNumberFormat="1" applyFont="1" applyFill="1" applyBorder="1" applyAlignment="1">
      <alignment horizontal="right"/>
    </xf>
    <xf numFmtId="181" fontId="27" fillId="0" borderId="45" xfId="6" applyNumberFormat="1" applyFont="1" applyFill="1" applyBorder="1" applyAlignment="1">
      <alignment horizontal="right" shrinkToFit="1"/>
    </xf>
    <xf numFmtId="183" fontId="27" fillId="0" borderId="48" xfId="6" applyNumberFormat="1" applyFont="1" applyFill="1" applyBorder="1" applyAlignment="1">
      <alignment horizontal="right" shrinkToFit="1"/>
    </xf>
    <xf numFmtId="179" fontId="27" fillId="0" borderId="60" xfId="6" applyNumberFormat="1" applyFont="1" applyFill="1" applyBorder="1" applyAlignment="1">
      <alignment horizontal="right"/>
    </xf>
    <xf numFmtId="179" fontId="18" fillId="0" borderId="60" xfId="6" applyNumberFormat="1" applyFont="1" applyFill="1" applyBorder="1" applyAlignment="1">
      <alignment horizontal="right"/>
    </xf>
    <xf numFmtId="179" fontId="18" fillId="0" borderId="45" xfId="6" applyNumberFormat="1" applyFont="1" applyFill="1" applyBorder="1" applyAlignment="1">
      <alignment horizontal="right"/>
    </xf>
    <xf numFmtId="179" fontId="18" fillId="0" borderId="48" xfId="6" applyNumberFormat="1" applyFont="1" applyFill="1" applyBorder="1" applyAlignment="1">
      <alignment horizontal="right"/>
    </xf>
    <xf numFmtId="179" fontId="24" fillId="0" borderId="36" xfId="6" applyNumberFormat="1" applyFont="1" applyFill="1" applyBorder="1" applyAlignment="1">
      <alignment horizontal="right"/>
    </xf>
    <xf numFmtId="179" fontId="24" fillId="0" borderId="40" xfId="6" applyNumberFormat="1" applyFont="1" applyFill="1" applyBorder="1" applyAlignment="1">
      <alignment horizontal="right"/>
    </xf>
    <xf numFmtId="179" fontId="27" fillId="0" borderId="48" xfId="6" applyNumberFormat="1" applyFont="1" applyFill="1" applyBorder="1" applyAlignment="1">
      <alignment horizontal="right"/>
    </xf>
    <xf numFmtId="179" fontId="18" fillId="0" borderId="40" xfId="6" applyNumberFormat="1" applyFont="1" applyFill="1" applyBorder="1" applyAlignment="1">
      <alignment horizontal="right"/>
    </xf>
    <xf numFmtId="179" fontId="24" fillId="0" borderId="61" xfId="6" applyNumberFormat="1" applyFont="1" applyFill="1" applyBorder="1" applyAlignment="1">
      <alignment horizontal="right"/>
    </xf>
    <xf numFmtId="179" fontId="18" fillId="0" borderId="62" xfId="6" applyNumberFormat="1" applyFont="1" applyFill="1" applyBorder="1" applyAlignment="1">
      <alignment horizontal="right"/>
    </xf>
    <xf numFmtId="179" fontId="24" fillId="0" borderId="53" xfId="6" applyNumberFormat="1" applyFont="1" applyFill="1" applyBorder="1" applyAlignment="1">
      <alignment horizontal="right"/>
    </xf>
    <xf numFmtId="178" fontId="23" fillId="0" borderId="24" xfId="0" applyNumberFormat="1" applyFont="1" applyBorder="1" applyAlignment="1">
      <alignment horizontal="left" wrapText="1"/>
    </xf>
    <xf numFmtId="178" fontId="23" fillId="0" borderId="63" xfId="0" applyNumberFormat="1" applyFont="1" applyBorder="1" applyAlignment="1">
      <alignment wrapText="1"/>
    </xf>
    <xf numFmtId="0" fontId="23" fillId="0" borderId="24" xfId="0" applyFont="1" applyBorder="1" applyAlignment="1">
      <alignment wrapText="1"/>
    </xf>
    <xf numFmtId="0" fontId="23" fillId="0" borderId="14" xfId="0" applyFont="1" applyBorder="1"/>
    <xf numFmtId="178" fontId="25" fillId="0" borderId="55" xfId="0" applyNumberFormat="1" applyFont="1" applyBorder="1" applyAlignment="1">
      <alignment wrapText="1"/>
    </xf>
    <xf numFmtId="0" fontId="23" fillId="0" borderId="64" xfId="0" applyFont="1" applyBorder="1" applyAlignment="1">
      <alignment wrapText="1"/>
    </xf>
    <xf numFmtId="0" fontId="23" fillId="0" borderId="24" xfId="0" applyFont="1" applyBorder="1"/>
    <xf numFmtId="0" fontId="23" fillId="0" borderId="47" xfId="0" applyFont="1" applyBorder="1"/>
    <xf numFmtId="0" fontId="23" fillId="0" borderId="3" xfId="0" applyFont="1" applyBorder="1"/>
    <xf numFmtId="0" fontId="23" fillId="0" borderId="65" xfId="0" applyFont="1" applyBorder="1"/>
    <xf numFmtId="0" fontId="24" fillId="0" borderId="9" xfId="0" applyFont="1" applyBorder="1"/>
    <xf numFmtId="0" fontId="16" fillId="0" borderId="54" xfId="0" applyFont="1" applyBorder="1" applyAlignment="1">
      <alignment horizontal="centerContinuous"/>
    </xf>
    <xf numFmtId="179" fontId="27" fillId="0" borderId="0" xfId="0" applyNumberFormat="1" applyFont="1" applyAlignment="1">
      <alignment horizontal="right"/>
    </xf>
    <xf numFmtId="0" fontId="27" fillId="0" borderId="12" xfId="0" applyFont="1" applyBorder="1" applyAlignment="1">
      <alignment horizontal="left" vertical="center" shrinkToFit="1"/>
    </xf>
    <xf numFmtId="0" fontId="27" fillId="0" borderId="23" xfId="0" applyFont="1" applyBorder="1" applyAlignment="1">
      <alignment horizontal="right" wrapText="1" shrinkToFit="1"/>
    </xf>
    <xf numFmtId="0" fontId="27" fillId="0" borderId="6" xfId="0" applyFont="1" applyBorder="1" applyAlignment="1">
      <alignment horizontal="right" shrinkToFit="1"/>
    </xf>
    <xf numFmtId="0" fontId="27" fillId="0" borderId="6" xfId="0" applyFont="1" applyBorder="1" applyAlignment="1">
      <alignment horizontal="left" wrapText="1" shrinkToFit="1"/>
    </xf>
    <xf numFmtId="179" fontId="23" fillId="0" borderId="0" xfId="6" applyNumberFormat="1" applyFont="1" applyFill="1" applyBorder="1" applyAlignment="1">
      <alignment horizontal="right"/>
    </xf>
    <xf numFmtId="179" fontId="24" fillId="0" borderId="36" xfId="6" applyNumberFormat="1" applyFont="1" applyFill="1" applyBorder="1" applyAlignment="1">
      <alignment horizontal="right" shrinkToFit="1"/>
    </xf>
    <xf numFmtId="179" fontId="27" fillId="0" borderId="53" xfId="6" applyNumberFormat="1" applyFont="1" applyFill="1" applyBorder="1" applyAlignment="1">
      <alignment horizontal="right" shrinkToFit="1"/>
    </xf>
    <xf numFmtId="179" fontId="27" fillId="0" borderId="48" xfId="6" applyNumberFormat="1" applyFont="1" applyFill="1" applyBorder="1" applyAlignment="1">
      <alignment horizontal="right" shrinkToFit="1"/>
    </xf>
    <xf numFmtId="179" fontId="24" fillId="0" borderId="40" xfId="6" applyNumberFormat="1" applyFont="1" applyFill="1" applyBorder="1" applyAlignment="1">
      <alignment horizontal="right" shrinkToFit="1"/>
    </xf>
    <xf numFmtId="179" fontId="27" fillId="0" borderId="40" xfId="6" applyNumberFormat="1" applyFont="1" applyFill="1" applyBorder="1"/>
    <xf numFmtId="179" fontId="27" fillId="0" borderId="40" xfId="6" applyNumberFormat="1" applyFont="1" applyFill="1" applyBorder="1" applyAlignment="1">
      <alignment horizontal="right"/>
    </xf>
    <xf numFmtId="178" fontId="24" fillId="0" borderId="36" xfId="6" applyNumberFormat="1" applyFont="1" applyFill="1" applyBorder="1" applyAlignment="1">
      <alignment horizontal="right" shrinkToFit="1"/>
    </xf>
    <xf numFmtId="179" fontId="24" fillId="0" borderId="66" xfId="6" applyNumberFormat="1" applyFont="1" applyFill="1" applyBorder="1" applyAlignment="1">
      <alignment horizontal="right" shrinkToFit="1"/>
    </xf>
    <xf numFmtId="179" fontId="27" fillId="0" borderId="59" xfId="6" applyNumberFormat="1" applyFont="1" applyFill="1" applyBorder="1" applyAlignment="1">
      <alignment horizontal="right" shrinkToFit="1"/>
    </xf>
    <xf numFmtId="179" fontId="27" fillId="0" borderId="67" xfId="6" applyNumberFormat="1" applyFont="1" applyFill="1" applyBorder="1" applyAlignment="1">
      <alignment horizontal="right" shrinkToFit="1"/>
    </xf>
    <xf numFmtId="179" fontId="18" fillId="0" borderId="40" xfId="6" applyNumberFormat="1" applyFont="1" applyFill="1" applyBorder="1" applyAlignment="1"/>
    <xf numFmtId="179" fontId="18" fillId="0" borderId="68" xfId="6" applyNumberFormat="1" applyFont="1" applyFill="1" applyBorder="1" applyAlignment="1">
      <alignment horizontal="right"/>
    </xf>
    <xf numFmtId="179" fontId="24" fillId="0" borderId="68" xfId="6" applyNumberFormat="1" applyFont="1" applyFill="1" applyBorder="1" applyAlignment="1">
      <alignment horizontal="right"/>
    </xf>
    <xf numFmtId="179" fontId="18" fillId="0" borderId="36" xfId="6" applyNumberFormat="1" applyFont="1" applyFill="1" applyBorder="1" applyAlignment="1">
      <alignment horizontal="right"/>
    </xf>
    <xf numFmtId="179" fontId="24" fillId="0" borderId="42" xfId="6" applyNumberFormat="1" applyFont="1" applyFill="1" applyBorder="1" applyAlignment="1">
      <alignment horizontal="right"/>
    </xf>
    <xf numFmtId="181" fontId="19" fillId="0" borderId="14" xfId="6" applyNumberFormat="1" applyFont="1" applyFill="1" applyBorder="1" applyAlignment="1">
      <alignment horizontal="right" vertical="center"/>
    </xf>
    <xf numFmtId="181" fontId="19" fillId="0" borderId="69" xfId="6" applyNumberFormat="1" applyFont="1" applyFill="1" applyBorder="1" applyAlignment="1">
      <alignment horizontal="right" vertical="center"/>
    </xf>
    <xf numFmtId="181" fontId="19" fillId="0" borderId="70" xfId="6" applyNumberFormat="1" applyFont="1" applyFill="1" applyBorder="1" applyAlignment="1">
      <alignment horizontal="right" vertical="center"/>
    </xf>
    <xf numFmtId="178" fontId="19" fillId="0" borderId="66" xfId="6" applyNumberFormat="1" applyFont="1" applyFill="1" applyBorder="1" applyAlignment="1">
      <alignment horizontal="right" vertical="center"/>
    </xf>
    <xf numFmtId="178" fontId="19" fillId="0" borderId="67" xfId="6" applyNumberFormat="1" applyFont="1" applyFill="1" applyBorder="1" applyAlignment="1">
      <alignment horizontal="right" vertical="center"/>
    </xf>
    <xf numFmtId="178" fontId="19" fillId="0" borderId="71" xfId="6" applyNumberFormat="1" applyFont="1" applyFill="1" applyBorder="1" applyAlignment="1">
      <alignment horizontal="right" vertical="center"/>
    </xf>
    <xf numFmtId="178" fontId="19" fillId="0" borderId="72" xfId="6" applyNumberFormat="1" applyFont="1" applyFill="1" applyBorder="1" applyAlignment="1">
      <alignment horizontal="right" vertical="center"/>
    </xf>
    <xf numFmtId="178" fontId="19" fillId="0" borderId="73" xfId="6" applyNumberFormat="1" applyFont="1" applyFill="1" applyBorder="1" applyAlignment="1">
      <alignment horizontal="right" vertical="center"/>
    </xf>
    <xf numFmtId="181" fontId="23" fillId="0" borderId="39" xfId="0" applyNumberFormat="1" applyFont="1" applyBorder="1"/>
    <xf numFmtId="181" fontId="23" fillId="0" borderId="37" xfId="0" applyNumberFormat="1" applyFont="1" applyBorder="1"/>
    <xf numFmtId="181" fontId="23" fillId="0" borderId="38" xfId="0" applyNumberFormat="1" applyFont="1" applyBorder="1"/>
    <xf numFmtId="181" fontId="23" fillId="0" borderId="41" xfId="0" applyNumberFormat="1" applyFont="1" applyBorder="1"/>
    <xf numFmtId="181" fontId="23" fillId="0" borderId="31" xfId="0" applyNumberFormat="1" applyFont="1" applyBorder="1"/>
    <xf numFmtId="181" fontId="23" fillId="0" borderId="40" xfId="0" applyNumberFormat="1" applyFont="1" applyBorder="1"/>
    <xf numFmtId="181" fontId="23" fillId="0" borderId="43" xfId="0" applyNumberFormat="1" applyFont="1" applyBorder="1"/>
    <xf numFmtId="181" fontId="23" fillId="0" borderId="34" xfId="0" applyNumberFormat="1" applyFont="1" applyBorder="1"/>
    <xf numFmtId="181" fontId="23" fillId="0" borderId="42" xfId="0" applyNumberFormat="1" applyFont="1" applyBorder="1"/>
    <xf numFmtId="0" fontId="0" fillId="0" borderId="0" xfId="0" quotePrefix="1" applyAlignment="1">
      <alignment horizontal="center"/>
    </xf>
    <xf numFmtId="9" fontId="16" fillId="0" borderId="0" xfId="0" quotePrefix="1" applyNumberFormat="1" applyFont="1" applyAlignment="1">
      <alignment horizontal="center"/>
    </xf>
    <xf numFmtId="178" fontId="27" fillId="0" borderId="0" xfId="0" applyNumberFormat="1" applyFont="1" applyAlignment="1">
      <alignment shrinkToFit="1"/>
    </xf>
    <xf numFmtId="179" fontId="29" fillId="0" borderId="10" xfId="6" applyNumberFormat="1" applyFont="1" applyFill="1" applyBorder="1" applyAlignment="1">
      <alignment horizontal="center" vertical="center" wrapText="1" shrinkToFit="1"/>
    </xf>
    <xf numFmtId="179" fontId="27" fillId="0" borderId="0" xfId="0" applyNumberFormat="1" applyFont="1" applyAlignment="1">
      <alignment horizontal="center" vertical="center" shrinkToFit="1"/>
    </xf>
    <xf numFmtId="178" fontId="27" fillId="0" borderId="0" xfId="6" applyNumberFormat="1" applyFont="1" applyFill="1" applyBorder="1" applyAlignment="1">
      <alignment horizontal="right" shrinkToFit="1"/>
    </xf>
    <xf numFmtId="182" fontId="27" fillId="0" borderId="0" xfId="6" applyNumberFormat="1" applyFont="1" applyFill="1" applyBorder="1" applyAlignment="1">
      <alignment horizontal="right" shrinkToFit="1"/>
    </xf>
    <xf numFmtId="183" fontId="27" fillId="0" borderId="0" xfId="6" applyNumberFormat="1" applyFont="1" applyFill="1" applyBorder="1" applyAlignment="1">
      <alignment horizontal="right" shrinkToFit="1"/>
    </xf>
    <xf numFmtId="49" fontId="27" fillId="0" borderId="36" xfId="0" applyNumberFormat="1" applyFont="1" applyBorder="1" applyAlignment="1">
      <alignment horizontal="center" vertical="center" wrapText="1" shrinkToFit="1"/>
    </xf>
    <xf numFmtId="179" fontId="27" fillId="0" borderId="12" xfId="0" applyNumberFormat="1" applyFont="1" applyBorder="1" applyAlignment="1">
      <alignment horizontal="center" vertical="center" shrinkToFit="1"/>
    </xf>
    <xf numFmtId="179" fontId="27" fillId="0" borderId="12" xfId="6" applyNumberFormat="1" applyFont="1" applyFill="1" applyBorder="1" applyAlignment="1">
      <alignment horizontal="right" shrinkToFit="1"/>
    </xf>
    <xf numFmtId="184" fontId="27" fillId="0" borderId="12" xfId="6" applyNumberFormat="1" applyFont="1" applyFill="1" applyBorder="1" applyAlignment="1">
      <alignment horizontal="right" shrinkToFit="1"/>
    </xf>
    <xf numFmtId="179" fontId="27" fillId="0" borderId="46" xfId="0" applyNumberFormat="1" applyFont="1" applyBorder="1" applyAlignment="1">
      <alignment horizontal="center" vertical="center" shrinkToFit="1"/>
    </xf>
    <xf numFmtId="49" fontId="27" fillId="0" borderId="66" xfId="0" applyNumberFormat="1" applyFont="1" applyBorder="1" applyAlignment="1">
      <alignment horizontal="center" vertical="center" shrinkToFit="1"/>
    </xf>
    <xf numFmtId="181" fontId="27" fillId="0" borderId="74" xfId="6" applyNumberFormat="1" applyFont="1" applyFill="1" applyBorder="1" applyAlignment="1">
      <alignment horizontal="right" shrinkToFit="1"/>
    </xf>
    <xf numFmtId="181" fontId="27" fillId="0" borderId="67" xfId="6" applyNumberFormat="1" applyFont="1" applyFill="1" applyBorder="1" applyAlignment="1">
      <alignment horizontal="right" shrinkToFit="1"/>
    </xf>
    <xf numFmtId="184" fontId="27" fillId="0" borderId="67" xfId="6" applyNumberFormat="1" applyFont="1" applyFill="1" applyBorder="1" applyAlignment="1">
      <alignment horizontal="right" shrinkToFit="1"/>
    </xf>
    <xf numFmtId="184" fontId="27" fillId="0" borderId="75" xfId="6" applyNumberFormat="1" applyFont="1" applyFill="1" applyBorder="1" applyAlignment="1">
      <alignment horizontal="right" shrinkToFit="1"/>
    </xf>
    <xf numFmtId="49" fontId="27" fillId="0" borderId="29" xfId="0" applyNumberFormat="1" applyFont="1" applyBorder="1" applyAlignment="1">
      <alignment horizontal="center" vertical="center" shrinkToFit="1"/>
    </xf>
    <xf numFmtId="178" fontId="19" fillId="0" borderId="64" xfId="6" applyNumberFormat="1" applyFont="1" applyFill="1" applyBorder="1" applyAlignment="1">
      <alignment horizontal="right" vertical="center"/>
    </xf>
    <xf numFmtId="0" fontId="23" fillId="0" borderId="14" xfId="0" applyFont="1" applyBorder="1" applyAlignment="1">
      <alignment wrapText="1"/>
    </xf>
    <xf numFmtId="0" fontId="23" fillId="0" borderId="47" xfId="0" applyFont="1" applyBorder="1" applyAlignment="1">
      <alignment wrapText="1"/>
    </xf>
    <xf numFmtId="0" fontId="25" fillId="0" borderId="9" xfId="0" applyFont="1" applyBorder="1" applyAlignment="1">
      <alignment wrapText="1"/>
    </xf>
    <xf numFmtId="179" fontId="24" fillId="0" borderId="53" xfId="6" applyNumberFormat="1" applyFont="1" applyFill="1" applyBorder="1"/>
    <xf numFmtId="176" fontId="35" fillId="0" borderId="8" xfId="6" applyNumberFormat="1" applyFont="1" applyFill="1" applyBorder="1" applyAlignment="1">
      <alignment horizontal="center" vertical="center"/>
    </xf>
    <xf numFmtId="176" fontId="20" fillId="0" borderId="8" xfId="6" applyNumberFormat="1" applyFont="1" applyFill="1" applyBorder="1" applyAlignment="1">
      <alignment horizontal="center" vertical="center" wrapText="1"/>
    </xf>
    <xf numFmtId="178" fontId="19" fillId="0" borderId="4" xfId="6" applyNumberFormat="1" applyFont="1" applyFill="1" applyBorder="1" applyAlignment="1">
      <alignment horizontal="right" vertical="center"/>
    </xf>
    <xf numFmtId="178" fontId="19" fillId="0" borderId="6" xfId="6" applyNumberFormat="1" applyFont="1" applyFill="1" applyBorder="1" applyAlignment="1">
      <alignment horizontal="right" vertical="center"/>
    </xf>
    <xf numFmtId="178" fontId="19" fillId="0" borderId="21" xfId="6" applyNumberFormat="1" applyFont="1" applyFill="1" applyBorder="1" applyAlignment="1">
      <alignment horizontal="right" vertical="center"/>
    </xf>
    <xf numFmtId="179" fontId="20" fillId="0" borderId="10" xfId="6" applyNumberFormat="1" applyFont="1" applyFill="1" applyBorder="1" applyAlignment="1">
      <alignment vertical="center"/>
    </xf>
    <xf numFmtId="179" fontId="20" fillId="0" borderId="0" xfId="6" applyNumberFormat="1" applyFont="1" applyFill="1" applyBorder="1" applyAlignment="1">
      <alignment vertical="center"/>
    </xf>
    <xf numFmtId="179" fontId="4" fillId="0" borderId="0" xfId="6" applyNumberFormat="1" applyFont="1" applyFill="1" applyBorder="1" applyAlignment="1">
      <alignment horizontal="right"/>
    </xf>
    <xf numFmtId="49" fontId="18" fillId="0" borderId="76" xfId="0" applyNumberFormat="1" applyFont="1" applyBorder="1" applyAlignment="1">
      <alignment horizontal="center" vertical="center" wrapText="1" shrinkToFit="1"/>
    </xf>
    <xf numFmtId="179" fontId="24" fillId="0" borderId="66" xfId="6" applyNumberFormat="1" applyFont="1" applyFill="1" applyBorder="1"/>
    <xf numFmtId="179" fontId="18" fillId="0" borderId="74" xfId="6" applyNumberFormat="1" applyFont="1" applyFill="1" applyBorder="1" applyAlignment="1">
      <alignment horizontal="right"/>
    </xf>
    <xf numFmtId="179" fontId="18" fillId="0" borderId="67" xfId="6" applyNumberFormat="1" applyFont="1" applyFill="1" applyBorder="1" applyAlignment="1">
      <alignment horizontal="right"/>
    </xf>
    <xf numFmtId="179" fontId="18" fillId="0" borderId="75" xfId="6" applyNumberFormat="1" applyFont="1" applyFill="1" applyBorder="1" applyAlignment="1">
      <alignment horizontal="right"/>
    </xf>
    <xf numFmtId="179" fontId="24" fillId="0" borderId="76" xfId="6" applyNumberFormat="1" applyFont="1" applyFill="1" applyBorder="1" applyAlignment="1">
      <alignment horizontal="right"/>
    </xf>
    <xf numFmtId="179" fontId="24" fillId="0" borderId="71" xfId="6" applyNumberFormat="1" applyFont="1" applyFill="1" applyBorder="1" applyAlignment="1">
      <alignment horizontal="right"/>
    </xf>
    <xf numFmtId="179" fontId="27" fillId="0" borderId="67" xfId="6" applyNumberFormat="1" applyFont="1" applyFill="1" applyBorder="1" applyAlignment="1">
      <alignment horizontal="right"/>
    </xf>
    <xf numFmtId="179" fontId="27" fillId="0" borderId="74" xfId="6" applyNumberFormat="1" applyFont="1" applyFill="1" applyBorder="1" applyAlignment="1">
      <alignment horizontal="right"/>
    </xf>
    <xf numFmtId="179" fontId="27" fillId="0" borderId="75" xfId="6" applyNumberFormat="1" applyFont="1" applyFill="1" applyBorder="1" applyAlignment="1">
      <alignment horizontal="right"/>
    </xf>
    <xf numFmtId="179" fontId="18" fillId="0" borderId="71" xfId="6" applyNumberFormat="1" applyFont="1" applyFill="1" applyBorder="1" applyAlignment="1">
      <alignment horizontal="right"/>
    </xf>
    <xf numFmtId="179" fontId="24" fillId="0" borderId="77" xfId="6" applyNumberFormat="1" applyFont="1" applyFill="1" applyBorder="1" applyAlignment="1">
      <alignment horizontal="right"/>
    </xf>
    <xf numFmtId="179" fontId="24" fillId="0" borderId="66" xfId="6" applyNumberFormat="1" applyFont="1" applyFill="1" applyBorder="1" applyAlignment="1">
      <alignment horizontal="right"/>
    </xf>
    <xf numFmtId="179" fontId="6" fillId="0" borderId="0" xfId="0" applyNumberFormat="1" applyFont="1" applyAlignment="1">
      <alignment horizontal="right"/>
    </xf>
    <xf numFmtId="179" fontId="18" fillId="0" borderId="71" xfId="6" applyNumberFormat="1" applyFont="1" applyFill="1" applyBorder="1" applyAlignment="1"/>
    <xf numFmtId="179" fontId="18" fillId="0" borderId="78" xfId="6" applyNumberFormat="1" applyFont="1" applyFill="1" applyBorder="1" applyAlignment="1">
      <alignment horizontal="right"/>
    </xf>
    <xf numFmtId="179" fontId="18" fillId="0" borderId="79" xfId="6" applyNumberFormat="1" applyFont="1" applyFill="1" applyBorder="1" applyAlignment="1">
      <alignment horizontal="right"/>
    </xf>
    <xf numFmtId="179" fontId="24" fillId="0" borderId="78" xfId="6" applyNumberFormat="1" applyFont="1" applyFill="1" applyBorder="1" applyAlignment="1">
      <alignment horizontal="right"/>
    </xf>
    <xf numFmtId="179" fontId="24" fillId="0" borderId="76" xfId="6" applyNumberFormat="1" applyFont="1" applyFill="1" applyBorder="1" applyAlignment="1">
      <alignment horizontal="right" shrinkToFit="1"/>
    </xf>
    <xf numFmtId="179" fontId="27" fillId="0" borderId="66" xfId="6" applyNumberFormat="1" applyFont="1" applyFill="1" applyBorder="1" applyAlignment="1">
      <alignment horizontal="right" shrinkToFit="1"/>
    </xf>
    <xf numFmtId="179" fontId="27" fillId="0" borderId="75" xfId="6" applyNumberFormat="1" applyFont="1" applyFill="1" applyBorder="1" applyAlignment="1">
      <alignment horizontal="right" shrinkToFit="1"/>
    </xf>
    <xf numFmtId="179" fontId="24" fillId="0" borderId="71" xfId="6" applyNumberFormat="1" applyFont="1" applyFill="1" applyBorder="1" applyAlignment="1">
      <alignment horizontal="right" shrinkToFit="1"/>
    </xf>
    <xf numFmtId="179" fontId="27" fillId="0" borderId="71" xfId="6" applyNumberFormat="1" applyFont="1" applyFill="1" applyBorder="1"/>
    <xf numFmtId="179" fontId="27" fillId="0" borderId="71" xfId="6" applyNumberFormat="1" applyFont="1" applyFill="1" applyBorder="1" applyAlignment="1">
      <alignment horizontal="right"/>
    </xf>
    <xf numFmtId="178" fontId="24" fillId="0" borderId="76" xfId="6" applyNumberFormat="1" applyFont="1" applyFill="1" applyBorder="1" applyAlignment="1">
      <alignment horizontal="right" shrinkToFit="1"/>
    </xf>
    <xf numFmtId="179" fontId="27" fillId="0" borderId="73" xfId="6" applyNumberFormat="1" applyFont="1" applyFill="1" applyBorder="1" applyAlignment="1">
      <alignment horizontal="right" shrinkToFit="1"/>
    </xf>
    <xf numFmtId="179" fontId="18" fillId="0" borderId="61" xfId="6" applyNumberFormat="1" applyFont="1" applyFill="1" applyBorder="1" applyAlignment="1">
      <alignment horizontal="right"/>
    </xf>
    <xf numFmtId="0" fontId="23" fillId="0" borderId="63" xfId="0" applyFont="1" applyBorder="1"/>
    <xf numFmtId="179" fontId="27" fillId="0" borderId="83" xfId="6" applyNumberFormat="1" applyFont="1" applyFill="1" applyBorder="1" applyAlignment="1">
      <alignment horizontal="right"/>
    </xf>
    <xf numFmtId="179" fontId="27" fillId="0" borderId="79" xfId="6" applyNumberFormat="1" applyFont="1" applyFill="1" applyBorder="1" applyAlignment="1">
      <alignment horizontal="right"/>
    </xf>
    <xf numFmtId="179" fontId="27" fillId="0" borderId="78" xfId="0" applyNumberFormat="1" applyFont="1" applyBorder="1" applyAlignment="1">
      <alignment horizontal="center" vertical="center" wrapText="1" shrinkToFit="1"/>
    </xf>
    <xf numFmtId="179" fontId="27" fillId="0" borderId="84" xfId="0" applyNumberFormat="1" applyFont="1" applyBorder="1" applyAlignment="1">
      <alignment horizontal="center" vertical="center" wrapText="1" shrinkToFit="1"/>
    </xf>
    <xf numFmtId="179" fontId="27" fillId="0" borderId="9" xfId="0" applyNumberFormat="1" applyFont="1" applyBorder="1" applyAlignment="1">
      <alignment horizontal="center" vertical="center" wrapText="1" shrinkToFit="1"/>
    </xf>
    <xf numFmtId="181" fontId="24" fillId="0" borderId="30" xfId="6" applyNumberFormat="1" applyFont="1" applyFill="1" applyBorder="1" applyAlignment="1">
      <alignment horizontal="right" shrinkToFit="1"/>
    </xf>
    <xf numFmtId="179" fontId="24" fillId="0" borderId="30" xfId="6" applyNumberFormat="1" applyFont="1" applyFill="1" applyBorder="1" applyAlignment="1">
      <alignment horizontal="right" shrinkToFit="1"/>
    </xf>
    <xf numFmtId="179" fontId="24" fillId="0" borderId="2" xfId="6" applyNumberFormat="1" applyFont="1" applyFill="1" applyBorder="1" applyAlignment="1">
      <alignment horizontal="right" shrinkToFit="1"/>
    </xf>
    <xf numFmtId="179" fontId="27" fillId="0" borderId="29" xfId="6" applyNumberFormat="1" applyFont="1" applyFill="1" applyBorder="1" applyAlignment="1">
      <alignment horizontal="right" shrinkToFit="1"/>
    </xf>
    <xf numFmtId="179" fontId="27" fillId="0" borderId="54" xfId="6" applyNumberFormat="1" applyFont="1" applyFill="1" applyBorder="1" applyAlignment="1">
      <alignment horizontal="right" shrinkToFit="1"/>
    </xf>
    <xf numFmtId="179" fontId="27" fillId="0" borderId="17" xfId="6" applyNumberFormat="1" applyFont="1" applyFill="1" applyBorder="1" applyAlignment="1">
      <alignment horizontal="right"/>
    </xf>
    <xf numFmtId="179" fontId="27" fillId="0" borderId="18" xfId="6" applyNumberFormat="1" applyFont="1" applyFill="1" applyBorder="1" applyAlignment="1">
      <alignment horizontal="right"/>
    </xf>
    <xf numFmtId="179" fontId="27" fillId="0" borderId="18" xfId="6" applyNumberFormat="1" applyFont="1" applyFill="1" applyBorder="1" applyAlignment="1">
      <alignment horizontal="right" shrinkToFit="1"/>
    </xf>
    <xf numFmtId="179" fontId="27" fillId="0" borderId="83" xfId="6" applyNumberFormat="1" applyFont="1" applyFill="1" applyBorder="1" applyAlignment="1">
      <alignment horizontal="right" shrinkToFit="1"/>
    </xf>
    <xf numFmtId="181" fontId="27" fillId="0" borderId="18" xfId="6" applyNumberFormat="1" applyFont="1" applyFill="1" applyBorder="1" applyAlignment="1">
      <alignment horizontal="right" shrinkToFit="1"/>
    </xf>
    <xf numFmtId="181" fontId="27" fillId="0" borderId="83" xfId="6" applyNumberFormat="1" applyFont="1" applyFill="1" applyBorder="1" applyAlignment="1">
      <alignment horizontal="right" shrinkToFit="1"/>
    </xf>
    <xf numFmtId="179" fontId="27" fillId="0" borderId="0" xfId="6" applyNumberFormat="1" applyFont="1" applyFill="1" applyBorder="1" applyAlignment="1">
      <alignment horizontal="right" shrinkToFit="1"/>
    </xf>
    <xf numFmtId="178" fontId="23" fillId="0" borderId="24" xfId="0" applyNumberFormat="1" applyFont="1" applyBorder="1" applyAlignment="1">
      <alignment wrapText="1"/>
    </xf>
    <xf numFmtId="179" fontId="27" fillId="0" borderId="17" xfId="6" applyNumberFormat="1" applyFont="1" applyFill="1" applyBorder="1" applyAlignment="1">
      <alignment horizontal="right" shrinkToFit="1"/>
    </xf>
    <xf numFmtId="179" fontId="27" fillId="0" borderId="74" xfId="6" applyNumberFormat="1" applyFont="1" applyFill="1" applyBorder="1" applyAlignment="1">
      <alignment horizontal="right" shrinkToFit="1"/>
    </xf>
    <xf numFmtId="179" fontId="27" fillId="0" borderId="60" xfId="6" applyNumberFormat="1" applyFont="1" applyFill="1" applyBorder="1" applyAlignment="1">
      <alignment horizontal="right" shrinkToFit="1"/>
    </xf>
    <xf numFmtId="179" fontId="27" fillId="0" borderId="26" xfId="6" quotePrefix="1" applyNumberFormat="1" applyFont="1" applyFill="1" applyBorder="1" applyAlignment="1">
      <alignment horizontal="right" shrinkToFit="1"/>
    </xf>
    <xf numFmtId="178" fontId="23" fillId="0" borderId="47" xfId="0" applyNumberFormat="1" applyFont="1" applyBorder="1" applyAlignment="1">
      <alignment wrapText="1"/>
    </xf>
    <xf numFmtId="179" fontId="27" fillId="0" borderId="32" xfId="6" applyNumberFormat="1" applyFont="1" applyFill="1" applyBorder="1" applyAlignment="1">
      <alignment horizontal="right" shrinkToFit="1"/>
    </xf>
    <xf numFmtId="179" fontId="27" fillId="0" borderId="19" xfId="6" applyNumberFormat="1" applyFont="1" applyFill="1" applyBorder="1" applyAlignment="1">
      <alignment horizontal="right" shrinkToFit="1"/>
    </xf>
    <xf numFmtId="179" fontId="24" fillId="0" borderId="31" xfId="6" applyNumberFormat="1" applyFont="1" applyFill="1" applyBorder="1" applyAlignment="1">
      <alignment horizontal="right" shrinkToFit="1"/>
    </xf>
    <xf numFmtId="179" fontId="24" fillId="0" borderId="0" xfId="6" applyNumberFormat="1" applyFont="1" applyFill="1" applyBorder="1" applyAlignment="1">
      <alignment horizontal="right" shrinkToFit="1"/>
    </xf>
    <xf numFmtId="178" fontId="23" fillId="0" borderId="9" xfId="0" applyNumberFormat="1" applyFont="1" applyBorder="1" applyAlignment="1">
      <alignment wrapText="1"/>
    </xf>
    <xf numFmtId="179" fontId="27" fillId="0" borderId="30" xfId="6" applyNumberFormat="1" applyFont="1" applyFill="1" applyBorder="1" applyAlignment="1">
      <alignment horizontal="right" shrinkToFit="1"/>
    </xf>
    <xf numFmtId="179" fontId="27" fillId="0" borderId="2" xfId="6" applyNumberFormat="1" applyFont="1" applyFill="1" applyBorder="1" applyAlignment="1">
      <alignment horizontal="right" shrinkToFit="1"/>
    </xf>
    <xf numFmtId="179" fontId="27" fillId="0" borderId="76" xfId="6" applyNumberFormat="1" applyFont="1" applyFill="1" applyBorder="1" applyAlignment="1">
      <alignment horizontal="right" shrinkToFit="1"/>
    </xf>
    <xf numFmtId="179" fontId="27" fillId="0" borderId="36" xfId="6" applyNumberFormat="1" applyFont="1" applyFill="1" applyBorder="1" applyAlignment="1">
      <alignment horizontal="right" shrinkToFit="1"/>
    </xf>
    <xf numFmtId="178" fontId="24" fillId="0" borderId="9" xfId="0" applyNumberFormat="1" applyFont="1" applyBorder="1" applyAlignment="1">
      <alignment wrapText="1"/>
    </xf>
    <xf numFmtId="178" fontId="23" fillId="0" borderId="10" xfId="0" applyNumberFormat="1" applyFont="1" applyBorder="1" applyAlignment="1">
      <alignment wrapText="1"/>
    </xf>
    <xf numFmtId="179" fontId="27" fillId="0" borderId="31" xfId="6" applyNumberFormat="1" applyFont="1" applyFill="1" applyBorder="1" applyAlignment="1">
      <alignment horizontal="right" shrinkToFit="1"/>
    </xf>
    <xf numFmtId="179" fontId="27" fillId="0" borderId="71" xfId="6" applyNumberFormat="1" applyFont="1" applyFill="1" applyBorder="1" applyAlignment="1">
      <alignment horizontal="right" shrinkToFit="1"/>
    </xf>
    <xf numFmtId="179" fontId="27" fillId="0" borderId="40" xfId="6" applyNumberFormat="1" applyFont="1" applyFill="1" applyBorder="1" applyAlignment="1">
      <alignment horizontal="right" shrinkToFit="1"/>
    </xf>
    <xf numFmtId="178" fontId="24" fillId="0" borderId="9" xfId="0" applyNumberFormat="1" applyFont="1" applyBorder="1" applyAlignment="1">
      <alignment horizontal="left" wrapText="1"/>
    </xf>
    <xf numFmtId="179" fontId="6" fillId="0" borderId="30" xfId="6" applyNumberFormat="1" applyFont="1" applyFill="1" applyBorder="1" applyAlignment="1">
      <alignment horizontal="right" shrinkToFit="1"/>
    </xf>
    <xf numFmtId="181" fontId="27" fillId="0" borderId="2" xfId="6" applyNumberFormat="1" applyFont="1" applyFill="1" applyBorder="1" applyAlignment="1">
      <alignment horizontal="right" shrinkToFit="1"/>
    </xf>
    <xf numFmtId="181" fontId="27" fillId="0" borderId="36" xfId="6" applyNumberFormat="1" applyFont="1" applyFill="1" applyBorder="1" applyAlignment="1">
      <alignment horizontal="right" shrinkToFit="1"/>
    </xf>
    <xf numFmtId="178" fontId="25" fillId="0" borderId="15" xfId="0" applyNumberFormat="1" applyFont="1" applyBorder="1" applyAlignment="1">
      <alignment horizontal="left" wrapText="1"/>
    </xf>
    <xf numFmtId="179" fontId="24" fillId="0" borderId="33" xfId="6" applyNumberFormat="1" applyFont="1" applyFill="1" applyBorder="1" applyAlignment="1">
      <alignment horizontal="right" shrinkToFit="1"/>
    </xf>
    <xf numFmtId="179" fontId="24" fillId="0" borderId="86" xfId="6" applyNumberFormat="1" applyFont="1" applyFill="1" applyBorder="1" applyAlignment="1">
      <alignment horizontal="right" shrinkToFit="1"/>
    </xf>
    <xf numFmtId="179" fontId="24" fillId="0" borderId="77" xfId="6" applyNumberFormat="1" applyFont="1" applyFill="1" applyBorder="1" applyAlignment="1">
      <alignment horizontal="right" shrinkToFit="1"/>
    </xf>
    <xf numFmtId="179" fontId="24" fillId="0" borderId="61" xfId="6" applyNumberFormat="1" applyFont="1" applyFill="1" applyBorder="1" applyAlignment="1">
      <alignment horizontal="right" shrinkToFit="1"/>
    </xf>
    <xf numFmtId="179" fontId="27" fillId="0" borderId="31" xfId="6" applyNumberFormat="1" applyFont="1" applyFill="1" applyBorder="1"/>
    <xf numFmtId="179" fontId="27" fillId="0" borderId="0" xfId="6" applyNumberFormat="1" applyFont="1" applyFill="1" applyBorder="1"/>
    <xf numFmtId="179" fontId="27" fillId="0" borderId="85" xfId="6" applyNumberFormat="1" applyFont="1" applyFill="1" applyBorder="1" applyAlignment="1">
      <alignment horizontal="right"/>
    </xf>
    <xf numFmtId="178" fontId="24" fillId="0" borderId="30" xfId="6" applyNumberFormat="1" applyFont="1" applyFill="1" applyBorder="1" applyAlignment="1">
      <alignment horizontal="right" shrinkToFit="1"/>
    </xf>
    <xf numFmtId="178" fontId="24" fillId="0" borderId="2" xfId="6" applyNumberFormat="1" applyFont="1" applyFill="1" applyBorder="1" applyAlignment="1">
      <alignment horizontal="right" shrinkToFit="1"/>
    </xf>
    <xf numFmtId="179" fontId="28" fillId="0" borderId="0" xfId="0" applyNumberFormat="1" applyFont="1"/>
    <xf numFmtId="181" fontId="25" fillId="0" borderId="30" xfId="6" applyNumberFormat="1" applyFont="1" applyFill="1" applyBorder="1" applyAlignment="1">
      <alignment horizontal="right" shrinkToFit="1"/>
    </xf>
    <xf numFmtId="181" fontId="25" fillId="0" borderId="29" xfId="6" applyNumberFormat="1" applyFont="1" applyFill="1" applyBorder="1" applyAlignment="1">
      <alignment horizontal="right" shrinkToFit="1"/>
    </xf>
    <xf numFmtId="179" fontId="27" fillId="0" borderId="27" xfId="6" applyNumberFormat="1" applyFont="1" applyFill="1" applyBorder="1" applyAlignment="1">
      <alignment horizontal="right"/>
    </xf>
    <xf numFmtId="179" fontId="27" fillId="0" borderId="65" xfId="6" applyNumberFormat="1" applyFont="1" applyFill="1" applyBorder="1" applyAlignment="1">
      <alignment horizontal="right" shrinkToFit="1"/>
    </xf>
    <xf numFmtId="179" fontId="27" fillId="0" borderId="79" xfId="6" applyNumberFormat="1" applyFont="1" applyFill="1" applyBorder="1" applyAlignment="1">
      <alignment horizontal="right" shrinkToFit="1"/>
    </xf>
    <xf numFmtId="179" fontId="27" fillId="0" borderId="62" xfId="6" applyNumberFormat="1" applyFont="1" applyFill="1" applyBorder="1" applyAlignment="1">
      <alignment horizontal="right" shrinkToFit="1"/>
    </xf>
    <xf numFmtId="181" fontId="27" fillId="0" borderId="87" xfId="6" applyNumberFormat="1" applyFont="1" applyFill="1" applyBorder="1" applyAlignment="1">
      <alignment horizontal="right" shrinkToFit="1"/>
    </xf>
    <xf numFmtId="179" fontId="27" fillId="0" borderId="88" xfId="6" applyNumberFormat="1" applyFont="1" applyFill="1" applyBorder="1" applyAlignment="1">
      <alignment horizontal="right" shrinkToFit="1"/>
    </xf>
    <xf numFmtId="178" fontId="23" fillId="0" borderId="0" xfId="0" applyNumberFormat="1" applyFont="1" applyAlignment="1">
      <alignment wrapText="1"/>
    </xf>
    <xf numFmtId="179" fontId="16" fillId="0" borderId="0" xfId="6" applyNumberFormat="1" applyFont="1" applyFill="1" applyAlignment="1">
      <alignment horizontal="right" shrinkToFit="1"/>
    </xf>
    <xf numFmtId="179" fontId="16" fillId="0" borderId="0" xfId="6" applyNumberFormat="1" applyFont="1" applyFill="1" applyBorder="1" applyAlignment="1">
      <alignment horizontal="right" shrinkToFit="1"/>
    </xf>
    <xf numFmtId="179" fontId="29" fillId="0" borderId="0" xfId="6" applyNumberFormat="1" applyFont="1" applyFill="1" applyBorder="1" applyAlignment="1">
      <alignment horizontal="right" shrinkToFit="1"/>
    </xf>
    <xf numFmtId="178" fontId="16" fillId="0" borderId="0" xfId="6" applyNumberFormat="1" applyFont="1" applyFill="1"/>
    <xf numFmtId="49" fontId="16" fillId="0" borderId="0" xfId="0" applyNumberFormat="1" applyFont="1"/>
    <xf numFmtId="181" fontId="24" fillId="0" borderId="31" xfId="6" applyNumberFormat="1" applyFont="1" applyFill="1" applyBorder="1" applyAlignment="1">
      <alignment horizontal="right" shrinkToFit="1"/>
    </xf>
    <xf numFmtId="179" fontId="24" fillId="0" borderId="29" xfId="6" applyNumberFormat="1" applyFont="1" applyFill="1" applyBorder="1" applyAlignment="1">
      <alignment horizontal="right" shrinkToFit="1"/>
    </xf>
    <xf numFmtId="181" fontId="27" fillId="0" borderId="17" xfId="6" applyNumberFormat="1" applyFont="1" applyFill="1" applyBorder="1" applyAlignment="1">
      <alignment horizontal="right" shrinkToFit="1"/>
    </xf>
    <xf numFmtId="181" fontId="27" fillId="0" borderId="31" xfId="6" applyNumberFormat="1" applyFont="1" applyFill="1" applyBorder="1" applyAlignment="1">
      <alignment horizontal="right" shrinkToFit="1"/>
    </xf>
    <xf numFmtId="178" fontId="23" fillId="0" borderId="56" xfId="0" applyNumberFormat="1" applyFont="1" applyBorder="1" applyAlignment="1">
      <alignment wrapText="1"/>
    </xf>
    <xf numFmtId="178" fontId="23" fillId="0" borderId="89" xfId="0" applyNumberFormat="1" applyFont="1" applyBorder="1" applyAlignment="1">
      <alignment wrapText="1"/>
    </xf>
    <xf numFmtId="178" fontId="25" fillId="0" borderId="20" xfId="0" applyNumberFormat="1" applyFont="1" applyBorder="1" applyAlignment="1">
      <alignment wrapText="1"/>
    </xf>
    <xf numFmtId="179" fontId="24" fillId="0" borderId="34" xfId="6" applyNumberFormat="1" applyFont="1" applyFill="1" applyBorder="1" applyAlignment="1">
      <alignment horizontal="right" shrinkToFit="1"/>
    </xf>
    <xf numFmtId="179" fontId="24" fillId="0" borderId="13" xfId="6" applyNumberFormat="1" applyFont="1" applyFill="1" applyBorder="1" applyAlignment="1">
      <alignment horizontal="right" shrinkToFit="1"/>
    </xf>
    <xf numFmtId="179" fontId="24" fillId="0" borderId="72" xfId="6" applyNumberFormat="1" applyFont="1" applyFill="1" applyBorder="1" applyAlignment="1">
      <alignment horizontal="right" shrinkToFit="1"/>
    </xf>
    <xf numFmtId="179" fontId="24" fillId="0" borderId="42" xfId="6" applyNumberFormat="1" applyFont="1" applyFill="1" applyBorder="1" applyAlignment="1">
      <alignment horizontal="right" shrinkToFit="1"/>
    </xf>
    <xf numFmtId="0" fontId="39" fillId="0" borderId="0" xfId="0" applyFont="1" applyAlignment="1">
      <alignment horizontal="left" vertical="center"/>
    </xf>
    <xf numFmtId="0" fontId="39" fillId="0" borderId="0" xfId="0" applyFont="1" applyAlignment="1">
      <alignment horizontal="left" vertical="center" shrinkToFit="1"/>
    </xf>
    <xf numFmtId="179" fontId="41" fillId="0" borderId="0" xfId="0" applyNumberFormat="1" applyFont="1" applyAlignment="1">
      <alignment horizontal="left" vertical="center" shrinkToFit="1"/>
    </xf>
    <xf numFmtId="179" fontId="18" fillId="0" borderId="0" xfId="6" applyNumberFormat="1" applyFont="1" applyFill="1" applyBorder="1"/>
    <xf numFmtId="179" fontId="18" fillId="0" borderId="0" xfId="0" applyNumberFormat="1" applyFont="1" applyAlignment="1">
      <alignment horizontal="right"/>
    </xf>
    <xf numFmtId="179" fontId="41" fillId="0" borderId="0" xfId="0" applyNumberFormat="1" applyFont="1" applyAlignment="1">
      <alignment horizontal="right"/>
    </xf>
    <xf numFmtId="49" fontId="18" fillId="0" borderId="0" xfId="0" applyNumberFormat="1" applyFont="1" applyAlignment="1">
      <alignment horizontal="center"/>
    </xf>
    <xf numFmtId="49" fontId="18" fillId="0" borderId="4" xfId="0" applyNumberFormat="1" applyFont="1" applyBorder="1" applyAlignment="1">
      <alignment horizontal="left" wrapText="1" shrinkToFit="1"/>
    </xf>
    <xf numFmtId="179" fontId="41" fillId="0" borderId="2" xfId="0" applyNumberFormat="1" applyFont="1" applyBorder="1" applyAlignment="1">
      <alignment horizontal="center" vertical="center"/>
    </xf>
    <xf numFmtId="179" fontId="41" fillId="0" borderId="44" xfId="0" applyNumberFormat="1" applyFont="1" applyBorder="1" applyAlignment="1">
      <alignment horizontal="center" vertical="center"/>
    </xf>
    <xf numFmtId="49" fontId="41" fillId="0" borderId="9" xfId="0" applyNumberFormat="1" applyFont="1" applyBorder="1" applyAlignment="1">
      <alignment horizontal="center" vertical="center"/>
    </xf>
    <xf numFmtId="49" fontId="41" fillId="0" borderId="2" xfId="0" applyNumberFormat="1" applyFont="1" applyBorder="1" applyAlignment="1">
      <alignment horizontal="center" vertical="center"/>
    </xf>
    <xf numFmtId="49" fontId="41" fillId="0" borderId="44" xfId="0" applyNumberFormat="1" applyFont="1" applyBorder="1" applyAlignment="1">
      <alignment horizontal="center" vertical="center"/>
    </xf>
    <xf numFmtId="0" fontId="18" fillId="0" borderId="0" xfId="0" applyFont="1" applyAlignment="1">
      <alignment horizontal="center"/>
    </xf>
    <xf numFmtId="49" fontId="18" fillId="0" borderId="5" xfId="0" applyNumberFormat="1" applyFont="1" applyBorder="1" applyAlignment="1">
      <alignment horizontal="left" wrapText="1" shrinkToFit="1"/>
    </xf>
    <xf numFmtId="179" fontId="41" fillId="0" borderId="35" xfId="0" applyNumberFormat="1" applyFont="1" applyBorder="1" applyAlignment="1">
      <alignment horizontal="center" vertical="center"/>
    </xf>
    <xf numFmtId="179" fontId="41" fillId="0" borderId="30" xfId="0" applyNumberFormat="1" applyFont="1" applyBorder="1" applyAlignment="1">
      <alignment horizontal="center" vertical="center"/>
    </xf>
    <xf numFmtId="179" fontId="41" fillId="0" borderId="36" xfId="0" applyNumberFormat="1" applyFont="1" applyBorder="1" applyAlignment="1">
      <alignment horizontal="center" vertical="center"/>
    </xf>
    <xf numFmtId="49" fontId="41" fillId="0" borderId="35" xfId="0" applyNumberFormat="1" applyFont="1" applyBorder="1" applyAlignment="1">
      <alignment horizontal="center" vertical="center"/>
    </xf>
    <xf numFmtId="49" fontId="41" fillId="0" borderId="76" xfId="0" applyNumberFormat="1" applyFont="1" applyBorder="1" applyAlignment="1">
      <alignment horizontal="center" vertical="center"/>
    </xf>
    <xf numFmtId="49" fontId="41" fillId="0" borderId="30" xfId="0" applyNumberFormat="1" applyFont="1" applyBorder="1" applyAlignment="1">
      <alignment horizontal="center" vertical="center"/>
    </xf>
    <xf numFmtId="49" fontId="41" fillId="0" borderId="36" xfId="0" applyNumberFormat="1" applyFont="1" applyBorder="1" applyAlignment="1">
      <alignment horizontal="center" vertical="center"/>
    </xf>
    <xf numFmtId="178" fontId="42" fillId="0" borderId="8" xfId="0" applyNumberFormat="1" applyFont="1" applyBorder="1" applyAlignment="1">
      <alignment wrapText="1"/>
    </xf>
    <xf numFmtId="179" fontId="42" fillId="0" borderId="54" xfId="6" applyNumberFormat="1" applyFont="1" applyFill="1" applyBorder="1" applyAlignment="1">
      <alignment horizontal="right" shrinkToFit="1"/>
    </xf>
    <xf numFmtId="179" fontId="42" fillId="0" borderId="29" xfId="6" applyNumberFormat="1" applyFont="1" applyFill="1" applyBorder="1" applyAlignment="1">
      <alignment horizontal="right" shrinkToFit="1"/>
    </xf>
    <xf numFmtId="179" fontId="42" fillId="0" borderId="16" xfId="6" applyNumberFormat="1" applyFont="1" applyFill="1" applyBorder="1" applyAlignment="1">
      <alignment horizontal="right" shrinkToFit="1"/>
    </xf>
    <xf numFmtId="179" fontId="42" fillId="0" borderId="46" xfId="6" applyNumberFormat="1" applyFont="1" applyFill="1" applyBorder="1" applyAlignment="1">
      <alignment horizontal="right" shrinkToFit="1"/>
    </xf>
    <xf numFmtId="179" fontId="42" fillId="0" borderId="55" xfId="6" applyNumberFormat="1" applyFont="1" applyFill="1" applyBorder="1" applyAlignment="1">
      <alignment horizontal="right" shrinkToFit="1"/>
    </xf>
    <xf numFmtId="179" fontId="42" fillId="0" borderId="66" xfId="6" applyNumberFormat="1" applyFont="1" applyFill="1" applyBorder="1" applyAlignment="1">
      <alignment horizontal="right" shrinkToFit="1"/>
    </xf>
    <xf numFmtId="179" fontId="42" fillId="0" borderId="53" xfId="6" applyNumberFormat="1" applyFont="1" applyFill="1" applyBorder="1" applyAlignment="1">
      <alignment horizontal="right" shrinkToFit="1"/>
    </xf>
    <xf numFmtId="179" fontId="42" fillId="0" borderId="2" xfId="6" applyNumberFormat="1" applyFont="1" applyFill="1" applyBorder="1" applyAlignment="1">
      <alignment horizontal="right" shrinkToFit="1"/>
    </xf>
    <xf numFmtId="179" fontId="42" fillId="0" borderId="30" xfId="6" applyNumberFormat="1" applyFont="1" applyFill="1" applyBorder="1" applyAlignment="1">
      <alignment horizontal="right" shrinkToFit="1"/>
    </xf>
    <xf numFmtId="179" fontId="42" fillId="0" borderId="9" xfId="6" applyNumberFormat="1" applyFont="1" applyFill="1" applyBorder="1" applyAlignment="1">
      <alignment horizontal="right" shrinkToFit="1"/>
    </xf>
    <xf numFmtId="179" fontId="42" fillId="0" borderId="44" xfId="6" applyNumberFormat="1" applyFont="1" applyFill="1" applyBorder="1" applyAlignment="1">
      <alignment horizontal="right" shrinkToFit="1"/>
    </xf>
    <xf numFmtId="179" fontId="42" fillId="0" borderId="35" xfId="6" applyNumberFormat="1" applyFont="1" applyFill="1" applyBorder="1" applyAlignment="1">
      <alignment horizontal="right" shrinkToFit="1"/>
    </xf>
    <xf numFmtId="179" fontId="42" fillId="0" borderId="76" xfId="6" applyNumberFormat="1" applyFont="1" applyFill="1" applyBorder="1" applyAlignment="1">
      <alignment horizontal="right" shrinkToFit="1"/>
    </xf>
    <xf numFmtId="179" fontId="42" fillId="0" borderId="36" xfId="6" applyNumberFormat="1" applyFont="1" applyFill="1" applyBorder="1" applyAlignment="1">
      <alignment horizontal="right" shrinkToFit="1"/>
    </xf>
    <xf numFmtId="178" fontId="41" fillId="0" borderId="12" xfId="0" applyNumberFormat="1" applyFont="1" applyBorder="1" applyAlignment="1">
      <alignment wrapText="1"/>
    </xf>
    <xf numFmtId="179" fontId="41" fillId="0" borderId="2" xfId="6" applyNumberFormat="1" applyFont="1" applyFill="1" applyBorder="1" applyAlignment="1">
      <alignment horizontal="right" shrinkToFit="1"/>
    </xf>
    <xf numFmtId="179" fontId="41" fillId="0" borderId="29" xfId="6" applyNumberFormat="1" applyFont="1" applyFill="1" applyBorder="1" applyAlignment="1">
      <alignment horizontal="right" shrinkToFit="1"/>
    </xf>
    <xf numFmtId="179" fontId="41" fillId="0" borderId="30" xfId="6" applyNumberFormat="1" applyFont="1" applyFill="1" applyBorder="1" applyAlignment="1">
      <alignment horizontal="right" shrinkToFit="1"/>
    </xf>
    <xf numFmtId="179" fontId="41" fillId="0" borderId="54" xfId="6" applyNumberFormat="1" applyFont="1" applyFill="1" applyBorder="1" applyAlignment="1">
      <alignment horizontal="right" shrinkToFit="1"/>
    </xf>
    <xf numFmtId="179" fontId="41" fillId="0" borderId="9" xfId="6" applyNumberFormat="1" applyFont="1" applyFill="1" applyBorder="1" applyAlignment="1">
      <alignment horizontal="right" shrinkToFit="1"/>
    </xf>
    <xf numFmtId="179" fontId="41" fillId="0" borderId="46" xfId="6" applyNumberFormat="1" applyFont="1" applyFill="1" applyBorder="1" applyAlignment="1">
      <alignment horizontal="right" shrinkToFit="1"/>
    </xf>
    <xf numFmtId="179" fontId="41" fillId="0" borderId="44" xfId="6" applyNumberFormat="1" applyFont="1" applyFill="1" applyBorder="1" applyAlignment="1">
      <alignment horizontal="right" shrinkToFit="1"/>
    </xf>
    <xf numFmtId="179" fontId="41" fillId="0" borderId="35" xfId="6" applyNumberFormat="1" applyFont="1" applyFill="1" applyBorder="1" applyAlignment="1">
      <alignment horizontal="right" shrinkToFit="1"/>
    </xf>
    <xf numFmtId="179" fontId="41" fillId="0" borderId="76" xfId="6" applyNumberFormat="1" applyFont="1" applyFill="1" applyBorder="1" applyAlignment="1">
      <alignment horizontal="right" shrinkToFit="1"/>
    </xf>
    <xf numFmtId="179" fontId="41" fillId="0" borderId="36" xfId="6" applyNumberFormat="1" applyFont="1" applyFill="1" applyBorder="1" applyAlignment="1">
      <alignment horizontal="right" shrinkToFit="1"/>
    </xf>
    <xf numFmtId="178" fontId="42" fillId="0" borderId="12" xfId="0" applyNumberFormat="1" applyFont="1" applyBorder="1" applyAlignment="1">
      <alignment wrapText="1"/>
    </xf>
    <xf numFmtId="179" fontId="42" fillId="0" borderId="0" xfId="6" applyNumberFormat="1" applyFont="1" applyFill="1" applyBorder="1" applyAlignment="1">
      <alignment horizontal="right" shrinkToFit="1"/>
    </xf>
    <xf numFmtId="179" fontId="42" fillId="0" borderId="31" xfId="6" applyNumberFormat="1" applyFont="1" applyFill="1" applyBorder="1" applyAlignment="1">
      <alignment horizontal="right" shrinkToFit="1"/>
    </xf>
    <xf numFmtId="179" fontId="42" fillId="0" borderId="10" xfId="6" applyNumberFormat="1" applyFont="1" applyFill="1" applyBorder="1" applyAlignment="1">
      <alignment horizontal="right" shrinkToFit="1"/>
    </xf>
    <xf numFmtId="179" fontId="42" fillId="0" borderId="50" xfId="6" applyNumberFormat="1" applyFont="1" applyFill="1" applyBorder="1" applyAlignment="1">
      <alignment horizontal="right" shrinkToFit="1"/>
    </xf>
    <xf numFmtId="179" fontId="42" fillId="0" borderId="58" xfId="6" applyNumberFormat="1" applyFont="1" applyFill="1" applyBorder="1" applyAlignment="1">
      <alignment horizontal="right" shrinkToFit="1"/>
    </xf>
    <xf numFmtId="179" fontId="42" fillId="0" borderId="71" xfId="6" applyNumberFormat="1" applyFont="1" applyFill="1" applyBorder="1" applyAlignment="1">
      <alignment horizontal="right" shrinkToFit="1"/>
    </xf>
    <xf numFmtId="179" fontId="42" fillId="0" borderId="40" xfId="6" applyNumberFormat="1" applyFont="1" applyFill="1" applyBorder="1" applyAlignment="1">
      <alignment horizontal="right" shrinkToFit="1"/>
    </xf>
    <xf numFmtId="178" fontId="41" fillId="0" borderId="23" xfId="0" applyNumberFormat="1" applyFont="1" applyBorder="1" applyAlignment="1">
      <alignment horizontal="left" wrapText="1"/>
    </xf>
    <xf numFmtId="179" fontId="45" fillId="0" borderId="0" xfId="6" applyNumberFormat="1" applyFont="1" applyFill="1" applyBorder="1" applyAlignment="1">
      <alignment horizontal="right" shrinkToFit="1"/>
    </xf>
    <xf numFmtId="179" fontId="45" fillId="0" borderId="25" xfId="6" applyNumberFormat="1" applyFont="1" applyFill="1" applyBorder="1" applyAlignment="1">
      <alignment horizontal="right" shrinkToFit="1"/>
    </xf>
    <xf numFmtId="179" fontId="45" fillId="0" borderId="31" xfId="6" applyNumberFormat="1" applyFont="1" applyFill="1" applyBorder="1" applyAlignment="1">
      <alignment horizontal="right" shrinkToFit="1"/>
    </xf>
    <xf numFmtId="179" fontId="45" fillId="0" borderId="60" xfId="6" applyNumberFormat="1" applyFont="1" applyFill="1" applyBorder="1" applyAlignment="1">
      <alignment horizontal="right" shrinkToFit="1"/>
    </xf>
    <xf numFmtId="179" fontId="45" fillId="0" borderId="10" xfId="6" applyNumberFormat="1" applyFont="1" applyFill="1" applyBorder="1" applyAlignment="1">
      <alignment horizontal="right" shrinkToFit="1"/>
    </xf>
    <xf numFmtId="179" fontId="45" fillId="0" borderId="50" xfId="6" applyNumberFormat="1" applyFont="1" applyFill="1" applyBorder="1" applyAlignment="1">
      <alignment horizontal="right" shrinkToFit="1"/>
    </xf>
    <xf numFmtId="179" fontId="45" fillId="0" borderId="58" xfId="6" applyNumberFormat="1" applyFont="1" applyFill="1" applyBorder="1" applyAlignment="1">
      <alignment horizontal="right" shrinkToFit="1"/>
    </xf>
    <xf numFmtId="179" fontId="45" fillId="0" borderId="71" xfId="6" applyNumberFormat="1" applyFont="1" applyFill="1" applyBorder="1" applyAlignment="1">
      <alignment horizontal="right" shrinkToFit="1"/>
    </xf>
    <xf numFmtId="179" fontId="45" fillId="0" borderId="40" xfId="6" applyNumberFormat="1" applyFont="1" applyFill="1" applyBorder="1" applyAlignment="1">
      <alignment horizontal="right" shrinkToFit="1"/>
    </xf>
    <xf numFmtId="178" fontId="41" fillId="0" borderId="6" xfId="0" applyNumberFormat="1" applyFont="1" applyBorder="1" applyAlignment="1">
      <alignment wrapText="1"/>
    </xf>
    <xf numFmtId="179" fontId="45" fillId="0" borderId="18" xfId="6" applyNumberFormat="1" applyFont="1" applyFill="1" applyBorder="1" applyAlignment="1">
      <alignment horizontal="right" shrinkToFit="1"/>
    </xf>
    <xf numFmtId="179" fontId="45" fillId="0" borderId="83" xfId="6" applyNumberFormat="1" applyFont="1" applyFill="1" applyBorder="1" applyAlignment="1">
      <alignment horizontal="right" shrinkToFit="1"/>
    </xf>
    <xf numFmtId="179" fontId="45" fillId="0" borderId="26" xfId="6" applyNumberFormat="1" applyFont="1" applyFill="1" applyBorder="1" applyAlignment="1">
      <alignment horizontal="right" shrinkToFit="1"/>
    </xf>
    <xf numFmtId="179" fontId="45" fillId="0" borderId="45" xfId="6" applyNumberFormat="1" applyFont="1" applyFill="1" applyBorder="1" applyAlignment="1">
      <alignment horizontal="right" shrinkToFit="1"/>
    </xf>
    <xf numFmtId="179" fontId="45" fillId="0" borderId="14" xfId="6" applyNumberFormat="1" applyFont="1" applyFill="1" applyBorder="1" applyAlignment="1">
      <alignment horizontal="right" shrinkToFit="1"/>
    </xf>
    <xf numFmtId="179" fontId="45" fillId="0" borderId="27" xfId="6" applyNumberFormat="1" applyFont="1" applyFill="1" applyBorder="1" applyAlignment="1">
      <alignment horizontal="right" shrinkToFit="1"/>
    </xf>
    <xf numFmtId="179" fontId="45" fillId="0" borderId="56" xfId="6" applyNumberFormat="1" applyFont="1" applyFill="1" applyBorder="1" applyAlignment="1">
      <alignment horizontal="right" shrinkToFit="1"/>
    </xf>
    <xf numFmtId="179" fontId="45" fillId="0" borderId="67" xfId="6" applyNumberFormat="1" applyFont="1" applyFill="1" applyBorder="1" applyAlignment="1">
      <alignment horizontal="right" shrinkToFit="1"/>
    </xf>
    <xf numFmtId="178" fontId="41" fillId="0" borderId="63" xfId="0" applyNumberFormat="1" applyFont="1" applyBorder="1" applyAlignment="1">
      <alignment wrapText="1"/>
    </xf>
    <xf numFmtId="179" fontId="42" fillId="0" borderId="62" xfId="6" applyNumberFormat="1" applyFont="1" applyFill="1" applyBorder="1" applyAlignment="1">
      <alignment horizontal="right" shrinkToFit="1"/>
    </xf>
    <xf numFmtId="179" fontId="42" fillId="0" borderId="83" xfId="6" applyNumberFormat="1" applyFont="1" applyFill="1" applyBorder="1" applyAlignment="1">
      <alignment horizontal="right" shrinkToFit="1"/>
    </xf>
    <xf numFmtId="178" fontId="41" fillId="0" borderId="23" xfId="0" applyNumberFormat="1" applyFont="1" applyBorder="1" applyAlignment="1">
      <alignment wrapText="1"/>
    </xf>
    <xf numFmtId="178" fontId="41" fillId="0" borderId="7" xfId="0" applyNumberFormat="1" applyFont="1" applyBorder="1" applyAlignment="1">
      <alignment wrapText="1"/>
    </xf>
    <xf numFmtId="179" fontId="45" fillId="0" borderId="48" xfId="6" applyNumberFormat="1" applyFont="1" applyFill="1" applyBorder="1" applyAlignment="1">
      <alignment horizontal="right" shrinkToFit="1"/>
    </xf>
    <xf numFmtId="178" fontId="41" fillId="0" borderId="4" xfId="0" applyNumberFormat="1" applyFont="1" applyBorder="1" applyAlignment="1">
      <alignment wrapText="1"/>
    </xf>
    <xf numFmtId="179" fontId="41" fillId="0" borderId="16" xfId="6" applyNumberFormat="1" applyFont="1" applyFill="1" applyBorder="1" applyAlignment="1">
      <alignment horizontal="right" shrinkToFit="1"/>
    </xf>
    <xf numFmtId="179" fontId="41" fillId="0" borderId="55" xfId="6" applyNumberFormat="1" applyFont="1" applyFill="1" applyBorder="1" applyAlignment="1">
      <alignment horizontal="right" shrinkToFit="1"/>
    </xf>
    <xf numFmtId="179" fontId="45" fillId="0" borderId="16" xfId="6" applyNumberFormat="1" applyFont="1" applyFill="1" applyBorder="1" applyAlignment="1">
      <alignment horizontal="right" shrinkToFit="1"/>
    </xf>
    <xf numFmtId="179" fontId="45" fillId="0" borderId="29" xfId="6" applyNumberFormat="1" applyFont="1" applyFill="1" applyBorder="1" applyAlignment="1">
      <alignment horizontal="right" shrinkToFit="1"/>
    </xf>
    <xf numFmtId="179" fontId="45" fillId="0" borderId="46" xfId="6" quotePrefix="1" applyNumberFormat="1" applyFont="1" applyFill="1" applyBorder="1" applyAlignment="1">
      <alignment horizontal="right" shrinkToFit="1"/>
    </xf>
    <xf numFmtId="179" fontId="45" fillId="0" borderId="55" xfId="6" quotePrefix="1" applyNumberFormat="1" applyFont="1" applyFill="1" applyBorder="1" applyAlignment="1">
      <alignment horizontal="right" shrinkToFit="1"/>
    </xf>
    <xf numFmtId="179" fontId="45" fillId="0" borderId="66" xfId="6" quotePrefix="1" applyNumberFormat="1" applyFont="1" applyFill="1" applyBorder="1" applyAlignment="1">
      <alignment horizontal="right" shrinkToFit="1"/>
    </xf>
    <xf numFmtId="179" fontId="45" fillId="0" borderId="29" xfId="6" quotePrefix="1" applyNumberFormat="1" applyFont="1" applyFill="1" applyBorder="1" applyAlignment="1">
      <alignment horizontal="right" shrinkToFit="1"/>
    </xf>
    <xf numFmtId="179" fontId="45" fillId="0" borderId="16" xfId="6" quotePrefix="1" applyNumberFormat="1" applyFont="1" applyFill="1" applyBorder="1" applyAlignment="1">
      <alignment horizontal="right" shrinkToFit="1"/>
    </xf>
    <xf numFmtId="179" fontId="45" fillId="0" borderId="54" xfId="6" quotePrefix="1" applyNumberFormat="1" applyFont="1" applyFill="1" applyBorder="1" applyAlignment="1">
      <alignment horizontal="right" shrinkToFit="1"/>
    </xf>
    <xf numFmtId="179" fontId="45" fillId="0" borderId="66" xfId="6" applyNumberFormat="1" applyFont="1" applyFill="1" applyBorder="1" applyAlignment="1">
      <alignment horizontal="right" shrinkToFit="1"/>
    </xf>
    <xf numFmtId="179" fontId="45" fillId="0" borderId="53" xfId="6" applyNumberFormat="1" applyFont="1" applyFill="1" applyBorder="1" applyAlignment="1">
      <alignment horizontal="right" shrinkToFit="1"/>
    </xf>
    <xf numFmtId="179" fontId="45" fillId="0" borderId="53" xfId="6" quotePrefix="1" applyNumberFormat="1" applyFont="1" applyFill="1" applyBorder="1" applyAlignment="1">
      <alignment horizontal="right" shrinkToFit="1"/>
    </xf>
    <xf numFmtId="179" fontId="41" fillId="0" borderId="14" xfId="6" applyNumberFormat="1" applyFont="1" applyFill="1" applyBorder="1" applyAlignment="1">
      <alignment horizontal="right" shrinkToFit="1"/>
    </xf>
    <xf numFmtId="179" fontId="41" fillId="0" borderId="26" xfId="6" applyNumberFormat="1" applyFont="1" applyFill="1" applyBorder="1" applyAlignment="1">
      <alignment horizontal="right" shrinkToFit="1"/>
    </xf>
    <xf numFmtId="179" fontId="41" fillId="0" borderId="45" xfId="6" applyNumberFormat="1" applyFont="1" applyFill="1" applyBorder="1" applyAlignment="1">
      <alignment horizontal="right" shrinkToFit="1"/>
    </xf>
    <xf numFmtId="179" fontId="41" fillId="0" borderId="27" xfId="6" applyNumberFormat="1" applyFont="1" applyFill="1" applyBorder="1" applyAlignment="1">
      <alignment horizontal="right" shrinkToFit="1"/>
    </xf>
    <xf numFmtId="179" fontId="41" fillId="0" borderId="56" xfId="6" applyNumberFormat="1" applyFont="1" applyFill="1" applyBorder="1" applyAlignment="1">
      <alignment horizontal="right" shrinkToFit="1"/>
    </xf>
    <xf numFmtId="179" fontId="41" fillId="0" borderId="18" xfId="6" applyNumberFormat="1" applyFont="1" applyFill="1" applyBorder="1" applyAlignment="1">
      <alignment horizontal="right" shrinkToFit="1"/>
    </xf>
    <xf numFmtId="179" fontId="45" fillId="0" borderId="27" xfId="6" quotePrefix="1" applyNumberFormat="1" applyFont="1" applyFill="1" applyBorder="1" applyAlignment="1">
      <alignment horizontal="right" shrinkToFit="1"/>
    </xf>
    <xf numFmtId="179" fontId="45" fillId="0" borderId="56" xfId="6" quotePrefix="1" applyNumberFormat="1" applyFont="1" applyFill="1" applyBorder="1" applyAlignment="1">
      <alignment horizontal="right" shrinkToFit="1"/>
    </xf>
    <xf numFmtId="179" fontId="45" fillId="0" borderId="67" xfId="6" quotePrefix="1" applyNumberFormat="1" applyFont="1" applyFill="1" applyBorder="1" applyAlignment="1">
      <alignment horizontal="right" shrinkToFit="1"/>
    </xf>
    <xf numFmtId="179" fontId="45" fillId="0" borderId="26" xfId="6" quotePrefix="1" applyNumberFormat="1" applyFont="1" applyFill="1" applyBorder="1" applyAlignment="1">
      <alignment horizontal="right" shrinkToFit="1"/>
    </xf>
    <xf numFmtId="179" fontId="45" fillId="0" borderId="14" xfId="6" quotePrefix="1" applyNumberFormat="1" applyFont="1" applyFill="1" applyBorder="1" applyAlignment="1">
      <alignment horizontal="right" shrinkToFit="1"/>
    </xf>
    <xf numFmtId="179" fontId="45" fillId="0" borderId="18" xfId="6" quotePrefix="1" applyNumberFormat="1" applyFont="1" applyFill="1" applyBorder="1" applyAlignment="1">
      <alignment horizontal="right" shrinkToFit="1"/>
    </xf>
    <xf numFmtId="179" fontId="45" fillId="0" borderId="45" xfId="6" quotePrefix="1" applyNumberFormat="1" applyFont="1" applyFill="1" applyBorder="1" applyAlignment="1">
      <alignment horizontal="right" shrinkToFit="1"/>
    </xf>
    <xf numFmtId="178" fontId="42" fillId="0" borderId="5" xfId="0" applyNumberFormat="1" applyFont="1" applyBorder="1" applyAlignment="1">
      <alignment wrapText="1"/>
    </xf>
    <xf numFmtId="179" fontId="42" fillId="0" borderId="11" xfId="6" applyNumberFormat="1" applyFont="1" applyFill="1" applyBorder="1" applyAlignment="1">
      <alignment horizontal="right" shrinkToFit="1"/>
    </xf>
    <xf numFmtId="179" fontId="42" fillId="0" borderId="85" xfId="6" applyNumberFormat="1" applyFont="1" applyFill="1" applyBorder="1" applyAlignment="1">
      <alignment horizontal="right" shrinkToFit="1"/>
    </xf>
    <xf numFmtId="179" fontId="42" fillId="0" borderId="84" xfId="6" applyNumberFormat="1" applyFont="1" applyFill="1" applyBorder="1" applyAlignment="1">
      <alignment horizontal="right" shrinkToFit="1"/>
    </xf>
    <xf numFmtId="179" fontId="42" fillId="0" borderId="90" xfId="6" applyNumberFormat="1" applyFont="1" applyFill="1" applyBorder="1" applyAlignment="1">
      <alignment horizontal="right" shrinkToFit="1"/>
    </xf>
    <xf numFmtId="179" fontId="42" fillId="0" borderId="3" xfId="6" applyNumberFormat="1" applyFont="1" applyFill="1" applyBorder="1" applyAlignment="1">
      <alignment horizontal="right" shrinkToFit="1"/>
    </xf>
    <xf numFmtId="179" fontId="42" fillId="0" borderId="78" xfId="6" applyNumberFormat="1" applyFont="1" applyFill="1" applyBorder="1" applyAlignment="1">
      <alignment horizontal="right" shrinkToFit="1"/>
    </xf>
    <xf numFmtId="179" fontId="42" fillId="0" borderId="68" xfId="6" applyNumberFormat="1" applyFont="1" applyFill="1" applyBorder="1" applyAlignment="1">
      <alignment horizontal="right" shrinkToFit="1"/>
    </xf>
    <xf numFmtId="179" fontId="42" fillId="0" borderId="30" xfId="6" quotePrefix="1" applyNumberFormat="1" applyFont="1" applyFill="1" applyBorder="1" applyAlignment="1">
      <alignment horizontal="right" shrinkToFit="1"/>
    </xf>
    <xf numFmtId="179" fontId="42" fillId="0" borderId="44" xfId="6" quotePrefix="1" applyNumberFormat="1" applyFont="1" applyFill="1" applyBorder="1" applyAlignment="1">
      <alignment horizontal="right" shrinkToFit="1"/>
    </xf>
    <xf numFmtId="179" fontId="42" fillId="0" borderId="35" xfId="6" quotePrefix="1" applyNumberFormat="1" applyFont="1" applyFill="1" applyBorder="1" applyAlignment="1">
      <alignment horizontal="right" shrinkToFit="1"/>
    </xf>
    <xf numFmtId="179" fontId="42" fillId="0" borderId="76" xfId="6" quotePrefix="1" applyNumberFormat="1" applyFont="1" applyFill="1" applyBorder="1" applyAlignment="1">
      <alignment horizontal="right" shrinkToFit="1"/>
    </xf>
    <xf numFmtId="179" fontId="42" fillId="0" borderId="9" xfId="6" quotePrefix="1" applyNumberFormat="1" applyFont="1" applyFill="1" applyBorder="1" applyAlignment="1">
      <alignment horizontal="right" shrinkToFit="1"/>
    </xf>
    <xf numFmtId="179" fontId="42" fillId="0" borderId="2" xfId="6" quotePrefix="1" applyNumberFormat="1" applyFont="1" applyFill="1" applyBorder="1" applyAlignment="1">
      <alignment horizontal="right" shrinkToFit="1"/>
    </xf>
    <xf numFmtId="179" fontId="42" fillId="0" borderId="36" xfId="6" quotePrefix="1" applyNumberFormat="1" applyFont="1" applyFill="1" applyBorder="1" applyAlignment="1">
      <alignment horizontal="right" shrinkToFit="1"/>
    </xf>
    <xf numFmtId="179" fontId="41" fillId="0" borderId="91" xfId="6" applyNumberFormat="1" applyFont="1" applyFill="1" applyBorder="1" applyAlignment="1">
      <alignment horizontal="right" shrinkToFit="1"/>
    </xf>
    <xf numFmtId="179" fontId="41" fillId="0" borderId="37" xfId="6" applyNumberFormat="1" applyFont="1" applyFill="1" applyBorder="1" applyAlignment="1">
      <alignment horizontal="right" shrinkToFit="1"/>
    </xf>
    <xf numFmtId="179" fontId="45" fillId="0" borderId="38" xfId="6" applyNumberFormat="1" applyFont="1" applyFill="1" applyBorder="1" applyAlignment="1">
      <alignment horizontal="right" shrinkToFit="1"/>
    </xf>
    <xf numFmtId="179" fontId="41" fillId="0" borderId="80" xfId="6" applyNumberFormat="1" applyFont="1" applyFill="1" applyBorder="1" applyAlignment="1">
      <alignment horizontal="right" shrinkToFit="1"/>
    </xf>
    <xf numFmtId="179" fontId="41" fillId="0" borderId="92" xfId="6" applyNumberFormat="1" applyFont="1" applyFill="1" applyBorder="1" applyAlignment="1">
      <alignment horizontal="right" shrinkToFit="1"/>
    </xf>
    <xf numFmtId="179" fontId="41" fillId="0" borderId="58" xfId="6" applyNumberFormat="1" applyFont="1" applyFill="1" applyBorder="1" applyAlignment="1">
      <alignment horizontal="right" shrinkToFit="1"/>
    </xf>
    <xf numFmtId="179" fontId="41" fillId="0" borderId="31" xfId="6" applyNumberFormat="1" applyFont="1" applyFill="1" applyBorder="1" applyAlignment="1">
      <alignment horizontal="right" shrinkToFit="1"/>
    </xf>
    <xf numFmtId="179" fontId="41" fillId="0" borderId="0" xfId="6" applyNumberFormat="1" applyFont="1" applyFill="1" applyBorder="1" applyAlignment="1">
      <alignment horizontal="right" shrinkToFit="1"/>
    </xf>
    <xf numFmtId="179" fontId="41" fillId="0" borderId="10" xfId="6" applyNumberFormat="1" applyFont="1" applyFill="1" applyBorder="1" applyAlignment="1">
      <alignment horizontal="right" shrinkToFit="1"/>
    </xf>
    <xf numFmtId="179" fontId="41" fillId="0" borderId="50" xfId="6" applyNumberFormat="1" applyFont="1" applyFill="1" applyBorder="1" applyAlignment="1">
      <alignment horizontal="right" shrinkToFit="1"/>
    </xf>
    <xf numFmtId="179" fontId="41" fillId="0" borderId="71" xfId="6" applyNumberFormat="1" applyFont="1" applyFill="1" applyBorder="1" applyAlignment="1">
      <alignment horizontal="right" shrinkToFit="1"/>
    </xf>
    <xf numFmtId="179" fontId="41" fillId="0" borderId="81" xfId="6" applyNumberFormat="1" applyFont="1" applyFill="1" applyBorder="1" applyAlignment="1">
      <alignment horizontal="right" shrinkToFit="1"/>
    </xf>
    <xf numFmtId="179" fontId="41" fillId="0" borderId="38" xfId="6" applyNumberFormat="1" applyFont="1" applyFill="1" applyBorder="1" applyAlignment="1">
      <alignment horizontal="right" shrinkToFit="1"/>
    </xf>
    <xf numFmtId="179" fontId="41" fillId="0" borderId="40" xfId="6" applyNumberFormat="1" applyFont="1" applyFill="1" applyBorder="1" applyAlignment="1">
      <alignment horizontal="right" shrinkToFit="1"/>
    </xf>
    <xf numFmtId="178" fontId="41" fillId="0" borderId="93" xfId="0" applyNumberFormat="1" applyFont="1" applyBorder="1" applyAlignment="1">
      <alignment horizontal="left" wrapText="1"/>
    </xf>
    <xf numFmtId="179" fontId="41" fillId="0" borderId="32" xfId="6" applyNumberFormat="1" applyFont="1" applyFill="1" applyBorder="1" applyAlignment="1">
      <alignment horizontal="right" shrinkToFit="1"/>
    </xf>
    <xf numFmtId="179" fontId="41" fillId="0" borderId="89" xfId="6" applyNumberFormat="1" applyFont="1" applyFill="1" applyBorder="1" applyAlignment="1">
      <alignment horizontal="right" shrinkToFit="1"/>
    </xf>
    <xf numFmtId="179" fontId="41" fillId="0" borderId="83" xfId="6" applyNumberFormat="1" applyFont="1" applyFill="1" applyBorder="1" applyAlignment="1">
      <alignment horizontal="right" shrinkToFit="1"/>
    </xf>
    <xf numFmtId="179" fontId="41" fillId="0" borderId="65" xfId="6" applyNumberFormat="1" applyFont="1" applyFill="1" applyBorder="1" applyAlignment="1">
      <alignment horizontal="right" shrinkToFit="1"/>
    </xf>
    <xf numFmtId="179" fontId="41" fillId="0" borderId="63" xfId="6" applyNumberFormat="1" applyFont="1" applyFill="1" applyBorder="1" applyAlignment="1">
      <alignment horizontal="right" shrinkToFit="1"/>
    </xf>
    <xf numFmtId="179" fontId="41" fillId="0" borderId="94" xfId="6" applyNumberFormat="1" applyFont="1" applyFill="1" applyBorder="1" applyAlignment="1">
      <alignment horizontal="right" shrinkToFit="1"/>
    </xf>
    <xf numFmtId="179" fontId="41" fillId="0" borderId="79" xfId="6" applyNumberFormat="1" applyFont="1" applyFill="1" applyBorder="1" applyAlignment="1">
      <alignment horizontal="right" shrinkToFit="1"/>
    </xf>
    <xf numFmtId="179" fontId="41" fillId="0" borderId="62" xfId="6" applyNumberFormat="1" applyFont="1" applyFill="1" applyBorder="1" applyAlignment="1">
      <alignment horizontal="right" shrinkToFit="1"/>
    </xf>
    <xf numFmtId="178" fontId="42" fillId="0" borderId="8" xfId="0" applyNumberFormat="1" applyFont="1" applyBorder="1" applyAlignment="1">
      <alignment horizontal="left" wrapText="1"/>
    </xf>
    <xf numFmtId="178" fontId="41" fillId="0" borderId="12" xfId="0" applyNumberFormat="1" applyFont="1" applyBorder="1" applyAlignment="1">
      <alignment horizontal="left" wrapText="1"/>
    </xf>
    <xf numFmtId="179" fontId="41" fillId="0" borderId="33" xfId="6" applyNumberFormat="1" applyFont="1" applyFill="1" applyBorder="1" applyAlignment="1">
      <alignment horizontal="right" shrinkToFit="1"/>
    </xf>
    <xf numFmtId="179" fontId="41" fillId="0" borderId="61" xfId="6" applyNumberFormat="1" applyFont="1" applyFill="1" applyBorder="1" applyAlignment="1">
      <alignment horizontal="right" shrinkToFit="1"/>
    </xf>
    <xf numFmtId="178" fontId="42" fillId="0" borderId="21" xfId="0" applyNumberFormat="1" applyFont="1" applyBorder="1" applyAlignment="1">
      <alignment horizontal="left" wrapText="1"/>
    </xf>
    <xf numFmtId="179" fontId="42" fillId="0" borderId="20" xfId="6" applyNumberFormat="1" applyFont="1" applyFill="1" applyBorder="1" applyAlignment="1">
      <alignment horizontal="right" shrinkToFit="1"/>
    </xf>
    <xf numFmtId="179" fontId="42" fillId="0" borderId="34" xfId="6" applyNumberFormat="1" applyFont="1" applyFill="1" applyBorder="1" applyAlignment="1">
      <alignment horizontal="right" shrinkToFit="1"/>
    </xf>
    <xf numFmtId="179" fontId="42" fillId="0" borderId="13" xfId="6" applyNumberFormat="1" applyFont="1" applyFill="1" applyBorder="1" applyAlignment="1">
      <alignment horizontal="right" shrinkToFit="1"/>
    </xf>
    <xf numFmtId="179" fontId="42" fillId="0" borderId="51" xfId="6" applyNumberFormat="1" applyFont="1" applyFill="1" applyBorder="1" applyAlignment="1">
      <alignment horizontal="right" shrinkToFit="1"/>
    </xf>
    <xf numFmtId="179" fontId="42" fillId="0" borderId="57" xfId="6" applyNumberFormat="1" applyFont="1" applyFill="1" applyBorder="1" applyAlignment="1">
      <alignment horizontal="right" shrinkToFit="1"/>
    </xf>
    <xf numFmtId="179" fontId="42" fillId="0" borderId="72" xfId="6" applyNumberFormat="1" applyFont="1" applyFill="1" applyBorder="1" applyAlignment="1">
      <alignment horizontal="right" shrinkToFit="1"/>
    </xf>
    <xf numFmtId="179" fontId="42" fillId="0" borderId="42" xfId="6" applyNumberFormat="1" applyFont="1" applyFill="1" applyBorder="1" applyAlignment="1">
      <alignment horizontal="right" shrinkToFit="1"/>
    </xf>
    <xf numFmtId="179" fontId="41" fillId="0" borderId="0" xfId="0" applyNumberFormat="1" applyFont="1" applyAlignment="1">
      <alignment horizontal="left" shrinkToFit="1"/>
    </xf>
    <xf numFmtId="0" fontId="5" fillId="0" borderId="0" xfId="0" applyFont="1" applyAlignment="1">
      <alignment vertical="center"/>
    </xf>
    <xf numFmtId="3" fontId="18" fillId="0" borderId="0" xfId="0" applyNumberFormat="1" applyFont="1"/>
    <xf numFmtId="0" fontId="29" fillId="0" borderId="0" xfId="0" applyFont="1" applyAlignment="1">
      <alignment horizontal="left"/>
    </xf>
    <xf numFmtId="179" fontId="41" fillId="0" borderId="0" xfId="0" applyNumberFormat="1" applyFont="1" applyAlignment="1">
      <alignment horizontal="left"/>
    </xf>
    <xf numFmtId="179" fontId="29" fillId="0" borderId="0" xfId="0" applyNumberFormat="1" applyFont="1"/>
    <xf numFmtId="179" fontId="16" fillId="0" borderId="0" xfId="6" applyNumberFormat="1" applyFont="1" applyFill="1" applyAlignment="1">
      <alignment horizontal="right"/>
    </xf>
    <xf numFmtId="176" fontId="16" fillId="0" borderId="0" xfId="6" applyNumberFormat="1" applyFont="1" applyFill="1"/>
    <xf numFmtId="0" fontId="18" fillId="0" borderId="0" xfId="0" applyFont="1" applyAlignment="1">
      <alignment horizontal="left" shrinkToFit="1"/>
    </xf>
    <xf numFmtId="179" fontId="18" fillId="0" borderId="30" xfId="0" applyNumberFormat="1" applyFont="1" applyBorder="1" applyAlignment="1">
      <alignment horizontal="center" vertical="center" wrapText="1" shrinkToFit="1"/>
    </xf>
    <xf numFmtId="179" fontId="18" fillId="0" borderId="30" xfId="0" applyNumberFormat="1" applyFont="1" applyBorder="1" applyAlignment="1">
      <alignment horizontal="center" vertical="center" shrinkToFit="1"/>
    </xf>
    <xf numFmtId="49" fontId="18" fillId="0" borderId="2" xfId="0" applyNumberFormat="1" applyFont="1" applyBorder="1" applyAlignment="1">
      <alignment horizontal="center" vertical="center" wrapText="1" shrinkToFit="1"/>
    </xf>
    <xf numFmtId="179" fontId="24" fillId="0" borderId="54" xfId="6" applyNumberFormat="1" applyFont="1" applyFill="1" applyBorder="1"/>
    <xf numFmtId="181" fontId="18" fillId="0" borderId="25" xfId="6" applyNumberFormat="1" applyFont="1" applyFill="1" applyBorder="1" applyAlignment="1">
      <alignment horizontal="right"/>
    </xf>
    <xf numFmtId="179" fontId="18" fillId="0" borderId="25" xfId="6" applyNumberFormat="1" applyFont="1" applyFill="1" applyBorder="1" applyAlignment="1">
      <alignment horizontal="right"/>
    </xf>
    <xf numFmtId="179" fontId="18" fillId="0" borderId="17" xfId="6" applyNumberFormat="1" applyFont="1" applyFill="1" applyBorder="1" applyAlignment="1">
      <alignment horizontal="right"/>
    </xf>
    <xf numFmtId="181" fontId="18" fillId="0" borderId="26" xfId="6" applyNumberFormat="1" applyFont="1" applyFill="1" applyBorder="1" applyAlignment="1">
      <alignment horizontal="right"/>
    </xf>
    <xf numFmtId="179" fontId="18" fillId="0" borderId="18" xfId="6" applyNumberFormat="1" applyFont="1" applyFill="1" applyBorder="1" applyAlignment="1">
      <alignment horizontal="right"/>
    </xf>
    <xf numFmtId="179" fontId="18" fillId="0" borderId="32" xfId="6" applyNumberFormat="1" applyFont="1" applyFill="1" applyBorder="1" applyAlignment="1">
      <alignment horizontal="right"/>
    </xf>
    <xf numFmtId="179" fontId="18" fillId="0" borderId="19" xfId="6" applyNumberFormat="1" applyFont="1" applyFill="1" applyBorder="1" applyAlignment="1">
      <alignment horizontal="right"/>
    </xf>
    <xf numFmtId="0" fontId="23" fillId="0" borderId="0" xfId="0" quotePrefix="1" applyFont="1"/>
    <xf numFmtId="181" fontId="24" fillId="0" borderId="30" xfId="6" applyNumberFormat="1" applyFont="1" applyFill="1" applyBorder="1" applyAlignment="1">
      <alignment horizontal="right"/>
    </xf>
    <xf numFmtId="179" fontId="24" fillId="0" borderId="2" xfId="6" applyNumberFormat="1" applyFont="1" applyFill="1" applyBorder="1" applyAlignment="1">
      <alignment horizontal="right"/>
    </xf>
    <xf numFmtId="179" fontId="26" fillId="0" borderId="0" xfId="0" applyNumberFormat="1" applyFont="1"/>
    <xf numFmtId="181" fontId="24" fillId="0" borderId="31" xfId="6" applyNumberFormat="1" applyFont="1" applyFill="1" applyBorder="1" applyAlignment="1">
      <alignment horizontal="right"/>
    </xf>
    <xf numFmtId="179" fontId="24" fillId="0" borderId="0" xfId="6" applyNumberFormat="1" applyFont="1" applyFill="1" applyBorder="1" applyAlignment="1">
      <alignment horizontal="right"/>
    </xf>
    <xf numFmtId="179" fontId="24" fillId="0" borderId="62" xfId="6" applyNumberFormat="1" applyFont="1" applyFill="1" applyBorder="1" applyAlignment="1">
      <alignment horizontal="right"/>
    </xf>
    <xf numFmtId="181" fontId="27" fillId="0" borderId="25" xfId="6" applyNumberFormat="1" applyFont="1" applyFill="1" applyBorder="1" applyAlignment="1">
      <alignment horizontal="right"/>
    </xf>
    <xf numFmtId="181" fontId="27" fillId="0" borderId="18" xfId="6" applyNumberFormat="1" applyFont="1" applyFill="1" applyBorder="1" applyAlignment="1">
      <alignment horizontal="right"/>
    </xf>
    <xf numFmtId="179" fontId="27" fillId="0" borderId="19" xfId="6" applyNumberFormat="1" applyFont="1" applyFill="1" applyBorder="1" applyAlignment="1">
      <alignment horizontal="right"/>
    </xf>
    <xf numFmtId="0" fontId="23" fillId="0" borderId="10" xfId="0" applyFont="1" applyBorder="1" applyAlignment="1">
      <alignment wrapText="1"/>
    </xf>
    <xf numFmtId="181" fontId="18" fillId="0" borderId="31" xfId="6" applyNumberFormat="1" applyFont="1" applyFill="1" applyBorder="1" applyAlignment="1">
      <alignment horizontal="right"/>
    </xf>
    <xf numFmtId="181" fontId="24" fillId="0" borderId="33" xfId="6" applyNumberFormat="1" applyFont="1" applyFill="1" applyBorder="1" applyAlignment="1">
      <alignment horizontal="right"/>
    </xf>
    <xf numFmtId="179" fontId="24" fillId="0" borderId="86" xfId="6" applyNumberFormat="1" applyFont="1" applyFill="1" applyBorder="1" applyAlignment="1">
      <alignment horizontal="right"/>
    </xf>
    <xf numFmtId="181" fontId="18" fillId="0" borderId="32" xfId="6" applyNumberFormat="1" applyFont="1" applyFill="1" applyBorder="1" applyAlignment="1">
      <alignment horizontal="right"/>
    </xf>
    <xf numFmtId="181" fontId="24" fillId="0" borderId="29" xfId="6" applyNumberFormat="1" applyFont="1" applyFill="1" applyBorder="1" applyAlignment="1">
      <alignment horizontal="right"/>
    </xf>
    <xf numFmtId="179" fontId="24" fillId="0" borderId="54" xfId="6" applyNumberFormat="1" applyFont="1" applyFill="1" applyBorder="1" applyAlignment="1">
      <alignment horizontal="right"/>
    </xf>
    <xf numFmtId="181" fontId="18" fillId="0" borderId="83" xfId="6" applyNumberFormat="1" applyFont="1" applyFill="1" applyBorder="1" applyAlignment="1">
      <alignment horizontal="right"/>
    </xf>
    <xf numFmtId="181" fontId="27" fillId="0" borderId="45" xfId="6" applyNumberFormat="1" applyFont="1" applyFill="1" applyBorder="1" applyAlignment="1">
      <alignment horizontal="right"/>
    </xf>
    <xf numFmtId="179" fontId="18" fillId="0" borderId="83" xfId="6" applyNumberFormat="1" applyFont="1" applyFill="1" applyBorder="1" applyAlignment="1">
      <alignment horizontal="right"/>
    </xf>
    <xf numFmtId="0" fontId="25" fillId="0" borderId="10" xfId="0" applyFont="1" applyBorder="1" applyAlignment="1">
      <alignment wrapText="1"/>
    </xf>
    <xf numFmtId="179" fontId="24" fillId="0" borderId="83" xfId="6" applyNumberFormat="1" applyFont="1" applyFill="1" applyBorder="1" applyAlignment="1">
      <alignment horizontal="right"/>
    </xf>
    <xf numFmtId="49" fontId="18" fillId="0" borderId="0" xfId="0" applyNumberFormat="1" applyFont="1" applyAlignment="1">
      <alignment vertical="center"/>
    </xf>
    <xf numFmtId="179" fontId="18" fillId="0" borderId="31" xfId="6" applyNumberFormat="1" applyFont="1" applyFill="1" applyBorder="1" applyAlignment="1"/>
    <xf numFmtId="179" fontId="18" fillId="0" borderId="0" xfId="6" applyNumberFormat="1" applyFont="1" applyFill="1" applyBorder="1" applyAlignment="1"/>
    <xf numFmtId="181" fontId="18" fillId="0" borderId="18" xfId="6" applyNumberFormat="1" applyFont="1" applyFill="1" applyBorder="1" applyAlignment="1">
      <alignment horizontal="right"/>
    </xf>
    <xf numFmtId="181" fontId="18" fillId="0" borderId="67" xfId="6" applyNumberFormat="1" applyFont="1" applyFill="1" applyBorder="1" applyAlignment="1">
      <alignment horizontal="right"/>
    </xf>
    <xf numFmtId="181" fontId="18" fillId="0" borderId="45" xfId="6" applyNumberFormat="1" applyFont="1" applyFill="1" applyBorder="1" applyAlignment="1">
      <alignment horizontal="right"/>
    </xf>
    <xf numFmtId="3" fontId="23" fillId="0" borderId="18" xfId="0" applyNumberFormat="1" applyFont="1" applyBorder="1"/>
    <xf numFmtId="179" fontId="18" fillId="0" borderId="85" xfId="6" applyNumberFormat="1" applyFont="1" applyFill="1" applyBorder="1" applyAlignment="1">
      <alignment horizontal="right"/>
    </xf>
    <xf numFmtId="179" fontId="18" fillId="0" borderId="3" xfId="6" applyNumberFormat="1" applyFont="1" applyFill="1" applyBorder="1" applyAlignment="1">
      <alignment horizontal="right"/>
    </xf>
    <xf numFmtId="179" fontId="18" fillId="0" borderId="26" xfId="0" applyNumberFormat="1" applyFont="1" applyBorder="1" applyAlignment="1">
      <alignment horizontal="right" vertical="center"/>
    </xf>
    <xf numFmtId="179" fontId="18" fillId="0" borderId="65" xfId="6" applyNumberFormat="1" applyFont="1" applyFill="1" applyBorder="1" applyAlignment="1">
      <alignment horizontal="right"/>
    </xf>
    <xf numFmtId="179" fontId="24" fillId="0" borderId="85" xfId="6" applyNumberFormat="1" applyFont="1" applyFill="1" applyBorder="1" applyAlignment="1">
      <alignment horizontal="right"/>
    </xf>
    <xf numFmtId="179" fontId="24" fillId="0" borderId="3" xfId="6" applyNumberFormat="1" applyFont="1" applyFill="1" applyBorder="1" applyAlignment="1">
      <alignment horizontal="right"/>
    </xf>
    <xf numFmtId="179" fontId="18" fillId="0" borderId="2" xfId="6" applyNumberFormat="1" applyFont="1" applyFill="1" applyBorder="1" applyAlignment="1">
      <alignment horizontal="right"/>
    </xf>
    <xf numFmtId="179" fontId="18" fillId="0" borderId="76" xfId="6" applyNumberFormat="1" applyFont="1" applyFill="1" applyBorder="1" applyAlignment="1">
      <alignment horizontal="right"/>
    </xf>
    <xf numFmtId="179" fontId="18" fillId="0" borderId="54" xfId="6" applyNumberFormat="1" applyFont="1" applyFill="1" applyBorder="1" applyAlignment="1">
      <alignment horizontal="right"/>
    </xf>
    <xf numFmtId="179" fontId="18" fillId="0" borderId="66" xfId="6" applyNumberFormat="1" applyFont="1" applyFill="1" applyBorder="1" applyAlignment="1">
      <alignment horizontal="right"/>
    </xf>
    <xf numFmtId="179" fontId="24" fillId="0" borderId="13" xfId="6" applyNumberFormat="1" applyFont="1" applyFill="1" applyBorder="1" applyAlignment="1">
      <alignment horizontal="right"/>
    </xf>
    <xf numFmtId="179" fontId="24" fillId="0" borderId="72" xfId="6" applyNumberFormat="1" applyFont="1" applyFill="1" applyBorder="1" applyAlignment="1">
      <alignment horizontal="right"/>
    </xf>
    <xf numFmtId="179" fontId="18" fillId="0" borderId="0" xfId="6" applyNumberFormat="1" applyFont="1" applyFill="1" applyBorder="1" applyAlignment="1">
      <alignment vertical="center"/>
    </xf>
    <xf numFmtId="179" fontId="18" fillId="0" borderId="33" xfId="6" applyNumberFormat="1" applyFont="1" applyFill="1" applyBorder="1" applyAlignment="1">
      <alignment horizontal="right"/>
    </xf>
    <xf numFmtId="179" fontId="24" fillId="0" borderId="95" xfId="6" applyNumberFormat="1" applyFont="1" applyFill="1" applyBorder="1" applyAlignment="1">
      <alignment horizontal="right"/>
    </xf>
    <xf numFmtId="49" fontId="27" fillId="0" borderId="35" xfId="0" applyNumberFormat="1" applyFont="1" applyBorder="1" applyAlignment="1">
      <alignment horizontal="center" vertical="center" wrapText="1" shrinkToFit="1"/>
    </xf>
    <xf numFmtId="185" fontId="27" fillId="0" borderId="56" xfId="6" applyNumberFormat="1" applyFont="1" applyFill="1" applyBorder="1" applyAlignment="1">
      <alignment horizontal="right" shrinkToFit="1"/>
    </xf>
    <xf numFmtId="186" fontId="27" fillId="0" borderId="56" xfId="6" applyNumberFormat="1" applyFont="1" applyFill="1" applyBorder="1" applyAlignment="1">
      <alignment horizontal="right" shrinkToFit="1"/>
    </xf>
    <xf numFmtId="182" fontId="27" fillId="0" borderId="56" xfId="6" applyNumberFormat="1" applyFont="1" applyFill="1" applyBorder="1" applyAlignment="1">
      <alignment horizontal="right" shrinkToFit="1"/>
    </xf>
    <xf numFmtId="187" fontId="27" fillId="0" borderId="56" xfId="6" applyNumberFormat="1" applyFont="1" applyFill="1" applyBorder="1" applyAlignment="1">
      <alignment horizontal="right" shrinkToFit="1"/>
    </xf>
    <xf numFmtId="182" fontId="27" fillId="0" borderId="96" xfId="6" applyNumberFormat="1" applyFont="1" applyFill="1" applyBorder="1" applyAlignment="1">
      <alignment horizontal="right" shrinkToFit="1"/>
    </xf>
    <xf numFmtId="49" fontId="27" fillId="0" borderId="55" xfId="0" quotePrefix="1" applyNumberFormat="1" applyFont="1" applyBorder="1" applyAlignment="1">
      <alignment horizontal="center" vertical="center" shrinkToFit="1"/>
    </xf>
    <xf numFmtId="49" fontId="27" fillId="0" borderId="53" xfId="0" quotePrefix="1" applyNumberFormat="1" applyFont="1" applyBorder="1" applyAlignment="1">
      <alignment horizontal="center" vertical="center" shrinkToFit="1"/>
    </xf>
    <xf numFmtId="181" fontId="27" fillId="0" borderId="97" xfId="6" applyNumberFormat="1" applyFont="1" applyFill="1" applyBorder="1" applyAlignment="1">
      <alignment horizontal="right" shrinkToFit="1"/>
    </xf>
    <xf numFmtId="181" fontId="27" fillId="0" borderId="60" xfId="6" applyNumberFormat="1" applyFont="1" applyFill="1" applyBorder="1" applyAlignment="1">
      <alignment horizontal="right" shrinkToFit="1"/>
    </xf>
    <xf numFmtId="181" fontId="27" fillId="0" borderId="56" xfId="6" applyNumberFormat="1" applyFont="1" applyFill="1" applyBorder="1" applyAlignment="1">
      <alignment horizontal="right" shrinkToFit="1"/>
    </xf>
    <xf numFmtId="183" fontId="27" fillId="0" borderId="56" xfId="6" applyNumberFormat="1" applyFont="1" applyFill="1" applyBorder="1" applyAlignment="1">
      <alignment horizontal="right" shrinkToFit="1"/>
    </xf>
    <xf numFmtId="183" fontId="27" fillId="0" borderId="45" xfId="6" applyNumberFormat="1" applyFont="1" applyFill="1" applyBorder="1" applyAlignment="1">
      <alignment horizontal="right" shrinkToFit="1"/>
    </xf>
    <xf numFmtId="183" fontId="27" fillId="0" borderId="96" xfId="6" applyNumberFormat="1" applyFont="1" applyFill="1" applyBorder="1" applyAlignment="1">
      <alignment horizontal="right" shrinkToFit="1"/>
    </xf>
    <xf numFmtId="179" fontId="24" fillId="0" borderId="26" xfId="6" applyNumberFormat="1" applyFont="1" applyFill="1" applyBorder="1" applyAlignment="1">
      <alignment horizontal="right" shrinkToFit="1"/>
    </xf>
    <xf numFmtId="179" fontId="24" fillId="0" borderId="37" xfId="6" applyNumberFormat="1" applyFont="1" applyFill="1" applyBorder="1" applyAlignment="1">
      <alignment horizontal="right" shrinkToFit="1"/>
    </xf>
    <xf numFmtId="179" fontId="24" fillId="0" borderId="25" xfId="6" applyNumberFormat="1" applyFont="1" applyFill="1" applyBorder="1" applyAlignment="1">
      <alignment horizontal="right" shrinkToFit="1"/>
    </xf>
    <xf numFmtId="0" fontId="23" fillId="0" borderId="0" xfId="0" applyFont="1" applyAlignment="1">
      <alignment horizontal="center"/>
    </xf>
    <xf numFmtId="178" fontId="23" fillId="0" borderId="0" xfId="0" applyNumberFormat="1" applyFont="1"/>
    <xf numFmtId="179" fontId="18" fillId="0" borderId="67" xfId="6" quotePrefix="1" applyNumberFormat="1" applyFont="1" applyFill="1" applyBorder="1" applyAlignment="1">
      <alignment horizontal="right"/>
    </xf>
    <xf numFmtId="179" fontId="18" fillId="0" borderId="77" xfId="6" applyNumberFormat="1" applyFont="1" applyFill="1" applyBorder="1" applyAlignment="1">
      <alignment horizontal="right"/>
    </xf>
    <xf numFmtId="179" fontId="24" fillId="0" borderId="99" xfId="6" applyNumberFormat="1" applyFont="1" applyFill="1" applyBorder="1" applyAlignment="1">
      <alignment horizontal="right"/>
    </xf>
    <xf numFmtId="49" fontId="27" fillId="0" borderId="76" xfId="0" applyNumberFormat="1" applyFont="1" applyBorder="1" applyAlignment="1">
      <alignment horizontal="center" vertical="center" wrapText="1" shrinkToFit="1"/>
    </xf>
    <xf numFmtId="49" fontId="27" fillId="0" borderId="66" xfId="0" quotePrefix="1" applyNumberFormat="1" applyFont="1" applyBorder="1" applyAlignment="1">
      <alignment horizontal="center" vertical="center" shrinkToFit="1"/>
    </xf>
    <xf numFmtId="183" fontId="27" fillId="0" borderId="67" xfId="6" applyNumberFormat="1" applyFont="1" applyFill="1" applyBorder="1" applyAlignment="1">
      <alignment horizontal="right" shrinkToFit="1"/>
    </xf>
    <xf numFmtId="183" fontId="27" fillId="0" borderId="75" xfId="6" applyNumberFormat="1" applyFont="1" applyFill="1" applyBorder="1" applyAlignment="1">
      <alignment horizontal="right" shrinkToFit="1"/>
    </xf>
    <xf numFmtId="0" fontId="16" fillId="0" borderId="0" xfId="13" applyFont="1" applyAlignment="1">
      <alignment vertical="top" wrapText="1"/>
    </xf>
    <xf numFmtId="0" fontId="23" fillId="0" borderId="9" xfId="0" applyFont="1" applyBorder="1"/>
    <xf numFmtId="179" fontId="27" fillId="0" borderId="30" xfId="6" applyNumberFormat="1" applyFont="1" applyFill="1" applyBorder="1" applyAlignment="1">
      <alignment horizontal="right"/>
    </xf>
    <xf numFmtId="179" fontId="27" fillId="0" borderId="76" xfId="6" applyNumberFormat="1" applyFont="1" applyFill="1" applyBorder="1" applyAlignment="1">
      <alignment horizontal="right"/>
    </xf>
    <xf numFmtId="179" fontId="35" fillId="0" borderId="8" xfId="6" applyNumberFormat="1" applyFont="1" applyFill="1" applyBorder="1" applyAlignment="1">
      <alignment horizontal="center" vertical="center" wrapText="1"/>
    </xf>
    <xf numFmtId="179" fontId="20" fillId="0" borderId="8" xfId="6" applyNumberFormat="1" applyFont="1" applyFill="1" applyBorder="1" applyAlignment="1">
      <alignment horizontal="center" vertical="center" wrapText="1"/>
    </xf>
    <xf numFmtId="185" fontId="27" fillId="0" borderId="45" xfId="6" applyNumberFormat="1" applyFont="1" applyFill="1" applyBorder="1" applyAlignment="1">
      <alignment horizontal="right" shrinkToFit="1"/>
    </xf>
    <xf numFmtId="182" fontId="27" fillId="0" borderId="45" xfId="6" applyNumberFormat="1" applyFont="1" applyFill="1" applyBorder="1" applyAlignment="1">
      <alignment horizontal="right" shrinkToFit="1"/>
    </xf>
    <xf numFmtId="182" fontId="27" fillId="0" borderId="48" xfId="6" applyNumberFormat="1" applyFont="1" applyFill="1" applyBorder="1" applyAlignment="1">
      <alignment horizontal="right" shrinkToFit="1"/>
    </xf>
    <xf numFmtId="181" fontId="27" fillId="0" borderId="75" xfId="6" applyNumberFormat="1" applyFont="1" applyFill="1" applyBorder="1" applyAlignment="1">
      <alignment horizontal="right"/>
    </xf>
    <xf numFmtId="185" fontId="27" fillId="0" borderId="67" xfId="6" applyNumberFormat="1" applyFont="1" applyFill="1" applyBorder="1" applyAlignment="1">
      <alignment horizontal="right" shrinkToFit="1"/>
    </xf>
    <xf numFmtId="187" fontId="27" fillId="0" borderId="67" xfId="6" applyNumberFormat="1" applyFont="1" applyFill="1" applyBorder="1" applyAlignment="1">
      <alignment horizontal="right" shrinkToFit="1"/>
    </xf>
    <xf numFmtId="182" fontId="27" fillId="0" borderId="67" xfId="6" applyNumberFormat="1" applyFont="1" applyFill="1" applyBorder="1" applyAlignment="1">
      <alignment horizontal="right" shrinkToFit="1"/>
    </xf>
    <xf numFmtId="182" fontId="27" fillId="0" borderId="75" xfId="6" applyNumberFormat="1" applyFont="1" applyFill="1" applyBorder="1" applyAlignment="1">
      <alignment horizontal="right" shrinkToFit="1"/>
    </xf>
    <xf numFmtId="181" fontId="27" fillId="6" borderId="74" xfId="6" applyNumberFormat="1" applyFont="1" applyFill="1" applyBorder="1" applyAlignment="1">
      <alignment horizontal="right" shrinkToFit="1"/>
    </xf>
    <xf numFmtId="181" fontId="27" fillId="6" borderId="67" xfId="6" applyNumberFormat="1" applyFont="1" applyFill="1" applyBorder="1" applyAlignment="1">
      <alignment horizontal="right" shrinkToFit="1"/>
    </xf>
    <xf numFmtId="187" fontId="19" fillId="6" borderId="67" xfId="6" applyNumberFormat="1" applyFont="1" applyFill="1" applyBorder="1" applyAlignment="1">
      <alignment horizontal="right" vertical="center"/>
    </xf>
    <xf numFmtId="0" fontId="21" fillId="6" borderId="6" xfId="0" applyFont="1" applyFill="1" applyBorder="1" applyAlignment="1">
      <alignment vertical="center" wrapText="1"/>
    </xf>
    <xf numFmtId="181" fontId="27" fillId="6" borderId="45" xfId="6" applyNumberFormat="1" applyFont="1" applyFill="1" applyBorder="1" applyAlignment="1">
      <alignment horizontal="right" shrinkToFit="1"/>
    </xf>
    <xf numFmtId="183" fontId="27" fillId="6" borderId="45" xfId="6" applyNumberFormat="1" applyFont="1" applyFill="1" applyBorder="1" applyAlignment="1">
      <alignment horizontal="right" shrinkToFit="1"/>
    </xf>
    <xf numFmtId="183" fontId="27" fillId="6" borderId="48" xfId="6" applyNumberFormat="1" applyFont="1" applyFill="1" applyBorder="1" applyAlignment="1">
      <alignment horizontal="right" shrinkToFit="1"/>
    </xf>
    <xf numFmtId="181" fontId="27" fillId="6" borderId="60" xfId="6" applyNumberFormat="1" applyFont="1" applyFill="1" applyBorder="1" applyAlignment="1">
      <alignment horizontal="right" shrinkToFit="1"/>
    </xf>
    <xf numFmtId="182" fontId="27" fillId="6" borderId="45" xfId="6" applyNumberFormat="1" applyFont="1" applyFill="1" applyBorder="1" applyAlignment="1">
      <alignment horizontal="right" shrinkToFit="1"/>
    </xf>
    <xf numFmtId="187" fontId="19" fillId="6" borderId="18" xfId="6" applyNumberFormat="1" applyFont="1" applyFill="1" applyBorder="1" applyAlignment="1">
      <alignment horizontal="right" vertical="center"/>
    </xf>
    <xf numFmtId="179" fontId="23" fillId="0" borderId="76" xfId="0" applyNumberFormat="1" applyFont="1" applyBorder="1" applyAlignment="1">
      <alignment horizontal="center"/>
    </xf>
    <xf numFmtId="179" fontId="23" fillId="0" borderId="81" xfId="0" applyNumberFormat="1" applyFont="1" applyBorder="1"/>
    <xf numFmtId="179" fontId="23" fillId="0" borderId="71" xfId="0" applyNumberFormat="1" applyFont="1" applyBorder="1"/>
    <xf numFmtId="179" fontId="23" fillId="0" borderId="72" xfId="0" applyNumberFormat="1" applyFont="1" applyBorder="1"/>
    <xf numFmtId="179" fontId="23" fillId="0" borderId="10" xfId="0" applyNumberFormat="1" applyFont="1" applyBorder="1" applyAlignment="1">
      <alignment horizontal="center"/>
    </xf>
    <xf numFmtId="179" fontId="23" fillId="0" borderId="0" xfId="0" applyNumberFormat="1" applyFont="1" applyAlignment="1">
      <alignment horizontal="center"/>
    </xf>
    <xf numFmtId="179" fontId="23" fillId="0" borderId="10" xfId="0" applyNumberFormat="1" applyFont="1" applyBorder="1"/>
    <xf numFmtId="178" fontId="23" fillId="0" borderId="10" xfId="0" applyNumberFormat="1" applyFont="1" applyBorder="1"/>
    <xf numFmtId="0" fontId="0" fillId="0" borderId="0" xfId="0" applyAlignment="1">
      <alignment vertical="center"/>
    </xf>
    <xf numFmtId="0" fontId="23" fillId="0" borderId="0" xfId="0" applyFont="1" applyAlignment="1">
      <alignment horizontal="center" vertical="center"/>
    </xf>
    <xf numFmtId="9" fontId="16" fillId="0" borderId="0" xfId="0" quotePrefix="1" applyNumberFormat="1" applyFont="1" applyAlignment="1">
      <alignment horizontal="center" vertical="center"/>
    </xf>
    <xf numFmtId="180" fontId="23" fillId="0" borderId="28" xfId="0" applyNumberFormat="1" applyFont="1" applyBorder="1"/>
    <xf numFmtId="180" fontId="23" fillId="0" borderId="100" xfId="0" applyNumberFormat="1" applyFont="1" applyBorder="1"/>
    <xf numFmtId="180" fontId="23" fillId="0" borderId="24" xfId="0" quotePrefix="1" applyNumberFormat="1" applyFont="1" applyBorder="1" applyAlignment="1">
      <alignment horizontal="right"/>
    </xf>
    <xf numFmtId="180" fontId="23" fillId="0" borderId="25" xfId="0" applyNumberFormat="1" applyFont="1" applyBorder="1"/>
    <xf numFmtId="180" fontId="23" fillId="0" borderId="14" xfId="0" quotePrefix="1" applyNumberFormat="1" applyFont="1" applyBorder="1" applyAlignment="1">
      <alignment horizontal="right"/>
    </xf>
    <xf numFmtId="180" fontId="23" fillId="0" borderId="26" xfId="0" applyNumberFormat="1" applyFont="1" applyBorder="1"/>
    <xf numFmtId="180" fontId="23" fillId="0" borderId="27" xfId="0" applyNumberFormat="1" applyFont="1" applyBorder="1"/>
    <xf numFmtId="180" fontId="23" fillId="0" borderId="69" xfId="0" quotePrefix="1" applyNumberFormat="1" applyFont="1" applyBorder="1" applyAlignment="1">
      <alignment horizontal="right"/>
    </xf>
    <xf numFmtId="180" fontId="23" fillId="0" borderId="87" xfId="0" applyNumberFormat="1" applyFont="1" applyBorder="1"/>
    <xf numFmtId="180" fontId="23" fillId="0" borderId="11" xfId="0" quotePrefix="1" applyNumberFormat="1" applyFont="1" applyBorder="1"/>
    <xf numFmtId="180" fontId="23" fillId="0" borderId="85" xfId="0" quotePrefix="1" applyNumberFormat="1" applyFont="1" applyBorder="1"/>
    <xf numFmtId="180" fontId="23" fillId="0" borderId="84" xfId="0" applyNumberFormat="1" applyFont="1" applyBorder="1"/>
    <xf numFmtId="0" fontId="23" fillId="0" borderId="0" xfId="13" applyFont="1" applyAlignment="1">
      <alignment vertical="center"/>
    </xf>
    <xf numFmtId="181" fontId="27" fillId="0" borderId="74" xfId="6" applyNumberFormat="1" applyFont="1" applyFill="1" applyBorder="1" applyAlignment="1">
      <alignment horizontal="right"/>
    </xf>
    <xf numFmtId="181" fontId="27" fillId="0" borderId="67" xfId="6" applyNumberFormat="1" applyFont="1" applyFill="1" applyBorder="1" applyAlignment="1">
      <alignment horizontal="right"/>
    </xf>
    <xf numFmtId="181" fontId="24" fillId="0" borderId="76" xfId="6" applyNumberFormat="1" applyFont="1" applyFill="1" applyBorder="1" applyAlignment="1">
      <alignment horizontal="right"/>
    </xf>
    <xf numFmtId="181" fontId="24" fillId="0" borderId="71" xfId="6" applyNumberFormat="1" applyFont="1" applyFill="1" applyBorder="1" applyAlignment="1">
      <alignment horizontal="right"/>
    </xf>
    <xf numFmtId="181" fontId="24" fillId="0" borderId="77" xfId="6" applyNumberFormat="1" applyFont="1" applyFill="1" applyBorder="1" applyAlignment="1">
      <alignment horizontal="right"/>
    </xf>
    <xf numFmtId="181" fontId="18" fillId="0" borderId="71" xfId="6" applyNumberFormat="1" applyFont="1" applyFill="1" applyBorder="1" applyAlignment="1">
      <alignment horizontal="right"/>
    </xf>
    <xf numFmtId="181" fontId="24" fillId="0" borderId="66" xfId="6" applyNumberFormat="1" applyFont="1" applyFill="1" applyBorder="1" applyAlignment="1">
      <alignment horizontal="right"/>
    </xf>
    <xf numFmtId="181" fontId="27" fillId="0" borderId="79" xfId="6" applyNumberFormat="1" applyFont="1" applyFill="1" applyBorder="1" applyAlignment="1">
      <alignment horizontal="right"/>
    </xf>
    <xf numFmtId="181" fontId="27" fillId="0" borderId="76" xfId="6" applyNumberFormat="1" applyFont="1" applyFill="1" applyBorder="1" applyAlignment="1">
      <alignment horizontal="right"/>
    </xf>
    <xf numFmtId="181" fontId="27" fillId="0" borderId="71" xfId="6" applyNumberFormat="1" applyFont="1" applyFill="1" applyBorder="1" applyAlignment="1">
      <alignment horizontal="right"/>
    </xf>
    <xf numFmtId="9" fontId="16" fillId="0" borderId="0" xfId="14" applyFont="1" applyFill="1" applyAlignment="1"/>
    <xf numFmtId="9" fontId="16" fillId="0" borderId="0" xfId="14" applyFont="1" applyFill="1" applyAlignment="1">
      <alignment horizontal="right"/>
    </xf>
    <xf numFmtId="9" fontId="23" fillId="0" borderId="35" xfId="14" applyFont="1" applyFill="1" applyBorder="1" applyAlignment="1">
      <alignment horizontal="center"/>
    </xf>
    <xf numFmtId="9" fontId="23" fillId="0" borderId="30" xfId="14" applyFont="1" applyFill="1" applyBorder="1" applyAlignment="1">
      <alignment horizontal="center"/>
    </xf>
    <xf numFmtId="9" fontId="23" fillId="0" borderId="36" xfId="14" applyFont="1" applyFill="1" applyBorder="1" applyAlignment="1">
      <alignment horizontal="center"/>
    </xf>
    <xf numFmtId="9" fontId="23" fillId="0" borderId="0" xfId="14" applyFont="1" applyFill="1" applyBorder="1" applyAlignment="1"/>
    <xf numFmtId="9" fontId="5" fillId="0" borderId="0" xfId="14" applyFont="1" applyFill="1" applyBorder="1" applyAlignment="1">
      <alignment horizontal="center"/>
    </xf>
    <xf numFmtId="9" fontId="23" fillId="0" borderId="0" xfId="14" applyFont="1" applyFill="1" applyBorder="1" applyAlignment="1">
      <alignment horizontal="center"/>
    </xf>
    <xf numFmtId="9" fontId="23" fillId="0" borderId="0" xfId="14" applyFont="1" applyAlignment="1">
      <alignment vertical="center"/>
    </xf>
    <xf numFmtId="9" fontId="23" fillId="0" borderId="0" xfId="14" applyFont="1" applyAlignment="1">
      <alignment horizontal="right" vertical="center"/>
    </xf>
    <xf numFmtId="192" fontId="23" fillId="0" borderId="39" xfId="14" applyNumberFormat="1" applyFont="1" applyFill="1" applyBorder="1" applyAlignment="1"/>
    <xf numFmtId="192" fontId="23" fillId="0" borderId="37" xfId="14" applyNumberFormat="1" applyFont="1" applyFill="1" applyBorder="1" applyAlignment="1"/>
    <xf numFmtId="192" fontId="23" fillId="0" borderId="38" xfId="14" applyNumberFormat="1" applyFont="1" applyFill="1" applyBorder="1" applyAlignment="1"/>
    <xf numFmtId="192" fontId="23" fillId="0" borderId="39" xfId="0" applyNumberFormat="1" applyFont="1" applyBorder="1"/>
    <xf numFmtId="192" fontId="23" fillId="0" borderId="37" xfId="0" applyNumberFormat="1" applyFont="1" applyBorder="1"/>
    <xf numFmtId="192" fontId="23" fillId="0" borderId="38" xfId="0" applyNumberFormat="1" applyFont="1" applyBorder="1"/>
    <xf numFmtId="192" fontId="23" fillId="0" borderId="52" xfId="14" applyNumberFormat="1" applyFont="1" applyFill="1" applyBorder="1" applyAlignment="1"/>
    <xf numFmtId="192" fontId="23" fillId="0" borderId="26" xfId="14" applyNumberFormat="1" applyFont="1" applyFill="1" applyBorder="1" applyAlignment="1"/>
    <xf numFmtId="192" fontId="23" fillId="0" borderId="45" xfId="14" applyNumberFormat="1" applyFont="1" applyFill="1" applyBorder="1" applyAlignment="1"/>
    <xf numFmtId="192" fontId="23" fillId="0" borderId="52" xfId="0" applyNumberFormat="1" applyFont="1" applyBorder="1"/>
    <xf numFmtId="192" fontId="23" fillId="0" borderId="26" xfId="0" applyNumberFormat="1" applyFont="1" applyBorder="1"/>
    <xf numFmtId="192" fontId="23" fillId="0" borderId="45" xfId="0" applyNumberFormat="1" applyFont="1" applyBorder="1"/>
    <xf numFmtId="192" fontId="23" fillId="0" borderId="41" xfId="14" applyNumberFormat="1" applyFont="1" applyFill="1" applyBorder="1" applyAlignment="1"/>
    <xf numFmtId="192" fontId="23" fillId="0" borderId="31" xfId="14" applyNumberFormat="1" applyFont="1" applyFill="1" applyBorder="1" applyAlignment="1"/>
    <xf numFmtId="192" fontId="23" fillId="0" borderId="40" xfId="14" applyNumberFormat="1" applyFont="1" applyFill="1" applyBorder="1" applyAlignment="1"/>
    <xf numFmtId="192" fontId="23" fillId="0" borderId="41" xfId="0" applyNumberFormat="1" applyFont="1" applyBorder="1"/>
    <xf numFmtId="192" fontId="23" fillId="0" borderId="31" xfId="0" applyNumberFormat="1" applyFont="1" applyBorder="1"/>
    <xf numFmtId="192" fontId="23" fillId="0" borderId="40" xfId="0" applyNumberFormat="1" applyFont="1" applyBorder="1"/>
    <xf numFmtId="192" fontId="23" fillId="0" borderId="43" xfId="14" applyNumberFormat="1" applyFont="1" applyFill="1" applyBorder="1" applyAlignment="1"/>
    <xf numFmtId="192" fontId="23" fillId="0" borderId="34" xfId="14" applyNumberFormat="1" applyFont="1" applyFill="1" applyBorder="1" applyAlignment="1"/>
    <xf numFmtId="192" fontId="23" fillId="0" borderId="42" xfId="14" applyNumberFormat="1" applyFont="1" applyFill="1" applyBorder="1" applyAlignment="1"/>
    <xf numFmtId="192" fontId="23" fillId="0" borderId="43" xfId="0" applyNumberFormat="1" applyFont="1" applyBorder="1"/>
    <xf numFmtId="192" fontId="23" fillId="0" borderId="34" xfId="0" applyNumberFormat="1" applyFont="1" applyBorder="1"/>
    <xf numFmtId="192" fontId="23" fillId="0" borderId="42" xfId="0" applyNumberFormat="1" applyFont="1" applyBorder="1"/>
    <xf numFmtId="186" fontId="27" fillId="0" borderId="45" xfId="6" applyNumberFormat="1" applyFont="1" applyFill="1" applyBorder="1" applyAlignment="1">
      <alignment horizontal="right" shrinkToFit="1"/>
    </xf>
    <xf numFmtId="187" fontId="27" fillId="0" borderId="45" xfId="6" applyNumberFormat="1" applyFont="1" applyFill="1" applyBorder="1" applyAlignment="1">
      <alignment horizontal="right" shrinkToFit="1"/>
    </xf>
    <xf numFmtId="188" fontId="27" fillId="0" borderId="45" xfId="6" applyNumberFormat="1" applyFont="1" applyFill="1" applyBorder="1" applyAlignment="1">
      <alignment horizontal="right" shrinkToFit="1"/>
    </xf>
    <xf numFmtId="191" fontId="27" fillId="0" borderId="27" xfId="6" applyNumberFormat="1" applyFont="1" applyFill="1" applyBorder="1" applyAlignment="1">
      <alignment horizontal="right" shrinkToFit="1"/>
    </xf>
    <xf numFmtId="0" fontId="23" fillId="0" borderId="24" xfId="0" applyFont="1" applyBorder="1" applyAlignment="1">
      <alignment vertical="top" wrapText="1"/>
    </xf>
    <xf numFmtId="179" fontId="51" fillId="0" borderId="83" xfId="8" applyNumberFormat="1" applyFont="1" applyBorder="1" applyAlignment="1">
      <alignment horizontal="right"/>
    </xf>
    <xf numFmtId="189" fontId="51" fillId="0" borderId="26" xfId="8" applyNumberFormat="1" applyFont="1" applyBorder="1" applyAlignment="1">
      <alignment horizontal="right"/>
    </xf>
    <xf numFmtId="189" fontId="51" fillId="0" borderId="83" xfId="8" applyNumberFormat="1" applyFont="1" applyBorder="1" applyAlignment="1">
      <alignment horizontal="right"/>
    </xf>
    <xf numFmtId="179" fontId="52" fillId="0" borderId="30" xfId="8" applyNumberFormat="1" applyFont="1" applyBorder="1" applyAlignment="1">
      <alignment horizontal="right"/>
    </xf>
    <xf numFmtId="179" fontId="52" fillId="0" borderId="25" xfId="8" applyNumberFormat="1" applyFont="1" applyBorder="1" applyAlignment="1">
      <alignment horizontal="right"/>
    </xf>
    <xf numFmtId="179" fontId="51" fillId="0" borderId="26" xfId="8" applyNumberFormat="1" applyFont="1" applyBorder="1" applyAlignment="1">
      <alignment horizontal="right"/>
    </xf>
    <xf numFmtId="179" fontId="51" fillId="0" borderId="25" xfId="8" applyNumberFormat="1" applyFont="1" applyBorder="1" applyAlignment="1">
      <alignment horizontal="right"/>
    </xf>
    <xf numFmtId="177" fontId="52" fillId="0" borderId="25" xfId="12" applyNumberFormat="1" applyFont="1" applyBorder="1" applyAlignment="1">
      <alignment horizontal="right"/>
    </xf>
    <xf numFmtId="177" fontId="52" fillId="0" borderId="34" xfId="12" applyNumberFormat="1" applyFont="1" applyBorder="1" applyAlignment="1">
      <alignment horizontal="right"/>
    </xf>
    <xf numFmtId="0" fontId="55" fillId="0" borderId="18" xfId="0" applyFont="1" applyBorder="1" applyAlignment="1">
      <alignment wrapText="1"/>
    </xf>
    <xf numFmtId="193" fontId="16" fillId="0" borderId="0" xfId="14" applyNumberFormat="1" applyFont="1" applyFill="1" applyAlignment="1"/>
    <xf numFmtId="192" fontId="23" fillId="0" borderId="24" xfId="14" quotePrefix="1" applyNumberFormat="1" applyFont="1" applyFill="1" applyBorder="1" applyAlignment="1">
      <alignment horizontal="right"/>
    </xf>
    <xf numFmtId="192" fontId="23" fillId="0" borderId="25" xfId="14" applyNumberFormat="1" applyFont="1" applyFill="1" applyBorder="1" applyAlignment="1">
      <alignment horizontal="right"/>
    </xf>
    <xf numFmtId="192" fontId="23" fillId="0" borderId="14" xfId="14" quotePrefix="1" applyNumberFormat="1" applyFont="1" applyFill="1" applyBorder="1" applyAlignment="1">
      <alignment horizontal="right"/>
    </xf>
    <xf numFmtId="192" fontId="23" fillId="0" borderId="26" xfId="14" applyNumberFormat="1" applyFont="1" applyFill="1" applyBorder="1" applyAlignment="1">
      <alignment horizontal="right"/>
    </xf>
    <xf numFmtId="192" fontId="23" fillId="0" borderId="69" xfId="14" quotePrefix="1" applyNumberFormat="1" applyFont="1" applyFill="1" applyBorder="1" applyAlignment="1">
      <alignment horizontal="right"/>
    </xf>
    <xf numFmtId="192" fontId="23" fillId="0" borderId="87" xfId="14" applyNumberFormat="1" applyFont="1" applyFill="1" applyBorder="1" applyAlignment="1">
      <alignment horizontal="right"/>
    </xf>
    <xf numFmtId="192" fontId="23" fillId="0" borderId="17" xfId="14" quotePrefix="1" applyNumberFormat="1" applyFont="1" applyFill="1" applyBorder="1" applyAlignment="1">
      <alignment horizontal="right"/>
    </xf>
    <xf numFmtId="192" fontId="23" fillId="0" borderId="18" xfId="14" quotePrefix="1" applyNumberFormat="1" applyFont="1" applyFill="1" applyBorder="1" applyAlignment="1">
      <alignment horizontal="right"/>
    </xf>
    <xf numFmtId="192" fontId="23" fillId="0" borderId="88" xfId="14" quotePrefix="1" applyNumberFormat="1" applyFont="1" applyFill="1" applyBorder="1" applyAlignment="1">
      <alignment horizontal="right"/>
    </xf>
    <xf numFmtId="192" fontId="23" fillId="0" borderId="28" xfId="14" applyNumberFormat="1" applyFont="1" applyFill="1" applyBorder="1" applyAlignment="1"/>
    <xf numFmtId="192" fontId="23" fillId="0" borderId="100" xfId="14" applyNumberFormat="1" applyFont="1" applyFill="1" applyBorder="1" applyAlignment="1"/>
    <xf numFmtId="192" fontId="23" fillId="0" borderId="101" xfId="14" applyNumberFormat="1" applyFont="1" applyFill="1" applyBorder="1" applyAlignment="1"/>
    <xf numFmtId="192" fontId="23" fillId="0" borderId="85" xfId="14" applyNumberFormat="1" applyFont="1" applyFill="1" applyBorder="1" applyAlignment="1"/>
    <xf numFmtId="192" fontId="23" fillId="0" borderId="68" xfId="14" applyNumberFormat="1" applyFont="1" applyFill="1" applyBorder="1" applyAlignment="1"/>
    <xf numFmtId="193" fontId="23" fillId="0" borderId="0" xfId="14" applyNumberFormat="1" applyFont="1" applyFill="1" applyBorder="1" applyAlignment="1"/>
    <xf numFmtId="0" fontId="55" fillId="0" borderId="14" xfId="0" applyFont="1" applyBorder="1" applyAlignment="1">
      <alignment wrapText="1"/>
    </xf>
    <xf numFmtId="0" fontId="55" fillId="0" borderId="24" xfId="0" applyFont="1" applyBorder="1" applyAlignment="1">
      <alignment wrapText="1"/>
    </xf>
    <xf numFmtId="0" fontId="61" fillId="0" borderId="0" xfId="0" applyFont="1"/>
    <xf numFmtId="0" fontId="55" fillId="0" borderId="24" xfId="0" applyFont="1" applyBorder="1"/>
    <xf numFmtId="0" fontId="62" fillId="0" borderId="24" xfId="0" applyFont="1" applyBorder="1"/>
    <xf numFmtId="179" fontId="24" fillId="0" borderId="25" xfId="6" applyNumberFormat="1" applyFont="1" applyFill="1" applyBorder="1" applyAlignment="1">
      <alignment horizontal="right"/>
    </xf>
    <xf numFmtId="179" fontId="24" fillId="0" borderId="74" xfId="6" applyNumberFormat="1" applyFont="1" applyFill="1" applyBorder="1" applyAlignment="1">
      <alignment horizontal="right"/>
    </xf>
    <xf numFmtId="181" fontId="24" fillId="0" borderId="74" xfId="6" applyNumberFormat="1" applyFont="1" applyFill="1" applyBorder="1" applyAlignment="1">
      <alignment horizontal="right"/>
    </xf>
    <xf numFmtId="181" fontId="24" fillId="0" borderId="25" xfId="6" applyNumberFormat="1" applyFont="1" applyFill="1" applyBorder="1" applyAlignment="1">
      <alignment horizontal="right"/>
    </xf>
    <xf numFmtId="181" fontId="27" fillId="0" borderId="32" xfId="6" applyNumberFormat="1" applyFont="1" applyFill="1" applyBorder="1" applyAlignment="1">
      <alignment horizontal="right"/>
    </xf>
    <xf numFmtId="181" fontId="27" fillId="0" borderId="83" xfId="6" applyNumberFormat="1" applyFont="1" applyFill="1" applyBorder="1" applyAlignment="1">
      <alignment horizontal="right"/>
    </xf>
    <xf numFmtId="181" fontId="27" fillId="0" borderId="30" xfId="6" applyNumberFormat="1" applyFont="1" applyFill="1" applyBorder="1" applyAlignment="1">
      <alignment horizontal="right"/>
    </xf>
    <xf numFmtId="181" fontId="27" fillId="0" borderId="31" xfId="6" applyNumberFormat="1" applyFont="1" applyFill="1" applyBorder="1" applyAlignment="1">
      <alignment horizontal="right"/>
    </xf>
    <xf numFmtId="189" fontId="27" fillId="0" borderId="26" xfId="7" applyNumberFormat="1" applyFont="1" applyFill="1" applyBorder="1" applyAlignment="1">
      <alignment horizontal="right" shrinkToFit="1"/>
    </xf>
    <xf numFmtId="189" fontId="27" fillId="0" borderId="83" xfId="7" applyNumberFormat="1" applyFont="1" applyFill="1" applyBorder="1" applyAlignment="1">
      <alignment horizontal="right" shrinkToFit="1"/>
    </xf>
    <xf numFmtId="189" fontId="25" fillId="0" borderId="30" xfId="7" applyNumberFormat="1" applyFont="1" applyFill="1" applyBorder="1" applyAlignment="1">
      <alignment horizontal="right" shrinkToFit="1"/>
    </xf>
    <xf numFmtId="179" fontId="25" fillId="0" borderId="30" xfId="7" applyNumberFormat="1" applyFont="1" applyFill="1" applyBorder="1" applyAlignment="1">
      <alignment horizontal="right" shrinkToFit="1"/>
    </xf>
    <xf numFmtId="179" fontId="27" fillId="0" borderId="26" xfId="7" applyNumberFormat="1" applyFont="1" applyFill="1" applyBorder="1" applyAlignment="1">
      <alignment horizontal="right"/>
    </xf>
    <xf numFmtId="179" fontId="27" fillId="0" borderId="26" xfId="7" applyNumberFormat="1" applyFont="1" applyFill="1" applyBorder="1" applyAlignment="1">
      <alignment horizontal="right" shrinkToFit="1"/>
    </xf>
    <xf numFmtId="179" fontId="27" fillId="0" borderId="83" xfId="7" applyNumberFormat="1" applyFont="1" applyFill="1" applyBorder="1" applyAlignment="1">
      <alignment horizontal="right" shrinkToFit="1"/>
    </xf>
    <xf numFmtId="189" fontId="25" fillId="0" borderId="26" xfId="7" applyNumberFormat="1" applyFont="1" applyFill="1" applyBorder="1" applyAlignment="1">
      <alignment horizontal="right" shrinkToFit="1"/>
    </xf>
    <xf numFmtId="0" fontId="61" fillId="0" borderId="0" xfId="0" applyFont="1" applyAlignment="1">
      <alignment horizontal="right" vertical="center"/>
    </xf>
    <xf numFmtId="185" fontId="27" fillId="0" borderId="70" xfId="6" applyNumberFormat="1" applyFont="1" applyFill="1" applyBorder="1" applyAlignment="1">
      <alignment horizontal="right" shrinkToFit="1"/>
    </xf>
    <xf numFmtId="178" fontId="19" fillId="6" borderId="56" xfId="6" applyNumberFormat="1" applyFont="1" applyFill="1" applyBorder="1" applyAlignment="1">
      <alignment horizontal="right" vertical="center"/>
    </xf>
    <xf numFmtId="178" fontId="19" fillId="6" borderId="45" xfId="6" applyNumberFormat="1" applyFont="1" applyFill="1" applyBorder="1" applyAlignment="1">
      <alignment horizontal="right" vertical="center"/>
    </xf>
    <xf numFmtId="49" fontId="27" fillId="0" borderId="104" xfId="0" applyNumberFormat="1" applyFont="1" applyBorder="1" applyAlignment="1">
      <alignment horizontal="center" vertical="center" wrapText="1" shrinkToFit="1"/>
    </xf>
    <xf numFmtId="185" fontId="27" fillId="0" borderId="52" xfId="6" applyNumberFormat="1" applyFont="1" applyFill="1" applyBorder="1" applyAlignment="1">
      <alignment horizontal="right" shrinkToFit="1"/>
    </xf>
    <xf numFmtId="186" fontId="27" fillId="0" borderId="52" xfId="6" applyNumberFormat="1" applyFont="1" applyFill="1" applyBorder="1" applyAlignment="1">
      <alignment horizontal="right" shrinkToFit="1"/>
    </xf>
    <xf numFmtId="182" fontId="27" fillId="0" borderId="52" xfId="6" applyNumberFormat="1" applyFont="1" applyFill="1" applyBorder="1" applyAlignment="1">
      <alignment horizontal="right" shrinkToFit="1"/>
    </xf>
    <xf numFmtId="187" fontId="27" fillId="0" borderId="52" xfId="6" applyNumberFormat="1" applyFont="1" applyFill="1" applyBorder="1" applyAlignment="1">
      <alignment horizontal="right" shrinkToFit="1"/>
    </xf>
    <xf numFmtId="188" fontId="27" fillId="0" borderId="52" xfId="6" applyNumberFormat="1" applyFont="1" applyFill="1" applyBorder="1" applyAlignment="1">
      <alignment horizontal="right" shrinkToFit="1"/>
    </xf>
    <xf numFmtId="182" fontId="27" fillId="0" borderId="105" xfId="6" applyNumberFormat="1" applyFont="1" applyFill="1" applyBorder="1" applyAlignment="1">
      <alignment horizontal="right" shrinkToFit="1"/>
    </xf>
    <xf numFmtId="0" fontId="27" fillId="0" borderId="56" xfId="6" applyNumberFormat="1" applyFont="1" applyFill="1" applyBorder="1" applyAlignment="1">
      <alignment horizontal="right" shrinkToFit="1"/>
    </xf>
    <xf numFmtId="179" fontId="25" fillId="0" borderId="37" xfId="7" applyNumberFormat="1" applyFont="1" applyFill="1" applyBorder="1" applyAlignment="1">
      <alignment horizontal="right" shrinkToFit="1"/>
    </xf>
    <xf numFmtId="181" fontId="24" fillId="0" borderId="106" xfId="6" applyNumberFormat="1" applyFont="1" applyFill="1" applyBorder="1" applyAlignment="1">
      <alignment horizontal="right"/>
    </xf>
    <xf numFmtId="181" fontId="18" fillId="0" borderId="106" xfId="6" applyNumberFormat="1" applyFont="1" applyFill="1" applyBorder="1" applyAlignment="1">
      <alignment horizontal="right"/>
    </xf>
    <xf numFmtId="49" fontId="27" fillId="0" borderId="44" xfId="0" applyNumberFormat="1" applyFont="1" applyBorder="1" applyAlignment="1">
      <alignment horizontal="center" vertical="center" wrapText="1" shrinkToFit="1"/>
    </xf>
    <xf numFmtId="185" fontId="27" fillId="0" borderId="26" xfId="6" applyNumberFormat="1" applyFont="1" applyFill="1" applyBorder="1" applyAlignment="1">
      <alignment horizontal="right" shrinkToFit="1"/>
    </xf>
    <xf numFmtId="186" fontId="27" fillId="0" borderId="26" xfId="6" applyNumberFormat="1" applyFont="1" applyFill="1" applyBorder="1" applyAlignment="1">
      <alignment horizontal="right" shrinkToFit="1"/>
    </xf>
    <xf numFmtId="178" fontId="55" fillId="0" borderId="14" xfId="0" applyNumberFormat="1" applyFont="1" applyBorder="1"/>
    <xf numFmtId="0" fontId="23" fillId="0" borderId="0" xfId="0" applyFont="1" applyAlignment="1">
      <alignment horizontal="left" vertical="center"/>
    </xf>
    <xf numFmtId="186" fontId="27" fillId="0" borderId="14" xfId="6" applyNumberFormat="1" applyFont="1" applyFill="1" applyBorder="1" applyAlignment="1">
      <alignment horizontal="right" shrinkToFit="1"/>
    </xf>
    <xf numFmtId="0" fontId="23" fillId="0" borderId="0" xfId="0" applyFont="1" applyAlignment="1">
      <alignment horizontal="left" vertical="top" wrapText="1"/>
    </xf>
    <xf numFmtId="179" fontId="25" fillId="0" borderId="30" xfId="7" applyNumberFormat="1" applyFont="1" applyBorder="1" applyAlignment="1">
      <alignment horizontal="right" shrinkToFit="1"/>
    </xf>
    <xf numFmtId="189" fontId="25" fillId="0" borderId="30" xfId="7" applyNumberFormat="1" applyFont="1" applyBorder="1" applyAlignment="1">
      <alignment horizontal="right" shrinkToFit="1"/>
    </xf>
    <xf numFmtId="179" fontId="25" fillId="0" borderId="30" xfId="11" applyNumberFormat="1" applyFont="1" applyBorder="1" applyAlignment="1">
      <alignment horizontal="right" shrinkToFit="1"/>
    </xf>
    <xf numFmtId="179" fontId="18" fillId="0" borderId="66" xfId="6" applyNumberFormat="1" applyFont="1" applyFill="1" applyBorder="1" applyAlignment="1"/>
    <xf numFmtId="179" fontId="18" fillId="0" borderId="29" xfId="6" applyNumberFormat="1" applyFont="1" applyBorder="1"/>
    <xf numFmtId="179" fontId="18" fillId="0" borderId="25" xfId="6" applyNumberFormat="1" applyFont="1" applyBorder="1" applyAlignment="1">
      <alignment horizontal="right"/>
    </xf>
    <xf numFmtId="179" fontId="18" fillId="0" borderId="26" xfId="6" applyNumberFormat="1" applyFont="1" applyBorder="1" applyAlignment="1">
      <alignment horizontal="right"/>
    </xf>
    <xf numFmtId="179" fontId="18" fillId="0" borderId="32" xfId="6" applyNumberFormat="1" applyFont="1" applyBorder="1" applyAlignment="1">
      <alignment horizontal="right"/>
    </xf>
    <xf numFmtId="179" fontId="18" fillId="0" borderId="85" xfId="6" applyNumberFormat="1" applyFont="1" applyBorder="1" applyAlignment="1">
      <alignment horizontal="right"/>
    </xf>
    <xf numFmtId="179" fontId="18" fillId="0" borderId="31" xfId="6" applyNumberFormat="1" applyFont="1" applyBorder="1" applyAlignment="1">
      <alignment horizontal="right"/>
    </xf>
    <xf numFmtId="179" fontId="24" fillId="0" borderId="29" xfId="6" applyNumberFormat="1" applyFont="1" applyBorder="1" applyAlignment="1">
      <alignment horizontal="right"/>
    </xf>
    <xf numFmtId="179" fontId="61" fillId="0" borderId="25" xfId="6" applyNumberFormat="1" applyFont="1" applyBorder="1" applyAlignment="1">
      <alignment horizontal="right"/>
    </xf>
    <xf numFmtId="179" fontId="18" fillId="0" borderId="83" xfId="6" applyNumberFormat="1" applyFont="1" applyBorder="1" applyAlignment="1">
      <alignment horizontal="right"/>
    </xf>
    <xf numFmtId="179" fontId="24" fillId="0" borderId="85" xfId="6" applyNumberFormat="1" applyFont="1" applyBorder="1" applyAlignment="1">
      <alignment horizontal="right"/>
    </xf>
    <xf numFmtId="179" fontId="18" fillId="0" borderId="26" xfId="6" quotePrefix="1" applyNumberFormat="1" applyFont="1" applyBorder="1" applyAlignment="1">
      <alignment horizontal="right"/>
    </xf>
    <xf numFmtId="179" fontId="24" fillId="0" borderId="30" xfId="6" applyNumberFormat="1" applyFont="1" applyBorder="1" applyAlignment="1">
      <alignment horizontal="right"/>
    </xf>
    <xf numFmtId="179" fontId="18" fillId="0" borderId="30" xfId="6" applyNumberFormat="1" applyFont="1" applyBorder="1" applyAlignment="1">
      <alignment horizontal="right"/>
    </xf>
    <xf numFmtId="179" fontId="24" fillId="0" borderId="95" xfId="6" applyNumberFormat="1" applyFont="1" applyBorder="1" applyAlignment="1">
      <alignment horizontal="right"/>
    </xf>
    <xf numFmtId="179" fontId="18" fillId="0" borderId="29" xfId="6" applyNumberFormat="1" applyFont="1" applyBorder="1" applyAlignment="1">
      <alignment horizontal="right"/>
    </xf>
    <xf numFmtId="178" fontId="19" fillId="6" borderId="26" xfId="6" applyNumberFormat="1" applyFont="1" applyFill="1" applyBorder="1" applyAlignment="1">
      <alignment horizontal="right" vertical="center"/>
    </xf>
    <xf numFmtId="176" fontId="16" fillId="0" borderId="0" xfId="6" applyNumberFormat="1" applyFont="1" applyAlignment="1">
      <alignment horizontal="right"/>
    </xf>
    <xf numFmtId="176" fontId="16" fillId="0" borderId="0" xfId="6" applyNumberFormat="1" applyFont="1"/>
    <xf numFmtId="179" fontId="19" fillId="0" borderId="0" xfId="6" applyNumberFormat="1" applyFont="1" applyAlignment="1">
      <alignment horizontal="right"/>
    </xf>
    <xf numFmtId="179" fontId="19" fillId="0" borderId="0" xfId="6" applyNumberFormat="1" applyFont="1"/>
    <xf numFmtId="179" fontId="19" fillId="0" borderId="3" xfId="6" applyNumberFormat="1" applyFont="1" applyBorder="1" applyAlignment="1">
      <alignment horizontal="right"/>
    </xf>
    <xf numFmtId="176" fontId="20" fillId="0" borderId="4" xfId="6" applyNumberFormat="1" applyFont="1" applyBorder="1" applyAlignment="1">
      <alignment vertical="center"/>
    </xf>
    <xf numFmtId="0" fontId="0" fillId="0" borderId="0" xfId="0" applyAlignment="1">
      <alignment vertical="center" wrapText="1"/>
    </xf>
    <xf numFmtId="0" fontId="21" fillId="0" borderId="22" xfId="0" applyFont="1" applyBorder="1" applyAlignment="1">
      <alignment vertical="center" wrapText="1"/>
    </xf>
    <xf numFmtId="178" fontId="19" fillId="0" borderId="70" xfId="6" applyNumberFormat="1" applyFont="1" applyBorder="1" applyAlignment="1">
      <alignment horizontal="right" vertical="center"/>
    </xf>
    <xf numFmtId="178" fontId="19" fillId="0" borderId="37" xfId="6" applyNumberFormat="1" applyFont="1" applyBorder="1" applyAlignment="1">
      <alignment horizontal="right" vertical="center"/>
    </xf>
    <xf numFmtId="178" fontId="19" fillId="0" borderId="39" xfId="6" applyNumberFormat="1" applyFont="1" applyBorder="1" applyAlignment="1">
      <alignment horizontal="right" vertical="center"/>
    </xf>
    <xf numFmtId="178" fontId="19" fillId="0" borderId="81" xfId="6" applyNumberFormat="1" applyFont="1" applyBorder="1" applyAlignment="1">
      <alignment horizontal="right" vertical="center"/>
    </xf>
    <xf numFmtId="178" fontId="19" fillId="0" borderId="38" xfId="6" applyNumberFormat="1" applyFont="1" applyBorder="1" applyAlignment="1">
      <alignment horizontal="right" vertical="center"/>
    </xf>
    <xf numFmtId="181" fontId="19" fillId="0" borderId="0" xfId="6" applyNumberFormat="1" applyFont="1" applyAlignment="1">
      <alignment horizontal="right" vertical="center"/>
    </xf>
    <xf numFmtId="178" fontId="19" fillId="0" borderId="56" xfId="6" applyNumberFormat="1" applyFont="1" applyBorder="1" applyAlignment="1">
      <alignment horizontal="right" vertical="center"/>
    </xf>
    <xf numFmtId="178" fontId="19" fillId="0" borderId="26" xfId="6" applyNumberFormat="1" applyFont="1" applyBorder="1" applyAlignment="1">
      <alignment horizontal="right" vertical="center"/>
    </xf>
    <xf numFmtId="178" fontId="19" fillId="0" borderId="52" xfId="6" applyNumberFormat="1" applyFont="1" applyBorder="1" applyAlignment="1">
      <alignment horizontal="right" vertical="center"/>
    </xf>
    <xf numFmtId="178" fontId="19" fillId="0" borderId="67" xfId="6" applyNumberFormat="1" applyFont="1" applyBorder="1" applyAlignment="1">
      <alignment horizontal="right" vertical="center"/>
    </xf>
    <xf numFmtId="178" fontId="19" fillId="0" borderId="45" xfId="6" applyNumberFormat="1" applyFont="1" applyBorder="1" applyAlignment="1">
      <alignment horizontal="right" vertical="center"/>
    </xf>
    <xf numFmtId="178" fontId="19" fillId="6" borderId="52" xfId="6" applyNumberFormat="1" applyFont="1" applyFill="1" applyBorder="1" applyAlignment="1">
      <alignment horizontal="right" vertical="center"/>
    </xf>
    <xf numFmtId="178" fontId="19" fillId="6" borderId="67" xfId="6" applyNumberFormat="1" applyFont="1" applyFill="1" applyBorder="1" applyAlignment="1">
      <alignment horizontal="right" vertical="center"/>
    </xf>
    <xf numFmtId="178" fontId="19" fillId="0" borderId="58" xfId="6" applyNumberFormat="1" applyFont="1" applyBorder="1" applyAlignment="1">
      <alignment horizontal="right" vertical="center"/>
    </xf>
    <xf numFmtId="178" fontId="19" fillId="0" borderId="31" xfId="6" applyNumberFormat="1" applyFont="1" applyBorder="1" applyAlignment="1">
      <alignment horizontal="right" vertical="center"/>
    </xf>
    <xf numFmtId="178" fontId="19" fillId="0" borderId="41" xfId="6" applyNumberFormat="1" applyFont="1" applyBorder="1" applyAlignment="1">
      <alignment horizontal="right" vertical="center"/>
    </xf>
    <xf numFmtId="178" fontId="19" fillId="0" borderId="71" xfId="6" applyNumberFormat="1" applyFont="1" applyBorder="1" applyAlignment="1">
      <alignment horizontal="right" vertical="center"/>
    </xf>
    <xf numFmtId="178" fontId="19" fillId="0" borderId="40" xfId="6" applyNumberFormat="1" applyFont="1" applyBorder="1" applyAlignment="1">
      <alignment horizontal="right" vertical="center"/>
    </xf>
    <xf numFmtId="178" fontId="19" fillId="0" borderId="57" xfId="6" applyNumberFormat="1" applyFont="1" applyBorder="1" applyAlignment="1">
      <alignment horizontal="right" vertical="center"/>
    </xf>
    <xf numFmtId="178" fontId="19" fillId="0" borderId="34" xfId="6" applyNumberFormat="1" applyFont="1" applyBorder="1" applyAlignment="1">
      <alignment horizontal="right" vertical="center"/>
    </xf>
    <xf numFmtId="178" fontId="19" fillId="0" borderId="43" xfId="6" applyNumberFormat="1" applyFont="1" applyBorder="1" applyAlignment="1">
      <alignment horizontal="right" vertical="center"/>
    </xf>
    <xf numFmtId="178" fontId="19" fillId="0" borderId="72" xfId="6" applyNumberFormat="1" applyFont="1" applyBorder="1" applyAlignment="1">
      <alignment horizontal="right" vertical="center"/>
    </xf>
    <xf numFmtId="178" fontId="19" fillId="0" borderId="42" xfId="6" applyNumberFormat="1" applyFont="1" applyBorder="1" applyAlignment="1">
      <alignment horizontal="right" vertical="center"/>
    </xf>
    <xf numFmtId="0" fontId="9" fillId="0" borderId="0" xfId="0" applyFont="1" applyAlignment="1">
      <alignment horizontal="left" vertical="top" wrapText="1"/>
    </xf>
    <xf numFmtId="179" fontId="16" fillId="0" borderId="0" xfId="6" applyNumberFormat="1" applyFont="1" applyAlignment="1">
      <alignment horizontal="right"/>
    </xf>
    <xf numFmtId="179" fontId="16" fillId="0" borderId="0" xfId="6" applyNumberFormat="1" applyFont="1"/>
    <xf numFmtId="178" fontId="19" fillId="0" borderId="38" xfId="0" applyNumberFormat="1" applyFont="1" applyBorder="1" applyAlignment="1">
      <alignment vertical="center"/>
    </xf>
    <xf numFmtId="178" fontId="19" fillId="0" borderId="91" xfId="6" applyNumberFormat="1" applyFont="1" applyBorder="1" applyAlignment="1">
      <alignment horizontal="right" vertical="center"/>
    </xf>
    <xf numFmtId="178" fontId="19" fillId="0" borderId="0" xfId="6" applyNumberFormat="1" applyFont="1" applyAlignment="1">
      <alignment horizontal="right" vertical="center"/>
    </xf>
    <xf numFmtId="178" fontId="19" fillId="0" borderId="45" xfId="0" applyNumberFormat="1" applyFont="1" applyBorder="1" applyAlignment="1">
      <alignment vertical="center"/>
    </xf>
    <xf numFmtId="178" fontId="19" fillId="0" borderId="18" xfId="6" applyNumberFormat="1" applyFont="1" applyBorder="1" applyAlignment="1">
      <alignment horizontal="right" vertical="center"/>
    </xf>
    <xf numFmtId="178" fontId="19" fillId="0" borderId="62" xfId="0" applyNumberFormat="1" applyFont="1" applyBorder="1" applyAlignment="1">
      <alignment vertical="center"/>
    </xf>
    <xf numFmtId="178" fontId="19" fillId="0" borderId="42" xfId="0" applyNumberFormat="1" applyFont="1" applyBorder="1" applyAlignment="1">
      <alignment vertical="center"/>
    </xf>
    <xf numFmtId="178" fontId="19" fillId="0" borderId="13" xfId="6" applyNumberFormat="1" applyFont="1" applyBorder="1" applyAlignment="1">
      <alignment horizontal="right" vertical="center"/>
    </xf>
    <xf numFmtId="0" fontId="21" fillId="0" borderId="0" xfId="0" applyFont="1" applyAlignment="1">
      <alignment vertical="top" wrapText="1"/>
    </xf>
    <xf numFmtId="0" fontId="19" fillId="0" borderId="0" xfId="0" applyFont="1" applyAlignment="1">
      <alignment vertical="top"/>
    </xf>
    <xf numFmtId="0" fontId="53" fillId="0" borderId="0" xfId="0" applyFont="1" applyAlignment="1">
      <alignment horizontal="left" vertical="top" wrapText="1"/>
    </xf>
    <xf numFmtId="178" fontId="19" fillId="0" borderId="16" xfId="6" applyNumberFormat="1" applyFont="1" applyBorder="1" applyAlignment="1">
      <alignment horizontal="right" vertical="center"/>
    </xf>
    <xf numFmtId="178" fontId="19" fillId="0" borderId="66" xfId="6" applyNumberFormat="1" applyFont="1" applyBorder="1" applyAlignment="1">
      <alignment horizontal="right" vertical="center"/>
    </xf>
    <xf numFmtId="178" fontId="19" fillId="0" borderId="53" xfId="6" applyNumberFormat="1" applyFont="1" applyBorder="1" applyAlignment="1">
      <alignment horizontal="right" vertical="center"/>
    </xf>
    <xf numFmtId="178" fontId="19" fillId="0" borderId="14" xfId="6" applyNumberFormat="1" applyFont="1" applyBorder="1" applyAlignment="1">
      <alignment horizontal="right" vertical="center"/>
    </xf>
    <xf numFmtId="178" fontId="19" fillId="0" borderId="10" xfId="6" applyNumberFormat="1" applyFont="1" applyBorder="1" applyAlignment="1">
      <alignment horizontal="right" vertical="center"/>
    </xf>
    <xf numFmtId="178" fontId="19" fillId="0" borderId="69" xfId="6" applyNumberFormat="1" applyFont="1" applyBorder="1" applyAlignment="1">
      <alignment horizontal="right" vertical="center"/>
    </xf>
    <xf numFmtId="178" fontId="19" fillId="0" borderId="73" xfId="6" applyNumberFormat="1" applyFont="1" applyBorder="1" applyAlignment="1">
      <alignment horizontal="right" vertical="center"/>
    </xf>
    <xf numFmtId="178" fontId="19" fillId="0" borderId="20" xfId="6" applyNumberFormat="1" applyFont="1" applyBorder="1" applyAlignment="1">
      <alignment horizontal="right" vertical="center"/>
    </xf>
    <xf numFmtId="9" fontId="16" fillId="0" borderId="0" xfId="14" applyFont="1" applyAlignment="1"/>
    <xf numFmtId="9" fontId="16" fillId="0" borderId="0" xfId="14" applyFont="1" applyAlignment="1">
      <alignment horizontal="right"/>
    </xf>
    <xf numFmtId="9" fontId="23" fillId="0" borderId="35" xfId="14" applyFont="1" applyBorder="1" applyAlignment="1">
      <alignment horizontal="center"/>
    </xf>
    <xf numFmtId="9" fontId="23" fillId="0" borderId="30" xfId="14" applyFont="1" applyBorder="1" applyAlignment="1">
      <alignment horizontal="center"/>
    </xf>
    <xf numFmtId="9" fontId="23" fillId="0" borderId="36" xfId="14" applyFont="1" applyBorder="1" applyAlignment="1">
      <alignment horizontal="center"/>
    </xf>
    <xf numFmtId="192" fontId="23" fillId="0" borderId="17" xfId="14" quotePrefix="1" applyNumberFormat="1" applyFont="1" applyBorder="1" applyAlignment="1">
      <alignment horizontal="right"/>
    </xf>
    <xf numFmtId="192" fontId="23" fillId="0" borderId="25" xfId="14" applyNumberFormat="1" applyFont="1" applyBorder="1" applyAlignment="1">
      <alignment horizontal="right"/>
    </xf>
    <xf numFmtId="192" fontId="23" fillId="0" borderId="28" xfId="14" applyNumberFormat="1" applyFont="1" applyBorder="1" applyAlignment="1"/>
    <xf numFmtId="192" fontId="23" fillId="0" borderId="18" xfId="14" quotePrefix="1" applyNumberFormat="1" applyFont="1" applyBorder="1" applyAlignment="1">
      <alignment horizontal="right"/>
    </xf>
    <xf numFmtId="192" fontId="23" fillId="0" borderId="26" xfId="14" applyNumberFormat="1" applyFont="1" applyBorder="1" applyAlignment="1">
      <alignment horizontal="right"/>
    </xf>
    <xf numFmtId="191" fontId="23" fillId="0" borderId="26" xfId="14" applyNumberFormat="1" applyFont="1" applyBorder="1" applyAlignment="1">
      <alignment horizontal="right"/>
    </xf>
    <xf numFmtId="192" fontId="23" fillId="0" borderId="88" xfId="14" quotePrefix="1" applyNumberFormat="1" applyFont="1" applyBorder="1" applyAlignment="1">
      <alignment horizontal="right"/>
    </xf>
    <xf numFmtId="192" fontId="23" fillId="0" borderId="87" xfId="14" applyNumberFormat="1" applyFont="1" applyBorder="1" applyAlignment="1">
      <alignment horizontal="right"/>
    </xf>
    <xf numFmtId="192" fontId="23" fillId="0" borderId="100" xfId="14" applyNumberFormat="1" applyFont="1" applyBorder="1" applyAlignment="1"/>
    <xf numFmtId="192" fontId="23" fillId="0" borderId="101" xfId="14" applyNumberFormat="1" applyFont="1" applyBorder="1" applyAlignment="1"/>
    <xf numFmtId="192" fontId="23" fillId="0" borderId="85" xfId="14" applyNumberFormat="1" applyFont="1" applyBorder="1" applyAlignment="1"/>
    <xf numFmtId="192" fontId="23" fillId="0" borderId="68" xfId="14" applyNumberFormat="1" applyFont="1" applyBorder="1" applyAlignment="1"/>
    <xf numFmtId="185" fontId="27" fillId="0" borderId="38" xfId="6" applyNumberFormat="1" applyFont="1" applyBorder="1" applyAlignment="1">
      <alignment horizontal="right" shrinkToFit="1"/>
    </xf>
    <xf numFmtId="176" fontId="27" fillId="0" borderId="45" xfId="6" applyNumberFormat="1" applyFont="1" applyBorder="1" applyAlignment="1">
      <alignment horizontal="right" shrinkToFit="1"/>
    </xf>
    <xf numFmtId="40" fontId="27" fillId="0" borderId="48" xfId="6" applyNumberFormat="1" applyFont="1" applyBorder="1" applyAlignment="1">
      <alignment horizontal="right" shrinkToFit="1"/>
    </xf>
    <xf numFmtId="181" fontId="27" fillId="0" borderId="60" xfId="6" applyNumberFormat="1" applyFont="1" applyBorder="1" applyAlignment="1">
      <alignment horizontal="right" shrinkToFit="1"/>
    </xf>
    <xf numFmtId="181" fontId="27" fillId="0" borderId="45" xfId="6" applyNumberFormat="1" applyFont="1" applyBorder="1" applyAlignment="1">
      <alignment horizontal="right" shrinkToFit="1"/>
    </xf>
    <xf numFmtId="183" fontId="27" fillId="0" borderId="45" xfId="6" applyNumberFormat="1" applyFont="1" applyBorder="1" applyAlignment="1">
      <alignment horizontal="right" shrinkToFit="1"/>
    </xf>
    <xf numFmtId="183" fontId="27" fillId="0" borderId="48" xfId="6" applyNumberFormat="1" applyFont="1" applyBorder="1" applyAlignment="1">
      <alignment horizontal="right" shrinkToFit="1"/>
    </xf>
    <xf numFmtId="179" fontId="27" fillId="0" borderId="26" xfId="7" applyNumberFormat="1" applyFont="1" applyBorder="1" applyAlignment="1">
      <alignment horizontal="right" shrinkToFit="1"/>
    </xf>
    <xf numFmtId="179" fontId="25" fillId="0" borderId="37" xfId="7" applyNumberFormat="1" applyFont="1" applyBorder="1" applyAlignment="1">
      <alignment horizontal="right" shrinkToFit="1"/>
    </xf>
    <xf numFmtId="191" fontId="18" fillId="0" borderId="0" xfId="0" applyNumberFormat="1" applyFont="1" applyAlignment="1">
      <alignment vertical="center"/>
    </xf>
    <xf numFmtId="189" fontId="27" fillId="0" borderId="26" xfId="7" applyNumberFormat="1" applyFont="1" applyBorder="1" applyAlignment="1">
      <alignment horizontal="right" shrinkToFit="1"/>
    </xf>
    <xf numFmtId="179" fontId="18" fillId="0" borderId="29" xfId="9" applyNumberFormat="1" applyFont="1" applyFill="1" applyBorder="1" applyAlignment="1">
      <alignment horizontal="center" vertical="center" wrapText="1" shrinkToFit="1"/>
    </xf>
    <xf numFmtId="179" fontId="27" fillId="0" borderId="26" xfId="7" quotePrefix="1" applyNumberFormat="1" applyFont="1" applyFill="1" applyBorder="1" applyAlignment="1">
      <alignment horizontal="right"/>
    </xf>
    <xf numFmtId="179" fontId="25" fillId="0" borderId="30" xfId="7" quotePrefix="1" applyNumberFormat="1" applyFont="1" applyFill="1" applyBorder="1" applyAlignment="1">
      <alignment horizontal="right" shrinkToFit="1"/>
    </xf>
    <xf numFmtId="179" fontId="27" fillId="0" borderId="3" xfId="0" applyNumberFormat="1" applyFont="1" applyBorder="1" applyAlignment="1">
      <alignment horizontal="right"/>
    </xf>
    <xf numFmtId="184" fontId="27" fillId="0" borderId="74" xfId="6" applyNumberFormat="1" applyFont="1" applyFill="1" applyBorder="1" applyAlignment="1">
      <alignment horizontal="right" shrinkToFit="1"/>
    </xf>
    <xf numFmtId="184" fontId="27" fillId="0" borderId="25" xfId="6" applyNumberFormat="1" applyFont="1" applyFill="1" applyBorder="1" applyAlignment="1">
      <alignment horizontal="right" shrinkToFit="1"/>
    </xf>
    <xf numFmtId="184" fontId="27" fillId="0" borderId="28" xfId="6" applyNumberFormat="1" applyFont="1" applyFill="1" applyBorder="1" applyAlignment="1">
      <alignment horizontal="right" shrinkToFit="1"/>
    </xf>
    <xf numFmtId="184" fontId="27" fillId="0" borderId="24" xfId="6" applyNumberFormat="1" applyFont="1" applyFill="1" applyBorder="1" applyAlignment="1">
      <alignment horizontal="right" shrinkToFit="1"/>
    </xf>
    <xf numFmtId="183" fontId="27" fillId="0" borderId="24" xfId="6" applyNumberFormat="1" applyFont="1" applyFill="1" applyBorder="1" applyAlignment="1">
      <alignment horizontal="right" shrinkToFit="1"/>
    </xf>
    <xf numFmtId="183" fontId="27" fillId="0" borderId="25" xfId="6" applyNumberFormat="1" applyFont="1" applyFill="1" applyBorder="1" applyAlignment="1">
      <alignment horizontal="right" shrinkToFit="1"/>
    </xf>
    <xf numFmtId="183" fontId="27" fillId="0" borderId="97" xfId="6" applyNumberFormat="1" applyFont="1" applyFill="1" applyBorder="1" applyAlignment="1">
      <alignment horizontal="right" shrinkToFit="1"/>
    </xf>
    <xf numFmtId="183" fontId="27" fillId="0" borderId="74" xfId="6" applyNumberFormat="1" applyFont="1" applyFill="1" applyBorder="1" applyAlignment="1">
      <alignment horizontal="right" shrinkToFit="1"/>
    </xf>
    <xf numFmtId="183" fontId="27" fillId="0" borderId="60" xfId="6" applyNumberFormat="1" applyFont="1" applyFill="1" applyBorder="1" applyAlignment="1">
      <alignment horizontal="right" shrinkToFit="1"/>
    </xf>
    <xf numFmtId="183" fontId="27" fillId="6" borderId="60" xfId="6" applyNumberFormat="1" applyFont="1" applyFill="1" applyBorder="1" applyAlignment="1">
      <alignment horizontal="right" shrinkToFit="1"/>
    </xf>
    <xf numFmtId="183" fontId="27" fillId="0" borderId="60" xfId="6" applyNumberFormat="1" applyFont="1" applyBorder="1" applyAlignment="1">
      <alignment horizontal="right" shrinkToFit="1"/>
    </xf>
    <xf numFmtId="0" fontId="27" fillId="0" borderId="23" xfId="0" applyFont="1" applyBorder="1" applyAlignment="1">
      <alignment horizontal="left" wrapText="1" shrinkToFit="1"/>
    </xf>
    <xf numFmtId="0" fontId="27" fillId="0" borderId="7" xfId="0" applyFont="1" applyBorder="1" applyAlignment="1">
      <alignment horizontal="left" wrapText="1" shrinkToFit="1"/>
    </xf>
    <xf numFmtId="194" fontId="27" fillId="0" borderId="28" xfId="6" applyNumberFormat="1" applyFont="1" applyFill="1" applyBorder="1" applyAlignment="1">
      <alignment horizontal="right" shrinkToFit="1"/>
    </xf>
    <xf numFmtId="183" fontId="27" fillId="0" borderId="54" xfId="6" applyNumberFormat="1" applyFont="1" applyFill="1" applyBorder="1" applyAlignment="1">
      <alignment horizontal="right" shrinkToFit="1"/>
    </xf>
    <xf numFmtId="0" fontId="73" fillId="0" borderId="0" xfId="0" applyFont="1" applyAlignment="1">
      <alignment vertical="center"/>
    </xf>
    <xf numFmtId="0" fontId="74" fillId="0" borderId="0" xfId="0" applyFont="1" applyAlignment="1">
      <alignment vertical="center"/>
    </xf>
    <xf numFmtId="179" fontId="18" fillId="0" borderId="53" xfId="9" applyNumberFormat="1" applyFont="1" applyFill="1" applyBorder="1" applyAlignment="1">
      <alignment horizontal="center" vertical="center" wrapText="1" shrinkToFit="1"/>
    </xf>
    <xf numFmtId="179" fontId="18" fillId="0" borderId="0" xfId="6" applyNumberFormat="1" applyFont="1" applyAlignment="1">
      <alignment horizontal="right"/>
    </xf>
    <xf numFmtId="178" fontId="25" fillId="0" borderId="16" xfId="0" applyNumberFormat="1" applyFont="1" applyBorder="1" applyAlignment="1">
      <alignment wrapText="1"/>
    </xf>
    <xf numFmtId="179" fontId="24" fillId="0" borderId="66" xfId="6" applyNumberFormat="1" applyFont="1" applyBorder="1" applyAlignment="1">
      <alignment horizontal="right" shrinkToFit="1"/>
    </xf>
    <xf numFmtId="179" fontId="24" fillId="0" borderId="29" xfId="6" applyNumberFormat="1" applyFont="1" applyBorder="1" applyAlignment="1">
      <alignment horizontal="right" shrinkToFit="1"/>
    </xf>
    <xf numFmtId="178" fontId="23" fillId="0" borderId="56" xfId="0" applyNumberFormat="1" applyFont="1" applyBorder="1" applyAlignment="1">
      <alignment horizontal="left" wrapText="1"/>
    </xf>
    <xf numFmtId="179" fontId="27" fillId="0" borderId="67" xfId="6" applyNumberFormat="1" applyFont="1" applyBorder="1" applyAlignment="1">
      <alignment horizontal="right" shrinkToFit="1"/>
    </xf>
    <xf numFmtId="179" fontId="27" fillId="0" borderId="26" xfId="6" applyNumberFormat="1" applyFont="1" applyBorder="1" applyAlignment="1">
      <alignment horizontal="right" shrinkToFit="1"/>
    </xf>
    <xf numFmtId="179" fontId="27" fillId="0" borderId="79" xfId="6" applyNumberFormat="1" applyFont="1" applyBorder="1" applyAlignment="1">
      <alignment horizontal="right" shrinkToFit="1"/>
    </xf>
    <xf numFmtId="179" fontId="27" fillId="0" borderId="83" xfId="6" applyNumberFormat="1" applyFont="1" applyBorder="1" applyAlignment="1">
      <alignment horizontal="right" shrinkToFit="1"/>
    </xf>
    <xf numFmtId="179" fontId="24" fillId="0" borderId="76" xfId="6" applyNumberFormat="1" applyFont="1" applyBorder="1" applyAlignment="1">
      <alignment horizontal="right" shrinkToFit="1"/>
    </xf>
    <xf numFmtId="179" fontId="24" fillId="0" borderId="30" xfId="6" applyNumberFormat="1" applyFont="1" applyBorder="1" applyAlignment="1">
      <alignment horizontal="right" shrinkToFit="1"/>
    </xf>
    <xf numFmtId="179" fontId="27" fillId="0" borderId="66" xfId="6" applyNumberFormat="1" applyFont="1" applyBorder="1" applyAlignment="1">
      <alignment horizontal="right" shrinkToFit="1"/>
    </xf>
    <xf numFmtId="179" fontId="27" fillId="0" borderId="29" xfId="6" applyNumberFormat="1" applyFont="1" applyBorder="1" applyAlignment="1">
      <alignment horizontal="right" shrinkToFit="1"/>
    </xf>
    <xf numFmtId="178" fontId="25" fillId="0" borderId="80" xfId="0" applyNumberFormat="1" applyFont="1" applyBorder="1" applyAlignment="1">
      <alignment wrapText="1"/>
    </xf>
    <xf numFmtId="179" fontId="24" fillId="0" borderId="81" xfId="6" applyNumberFormat="1" applyFont="1" applyBorder="1" applyAlignment="1">
      <alignment horizontal="right" shrinkToFit="1"/>
    </xf>
    <xf numFmtId="179" fontId="24" fillId="0" borderId="37" xfId="6" applyNumberFormat="1" applyFont="1" applyBorder="1" applyAlignment="1">
      <alignment horizontal="right" shrinkToFit="1"/>
    </xf>
    <xf numFmtId="179" fontId="27" fillId="0" borderId="74" xfId="6" applyNumberFormat="1" applyFont="1" applyBorder="1" applyAlignment="1">
      <alignment horizontal="right"/>
    </xf>
    <xf numFmtId="179" fontId="27" fillId="0" borderId="25" xfId="6" applyNumberFormat="1" applyFont="1" applyBorder="1" applyAlignment="1">
      <alignment horizontal="right"/>
    </xf>
    <xf numFmtId="178" fontId="55" fillId="0" borderId="14" xfId="0" applyNumberFormat="1" applyFont="1" applyBorder="1" applyAlignment="1">
      <alignment wrapText="1"/>
    </xf>
    <xf numFmtId="179" fontId="27" fillId="0" borderId="67" xfId="6" applyNumberFormat="1" applyFont="1" applyBorder="1" applyAlignment="1">
      <alignment horizontal="right"/>
    </xf>
    <xf numFmtId="179" fontId="27" fillId="0" borderId="26" xfId="6" applyNumberFormat="1" applyFont="1" applyBorder="1" applyAlignment="1">
      <alignment horizontal="right"/>
    </xf>
    <xf numFmtId="181" fontId="27" fillId="0" borderId="67" xfId="6" applyNumberFormat="1" applyFont="1" applyBorder="1" applyAlignment="1">
      <alignment horizontal="right" shrinkToFit="1"/>
    </xf>
    <xf numFmtId="178" fontId="25" fillId="0" borderId="24" xfId="0" applyNumberFormat="1" applyFont="1" applyBorder="1" applyAlignment="1">
      <alignment wrapText="1"/>
    </xf>
    <xf numFmtId="179" fontId="24" fillId="0" borderId="74" xfId="6" applyNumberFormat="1" applyFont="1" applyBorder="1" applyAlignment="1">
      <alignment horizontal="right" shrinkToFit="1"/>
    </xf>
    <xf numFmtId="179" fontId="24" fillId="0" borderId="25" xfId="6" applyNumberFormat="1" applyFont="1" applyBorder="1" applyAlignment="1">
      <alignment horizontal="right" shrinkToFit="1"/>
    </xf>
    <xf numFmtId="179" fontId="27" fillId="0" borderId="75" xfId="6" applyNumberFormat="1" applyFont="1" applyBorder="1" applyAlignment="1">
      <alignment horizontal="right" shrinkToFit="1"/>
    </xf>
    <xf numFmtId="179" fontId="27" fillId="0" borderId="32" xfId="6" applyNumberFormat="1" applyFont="1" applyBorder="1" applyAlignment="1">
      <alignment horizontal="right" shrinkToFit="1"/>
    </xf>
    <xf numFmtId="179" fontId="24" fillId="0" borderId="71" xfId="6" applyNumberFormat="1" applyFont="1" applyBorder="1" applyAlignment="1">
      <alignment horizontal="right" shrinkToFit="1"/>
    </xf>
    <xf numFmtId="179" fontId="24" fillId="0" borderId="31" xfId="6" applyNumberFormat="1" applyFont="1" applyBorder="1" applyAlignment="1">
      <alignment horizontal="right" shrinkToFit="1"/>
    </xf>
    <xf numFmtId="178" fontId="25" fillId="0" borderId="10" xfId="0" applyNumberFormat="1" applyFont="1" applyBorder="1" applyAlignment="1">
      <alignment horizontal="left" wrapText="1"/>
    </xf>
    <xf numFmtId="178" fontId="24" fillId="0" borderId="16" xfId="0" applyNumberFormat="1" applyFont="1" applyBorder="1" applyAlignment="1">
      <alignment horizontal="left" wrapText="1"/>
    </xf>
    <xf numFmtId="181" fontId="27" fillId="0" borderId="66" xfId="6" applyNumberFormat="1" applyFont="1" applyBorder="1" applyAlignment="1">
      <alignment horizontal="right" shrinkToFit="1"/>
    </xf>
    <xf numFmtId="181" fontId="27" fillId="0" borderId="29" xfId="6" applyNumberFormat="1" applyFont="1" applyBorder="1" applyAlignment="1">
      <alignment horizontal="right" shrinkToFit="1"/>
    </xf>
    <xf numFmtId="178" fontId="25" fillId="0" borderId="63" xfId="0" applyNumberFormat="1" applyFont="1" applyBorder="1" applyAlignment="1">
      <alignment wrapText="1"/>
    </xf>
    <xf numFmtId="179" fontId="24" fillId="0" borderId="67" xfId="6" applyNumberFormat="1" applyFont="1" applyBorder="1" applyAlignment="1">
      <alignment horizontal="right" shrinkToFit="1"/>
    </xf>
    <xf numFmtId="179" fontId="24" fillId="0" borderId="26" xfId="6" applyNumberFormat="1" applyFont="1" applyBorder="1" applyAlignment="1">
      <alignment horizontal="right" shrinkToFit="1"/>
    </xf>
    <xf numFmtId="178" fontId="23" fillId="0" borderId="64" xfId="0" applyNumberFormat="1" applyFont="1" applyBorder="1" applyAlignment="1">
      <alignment wrapText="1"/>
    </xf>
    <xf numFmtId="179" fontId="27" fillId="0" borderId="82" xfId="6" applyNumberFormat="1" applyFont="1" applyBorder="1" applyAlignment="1">
      <alignment horizontal="right" shrinkToFit="1"/>
    </xf>
    <xf numFmtId="179" fontId="27" fillId="0" borderId="98" xfId="6" applyNumberFormat="1" applyFont="1" applyBorder="1" applyAlignment="1">
      <alignment horizontal="right" shrinkToFit="1"/>
    </xf>
    <xf numFmtId="179" fontId="27" fillId="0" borderId="71" xfId="6" applyNumberFormat="1" applyFont="1" applyBorder="1"/>
    <xf numFmtId="179" fontId="27" fillId="0" borderId="31" xfId="6" applyNumberFormat="1" applyFont="1" applyBorder="1"/>
    <xf numFmtId="179" fontId="27" fillId="0" borderId="71" xfId="6" applyNumberFormat="1" applyFont="1" applyBorder="1" applyAlignment="1">
      <alignment horizontal="right"/>
    </xf>
    <xf numFmtId="179" fontId="27" fillId="0" borderId="31" xfId="6" applyNumberFormat="1" applyFont="1" applyBorder="1" applyAlignment="1">
      <alignment horizontal="right"/>
    </xf>
    <xf numFmtId="178" fontId="24" fillId="0" borderId="76" xfId="6" applyNumberFormat="1" applyFont="1" applyBorder="1" applyAlignment="1">
      <alignment horizontal="right" shrinkToFit="1"/>
    </xf>
    <xf numFmtId="178" fontId="24" fillId="0" borderId="30" xfId="6" applyNumberFormat="1" applyFont="1" applyBorder="1" applyAlignment="1">
      <alignment horizontal="right" shrinkToFit="1"/>
    </xf>
    <xf numFmtId="0" fontId="23" fillId="0" borderId="0" xfId="0" applyFont="1" applyAlignment="1">
      <alignment vertical="top"/>
    </xf>
    <xf numFmtId="0" fontId="26" fillId="0" borderId="0" xfId="0" applyFont="1" applyAlignment="1">
      <alignment vertical="top"/>
    </xf>
    <xf numFmtId="0" fontId="38" fillId="0" borderId="0" xfId="10" applyFont="1" applyAlignment="1">
      <alignment horizontal="left" vertical="top" wrapText="1"/>
    </xf>
    <xf numFmtId="0" fontId="23" fillId="0" borderId="0" xfId="0" applyFont="1" applyAlignment="1">
      <alignment horizontal="left"/>
    </xf>
    <xf numFmtId="0" fontId="25" fillId="0" borderId="24" xfId="0" applyFont="1" applyBorder="1" applyAlignment="1">
      <alignment wrapText="1"/>
    </xf>
    <xf numFmtId="0" fontId="23" fillId="0" borderId="10" xfId="0" applyFont="1" applyBorder="1"/>
    <xf numFmtId="179" fontId="27" fillId="0" borderId="71" xfId="6" applyNumberFormat="1" applyFont="1" applyBorder="1" applyAlignment="1">
      <alignment horizontal="right" shrinkToFit="1"/>
    </xf>
    <xf numFmtId="179" fontId="24" fillId="0" borderId="66" xfId="6" applyNumberFormat="1" applyFont="1" applyBorder="1" applyAlignment="1">
      <alignment horizontal="right"/>
    </xf>
    <xf numFmtId="179" fontId="27" fillId="0" borderId="73" xfId="6" applyNumberFormat="1" applyFont="1" applyBorder="1" applyAlignment="1">
      <alignment horizontal="right" shrinkToFit="1"/>
    </xf>
    <xf numFmtId="179" fontId="27" fillId="0" borderId="87" xfId="6" applyNumberFormat="1" applyFont="1" applyBorder="1" applyAlignment="1">
      <alignment horizontal="right" shrinkToFit="1"/>
    </xf>
    <xf numFmtId="0" fontId="23" fillId="0" borderId="0" xfId="0" applyFont="1" applyAlignment="1">
      <alignment horizontal="left" vertical="center" wrapText="1"/>
    </xf>
    <xf numFmtId="176" fontId="9" fillId="0" borderId="0" xfId="6" applyNumberFormat="1" applyFont="1" applyFill="1" applyBorder="1" applyAlignment="1">
      <alignment horizontal="right"/>
    </xf>
    <xf numFmtId="0" fontId="73" fillId="0" borderId="0" xfId="0" applyFont="1" applyAlignment="1">
      <alignment vertical="center" wrapText="1"/>
    </xf>
    <xf numFmtId="182" fontId="19" fillId="0" borderId="46" xfId="6" applyNumberFormat="1" applyFont="1" applyFill="1" applyBorder="1" applyAlignment="1">
      <alignment horizontal="right" vertical="center"/>
    </xf>
    <xf numFmtId="182" fontId="19" fillId="0" borderId="27" xfId="6" applyNumberFormat="1" applyFont="1" applyFill="1" applyBorder="1" applyAlignment="1">
      <alignment horizontal="right" vertical="center"/>
    </xf>
    <xf numFmtId="182" fontId="19" fillId="0" borderId="94" xfId="6" applyNumberFormat="1" applyFont="1" applyFill="1" applyBorder="1" applyAlignment="1">
      <alignment horizontal="right" vertical="center"/>
    </xf>
    <xf numFmtId="192" fontId="23" fillId="0" borderId="24" xfId="0" quotePrefix="1" applyNumberFormat="1" applyFont="1" applyBorder="1" applyAlignment="1">
      <alignment horizontal="right"/>
    </xf>
    <xf numFmtId="192" fontId="23" fillId="0" borderId="25" xfId="0" applyNumberFormat="1" applyFont="1" applyBorder="1"/>
    <xf numFmtId="192" fontId="23" fillId="0" borderId="28" xfId="0" applyNumberFormat="1" applyFont="1" applyBorder="1"/>
    <xf numFmtId="192" fontId="23" fillId="0" borderId="14" xfId="0" quotePrefix="1" applyNumberFormat="1" applyFont="1" applyBorder="1" applyAlignment="1">
      <alignment horizontal="right"/>
    </xf>
    <xf numFmtId="192" fontId="23" fillId="0" borderId="69" xfId="0" quotePrefix="1" applyNumberFormat="1" applyFont="1" applyBorder="1" applyAlignment="1">
      <alignment horizontal="right"/>
    </xf>
    <xf numFmtId="192" fontId="23" fillId="0" borderId="87" xfId="0" applyNumberFormat="1" applyFont="1" applyBorder="1"/>
    <xf numFmtId="192" fontId="23" fillId="0" borderId="100" xfId="0" applyNumberFormat="1" applyFont="1" applyBorder="1"/>
    <xf numFmtId="192" fontId="23" fillId="0" borderId="101" xfId="0" applyNumberFormat="1" applyFont="1" applyBorder="1"/>
    <xf numFmtId="192" fontId="23" fillId="0" borderId="85" xfId="0" applyNumberFormat="1" applyFont="1" applyBorder="1"/>
    <xf numFmtId="192" fontId="23" fillId="0" borderId="68" xfId="0" applyNumberFormat="1" applyFont="1" applyBorder="1"/>
    <xf numFmtId="192" fontId="23" fillId="0" borderId="90" xfId="0" applyNumberFormat="1" applyFont="1" applyBorder="1"/>
    <xf numFmtId="181" fontId="18" fillId="0" borderId="0" xfId="6" applyNumberFormat="1" applyFont="1" applyFill="1" applyBorder="1" applyAlignment="1">
      <alignment horizontal="right"/>
    </xf>
    <xf numFmtId="181" fontId="24" fillId="0" borderId="0" xfId="6" applyNumberFormat="1" applyFont="1" applyFill="1" applyBorder="1" applyAlignment="1">
      <alignment horizontal="right"/>
    </xf>
    <xf numFmtId="0" fontId="75" fillId="0" borderId="6" xfId="0" applyFont="1" applyBorder="1" applyAlignment="1">
      <alignment vertical="center" wrapText="1"/>
    </xf>
    <xf numFmtId="195" fontId="23" fillId="0" borderId="0" xfId="0" applyNumberFormat="1" applyFont="1"/>
    <xf numFmtId="38" fontId="23" fillId="0" borderId="0" xfId="6" applyFont="1" applyFill="1" applyBorder="1"/>
    <xf numFmtId="0" fontId="18" fillId="0" borderId="0" xfId="0" applyFont="1" applyAlignment="1">
      <alignment horizontal="left" vertical="top" shrinkToFit="1"/>
    </xf>
    <xf numFmtId="179" fontId="25" fillId="0" borderId="25" xfId="7" applyNumberFormat="1" applyFont="1" applyFill="1" applyBorder="1" applyAlignment="1">
      <alignment horizontal="right" shrinkToFit="1"/>
    </xf>
    <xf numFmtId="179" fontId="25" fillId="0" borderId="26" xfId="7" applyNumberFormat="1" applyFont="1" applyFill="1" applyBorder="1" applyAlignment="1">
      <alignment horizontal="right" shrinkToFit="1"/>
    </xf>
    <xf numFmtId="179" fontId="25" fillId="0" borderId="34" xfId="7" applyNumberFormat="1" applyFont="1" applyFill="1" applyBorder="1" applyAlignment="1">
      <alignment horizontal="right" shrinkToFit="1"/>
    </xf>
    <xf numFmtId="179" fontId="25" fillId="0" borderId="25" xfId="0" applyNumberFormat="1" applyFont="1" applyBorder="1" applyAlignment="1">
      <alignment horizontal="right"/>
    </xf>
    <xf numFmtId="179" fontId="25" fillId="0" borderId="25" xfId="7" applyNumberFormat="1" applyFont="1" applyBorder="1" applyAlignment="1">
      <alignment horizontal="right" shrinkToFit="1"/>
    </xf>
    <xf numFmtId="179" fontId="27" fillId="0" borderId="26" xfId="7" applyNumberFormat="1" applyFont="1" applyBorder="1" applyAlignment="1">
      <alignment horizontal="right"/>
    </xf>
    <xf numFmtId="189" fontId="27" fillId="0" borderId="83" xfId="7" applyNumberFormat="1" applyFont="1" applyBorder="1" applyAlignment="1">
      <alignment horizontal="right" shrinkToFit="1"/>
    </xf>
    <xf numFmtId="189" fontId="25" fillId="0" borderId="26" xfId="7" applyNumberFormat="1" applyFont="1" applyBorder="1" applyAlignment="1">
      <alignment horizontal="right" shrinkToFit="1"/>
    </xf>
    <xf numFmtId="179" fontId="27" fillId="0" borderId="26" xfId="7" quotePrefix="1" applyNumberFormat="1" applyFont="1" applyFill="1" applyBorder="1" applyAlignment="1">
      <alignment horizontal="right" shrinkToFit="1"/>
    </xf>
    <xf numFmtId="189" fontId="25" fillId="0" borderId="25" xfId="7" applyNumberFormat="1" applyFont="1" applyBorder="1" applyAlignment="1">
      <alignment horizontal="right" shrinkToFit="1"/>
    </xf>
    <xf numFmtId="189" fontId="25" fillId="0" borderId="34" xfId="7" applyNumberFormat="1" applyFont="1" applyBorder="1" applyAlignment="1">
      <alignment horizontal="right" shrinkToFit="1"/>
    </xf>
    <xf numFmtId="179" fontId="27" fillId="0" borderId="83" xfId="7" applyNumberFormat="1" applyFont="1" applyBorder="1" applyAlignment="1">
      <alignment horizontal="right" shrinkToFit="1"/>
    </xf>
    <xf numFmtId="179" fontId="25" fillId="0" borderId="26" xfId="0" applyNumberFormat="1" applyFont="1" applyBorder="1" applyAlignment="1">
      <alignment horizontal="right"/>
    </xf>
    <xf numFmtId="179" fontId="25" fillId="0" borderId="26" xfId="7" applyNumberFormat="1" applyFont="1" applyBorder="1" applyAlignment="1">
      <alignment horizontal="right" shrinkToFit="1"/>
    </xf>
    <xf numFmtId="179" fontId="42" fillId="0" borderId="56" xfId="0" applyNumberFormat="1" applyFont="1" applyBorder="1" applyAlignment="1">
      <alignment wrapText="1"/>
    </xf>
    <xf numFmtId="189" fontId="27" fillId="0" borderId="26" xfId="6" applyNumberFormat="1" applyFont="1" applyFill="1" applyBorder="1" applyAlignment="1">
      <alignment horizontal="right" shrinkToFit="1"/>
    </xf>
    <xf numFmtId="177" fontId="52" fillId="0" borderId="26" xfId="12" applyNumberFormat="1" applyFont="1" applyBorder="1" applyAlignment="1">
      <alignment horizontal="right"/>
    </xf>
    <xf numFmtId="179" fontId="18" fillId="0" borderId="25" xfId="0" applyNumberFormat="1" applyFont="1" applyBorder="1" applyAlignment="1">
      <alignment horizontal="center" vertical="center"/>
    </xf>
    <xf numFmtId="179" fontId="52" fillId="0" borderId="37" xfId="8" applyNumberFormat="1" applyFont="1" applyBorder="1" applyAlignment="1">
      <alignment horizontal="right"/>
    </xf>
    <xf numFmtId="177" fontId="51" fillId="0" borderId="83" xfId="12" applyNumberFormat="1" applyFont="1" applyBorder="1" applyAlignment="1">
      <alignment horizontal="right"/>
    </xf>
    <xf numFmtId="189" fontId="25" fillId="0" borderId="34" xfId="7" applyNumberFormat="1" applyFont="1" applyFill="1" applyBorder="1" applyAlignment="1">
      <alignment horizontal="right" shrinkToFit="1"/>
    </xf>
    <xf numFmtId="179" fontId="27" fillId="0" borderId="83" xfId="7" quotePrefix="1" applyNumberFormat="1" applyFont="1" applyFill="1" applyBorder="1" applyAlignment="1">
      <alignment horizontal="right" shrinkToFit="1"/>
    </xf>
    <xf numFmtId="179" fontId="25" fillId="0" borderId="25" xfId="11" applyNumberFormat="1" applyFont="1" applyBorder="1" applyAlignment="1">
      <alignment horizontal="right" wrapText="1"/>
    </xf>
    <xf numFmtId="179" fontId="42" fillId="0" borderId="97" xfId="0" applyNumberFormat="1" applyFont="1" applyBorder="1" applyAlignment="1">
      <alignment wrapText="1"/>
    </xf>
    <xf numFmtId="179" fontId="27" fillId="0" borderId="83" xfId="7" applyNumberFormat="1" applyFont="1" applyFill="1" applyBorder="1" applyAlignment="1">
      <alignment horizontal="right"/>
    </xf>
    <xf numFmtId="179" fontId="27" fillId="0" borderId="25" xfId="7" applyNumberFormat="1" applyFont="1" applyFill="1" applyBorder="1" applyAlignment="1">
      <alignment horizontal="right"/>
    </xf>
    <xf numFmtId="179" fontId="27" fillId="0" borderId="25" xfId="7" applyNumberFormat="1" applyFont="1" applyBorder="1" applyAlignment="1">
      <alignment horizontal="right"/>
    </xf>
    <xf numFmtId="189" fontId="27" fillId="0" borderId="25" xfId="7" applyNumberFormat="1" applyFont="1" applyBorder="1" applyAlignment="1">
      <alignment horizontal="right" shrinkToFit="1"/>
    </xf>
    <xf numFmtId="179" fontId="27" fillId="0" borderId="25" xfId="7" quotePrefix="1" applyNumberFormat="1" applyFont="1" applyBorder="1" applyAlignment="1">
      <alignment horizontal="right" shrinkToFit="1"/>
    </xf>
    <xf numFmtId="189" fontId="25" fillId="0" borderId="37" xfId="7" applyNumberFormat="1" applyFont="1" applyBorder="1" applyAlignment="1">
      <alignment horizontal="right" shrinkToFit="1"/>
    </xf>
    <xf numFmtId="179" fontId="25" fillId="0" borderId="30" xfId="7" applyNumberFormat="1" applyFont="1" applyFill="1" applyBorder="1" applyAlignment="1">
      <alignment horizontal="right"/>
    </xf>
    <xf numFmtId="181" fontId="25" fillId="0" borderId="25" xfId="6" applyNumberFormat="1" applyFont="1" applyFill="1" applyBorder="1" applyAlignment="1">
      <alignment horizontal="right" shrinkToFit="1"/>
    </xf>
    <xf numFmtId="179" fontId="18" fillId="0" borderId="0" xfId="6" applyNumberFormat="1" applyFont="1" applyFill="1" applyAlignment="1">
      <alignment horizontal="right"/>
    </xf>
    <xf numFmtId="189" fontId="27" fillId="0" borderId="45" xfId="7" applyNumberFormat="1" applyFont="1" applyFill="1" applyBorder="1" applyAlignment="1">
      <alignment horizontal="right" shrinkToFit="1"/>
    </xf>
    <xf numFmtId="189" fontId="27" fillId="0" borderId="62" xfId="7" applyNumberFormat="1" applyFont="1" applyFill="1" applyBorder="1" applyAlignment="1">
      <alignment horizontal="right" shrinkToFit="1"/>
    </xf>
    <xf numFmtId="189" fontId="25" fillId="0" borderId="36" xfId="7" applyNumberFormat="1" applyFont="1" applyFill="1" applyBorder="1" applyAlignment="1">
      <alignment horizontal="right" shrinkToFit="1"/>
    </xf>
    <xf numFmtId="179" fontId="25" fillId="0" borderId="36" xfId="7" applyNumberFormat="1" applyFont="1" applyFill="1" applyBorder="1" applyAlignment="1">
      <alignment horizontal="right" shrinkToFit="1"/>
    </xf>
    <xf numFmtId="179" fontId="25" fillId="0" borderId="60" xfId="7" applyNumberFormat="1" applyFont="1" applyFill="1" applyBorder="1" applyAlignment="1">
      <alignment horizontal="right" shrinkToFit="1"/>
    </xf>
    <xf numFmtId="179" fontId="27" fillId="0" borderId="62" xfId="7" applyNumberFormat="1" applyFont="1" applyFill="1" applyBorder="1" applyAlignment="1">
      <alignment horizontal="right" shrinkToFit="1"/>
    </xf>
    <xf numFmtId="179" fontId="25" fillId="0" borderId="38" xfId="7" applyNumberFormat="1" applyFont="1" applyFill="1" applyBorder="1" applyAlignment="1">
      <alignment horizontal="right" shrinkToFit="1"/>
    </xf>
    <xf numFmtId="179" fontId="27" fillId="0" borderId="60" xfId="7" applyNumberFormat="1" applyFont="1" applyFill="1" applyBorder="1" applyAlignment="1">
      <alignment horizontal="right"/>
    </xf>
    <xf numFmtId="179" fontId="27" fillId="0" borderId="45" xfId="7" quotePrefix="1" applyNumberFormat="1" applyFont="1" applyFill="1" applyBorder="1" applyAlignment="1">
      <alignment horizontal="right"/>
    </xf>
    <xf numFmtId="179" fontId="27" fillId="0" borderId="45" xfId="7" applyNumberFormat="1" applyFont="1" applyFill="1" applyBorder="1" applyAlignment="1">
      <alignment horizontal="right" shrinkToFit="1"/>
    </xf>
    <xf numFmtId="179" fontId="25" fillId="0" borderId="36" xfId="7" quotePrefix="1" applyNumberFormat="1" applyFont="1" applyFill="1" applyBorder="1" applyAlignment="1">
      <alignment horizontal="right" shrinkToFit="1"/>
    </xf>
    <xf numFmtId="179" fontId="27" fillId="0" borderId="62" xfId="7" quotePrefix="1" applyNumberFormat="1" applyFont="1" applyFill="1" applyBorder="1" applyAlignment="1">
      <alignment horizontal="right" shrinkToFit="1"/>
    </xf>
    <xf numFmtId="189" fontId="25" fillId="0" borderId="45" xfId="7" applyNumberFormat="1" applyFont="1" applyFill="1" applyBorder="1" applyAlignment="1">
      <alignment horizontal="right" shrinkToFit="1"/>
    </xf>
    <xf numFmtId="179" fontId="18" fillId="0" borderId="29" xfId="6" applyNumberFormat="1" applyFont="1" applyFill="1" applyBorder="1"/>
    <xf numFmtId="179" fontId="18" fillId="0" borderId="26" xfId="6" quotePrefix="1" applyNumberFormat="1" applyFont="1" applyFill="1" applyBorder="1" applyAlignment="1">
      <alignment horizontal="right"/>
    </xf>
    <xf numFmtId="179" fontId="61" fillId="0" borderId="25" xfId="6" applyNumberFormat="1" applyFont="1" applyFill="1" applyBorder="1" applyAlignment="1">
      <alignment horizontal="right"/>
    </xf>
    <xf numFmtId="179" fontId="18" fillId="0" borderId="26" xfId="0" quotePrefix="1" applyNumberFormat="1" applyFont="1" applyBorder="1" applyAlignment="1">
      <alignment horizontal="right"/>
    </xf>
    <xf numFmtId="195" fontId="23" fillId="0" borderId="25" xfId="0" applyNumberFormat="1" applyFont="1" applyBorder="1"/>
    <xf numFmtId="195" fontId="23" fillId="0" borderId="28" xfId="0" applyNumberFormat="1" applyFont="1" applyBorder="1"/>
    <xf numFmtId="195" fontId="23" fillId="0" borderId="26" xfId="0" applyNumberFormat="1" applyFont="1" applyBorder="1"/>
    <xf numFmtId="195" fontId="23" fillId="0" borderId="87" xfId="0" applyNumberFormat="1" applyFont="1" applyBorder="1"/>
    <xf numFmtId="195" fontId="23" fillId="0" borderId="100" xfId="0" applyNumberFormat="1" applyFont="1" applyBorder="1"/>
    <xf numFmtId="181" fontId="23" fillId="0" borderId="90" xfId="0" applyNumberFormat="1" applyFont="1" applyBorder="1"/>
    <xf numFmtId="181" fontId="23" fillId="0" borderId="85" xfId="0" applyNumberFormat="1" applyFont="1" applyBorder="1"/>
    <xf numFmtId="180" fontId="23" fillId="0" borderId="68" xfId="0" applyNumberFormat="1" applyFont="1" applyBorder="1"/>
    <xf numFmtId="178" fontId="19" fillId="0" borderId="100" xfId="6" applyNumberFormat="1" applyFont="1" applyFill="1" applyBorder="1" applyAlignment="1">
      <alignment horizontal="right" vertical="center"/>
    </xf>
    <xf numFmtId="0" fontId="23" fillId="0" borderId="0" xfId="0" applyFont="1" applyAlignment="1">
      <alignment vertical="top" wrapText="1" shrinkToFit="1"/>
    </xf>
    <xf numFmtId="0" fontId="19" fillId="0" borderId="0" xfId="0" applyFont="1" applyAlignment="1">
      <alignment vertical="top" wrapText="1"/>
    </xf>
    <xf numFmtId="179" fontId="24" fillId="0" borderId="54" xfId="6" applyNumberFormat="1" applyFont="1" applyBorder="1" applyAlignment="1">
      <alignment horizontal="right" shrinkToFit="1"/>
    </xf>
    <xf numFmtId="179" fontId="27" fillId="0" borderId="18" xfId="6" applyNumberFormat="1" applyFont="1" applyBorder="1" applyAlignment="1">
      <alignment horizontal="right" shrinkToFit="1"/>
    </xf>
    <xf numFmtId="179" fontId="27" fillId="0" borderId="65" xfId="6" applyNumberFormat="1" applyFont="1" applyBorder="1" applyAlignment="1">
      <alignment horizontal="right" shrinkToFit="1"/>
    </xf>
    <xf numFmtId="179" fontId="24" fillId="0" borderId="2" xfId="6" applyNumberFormat="1" applyFont="1" applyBorder="1" applyAlignment="1">
      <alignment horizontal="right" shrinkToFit="1"/>
    </xf>
    <xf numFmtId="179" fontId="27" fillId="0" borderId="54" xfId="6" applyNumberFormat="1" applyFont="1" applyBorder="1" applyAlignment="1">
      <alignment horizontal="right" shrinkToFit="1"/>
    </xf>
    <xf numFmtId="179" fontId="24" fillId="0" borderId="91" xfId="6" applyNumberFormat="1" applyFont="1" applyBorder="1" applyAlignment="1">
      <alignment horizontal="right" shrinkToFit="1"/>
    </xf>
    <xf numFmtId="179" fontId="27" fillId="0" borderId="17" xfId="6" applyNumberFormat="1" applyFont="1" applyBorder="1" applyAlignment="1">
      <alignment horizontal="right"/>
    </xf>
    <xf numFmtId="179" fontId="27" fillId="0" borderId="18" xfId="6" applyNumberFormat="1" applyFont="1" applyBorder="1" applyAlignment="1">
      <alignment horizontal="right"/>
    </xf>
    <xf numFmtId="179" fontId="24" fillId="0" borderId="17" xfId="6" applyNumberFormat="1" applyFont="1" applyBorder="1" applyAlignment="1">
      <alignment horizontal="right" shrinkToFit="1"/>
    </xf>
    <xf numFmtId="179" fontId="27" fillId="0" borderId="19" xfId="6" applyNumberFormat="1" applyFont="1" applyBorder="1" applyAlignment="1">
      <alignment horizontal="right" shrinkToFit="1"/>
    </xf>
    <xf numFmtId="179" fontId="24" fillId="0" borderId="0" xfId="6" applyNumberFormat="1" applyFont="1" applyBorder="1" applyAlignment="1">
      <alignment horizontal="right" shrinkToFit="1"/>
    </xf>
    <xf numFmtId="181" fontId="27" fillId="0" borderId="54" xfId="6" applyNumberFormat="1" applyFont="1" applyBorder="1" applyAlignment="1">
      <alignment horizontal="right" shrinkToFit="1"/>
    </xf>
    <xf numFmtId="179" fontId="24" fillId="0" borderId="18" xfId="6" applyNumberFormat="1" applyFont="1" applyBorder="1" applyAlignment="1">
      <alignment horizontal="right" shrinkToFit="1"/>
    </xf>
    <xf numFmtId="179" fontId="27" fillId="0" borderId="107" xfId="6" applyNumberFormat="1" applyFont="1" applyBorder="1" applyAlignment="1">
      <alignment horizontal="right" shrinkToFit="1"/>
    </xf>
    <xf numFmtId="179" fontId="27" fillId="0" borderId="0" xfId="6" applyNumberFormat="1" applyFont="1" applyBorder="1"/>
    <xf numFmtId="179" fontId="27" fillId="0" borderId="0" xfId="6" applyNumberFormat="1" applyFont="1" applyBorder="1" applyAlignment="1">
      <alignment horizontal="right"/>
    </xf>
    <xf numFmtId="178" fontId="24" fillId="0" borderId="2" xfId="6" applyNumberFormat="1" applyFont="1" applyBorder="1" applyAlignment="1">
      <alignment horizontal="right" shrinkToFit="1"/>
    </xf>
    <xf numFmtId="179" fontId="24" fillId="0" borderId="54" xfId="6" applyNumberFormat="1" applyFont="1" applyBorder="1" applyAlignment="1">
      <alignment horizontal="right"/>
    </xf>
    <xf numFmtId="179" fontId="27" fillId="0" borderId="88" xfId="6" applyNumberFormat="1" applyFont="1" applyBorder="1" applyAlignment="1">
      <alignment horizontal="right" shrinkToFit="1"/>
    </xf>
    <xf numFmtId="181" fontId="24" fillId="0" borderId="85" xfId="6" applyNumberFormat="1" applyFont="1" applyBorder="1" applyAlignment="1">
      <alignment horizontal="right" shrinkToFit="1"/>
    </xf>
    <xf numFmtId="181" fontId="24" fillId="0" borderId="85" xfId="6" applyNumberFormat="1" applyFont="1" applyFill="1" applyBorder="1" applyAlignment="1">
      <alignment horizontal="right" shrinkToFit="1"/>
    </xf>
    <xf numFmtId="181" fontId="27" fillId="0" borderId="29" xfId="6" applyNumberFormat="1" applyFont="1" applyFill="1" applyBorder="1" applyAlignment="1">
      <alignment horizontal="right" shrinkToFit="1"/>
    </xf>
    <xf numFmtId="179" fontId="27" fillId="0" borderId="98" xfId="6" applyNumberFormat="1" applyFont="1" applyFill="1" applyBorder="1" applyAlignment="1">
      <alignment horizontal="right" shrinkToFit="1"/>
    </xf>
    <xf numFmtId="179" fontId="27" fillId="0" borderId="31" xfId="6" applyNumberFormat="1" applyFont="1" applyFill="1" applyBorder="1" applyAlignment="1">
      <alignment horizontal="right"/>
    </xf>
    <xf numFmtId="179" fontId="27" fillId="0" borderId="87" xfId="6" applyNumberFormat="1" applyFont="1" applyFill="1" applyBorder="1" applyAlignment="1">
      <alignment horizontal="right" shrinkToFit="1"/>
    </xf>
    <xf numFmtId="0" fontId="42" fillId="0" borderId="0" xfId="0" applyFont="1" applyAlignment="1">
      <alignment vertical="center"/>
    </xf>
    <xf numFmtId="0" fontId="60" fillId="0" borderId="0" xfId="0" applyFont="1" applyAlignment="1">
      <alignment horizontal="right"/>
    </xf>
    <xf numFmtId="179" fontId="18" fillId="0" borderId="66" xfId="9" applyNumberFormat="1" applyFont="1" applyFill="1" applyBorder="1" applyAlignment="1">
      <alignment horizontal="center" vertical="center" wrapText="1" shrinkToFit="1"/>
    </xf>
    <xf numFmtId="179" fontId="18" fillId="0" borderId="60" xfId="0" applyNumberFormat="1" applyFont="1" applyBorder="1" applyAlignment="1">
      <alignment horizontal="center" vertical="center"/>
    </xf>
    <xf numFmtId="178" fontId="42" fillId="0" borderId="56" xfId="0" applyNumberFormat="1" applyFont="1" applyBorder="1" applyAlignment="1">
      <alignment wrapText="1"/>
    </xf>
    <xf numFmtId="178" fontId="41" fillId="0" borderId="56" xfId="0" applyNumberFormat="1" applyFont="1" applyBorder="1" applyAlignment="1">
      <alignment horizontal="left" wrapText="1"/>
    </xf>
    <xf numFmtId="190" fontId="27" fillId="0" borderId="26" xfId="0" applyNumberFormat="1" applyFont="1" applyBorder="1" applyAlignment="1">
      <alignment horizontal="right" shrinkToFit="1"/>
    </xf>
    <xf numFmtId="189" fontId="27" fillId="0" borderId="67" xfId="7" applyNumberFormat="1" applyFont="1" applyFill="1" applyBorder="1" applyAlignment="1">
      <alignment horizontal="right" shrinkToFit="1"/>
    </xf>
    <xf numFmtId="178" fontId="41" fillId="0" borderId="89" xfId="0" applyNumberFormat="1" applyFont="1" applyBorder="1" applyAlignment="1">
      <alignment horizontal="left" wrapText="1"/>
    </xf>
    <xf numFmtId="179" fontId="27" fillId="0" borderId="83" xfId="0" applyNumberFormat="1" applyFont="1" applyBorder="1" applyAlignment="1">
      <alignment horizontal="right" shrinkToFit="1"/>
    </xf>
    <xf numFmtId="189" fontId="27" fillId="0" borderId="79" xfId="7" applyNumberFormat="1" applyFont="1" applyFill="1" applyBorder="1" applyAlignment="1">
      <alignment horizontal="right" shrinkToFit="1"/>
    </xf>
    <xf numFmtId="178" fontId="42" fillId="0" borderId="35" xfId="0" applyNumberFormat="1" applyFont="1" applyBorder="1" applyAlignment="1">
      <alignment wrapText="1"/>
    </xf>
    <xf numFmtId="179" fontId="25" fillId="0" borderId="30" xfId="0" applyNumberFormat="1" applyFont="1" applyBorder="1" applyAlignment="1">
      <alignment horizontal="right" shrinkToFit="1"/>
    </xf>
    <xf numFmtId="189" fontId="25" fillId="0" borderId="76" xfId="7" applyNumberFormat="1" applyFont="1" applyFill="1" applyBorder="1" applyAlignment="1">
      <alignment horizontal="right" shrinkToFit="1"/>
    </xf>
    <xf numFmtId="179" fontId="25" fillId="0" borderId="30" xfId="0" applyNumberFormat="1" applyFont="1" applyBorder="1" applyAlignment="1">
      <alignment horizontal="right" wrapText="1"/>
    </xf>
    <xf numFmtId="179" fontId="25" fillId="0" borderId="76" xfId="7" applyNumberFormat="1" applyFont="1" applyFill="1" applyBorder="1" applyAlignment="1">
      <alignment horizontal="right" shrinkToFit="1"/>
    </xf>
    <xf numFmtId="178" fontId="42" fillId="0" borderId="97" xfId="0" applyNumberFormat="1" applyFont="1" applyBorder="1" applyAlignment="1">
      <alignment wrapText="1"/>
    </xf>
    <xf numFmtId="190" fontId="25" fillId="0" borderId="25" xfId="0" applyNumberFormat="1" applyFont="1" applyBorder="1" applyAlignment="1">
      <alignment horizontal="right" shrinkToFit="1"/>
    </xf>
    <xf numFmtId="178" fontId="41" fillId="0" borderId="89" xfId="0" applyNumberFormat="1" applyFont="1" applyBorder="1" applyAlignment="1">
      <alignment shrinkToFit="1"/>
    </xf>
    <xf numFmtId="179" fontId="27" fillId="0" borderId="83" xfId="0" applyNumberFormat="1" applyFont="1" applyBorder="1" applyAlignment="1">
      <alignment horizontal="right" wrapText="1"/>
    </xf>
    <xf numFmtId="179" fontId="27" fillId="0" borderId="79" xfId="7" applyNumberFormat="1" applyFont="1" applyFill="1" applyBorder="1" applyAlignment="1">
      <alignment horizontal="right" shrinkToFit="1"/>
    </xf>
    <xf numFmtId="178" fontId="42" fillId="0" borderId="70" xfId="0" applyNumberFormat="1" applyFont="1" applyBorder="1" applyAlignment="1">
      <alignment wrapText="1"/>
    </xf>
    <xf numFmtId="190" fontId="25" fillId="0" borderId="37" xfId="0" applyNumberFormat="1" applyFont="1" applyBorder="1" applyAlignment="1">
      <alignment horizontal="right" shrinkToFit="1"/>
    </xf>
    <xf numFmtId="179" fontId="25" fillId="0" borderId="81" xfId="7" applyNumberFormat="1" applyFont="1" applyFill="1" applyBorder="1" applyAlignment="1">
      <alignment horizontal="right" shrinkToFit="1"/>
    </xf>
    <xf numFmtId="178" fontId="58" fillId="0" borderId="97" xfId="0" applyNumberFormat="1" applyFont="1" applyBorder="1" applyAlignment="1">
      <alignment horizontal="left" wrapText="1"/>
    </xf>
    <xf numFmtId="190" fontId="27" fillId="0" borderId="25" xfId="0" applyNumberFormat="1" applyFont="1" applyBorder="1" applyAlignment="1">
      <alignment horizontal="right" shrinkToFit="1"/>
    </xf>
    <xf numFmtId="179" fontId="27" fillId="0" borderId="74" xfId="7" applyNumberFormat="1" applyFont="1" applyFill="1" applyBorder="1" applyAlignment="1">
      <alignment horizontal="right"/>
    </xf>
    <xf numFmtId="178" fontId="41" fillId="0" borderId="56" xfId="0" applyNumberFormat="1" applyFont="1" applyBorder="1" applyAlignment="1">
      <alignment wrapText="1"/>
    </xf>
    <xf numFmtId="179" fontId="27" fillId="0" borderId="26" xfId="0" applyNumberFormat="1" applyFont="1" applyBorder="1" applyAlignment="1">
      <alignment horizontal="right" wrapText="1"/>
    </xf>
    <xf numFmtId="179" fontId="27" fillId="0" borderId="67" xfId="7" quotePrefix="1" applyNumberFormat="1" applyFont="1" applyFill="1" applyBorder="1" applyAlignment="1">
      <alignment horizontal="right"/>
    </xf>
    <xf numFmtId="178" fontId="58" fillId="0" borderId="56" xfId="0" applyNumberFormat="1" applyFont="1" applyBorder="1" applyAlignment="1">
      <alignment wrapText="1"/>
    </xf>
    <xf numFmtId="179" fontId="27" fillId="0" borderId="67" xfId="7" applyNumberFormat="1" applyFont="1" applyFill="1" applyBorder="1" applyAlignment="1">
      <alignment horizontal="right" shrinkToFit="1"/>
    </xf>
    <xf numFmtId="178" fontId="41" fillId="0" borderId="89" xfId="0" applyNumberFormat="1" applyFont="1" applyBorder="1" applyAlignment="1">
      <alignment wrapText="1"/>
    </xf>
    <xf numFmtId="190" fontId="25" fillId="0" borderId="30" xfId="0" applyNumberFormat="1" applyFont="1" applyBorder="1" applyAlignment="1">
      <alignment horizontal="right" shrinkToFit="1"/>
    </xf>
    <xf numFmtId="179" fontId="25" fillId="0" borderId="30" xfId="7" quotePrefix="1" applyNumberFormat="1" applyFont="1" applyFill="1" applyBorder="1" applyAlignment="1">
      <alignment horizontal="right"/>
    </xf>
    <xf numFmtId="179" fontId="25" fillId="0" borderId="76" xfId="7" quotePrefix="1" applyNumberFormat="1" applyFont="1" applyFill="1" applyBorder="1" applyAlignment="1">
      <alignment horizontal="right" shrinkToFit="1"/>
    </xf>
    <xf numFmtId="179" fontId="26" fillId="0" borderId="74" xfId="0" applyNumberFormat="1" applyFont="1" applyBorder="1"/>
    <xf numFmtId="179" fontId="26" fillId="0" borderId="25" xfId="0" applyNumberFormat="1" applyFont="1" applyBorder="1"/>
    <xf numFmtId="179" fontId="27" fillId="0" borderId="26" xfId="11" applyNumberFormat="1" applyFont="1" applyBorder="1" applyAlignment="1">
      <alignment horizontal="right" wrapText="1"/>
    </xf>
    <xf numFmtId="179" fontId="27" fillId="0" borderId="67" xfId="7" quotePrefix="1" applyNumberFormat="1" applyFont="1" applyFill="1" applyBorder="1" applyAlignment="1">
      <alignment horizontal="right" shrinkToFit="1"/>
    </xf>
    <xf numFmtId="179" fontId="25" fillId="0" borderId="45" xfId="7" applyNumberFormat="1" applyFont="1" applyFill="1" applyBorder="1" applyAlignment="1">
      <alignment horizontal="right" shrinkToFit="1"/>
    </xf>
    <xf numFmtId="179" fontId="26" fillId="0" borderId="67" xfId="0" applyNumberFormat="1" applyFont="1" applyBorder="1"/>
    <xf numFmtId="179" fontId="26" fillId="0" borderId="26" xfId="0" applyNumberFormat="1" applyFont="1" applyBorder="1"/>
    <xf numFmtId="190" fontId="27" fillId="0" borderId="83" xfId="0" applyNumberFormat="1" applyFont="1" applyBorder="1" applyAlignment="1">
      <alignment horizontal="right" shrinkToFit="1"/>
    </xf>
    <xf numFmtId="179" fontId="27" fillId="0" borderId="79" xfId="7" quotePrefix="1" applyNumberFormat="1" applyFont="1" applyFill="1" applyBorder="1" applyAlignment="1">
      <alignment horizontal="right" shrinkToFit="1"/>
    </xf>
    <xf numFmtId="179" fontId="25" fillId="0" borderId="36" xfId="11" applyNumberFormat="1" applyFont="1" applyBorder="1" applyAlignment="1">
      <alignment horizontal="right" shrinkToFit="1"/>
    </xf>
    <xf numFmtId="179" fontId="25" fillId="0" borderId="76" xfId="11" applyNumberFormat="1" applyFont="1" applyBorder="1" applyAlignment="1">
      <alignment horizontal="right" shrinkToFit="1"/>
    </xf>
    <xf numFmtId="178" fontId="42" fillId="0" borderId="35" xfId="0" applyNumberFormat="1" applyFont="1" applyBorder="1" applyAlignment="1">
      <alignment horizontal="left" wrapText="1"/>
    </xf>
    <xf numFmtId="178" fontId="42" fillId="0" borderId="97" xfId="0" applyNumberFormat="1" applyFont="1" applyBorder="1" applyAlignment="1">
      <alignment horizontal="left" wrapText="1"/>
    </xf>
    <xf numFmtId="179" fontId="25" fillId="0" borderId="60" xfId="11" applyNumberFormat="1" applyFont="1" applyBorder="1" applyAlignment="1">
      <alignment horizontal="right" wrapText="1"/>
    </xf>
    <xf numFmtId="179" fontId="25" fillId="0" borderId="74" xfId="11" applyNumberFormat="1" applyFont="1" applyBorder="1" applyAlignment="1">
      <alignment horizontal="right" wrapText="1"/>
    </xf>
    <xf numFmtId="190" fontId="25" fillId="0" borderId="26" xfId="0" applyNumberFormat="1" applyFont="1" applyBorder="1" applyAlignment="1">
      <alignment horizontal="right" shrinkToFit="1"/>
    </xf>
    <xf numFmtId="189" fontId="25" fillId="0" borderId="67" xfId="7" applyNumberFormat="1" applyFont="1" applyFill="1" applyBorder="1" applyAlignment="1">
      <alignment horizontal="right" shrinkToFit="1"/>
    </xf>
    <xf numFmtId="178" fontId="42" fillId="0" borderId="57" xfId="0" applyNumberFormat="1" applyFont="1" applyBorder="1" applyAlignment="1">
      <alignment horizontal="left" shrinkToFit="1"/>
    </xf>
    <xf numFmtId="190" fontId="25" fillId="0" borderId="34" xfId="0" applyNumberFormat="1" applyFont="1" applyBorder="1" applyAlignment="1">
      <alignment horizontal="right" shrinkToFit="1"/>
    </xf>
    <xf numFmtId="189" fontId="25" fillId="0" borderId="42" xfId="7" applyNumberFormat="1" applyFont="1" applyFill="1" applyBorder="1" applyAlignment="1">
      <alignment horizontal="right" shrinkToFit="1"/>
    </xf>
    <xf numFmtId="189" fontId="25" fillId="0" borderId="72" xfId="7" quotePrefix="1" applyNumberFormat="1" applyFont="1" applyFill="1" applyBorder="1" applyAlignment="1">
      <alignment horizontal="right" shrinkToFit="1"/>
    </xf>
    <xf numFmtId="189" fontId="25" fillId="0" borderId="34" xfId="7" quotePrefix="1" applyNumberFormat="1" applyFont="1" applyFill="1" applyBorder="1" applyAlignment="1">
      <alignment horizontal="right" shrinkToFit="1"/>
    </xf>
    <xf numFmtId="179" fontId="18" fillId="0" borderId="31" xfId="0" applyNumberFormat="1" applyFont="1" applyBorder="1" applyAlignment="1">
      <alignment horizontal="center" vertical="center"/>
    </xf>
    <xf numFmtId="179" fontId="18" fillId="0" borderId="71" xfId="0" applyNumberFormat="1" applyFont="1" applyBorder="1" applyAlignment="1">
      <alignment horizontal="center" vertical="center"/>
    </xf>
    <xf numFmtId="179" fontId="27" fillId="0" borderId="37" xfId="6" applyNumberFormat="1" applyFont="1" applyFill="1" applyBorder="1" applyAlignment="1">
      <alignment horizontal="right" shrinkToFit="1"/>
    </xf>
    <xf numFmtId="179" fontId="27" fillId="0" borderId="81" xfId="6" applyNumberFormat="1" applyFont="1" applyFill="1" applyBorder="1" applyAlignment="1">
      <alignment horizontal="right" shrinkToFit="1"/>
    </xf>
    <xf numFmtId="178" fontId="42" fillId="0" borderId="58" xfId="0" applyNumberFormat="1" applyFont="1" applyBorder="1" applyAlignment="1">
      <alignment wrapText="1"/>
    </xf>
    <xf numFmtId="179" fontId="25" fillId="0" borderId="31" xfId="7" applyNumberFormat="1" applyFont="1" applyFill="1" applyBorder="1" applyAlignment="1">
      <alignment horizontal="right" shrinkToFit="1"/>
    </xf>
    <xf numFmtId="179" fontId="25" fillId="0" borderId="71" xfId="7" applyNumberFormat="1" applyFont="1" applyFill="1" applyBorder="1" applyAlignment="1">
      <alignment horizontal="right" shrinkToFit="1"/>
    </xf>
    <xf numFmtId="178" fontId="41" fillId="0" borderId="96" xfId="0" applyNumberFormat="1" applyFont="1" applyBorder="1" applyAlignment="1">
      <alignment shrinkToFit="1"/>
    </xf>
    <xf numFmtId="179" fontId="27" fillId="0" borderId="32" xfId="7" applyNumberFormat="1" applyFont="1" applyFill="1" applyBorder="1" applyAlignment="1">
      <alignment horizontal="right" shrinkToFit="1"/>
    </xf>
    <xf numFmtId="179" fontId="27" fillId="0" borderId="75" xfId="7" applyNumberFormat="1" applyFont="1" applyFill="1" applyBorder="1" applyAlignment="1">
      <alignment horizontal="right" shrinkToFit="1"/>
    </xf>
    <xf numFmtId="178" fontId="25" fillId="0" borderId="0" xfId="0" applyNumberFormat="1" applyFont="1" applyAlignment="1">
      <alignment horizontal="left" shrinkToFit="1"/>
    </xf>
    <xf numFmtId="0" fontId="41" fillId="0" borderId="0" xfId="0" applyFont="1" applyAlignment="1">
      <alignment horizontal="left" vertical="center" wrapText="1"/>
    </xf>
    <xf numFmtId="0" fontId="16" fillId="0" borderId="0" xfId="0" applyFont="1" applyAlignment="1">
      <alignment horizontal="left" vertical="center" wrapText="1"/>
    </xf>
    <xf numFmtId="0" fontId="16" fillId="0" borderId="0" xfId="0" applyFont="1" applyAlignment="1">
      <alignment horizontal="left" vertical="top" wrapText="1"/>
    </xf>
    <xf numFmtId="179" fontId="18" fillId="0" borderId="54" xfId="9" applyNumberFormat="1" applyFont="1" applyFill="1" applyBorder="1" applyAlignment="1">
      <alignment horizontal="center" vertical="center" wrapText="1" shrinkToFit="1"/>
    </xf>
    <xf numFmtId="179" fontId="18" fillId="0" borderId="0" xfId="0" applyNumberFormat="1" applyFont="1" applyAlignment="1">
      <alignment horizontal="center" vertical="center"/>
    </xf>
    <xf numFmtId="189" fontId="25" fillId="0" borderId="81" xfId="0" applyNumberFormat="1" applyFont="1" applyBorder="1" applyAlignment="1">
      <alignment horizontal="right" wrapText="1"/>
    </xf>
    <xf numFmtId="196" fontId="27" fillId="0" borderId="67" xfId="7" applyNumberFormat="1" applyFont="1" applyFill="1" applyBorder="1" applyAlignment="1">
      <alignment horizontal="right" shrinkToFit="1"/>
    </xf>
    <xf numFmtId="196" fontId="27" fillId="0" borderId="79" xfId="7" applyNumberFormat="1" applyFont="1" applyFill="1" applyBorder="1" applyAlignment="1">
      <alignment horizontal="right" shrinkToFit="1"/>
    </xf>
    <xf numFmtId="196" fontId="25" fillId="0" borderId="76" xfId="7" applyNumberFormat="1" applyFont="1" applyFill="1" applyBorder="1" applyAlignment="1">
      <alignment horizontal="right" shrinkToFit="1"/>
    </xf>
    <xf numFmtId="179" fontId="25" fillId="0" borderId="66" xfId="7" applyNumberFormat="1" applyFont="1" applyFill="1" applyBorder="1" applyAlignment="1">
      <alignment horizontal="right" shrinkToFit="1"/>
    </xf>
    <xf numFmtId="179" fontId="27" fillId="0" borderId="67" xfId="7" applyNumberFormat="1" applyFont="1" applyFill="1" applyBorder="1" applyAlignment="1">
      <alignment horizontal="right"/>
    </xf>
    <xf numFmtId="179" fontId="25" fillId="0" borderId="67" xfId="7" applyNumberFormat="1" applyFont="1" applyFill="1" applyBorder="1" applyAlignment="1">
      <alignment horizontal="right" shrinkToFit="1"/>
    </xf>
    <xf numFmtId="179" fontId="27" fillId="0" borderId="75" xfId="7" quotePrefix="1" applyNumberFormat="1" applyFont="1" applyFill="1" applyBorder="1" applyAlignment="1">
      <alignment horizontal="right" shrinkToFit="1"/>
    </xf>
    <xf numFmtId="179" fontId="25" fillId="0" borderId="66" xfId="11" applyNumberFormat="1" applyFont="1" applyBorder="1" applyAlignment="1">
      <alignment horizontal="right" wrapText="1"/>
    </xf>
    <xf numFmtId="179" fontId="18" fillId="0" borderId="108" xfId="9" applyNumberFormat="1" applyFont="1" applyFill="1" applyBorder="1" applyAlignment="1">
      <alignment horizontal="center" vertical="center" wrapText="1" shrinkToFit="1"/>
    </xf>
    <xf numFmtId="179" fontId="18" fillId="0" borderId="109" xfId="0" applyNumberFormat="1" applyFont="1" applyBorder="1" applyAlignment="1">
      <alignment horizontal="center" vertical="center"/>
    </xf>
    <xf numFmtId="179" fontId="27" fillId="0" borderId="52" xfId="6" applyNumberFormat="1" applyFont="1" applyFill="1" applyBorder="1" applyAlignment="1">
      <alignment horizontal="right" shrinkToFit="1"/>
    </xf>
    <xf numFmtId="189" fontId="27" fillId="0" borderId="52" xfId="7" applyNumberFormat="1" applyFont="1" applyFill="1" applyBorder="1" applyAlignment="1">
      <alignment horizontal="right" shrinkToFit="1"/>
    </xf>
    <xf numFmtId="189" fontId="27" fillId="0" borderId="110" xfId="7" applyNumberFormat="1" applyFont="1" applyFill="1" applyBorder="1" applyAlignment="1">
      <alignment horizontal="right" shrinkToFit="1"/>
    </xf>
    <xf numFmtId="189" fontId="25" fillId="0" borderId="104" xfId="7" applyNumberFormat="1" applyFont="1" applyFill="1" applyBorder="1" applyAlignment="1">
      <alignment horizontal="right" shrinkToFit="1"/>
    </xf>
    <xf numFmtId="179" fontId="25" fillId="0" borderId="104" xfId="7" applyNumberFormat="1" applyFont="1" applyFill="1" applyBorder="1" applyAlignment="1">
      <alignment horizontal="right" shrinkToFit="1"/>
    </xf>
    <xf numFmtId="179" fontId="25" fillId="0" borderId="109" xfId="7" applyNumberFormat="1" applyFont="1" applyFill="1" applyBorder="1" applyAlignment="1">
      <alignment horizontal="right" shrinkToFit="1"/>
    </xf>
    <xf numFmtId="179" fontId="27" fillId="0" borderId="110" xfId="7" applyNumberFormat="1" applyFont="1" applyFill="1" applyBorder="1" applyAlignment="1">
      <alignment horizontal="right" shrinkToFit="1"/>
    </xf>
    <xf numFmtId="179" fontId="25" fillId="0" borderId="39" xfId="7" applyNumberFormat="1" applyFont="1" applyFill="1" applyBorder="1" applyAlignment="1">
      <alignment horizontal="right" shrinkToFit="1"/>
    </xf>
    <xf numFmtId="179" fontId="27" fillId="0" borderId="109" xfId="7" applyNumberFormat="1" applyFont="1" applyFill="1" applyBorder="1" applyAlignment="1">
      <alignment horizontal="right"/>
    </xf>
    <xf numFmtId="179" fontId="27" fillId="0" borderId="52" xfId="7" applyNumberFormat="1" applyFont="1" applyFill="1" applyBorder="1" applyAlignment="1">
      <alignment horizontal="right"/>
    </xf>
    <xf numFmtId="179" fontId="27" fillId="0" borderId="52" xfId="7" applyNumberFormat="1" applyFont="1" applyFill="1" applyBorder="1" applyAlignment="1">
      <alignment horizontal="right" shrinkToFit="1"/>
    </xf>
    <xf numFmtId="179" fontId="25" fillId="0" borderId="109" xfId="7" applyNumberFormat="1" applyFont="1" applyBorder="1" applyAlignment="1">
      <alignment horizontal="right" shrinkToFit="1"/>
    </xf>
    <xf numFmtId="179" fontId="27" fillId="0" borderId="52" xfId="11" applyNumberFormat="1" applyFont="1" applyBorder="1" applyAlignment="1">
      <alignment horizontal="right" wrapText="1"/>
    </xf>
    <xf numFmtId="179" fontId="25" fillId="0" borderId="52" xfId="7" applyNumberFormat="1" applyFont="1" applyBorder="1" applyAlignment="1">
      <alignment horizontal="right" shrinkToFit="1"/>
    </xf>
    <xf numFmtId="179" fontId="25" fillId="0" borderId="104" xfId="11" applyNumberFormat="1" applyFont="1" applyBorder="1" applyAlignment="1">
      <alignment horizontal="right" shrinkToFit="1"/>
    </xf>
    <xf numFmtId="179" fontId="25" fillId="0" borderId="109" xfId="11" applyNumberFormat="1" applyFont="1" applyBorder="1" applyAlignment="1">
      <alignment horizontal="right" wrapText="1"/>
    </xf>
    <xf numFmtId="189" fontId="25" fillId="0" borderId="52" xfId="7" applyNumberFormat="1" applyFont="1" applyFill="1" applyBorder="1" applyAlignment="1">
      <alignment horizontal="right" shrinkToFit="1"/>
    </xf>
    <xf numFmtId="189" fontId="25" fillId="0" borderId="43" xfId="7" applyNumberFormat="1" applyFont="1" applyFill="1" applyBorder="1" applyAlignment="1">
      <alignment horizontal="right" shrinkToFit="1"/>
    </xf>
    <xf numFmtId="179" fontId="25" fillId="0" borderId="37" xfId="0" applyNumberFormat="1" applyFont="1" applyBorder="1" applyAlignment="1">
      <alignment horizontal="right" shrinkToFit="1"/>
    </xf>
    <xf numFmtId="179" fontId="27" fillId="0" borderId="25" xfId="0" applyNumberFormat="1" applyFont="1" applyBorder="1" applyAlignment="1">
      <alignment horizontal="right" shrinkToFit="1"/>
    </xf>
    <xf numFmtId="179" fontId="27" fillId="0" borderId="26" xfId="0" applyNumberFormat="1" applyFont="1" applyBorder="1" applyAlignment="1">
      <alignment horizontal="right" shrinkToFit="1"/>
    </xf>
    <xf numFmtId="0" fontId="23" fillId="0" borderId="0" xfId="0" applyFont="1" applyAlignment="1">
      <alignment horizontal="left" vertical="top" shrinkToFit="1"/>
    </xf>
    <xf numFmtId="179" fontId="24" fillId="0" borderId="54" xfId="6" applyNumberFormat="1" applyFont="1" applyBorder="1"/>
    <xf numFmtId="181" fontId="27" fillId="0" borderId="17" xfId="6" applyNumberFormat="1" applyFont="1" applyBorder="1" applyAlignment="1">
      <alignment horizontal="right"/>
    </xf>
    <xf numFmtId="181" fontId="27" fillId="0" borderId="18" xfId="6" applyNumberFormat="1" applyFont="1" applyBorder="1" applyAlignment="1">
      <alignment horizontal="right"/>
    </xf>
    <xf numFmtId="181" fontId="24" fillId="0" borderId="2" xfId="6" applyNumberFormat="1" applyFont="1" applyBorder="1" applyAlignment="1">
      <alignment horizontal="right"/>
    </xf>
    <xf numFmtId="181" fontId="24" fillId="0" borderId="0" xfId="6" applyNumberFormat="1" applyFont="1" applyBorder="1" applyAlignment="1">
      <alignment horizontal="right"/>
    </xf>
    <xf numFmtId="181" fontId="24" fillId="0" borderId="86" xfId="6" applyNumberFormat="1" applyFont="1" applyBorder="1" applyAlignment="1">
      <alignment horizontal="right"/>
    </xf>
    <xf numFmtId="181" fontId="18" fillId="0" borderId="0" xfId="6" applyNumberFormat="1" applyFont="1" applyBorder="1" applyAlignment="1">
      <alignment horizontal="right"/>
    </xf>
    <xf numFmtId="181" fontId="24" fillId="0" borderId="54" xfId="6" applyNumberFormat="1" applyFont="1" applyBorder="1" applyAlignment="1">
      <alignment horizontal="right"/>
    </xf>
    <xf numFmtId="181" fontId="18" fillId="0" borderId="17" xfId="6" applyNumberFormat="1" applyFont="1" applyBorder="1" applyAlignment="1">
      <alignment horizontal="right"/>
    </xf>
    <xf numFmtId="181" fontId="27" fillId="0" borderId="19" xfId="6" applyNumberFormat="1" applyFont="1" applyBorder="1" applyAlignment="1">
      <alignment horizontal="right"/>
    </xf>
    <xf numFmtId="181" fontId="27" fillId="0" borderId="65" xfId="6" applyNumberFormat="1" applyFont="1" applyBorder="1" applyAlignment="1">
      <alignment horizontal="right"/>
    </xf>
    <xf numFmtId="181" fontId="27" fillId="0" borderId="2" xfId="6" applyNumberFormat="1" applyFont="1" applyBorder="1" applyAlignment="1">
      <alignment horizontal="right"/>
    </xf>
    <xf numFmtId="181" fontId="27" fillId="0" borderId="0" xfId="6" applyNumberFormat="1" applyFont="1" applyBorder="1" applyAlignment="1">
      <alignment horizontal="right"/>
    </xf>
    <xf numFmtId="181" fontId="27" fillId="0" borderId="26" xfId="6" quotePrefix="1" applyNumberFormat="1" applyFont="1" applyFill="1" applyBorder="1" applyAlignment="1">
      <alignment horizontal="right"/>
    </xf>
    <xf numFmtId="179" fontId="62" fillId="0" borderId="26" xfId="6" applyNumberFormat="1" applyFont="1" applyFill="1" applyBorder="1" applyAlignment="1">
      <alignment horizontal="right"/>
    </xf>
    <xf numFmtId="185" fontId="27" fillId="0" borderId="80" xfId="6" applyNumberFormat="1" applyFont="1" applyFill="1" applyBorder="1" applyAlignment="1">
      <alignment horizontal="right" shrinkToFit="1"/>
    </xf>
    <xf numFmtId="176" fontId="27" fillId="0" borderId="14" xfId="6" applyNumberFormat="1" applyFont="1" applyFill="1" applyBorder="1" applyAlignment="1">
      <alignment horizontal="right" shrinkToFit="1"/>
    </xf>
    <xf numFmtId="40" fontId="27" fillId="0" borderId="14" xfId="6" applyNumberFormat="1" applyFont="1" applyFill="1" applyBorder="1" applyAlignment="1">
      <alignment horizontal="right" shrinkToFit="1"/>
    </xf>
    <xf numFmtId="40" fontId="27" fillId="0" borderId="47" xfId="6" applyNumberFormat="1" applyFont="1" applyFill="1" applyBorder="1" applyAlignment="1">
      <alignment horizontal="right" shrinkToFit="1"/>
    </xf>
    <xf numFmtId="181" fontId="27" fillId="0" borderId="14" xfId="6" quotePrefix="1" applyNumberFormat="1" applyFont="1" applyFill="1" applyBorder="1" applyAlignment="1">
      <alignment horizontal="right" shrinkToFit="1"/>
    </xf>
    <xf numFmtId="184" fontId="27" fillId="0" borderId="63" xfId="6" applyNumberFormat="1" applyFont="1" applyFill="1" applyBorder="1" applyAlignment="1">
      <alignment horizontal="right" shrinkToFit="1"/>
    </xf>
    <xf numFmtId="185" fontId="27" fillId="0" borderId="37" xfId="6" applyNumberFormat="1" applyFont="1" applyFill="1" applyBorder="1" applyAlignment="1">
      <alignment horizontal="right" shrinkToFit="1"/>
    </xf>
    <xf numFmtId="176" fontId="27" fillId="0" borderId="26" xfId="6" applyNumberFormat="1" applyFont="1" applyFill="1" applyBorder="1" applyAlignment="1">
      <alignment horizontal="right" shrinkToFit="1"/>
    </xf>
    <xf numFmtId="40" fontId="27" fillId="0" borderId="26" xfId="6" applyNumberFormat="1" applyFont="1" applyFill="1" applyBorder="1" applyAlignment="1">
      <alignment horizontal="right" shrinkToFit="1"/>
    </xf>
    <xf numFmtId="40" fontId="27" fillId="0" borderId="32" xfId="6" applyNumberFormat="1" applyFont="1" applyFill="1" applyBorder="1" applyAlignment="1">
      <alignment horizontal="right" shrinkToFit="1"/>
    </xf>
    <xf numFmtId="181" fontId="27" fillId="0" borderId="26" xfId="6" quotePrefix="1" applyNumberFormat="1" applyFont="1" applyFill="1" applyBorder="1" applyAlignment="1">
      <alignment horizontal="right" shrinkToFit="1"/>
    </xf>
    <xf numFmtId="182" fontId="19" fillId="0" borderId="16" xfId="6" applyNumberFormat="1" applyFont="1" applyFill="1" applyBorder="1" applyAlignment="1">
      <alignment horizontal="right" vertical="center"/>
    </xf>
    <xf numFmtId="182" fontId="19" fillId="0" borderId="14" xfId="6" applyNumberFormat="1" applyFont="1" applyFill="1" applyBorder="1" applyAlignment="1">
      <alignment horizontal="right" vertical="center"/>
    </xf>
    <xf numFmtId="182" fontId="19" fillId="0" borderId="63" xfId="6" applyNumberFormat="1" applyFont="1" applyFill="1" applyBorder="1" applyAlignment="1">
      <alignment horizontal="right" vertical="center"/>
    </xf>
    <xf numFmtId="178" fontId="19" fillId="6" borderId="69" xfId="6" applyNumberFormat="1" applyFont="1" applyFill="1" applyBorder="1" applyAlignment="1">
      <alignment horizontal="right" vertical="center"/>
    </xf>
    <xf numFmtId="178" fontId="19" fillId="6" borderId="20" xfId="6" applyNumberFormat="1" applyFont="1" applyFill="1" applyBorder="1" applyAlignment="1">
      <alignment horizontal="right" vertical="center"/>
    </xf>
    <xf numFmtId="178" fontId="19" fillId="0" borderId="69" xfId="6" applyNumberFormat="1" applyFont="1" applyFill="1" applyBorder="1" applyAlignment="1">
      <alignment horizontal="right" vertical="center"/>
    </xf>
    <xf numFmtId="178" fontId="19" fillId="0" borderId="20" xfId="6" applyNumberFormat="1" applyFont="1" applyFill="1" applyBorder="1" applyAlignment="1">
      <alignment horizontal="right" vertical="center"/>
    </xf>
    <xf numFmtId="182" fontId="19" fillId="0" borderId="54" xfId="6" applyNumberFormat="1" applyFont="1" applyFill="1" applyBorder="1" applyAlignment="1">
      <alignment horizontal="right" vertical="center"/>
    </xf>
    <xf numFmtId="182" fontId="19" fillId="0" borderId="18" xfId="6" applyNumberFormat="1" applyFont="1" applyFill="1" applyBorder="1" applyAlignment="1">
      <alignment horizontal="right" vertical="center"/>
    </xf>
    <xf numFmtId="182" fontId="19" fillId="0" borderId="65" xfId="6" applyNumberFormat="1" applyFont="1" applyFill="1" applyBorder="1" applyAlignment="1">
      <alignment horizontal="right" vertical="center"/>
    </xf>
    <xf numFmtId="178" fontId="19" fillId="0" borderId="88" xfId="6" applyNumberFormat="1" applyFont="1" applyFill="1" applyBorder="1" applyAlignment="1">
      <alignment horizontal="right" vertical="center"/>
    </xf>
    <xf numFmtId="182" fontId="19" fillId="0" borderId="29" xfId="6" applyNumberFormat="1" applyFont="1" applyFill="1" applyBorder="1" applyAlignment="1">
      <alignment horizontal="right" vertical="center"/>
    </xf>
    <xf numFmtId="182" fontId="19" fillId="0" borderId="26" xfId="6" applyNumberFormat="1" applyFont="1" applyFill="1" applyBorder="1" applyAlignment="1">
      <alignment horizontal="right" vertical="center"/>
    </xf>
    <xf numFmtId="182" fontId="19" fillId="0" borderId="83" xfId="6" applyNumberFormat="1" applyFont="1" applyFill="1" applyBorder="1" applyAlignment="1">
      <alignment horizontal="right" vertical="center"/>
    </xf>
    <xf numFmtId="178" fontId="19" fillId="0" borderId="87" xfId="6" applyNumberFormat="1" applyFont="1" applyFill="1" applyBorder="1" applyAlignment="1">
      <alignment horizontal="right" vertical="center"/>
    </xf>
    <xf numFmtId="180" fontId="23" fillId="0" borderId="63" xfId="0" quotePrefix="1" applyNumberFormat="1" applyFont="1" applyBorder="1" applyAlignment="1">
      <alignment horizontal="right"/>
    </xf>
    <xf numFmtId="195" fontId="23" fillId="0" borderId="83" xfId="0" applyNumberFormat="1" applyFont="1" applyBorder="1"/>
    <xf numFmtId="195" fontId="23" fillId="0" borderId="50" xfId="0" applyNumberFormat="1" applyFont="1" applyBorder="1"/>
    <xf numFmtId="181" fontId="23" fillId="0" borderId="57" xfId="0" applyNumberFormat="1" applyFont="1" applyBorder="1"/>
    <xf numFmtId="195" fontId="23" fillId="0" borderId="51" xfId="0" applyNumberFormat="1" applyFont="1" applyBorder="1"/>
    <xf numFmtId="185" fontId="27" fillId="0" borderId="92" xfId="6" quotePrefix="1" applyNumberFormat="1" applyFont="1" applyFill="1" applyBorder="1" applyAlignment="1">
      <alignment horizontal="right" shrinkToFit="1"/>
    </xf>
    <xf numFmtId="176" fontId="27" fillId="0" borderId="27" xfId="6" applyNumberFormat="1" applyFont="1" applyFill="1" applyBorder="1" applyAlignment="1">
      <alignment horizontal="right" shrinkToFit="1"/>
    </xf>
    <xf numFmtId="40" fontId="27" fillId="0" borderId="27" xfId="6" applyNumberFormat="1" applyFont="1" applyFill="1" applyBorder="1" applyAlignment="1">
      <alignment horizontal="right" shrinkToFit="1"/>
    </xf>
    <xf numFmtId="40" fontId="27" fillId="0" borderId="49" xfId="6" applyNumberFormat="1" applyFont="1" applyFill="1" applyBorder="1" applyAlignment="1">
      <alignment horizontal="right" shrinkToFit="1"/>
    </xf>
    <xf numFmtId="181" fontId="27" fillId="0" borderId="27" xfId="6" quotePrefix="1" applyNumberFormat="1" applyFont="1" applyFill="1" applyBorder="1" applyAlignment="1">
      <alignment horizontal="right" shrinkToFit="1"/>
    </xf>
    <xf numFmtId="183" fontId="27" fillId="0" borderId="27" xfId="6" applyNumberFormat="1" applyFont="1" applyFill="1" applyBorder="1" applyAlignment="1">
      <alignment horizontal="right" shrinkToFit="1"/>
    </xf>
    <xf numFmtId="184" fontId="27" fillId="0" borderId="94" xfId="6" applyNumberFormat="1" applyFont="1" applyFill="1" applyBorder="1" applyAlignment="1">
      <alignment horizontal="right" shrinkToFit="1"/>
    </xf>
    <xf numFmtId="179" fontId="24" fillId="0" borderId="91" xfId="6" applyNumberFormat="1" applyFont="1" applyFill="1" applyBorder="1" applyAlignment="1">
      <alignment horizontal="right" shrinkToFit="1"/>
    </xf>
    <xf numFmtId="179" fontId="24" fillId="0" borderId="54" xfId="6" quotePrefix="1" applyNumberFormat="1" applyFont="1" applyFill="1" applyBorder="1" applyAlignment="1">
      <alignment horizontal="right" shrinkToFit="1"/>
    </xf>
    <xf numFmtId="181" fontId="24" fillId="0" borderId="3" xfId="6" applyNumberFormat="1" applyFont="1" applyFill="1" applyBorder="1" applyAlignment="1">
      <alignment horizontal="right" shrinkToFit="1"/>
    </xf>
    <xf numFmtId="179" fontId="24" fillId="0" borderId="17" xfId="6" applyNumberFormat="1" applyFont="1" applyFill="1" applyBorder="1" applyAlignment="1">
      <alignment horizontal="right" shrinkToFit="1"/>
    </xf>
    <xf numFmtId="179" fontId="27" fillId="0" borderId="19" xfId="6" quotePrefix="1" applyNumberFormat="1" applyFont="1" applyFill="1" applyBorder="1" applyAlignment="1">
      <alignment horizontal="right" shrinkToFit="1"/>
    </xf>
    <xf numFmtId="181" fontId="27" fillId="0" borderId="54" xfId="6" applyNumberFormat="1" applyFont="1" applyFill="1" applyBorder="1" applyAlignment="1">
      <alignment horizontal="right" shrinkToFit="1"/>
    </xf>
    <xf numFmtId="179" fontId="24" fillId="0" borderId="18" xfId="6" applyNumberFormat="1" applyFont="1" applyFill="1" applyBorder="1" applyAlignment="1">
      <alignment horizontal="right" shrinkToFit="1"/>
    </xf>
    <xf numFmtId="179" fontId="27" fillId="0" borderId="107" xfId="6" applyNumberFormat="1" applyFont="1" applyFill="1" applyBorder="1" applyAlignment="1">
      <alignment horizontal="right" shrinkToFit="1"/>
    </xf>
    <xf numFmtId="179" fontId="27" fillId="0" borderId="76" xfId="7" applyNumberFormat="1" applyFont="1" applyFill="1" applyBorder="1" applyAlignment="1">
      <alignment horizontal="right" shrinkToFit="1"/>
    </xf>
    <xf numFmtId="179" fontId="27" fillId="0" borderId="74" xfId="7" applyNumberFormat="1" applyFont="1" applyFill="1" applyBorder="1" applyAlignment="1">
      <alignment horizontal="right" shrinkToFit="1"/>
    </xf>
    <xf numFmtId="179" fontId="27" fillId="0" borderId="76" xfId="7" quotePrefix="1" applyNumberFormat="1" applyFont="1" applyFill="1" applyBorder="1" applyAlignment="1">
      <alignment horizontal="right" shrinkToFit="1"/>
    </xf>
    <xf numFmtId="179" fontId="24" fillId="0" borderId="54" xfId="6" applyNumberFormat="1" applyFont="1" applyFill="1" applyBorder="1" applyAlignment="1">
      <alignment horizontal="right" shrinkToFit="1"/>
    </xf>
    <xf numFmtId="181" fontId="27" fillId="0" borderId="17" xfId="6" applyNumberFormat="1" applyFont="1" applyFill="1" applyBorder="1" applyAlignment="1">
      <alignment horizontal="right"/>
    </xf>
    <xf numFmtId="181" fontId="27" fillId="0" borderId="18" xfId="6" quotePrefix="1" applyNumberFormat="1" applyFont="1" applyFill="1" applyBorder="1" applyAlignment="1">
      <alignment horizontal="right"/>
    </xf>
    <xf numFmtId="181" fontId="24" fillId="0" borderId="2" xfId="6" applyNumberFormat="1" applyFont="1" applyFill="1" applyBorder="1" applyAlignment="1">
      <alignment horizontal="right"/>
    </xf>
    <xf numFmtId="181" fontId="24" fillId="0" borderId="86" xfId="6" applyNumberFormat="1" applyFont="1" applyFill="1" applyBorder="1" applyAlignment="1">
      <alignment horizontal="right"/>
    </xf>
    <xf numFmtId="181" fontId="24" fillId="0" borderId="54" xfId="6" applyNumberFormat="1" applyFont="1" applyFill="1" applyBorder="1" applyAlignment="1">
      <alignment horizontal="right"/>
    </xf>
    <xf numFmtId="181" fontId="27" fillId="0" borderId="19" xfId="6" applyNumberFormat="1" applyFont="1" applyFill="1" applyBorder="1" applyAlignment="1">
      <alignment horizontal="right"/>
    </xf>
    <xf numFmtId="179" fontId="62" fillId="0" borderId="18" xfId="6" applyNumberFormat="1" applyFont="1" applyFill="1" applyBorder="1" applyAlignment="1">
      <alignment horizontal="right"/>
    </xf>
    <xf numFmtId="181" fontId="27" fillId="0" borderId="65" xfId="6" applyNumberFormat="1" applyFont="1" applyFill="1" applyBorder="1" applyAlignment="1">
      <alignment horizontal="right"/>
    </xf>
    <xf numFmtId="181" fontId="27" fillId="0" borderId="2" xfId="6" applyNumberFormat="1" applyFont="1" applyFill="1" applyBorder="1" applyAlignment="1">
      <alignment horizontal="right"/>
    </xf>
    <xf numFmtId="181" fontId="27" fillId="0" borderId="0" xfId="6" applyNumberFormat="1" applyFont="1" applyFill="1" applyBorder="1" applyAlignment="1">
      <alignment horizontal="right"/>
    </xf>
    <xf numFmtId="179" fontId="18" fillId="0" borderId="54" xfId="6" applyNumberFormat="1" applyFont="1" applyFill="1" applyBorder="1"/>
    <xf numFmtId="179" fontId="18" fillId="0" borderId="18" xfId="6" quotePrefix="1" applyNumberFormat="1" applyFont="1" applyFill="1" applyBorder="1" applyAlignment="1">
      <alignment horizontal="right"/>
    </xf>
    <xf numFmtId="179" fontId="61" fillId="0" borderId="17" xfId="6" applyNumberFormat="1" applyFont="1" applyFill="1" applyBorder="1" applyAlignment="1">
      <alignment horizontal="right"/>
    </xf>
    <xf numFmtId="179" fontId="18" fillId="0" borderId="18" xfId="0" quotePrefix="1" applyNumberFormat="1" applyFont="1" applyBorder="1" applyAlignment="1">
      <alignment horizontal="right"/>
    </xf>
    <xf numFmtId="179" fontId="24" fillId="0" borderId="112" xfId="6" applyNumberFormat="1" applyFont="1" applyFill="1" applyBorder="1" applyAlignment="1">
      <alignment horizontal="right"/>
    </xf>
    <xf numFmtId="0" fontId="23" fillId="0" borderId="14" xfId="0" applyFont="1" applyBorder="1" applyAlignment="1">
      <alignment horizontal="center"/>
    </xf>
    <xf numFmtId="0" fontId="23" fillId="0" borderId="80" xfId="0" applyFont="1" applyBorder="1" applyAlignment="1">
      <alignment horizontal="center"/>
    </xf>
    <xf numFmtId="0" fontId="23" fillId="0" borderId="20" xfId="0" applyFont="1" applyBorder="1" applyAlignment="1">
      <alignment horizontal="center"/>
    </xf>
    <xf numFmtId="0" fontId="23" fillId="0" borderId="0" xfId="0" applyFont="1" applyAlignment="1">
      <alignment horizontal="center" vertical="center" wrapText="1"/>
    </xf>
    <xf numFmtId="0" fontId="23" fillId="0" borderId="14" xfId="0" applyFont="1" applyBorder="1" applyAlignment="1">
      <alignment horizontal="center" wrapText="1"/>
    </xf>
    <xf numFmtId="9" fontId="23" fillId="0" borderId="14" xfId="14" applyFont="1" applyFill="1" applyBorder="1" applyAlignment="1">
      <alignment horizontal="center"/>
    </xf>
    <xf numFmtId="9" fontId="23" fillId="0" borderId="69" xfId="14" applyFont="1" applyFill="1" applyBorder="1" applyAlignment="1">
      <alignment horizontal="center"/>
    </xf>
    <xf numFmtId="9" fontId="23" fillId="0" borderId="20" xfId="14" applyFont="1" applyFill="1" applyBorder="1" applyAlignment="1">
      <alignment horizontal="center"/>
    </xf>
    <xf numFmtId="0" fontId="23" fillId="0" borderId="0" xfId="13" applyFont="1" applyAlignment="1">
      <alignment horizontal="left" vertical="top" wrapText="1"/>
    </xf>
    <xf numFmtId="9" fontId="23" fillId="0" borderId="80" xfId="14" applyFont="1" applyFill="1" applyBorder="1" applyAlignment="1">
      <alignment horizontal="center"/>
    </xf>
    <xf numFmtId="179" fontId="76" fillId="0" borderId="26" xfId="6" quotePrefix="1" applyNumberFormat="1" applyFont="1" applyFill="1" applyBorder="1" applyAlignment="1">
      <alignment horizontal="right"/>
    </xf>
    <xf numFmtId="179" fontId="19" fillId="0" borderId="0" xfId="6" applyNumberFormat="1" applyFont="1" applyBorder="1"/>
    <xf numFmtId="179" fontId="19" fillId="0" borderId="0" xfId="6" applyNumberFormat="1" applyFont="1" applyBorder="1" applyAlignment="1">
      <alignment horizontal="right"/>
    </xf>
    <xf numFmtId="176" fontId="71" fillId="0" borderId="9" xfId="6" applyNumberFormat="1" applyFont="1" applyFill="1" applyBorder="1" applyAlignment="1">
      <alignment vertical="center" wrapText="1"/>
    </xf>
    <xf numFmtId="176" fontId="71" fillId="0" borderId="44" xfId="6" applyNumberFormat="1" applyFont="1" applyFill="1" applyBorder="1" applyAlignment="1">
      <alignment vertical="center" wrapText="1"/>
    </xf>
    <xf numFmtId="176" fontId="71" fillId="0" borderId="8" xfId="6" applyNumberFormat="1" applyFont="1" applyFill="1" applyBorder="1" applyAlignment="1">
      <alignment vertical="center" wrapText="1"/>
    </xf>
    <xf numFmtId="0" fontId="19" fillId="0" borderId="10" xfId="0" applyFont="1" applyBorder="1" applyAlignment="1">
      <alignment vertical="center"/>
    </xf>
    <xf numFmtId="0" fontId="19" fillId="0" borderId="10" xfId="0" applyFont="1" applyBorder="1" applyAlignment="1">
      <alignment horizontal="right"/>
    </xf>
    <xf numFmtId="0" fontId="19" fillId="0" borderId="10" xfId="0" applyFont="1" applyBorder="1" applyAlignment="1">
      <alignment horizontal="right" vertical="center"/>
    </xf>
    <xf numFmtId="192" fontId="23" fillId="0" borderId="59" xfId="0" applyNumberFormat="1" applyFont="1" applyBorder="1"/>
    <xf numFmtId="0" fontId="23" fillId="0" borderId="50" xfId="0" applyFont="1" applyBorder="1" applyAlignment="1">
      <alignment horizontal="center" vertical="center"/>
    </xf>
    <xf numFmtId="179" fontId="23" fillId="0" borderId="50" xfId="0" applyNumberFormat="1" applyFont="1" applyBorder="1" applyAlignment="1">
      <alignment horizontal="center"/>
    </xf>
    <xf numFmtId="192" fontId="23" fillId="0" borderId="50" xfId="0" applyNumberFormat="1" applyFont="1" applyBorder="1"/>
    <xf numFmtId="181" fontId="23" fillId="0" borderId="0" xfId="0" applyNumberFormat="1" applyFont="1"/>
    <xf numFmtId="9" fontId="16" fillId="0" borderId="0" xfId="14" applyFont="1" applyBorder="1" applyAlignment="1">
      <alignment horizontal="right"/>
    </xf>
    <xf numFmtId="192" fontId="23" fillId="0" borderId="0" xfId="0" quotePrefix="1" applyNumberFormat="1" applyFont="1" applyAlignment="1">
      <alignment horizontal="right"/>
    </xf>
    <xf numFmtId="192" fontId="23" fillId="0" borderId="0" xfId="0" applyNumberFormat="1" applyFont="1"/>
    <xf numFmtId="192" fontId="23" fillId="0" borderId="0" xfId="14" applyNumberFormat="1" applyFont="1" applyFill="1" applyBorder="1" applyAlignment="1"/>
    <xf numFmtId="192" fontId="23" fillId="0" borderId="0" xfId="14" applyNumberFormat="1" applyFont="1" applyBorder="1" applyAlignment="1"/>
    <xf numFmtId="9" fontId="16" fillId="0" borderId="0" xfId="14" applyFont="1" applyFill="1" applyBorder="1" applyAlignment="1"/>
    <xf numFmtId="0" fontId="23" fillId="0" borderId="69" xfId="0" applyFont="1" applyBorder="1" applyAlignment="1">
      <alignment horizontal="center" wrapText="1"/>
    </xf>
    <xf numFmtId="0" fontId="23" fillId="0" borderId="0" xfId="13" applyFont="1" applyAlignment="1">
      <alignment vertical="top" wrapText="1"/>
    </xf>
    <xf numFmtId="179" fontId="16" fillId="0" borderId="0" xfId="0" applyNumberFormat="1" applyFont="1" applyAlignment="1">
      <alignment horizontal="center" vertical="center" wrapText="1" shrinkToFit="1"/>
    </xf>
    <xf numFmtId="179" fontId="29" fillId="0" borderId="0" xfId="0" applyNumberFormat="1" applyFont="1" applyAlignment="1">
      <alignment horizontal="center" vertical="center" wrapText="1" shrinkToFit="1"/>
    </xf>
    <xf numFmtId="179" fontId="16" fillId="0" borderId="0" xfId="0" applyNumberFormat="1" applyFont="1" applyAlignment="1">
      <alignment horizontal="center" vertical="center"/>
    </xf>
    <xf numFmtId="181" fontId="23" fillId="0" borderId="70" xfId="0" applyNumberFormat="1" applyFont="1" applyBorder="1"/>
    <xf numFmtId="181" fontId="23" fillId="0" borderId="58" xfId="0" applyNumberFormat="1" applyFont="1" applyBorder="1"/>
    <xf numFmtId="0" fontId="23" fillId="0" borderId="2" xfId="0" applyFont="1" applyBorder="1" applyAlignment="1">
      <alignment horizontal="center"/>
    </xf>
    <xf numFmtId="179" fontId="23" fillId="0" borderId="2" xfId="0" applyNumberFormat="1" applyFont="1" applyBorder="1"/>
    <xf numFmtId="180" fontId="23" fillId="0" borderId="0" xfId="0" quotePrefix="1" applyNumberFormat="1" applyFont="1" applyAlignment="1">
      <alignment horizontal="right"/>
    </xf>
    <xf numFmtId="180" fontId="23" fillId="0" borderId="0" xfId="0" applyNumberFormat="1" applyFont="1"/>
    <xf numFmtId="0" fontId="16" fillId="0" borderId="0" xfId="0" applyFont="1" applyAlignment="1">
      <alignment horizontal="right" wrapText="1"/>
    </xf>
    <xf numFmtId="49" fontId="27" fillId="0" borderId="0" xfId="0" applyNumberFormat="1" applyFont="1" applyAlignment="1">
      <alignment horizontal="center" vertical="center" wrapText="1" shrinkToFit="1"/>
    </xf>
    <xf numFmtId="185" fontId="27" fillId="0" borderId="0" xfId="6" quotePrefix="1" applyNumberFormat="1" applyFont="1" applyFill="1" applyBorder="1" applyAlignment="1">
      <alignment horizontal="right" shrinkToFit="1"/>
    </xf>
    <xf numFmtId="176" fontId="27" fillId="0" borderId="0" xfId="6" applyNumberFormat="1" applyFont="1" applyFill="1" applyBorder="1" applyAlignment="1">
      <alignment horizontal="right" shrinkToFit="1"/>
    </xf>
    <xf numFmtId="40" fontId="27" fillId="0" borderId="0" xfId="6" applyNumberFormat="1" applyFont="1" applyFill="1" applyBorder="1" applyAlignment="1">
      <alignment horizontal="right" shrinkToFit="1"/>
    </xf>
    <xf numFmtId="49" fontId="27" fillId="0" borderId="0" xfId="0" quotePrefix="1" applyNumberFormat="1" applyFont="1" applyAlignment="1">
      <alignment horizontal="center" vertical="center" shrinkToFit="1"/>
    </xf>
    <xf numFmtId="181" fontId="27" fillId="0" borderId="0" xfId="6" quotePrefix="1" applyNumberFormat="1" applyFont="1" applyFill="1" applyBorder="1" applyAlignment="1">
      <alignment horizontal="right" shrinkToFit="1"/>
    </xf>
    <xf numFmtId="184" fontId="27" fillId="0" borderId="0" xfId="6" applyNumberFormat="1" applyFont="1" applyFill="1" applyBorder="1" applyAlignment="1">
      <alignment horizontal="right" shrinkToFit="1"/>
    </xf>
    <xf numFmtId="179" fontId="25" fillId="0" borderId="74" xfId="7" applyNumberFormat="1" applyFont="1" applyFill="1" applyBorder="1" applyAlignment="1">
      <alignment horizontal="right" shrinkToFit="1"/>
    </xf>
    <xf numFmtId="179" fontId="27" fillId="0" borderId="71" xfId="7" applyNumberFormat="1" applyFont="1" applyFill="1" applyBorder="1" applyAlignment="1">
      <alignment horizontal="right" shrinkToFit="1"/>
    </xf>
    <xf numFmtId="179" fontId="25" fillId="0" borderId="71" xfId="11" applyNumberFormat="1" applyFont="1" applyBorder="1" applyAlignment="1">
      <alignment horizontal="right" wrapText="1"/>
    </xf>
    <xf numFmtId="0" fontId="16" fillId="0" borderId="0" xfId="0" applyFont="1" applyAlignment="1">
      <alignment vertical="top" wrapText="1"/>
    </xf>
    <xf numFmtId="181" fontId="23" fillId="0" borderId="101" xfId="0" applyNumberFormat="1" applyFont="1" applyBorder="1"/>
    <xf numFmtId="192" fontId="23" fillId="0" borderId="70" xfId="0" quotePrefix="1" applyNumberFormat="1" applyFont="1" applyBorder="1" applyAlignment="1">
      <alignment horizontal="right"/>
    </xf>
    <xf numFmtId="192" fontId="23" fillId="0" borderId="109" xfId="0" applyNumberFormat="1" applyFont="1" applyBorder="1"/>
    <xf numFmtId="192" fontId="23" fillId="0" borderId="56" xfId="0" quotePrefix="1" applyNumberFormat="1" applyFont="1" applyBorder="1" applyAlignment="1">
      <alignment horizontal="right"/>
    </xf>
    <xf numFmtId="192" fontId="23" fillId="0" borderId="64" xfId="0" quotePrefix="1" applyNumberFormat="1" applyFont="1" applyBorder="1" applyAlignment="1">
      <alignment horizontal="right"/>
    </xf>
    <xf numFmtId="192" fontId="23" fillId="0" borderId="114" xfId="0" applyNumberFormat="1" applyFont="1" applyBorder="1"/>
    <xf numFmtId="192" fontId="23" fillId="0" borderId="57" xfId="0" applyNumberFormat="1" applyFont="1" applyBorder="1"/>
    <xf numFmtId="179" fontId="18" fillId="0" borderId="53" xfId="6" applyNumberFormat="1" applyFont="1" applyFill="1" applyBorder="1"/>
    <xf numFmtId="179" fontId="18" fillId="0" borderId="53" xfId="6" applyNumberFormat="1" applyFont="1" applyFill="1" applyBorder="1" applyAlignment="1">
      <alignment horizontal="right"/>
    </xf>
    <xf numFmtId="179" fontId="18" fillId="0" borderId="48" xfId="6" quotePrefix="1" applyNumberFormat="1" applyFont="1" applyFill="1" applyBorder="1" applyAlignment="1">
      <alignment horizontal="right"/>
    </xf>
    <xf numFmtId="179" fontId="24" fillId="0" borderId="38" xfId="6" applyNumberFormat="1" applyFont="1" applyFill="1" applyBorder="1" applyAlignment="1">
      <alignment horizontal="right" shrinkToFit="1"/>
    </xf>
    <xf numFmtId="179" fontId="24" fillId="0" borderId="76" xfId="6" quotePrefix="1" applyNumberFormat="1" applyFont="1" applyFill="1" applyBorder="1" applyAlignment="1">
      <alignment horizontal="right" shrinkToFit="1"/>
    </xf>
    <xf numFmtId="181" fontId="24" fillId="0" borderId="68" xfId="6" applyNumberFormat="1" applyFont="1" applyFill="1" applyBorder="1" applyAlignment="1">
      <alignment horizontal="right" shrinkToFit="1"/>
    </xf>
    <xf numFmtId="179" fontId="24" fillId="0" borderId="60" xfId="6" applyNumberFormat="1" applyFont="1" applyFill="1" applyBorder="1" applyAlignment="1">
      <alignment horizontal="right" shrinkToFit="1"/>
    </xf>
    <xf numFmtId="179" fontId="27" fillId="0" borderId="48" xfId="6" quotePrefix="1" applyNumberFormat="1" applyFont="1" applyFill="1" applyBorder="1" applyAlignment="1">
      <alignment horizontal="right" shrinkToFit="1"/>
    </xf>
    <xf numFmtId="181" fontId="27" fillId="0" borderId="53" xfId="6" applyNumberFormat="1" applyFont="1" applyFill="1" applyBorder="1" applyAlignment="1">
      <alignment horizontal="right" shrinkToFit="1"/>
    </xf>
    <xf numFmtId="179" fontId="24" fillId="0" borderId="45" xfId="6" applyNumberFormat="1" applyFont="1" applyFill="1" applyBorder="1" applyAlignment="1">
      <alignment horizontal="right" shrinkToFit="1"/>
    </xf>
    <xf numFmtId="179" fontId="27" fillId="0" borderId="111" xfId="6" applyNumberFormat="1" applyFont="1" applyFill="1" applyBorder="1" applyAlignment="1">
      <alignment horizontal="right" shrinkToFit="1"/>
    </xf>
    <xf numFmtId="179" fontId="27" fillId="0" borderId="78" xfId="6" applyNumberFormat="1" applyFont="1" applyFill="1" applyBorder="1" applyAlignment="1">
      <alignment horizontal="right"/>
    </xf>
    <xf numFmtId="179" fontId="27" fillId="0" borderId="42" xfId="7" quotePrefix="1" applyNumberFormat="1" applyFont="1" applyFill="1" applyBorder="1" applyAlignment="1">
      <alignment horizontal="right" shrinkToFit="1"/>
    </xf>
    <xf numFmtId="181" fontId="27" fillId="0" borderId="45" xfId="6" quotePrefix="1" applyNumberFormat="1" applyFont="1" applyFill="1" applyBorder="1" applyAlignment="1">
      <alignment horizontal="right"/>
    </xf>
    <xf numFmtId="181" fontId="24" fillId="0" borderId="40" xfId="6" applyNumberFormat="1" applyFont="1" applyFill="1" applyBorder="1" applyAlignment="1">
      <alignment horizontal="right"/>
    </xf>
    <xf numFmtId="181" fontId="18" fillId="0" borderId="40" xfId="6" applyNumberFormat="1" applyFont="1" applyFill="1" applyBorder="1" applyAlignment="1">
      <alignment horizontal="right"/>
    </xf>
    <xf numFmtId="181" fontId="24" fillId="0" borderId="53" xfId="6" applyNumberFormat="1" applyFont="1" applyFill="1" applyBorder="1" applyAlignment="1">
      <alignment horizontal="right"/>
    </xf>
    <xf numFmtId="182" fontId="19" fillId="0" borderId="4" xfId="6" applyNumberFormat="1" applyFont="1" applyFill="1" applyBorder="1" applyAlignment="1">
      <alignment horizontal="right" vertical="center"/>
    </xf>
    <xf numFmtId="0" fontId="19" fillId="0" borderId="10" xfId="0" applyFont="1" applyBorder="1"/>
    <xf numFmtId="182" fontId="19" fillId="0" borderId="6" xfId="6" applyNumberFormat="1" applyFont="1" applyFill="1" applyBorder="1" applyAlignment="1">
      <alignment horizontal="right" vertical="center"/>
    </xf>
    <xf numFmtId="182" fontId="19" fillId="0" borderId="93" xfId="6" applyNumberFormat="1" applyFont="1" applyFill="1" applyBorder="1" applyAlignment="1">
      <alignment horizontal="right" vertical="center"/>
    </xf>
    <xf numFmtId="178" fontId="19" fillId="0" borderId="116" xfId="6" applyNumberFormat="1" applyFont="1" applyFill="1" applyBorder="1" applyAlignment="1">
      <alignment horizontal="right" vertical="center"/>
    </xf>
    <xf numFmtId="0" fontId="24" fillId="0" borderId="0" xfId="0" applyFont="1" applyAlignment="1">
      <alignment horizontal="left" vertical="center" indent="1"/>
    </xf>
    <xf numFmtId="179" fontId="27" fillId="0" borderId="0" xfId="0" applyNumberFormat="1" applyFont="1"/>
    <xf numFmtId="179" fontId="18" fillId="0" borderId="12" xfId="9" applyNumberFormat="1" applyFont="1" applyFill="1" applyBorder="1" applyAlignment="1">
      <alignment horizontal="center" vertical="center" shrinkToFit="1"/>
    </xf>
    <xf numFmtId="179" fontId="18" fillId="0" borderId="0" xfId="9" applyNumberFormat="1" applyFont="1" applyFill="1" applyBorder="1" applyAlignment="1">
      <alignment horizontal="center" vertical="center" shrinkToFit="1"/>
    </xf>
    <xf numFmtId="178" fontId="25" fillId="0" borderId="4" xfId="0" applyNumberFormat="1" applyFont="1" applyBorder="1" applyAlignment="1">
      <alignment wrapText="1"/>
    </xf>
    <xf numFmtId="178" fontId="23" fillId="0" borderId="6" xfId="0" applyNumberFormat="1" applyFont="1" applyBorder="1" applyAlignment="1">
      <alignment horizontal="left" wrapText="1"/>
    </xf>
    <xf numFmtId="178" fontId="23" fillId="0" borderId="12" xfId="0" applyNumberFormat="1" applyFont="1" applyBorder="1" applyAlignment="1">
      <alignment horizontal="left" wrapText="1"/>
    </xf>
    <xf numFmtId="178" fontId="25" fillId="0" borderId="8" xfId="0" applyNumberFormat="1" applyFont="1" applyBorder="1" applyAlignment="1">
      <alignment wrapText="1"/>
    </xf>
    <xf numFmtId="178" fontId="23" fillId="0" borderId="12" xfId="0" applyNumberFormat="1" applyFont="1" applyBorder="1" applyAlignment="1">
      <alignment shrinkToFit="1"/>
    </xf>
    <xf numFmtId="178" fontId="23" fillId="0" borderId="6" xfId="0" applyNumberFormat="1" applyFont="1" applyBorder="1" applyAlignment="1">
      <alignment wrapText="1"/>
    </xf>
    <xf numFmtId="178" fontId="23" fillId="0" borderId="12" xfId="0" applyNumberFormat="1" applyFont="1" applyBorder="1" applyAlignment="1">
      <alignment wrapText="1"/>
    </xf>
    <xf numFmtId="179" fontId="25" fillId="0" borderId="36" xfId="6" quotePrefix="1" applyNumberFormat="1" applyFont="1" applyFill="1" applyBorder="1" applyAlignment="1">
      <alignment horizontal="right" shrinkToFit="1"/>
    </xf>
    <xf numFmtId="178" fontId="25" fillId="0" borderId="22" xfId="0" applyNumberFormat="1" applyFont="1" applyBorder="1" applyAlignment="1">
      <alignment wrapText="1"/>
    </xf>
    <xf numFmtId="178" fontId="23" fillId="0" borderId="7" xfId="0" applyNumberFormat="1" applyFont="1" applyBorder="1" applyAlignment="1">
      <alignment wrapText="1"/>
    </xf>
    <xf numFmtId="178" fontId="25" fillId="0" borderId="23" xfId="0" applyNumberFormat="1" applyFont="1" applyBorder="1" applyAlignment="1">
      <alignment wrapText="1"/>
    </xf>
    <xf numFmtId="178" fontId="23" fillId="0" borderId="93" xfId="0" applyNumberFormat="1" applyFont="1" applyBorder="1" applyAlignment="1">
      <alignment wrapText="1"/>
    </xf>
    <xf numFmtId="178" fontId="25" fillId="0" borderId="12" xfId="0" applyNumberFormat="1" applyFont="1" applyBorder="1" applyAlignment="1">
      <alignment horizontal="left" wrapText="1"/>
    </xf>
    <xf numFmtId="178" fontId="24" fillId="0" borderId="4" xfId="0" applyNumberFormat="1" applyFont="1" applyBorder="1" applyAlignment="1">
      <alignment horizontal="left" wrapText="1"/>
    </xf>
    <xf numFmtId="178" fontId="25" fillId="0" borderId="93" xfId="0" applyNumberFormat="1" applyFont="1" applyBorder="1" applyAlignment="1">
      <alignment wrapText="1"/>
    </xf>
    <xf numFmtId="178" fontId="23" fillId="0" borderId="116" xfId="0" applyNumberFormat="1" applyFont="1" applyBorder="1" applyAlignment="1">
      <alignment wrapText="1"/>
    </xf>
    <xf numFmtId="179" fontId="24" fillId="0" borderId="12" xfId="6" applyNumberFormat="1" applyFont="1" applyFill="1" applyBorder="1" applyAlignment="1">
      <alignment horizontal="right" shrinkToFit="1"/>
    </xf>
    <xf numFmtId="178" fontId="25" fillId="0" borderId="8" xfId="0" applyNumberFormat="1" applyFont="1" applyBorder="1" applyAlignment="1">
      <alignment horizontal="left" shrinkToFit="1"/>
    </xf>
    <xf numFmtId="179" fontId="25" fillId="0" borderId="42" xfId="6" quotePrefix="1" applyNumberFormat="1" applyFont="1" applyFill="1" applyBorder="1" applyAlignment="1">
      <alignment horizontal="right" shrinkToFit="1"/>
    </xf>
    <xf numFmtId="179" fontId="27" fillId="0" borderId="12" xfId="6" applyNumberFormat="1" applyFont="1" applyFill="1" applyBorder="1"/>
    <xf numFmtId="0" fontId="18" fillId="0" borderId="12" xfId="0" applyFont="1" applyBorder="1" applyAlignment="1">
      <alignment horizontal="left" vertical="center" shrinkToFit="1"/>
    </xf>
    <xf numFmtId="179" fontId="27" fillId="0" borderId="12" xfId="6" applyNumberFormat="1" applyFont="1" applyFill="1" applyBorder="1" applyAlignment="1">
      <alignment horizontal="right"/>
    </xf>
    <xf numFmtId="178" fontId="24" fillId="0" borderId="12" xfId="6" applyNumberFormat="1" applyFont="1" applyFill="1" applyBorder="1" applyAlignment="1">
      <alignment horizontal="right" shrinkToFit="1"/>
    </xf>
    <xf numFmtId="0" fontId="77" fillId="0" borderId="9" xfId="0" applyFont="1" applyBorder="1" applyAlignment="1">
      <alignment wrapText="1"/>
    </xf>
    <xf numFmtId="0" fontId="16" fillId="0" borderId="10" xfId="0" applyFont="1" applyBorder="1"/>
    <xf numFmtId="0" fontId="23" fillId="0" borderId="69" xfId="0" applyFont="1" applyBorder="1" applyAlignment="1">
      <alignment wrapText="1"/>
    </xf>
    <xf numFmtId="179" fontId="25" fillId="0" borderId="40" xfId="6" applyNumberFormat="1" applyFont="1" applyFill="1" applyBorder="1" applyAlignment="1">
      <alignment horizontal="right" shrinkToFit="1"/>
    </xf>
    <xf numFmtId="179" fontId="27" fillId="0" borderId="72" xfId="7" quotePrefix="1" applyNumberFormat="1" applyFont="1" applyFill="1" applyBorder="1" applyAlignment="1">
      <alignment horizontal="right" shrinkToFit="1"/>
    </xf>
    <xf numFmtId="181" fontId="27" fillId="0" borderId="67" xfId="6" quotePrefix="1" applyNumberFormat="1" applyFont="1" applyFill="1" applyBorder="1" applyAlignment="1">
      <alignment horizontal="right"/>
    </xf>
    <xf numFmtId="179" fontId="62" fillId="0" borderId="67" xfId="6" applyNumberFormat="1" applyFont="1" applyFill="1" applyBorder="1" applyAlignment="1">
      <alignment horizontal="right"/>
    </xf>
    <xf numFmtId="179" fontId="18" fillId="0" borderId="66" xfId="6" applyNumberFormat="1" applyFont="1" applyFill="1" applyBorder="1"/>
    <xf numFmtId="179" fontId="61" fillId="0" borderId="74" xfId="6" applyNumberFormat="1" applyFont="1" applyFill="1" applyBorder="1" applyAlignment="1">
      <alignment horizontal="right"/>
    </xf>
    <xf numFmtId="179" fontId="18" fillId="0" borderId="75" xfId="6" quotePrefix="1" applyNumberFormat="1" applyFont="1" applyFill="1" applyBorder="1" applyAlignment="1">
      <alignment horizontal="right"/>
    </xf>
    <xf numFmtId="185" fontId="27" fillId="0" borderId="38" xfId="6" applyNumberFormat="1" applyFont="1" applyFill="1" applyBorder="1" applyAlignment="1">
      <alignment horizontal="right" shrinkToFit="1"/>
    </xf>
    <xf numFmtId="176" fontId="27" fillId="0" borderId="45" xfId="6" applyNumberFormat="1" applyFont="1" applyFill="1" applyBorder="1" applyAlignment="1">
      <alignment horizontal="right" shrinkToFit="1"/>
    </xf>
    <xf numFmtId="40" fontId="27" fillId="0" borderId="45" xfId="6" applyNumberFormat="1" applyFont="1" applyFill="1" applyBorder="1" applyAlignment="1">
      <alignment horizontal="right" shrinkToFit="1"/>
    </xf>
    <xf numFmtId="40" fontId="27" fillId="0" borderId="48" xfId="6" applyNumberFormat="1" applyFont="1" applyFill="1" applyBorder="1" applyAlignment="1">
      <alignment horizontal="right" shrinkToFit="1"/>
    </xf>
    <xf numFmtId="181" fontId="27" fillId="0" borderId="45" xfId="6" quotePrefix="1" applyNumberFormat="1" applyFont="1" applyFill="1" applyBorder="1" applyAlignment="1">
      <alignment horizontal="right" shrinkToFit="1"/>
    </xf>
    <xf numFmtId="184" fontId="27" fillId="0" borderId="48" xfId="6" applyNumberFormat="1" applyFont="1" applyFill="1" applyBorder="1" applyAlignment="1">
      <alignment horizontal="right" shrinkToFit="1"/>
    </xf>
    <xf numFmtId="179" fontId="18" fillId="0" borderId="67" xfId="0" quotePrefix="1" applyNumberFormat="1" applyFont="1" applyBorder="1" applyAlignment="1">
      <alignment horizontal="right"/>
    </xf>
    <xf numFmtId="179" fontId="27" fillId="0" borderId="18" xfId="6" quotePrefix="1" applyNumberFormat="1" applyFont="1" applyFill="1" applyBorder="1" applyAlignment="1">
      <alignment horizontal="right"/>
    </xf>
    <xf numFmtId="179" fontId="27" fillId="0" borderId="18" xfId="6" quotePrefix="1" applyNumberFormat="1" applyFont="1" applyFill="1" applyBorder="1" applyAlignment="1">
      <alignment horizontal="right" shrinkToFit="1"/>
    </xf>
    <xf numFmtId="179" fontId="27" fillId="0" borderId="75" xfId="6" quotePrefix="1" applyNumberFormat="1" applyFont="1" applyFill="1" applyBorder="1" applyAlignment="1">
      <alignment horizontal="right" shrinkToFit="1"/>
    </xf>
    <xf numFmtId="179" fontId="24" fillId="0" borderId="67" xfId="6" applyNumberFormat="1" applyFont="1" applyFill="1" applyBorder="1" applyAlignment="1">
      <alignment horizontal="right" shrinkToFit="1"/>
    </xf>
    <xf numFmtId="179" fontId="25" fillId="0" borderId="20" xfId="6" quotePrefix="1" applyNumberFormat="1" applyFont="1" applyFill="1" applyBorder="1" applyAlignment="1">
      <alignment horizontal="right" shrinkToFit="1"/>
    </xf>
    <xf numFmtId="178" fontId="25" fillId="0" borderId="2" xfId="0" applyNumberFormat="1" applyFont="1" applyBorder="1" applyAlignment="1">
      <alignment horizontal="right" shrinkToFit="1"/>
    </xf>
    <xf numFmtId="179" fontId="25" fillId="0" borderId="76" xfId="6" applyNumberFormat="1" applyFont="1" applyFill="1" applyBorder="1" applyAlignment="1">
      <alignment horizontal="right" shrinkToFit="1"/>
    </xf>
    <xf numFmtId="179" fontId="25" fillId="0" borderId="71" xfId="6" applyNumberFormat="1" applyFont="1" applyFill="1" applyBorder="1" applyAlignment="1">
      <alignment horizontal="right" shrinkToFit="1"/>
    </xf>
    <xf numFmtId="179" fontId="25" fillId="0" borderId="66" xfId="6" applyNumberFormat="1" applyFont="1" applyFill="1" applyBorder="1" applyAlignment="1">
      <alignment horizontal="right" shrinkToFit="1"/>
    </xf>
    <xf numFmtId="179" fontId="25" fillId="0" borderId="67" xfId="6" applyNumberFormat="1" applyFont="1" applyFill="1" applyBorder="1" applyAlignment="1">
      <alignment horizontal="right" shrinkToFit="1"/>
    </xf>
    <xf numFmtId="179" fontId="27" fillId="0" borderId="99" xfId="6" applyNumberFormat="1" applyFont="1" applyFill="1" applyBorder="1" applyAlignment="1">
      <alignment horizontal="right" shrinkToFit="1"/>
    </xf>
    <xf numFmtId="179" fontId="0" fillId="0" borderId="0" xfId="0" applyNumberFormat="1"/>
    <xf numFmtId="179" fontId="27" fillId="0" borderId="0" xfId="6" applyNumberFormat="1" applyFont="1" applyFill="1" applyBorder="1" applyAlignment="1">
      <alignment horizontal="right"/>
    </xf>
    <xf numFmtId="0" fontId="22" fillId="0" borderId="0" xfId="0" applyFont="1" applyAlignment="1">
      <alignment vertical="center"/>
    </xf>
    <xf numFmtId="0" fontId="16" fillId="0" borderId="0" xfId="0" applyFont="1" applyAlignment="1">
      <alignment vertical="center"/>
    </xf>
    <xf numFmtId="0" fontId="80" fillId="0" borderId="0" xfId="0" applyFont="1" applyAlignment="1">
      <alignment horizontal="left" vertical="center"/>
    </xf>
    <xf numFmtId="0" fontId="81" fillId="0" borderId="0" xfId="0" applyFont="1" applyAlignment="1">
      <alignment vertical="center"/>
    </xf>
    <xf numFmtId="0" fontId="29" fillId="0" borderId="0" xfId="0" applyFont="1" applyAlignment="1">
      <alignment horizontal="left" vertical="center"/>
    </xf>
    <xf numFmtId="0" fontId="29" fillId="0" borderId="0" xfId="0" applyFont="1" applyAlignment="1">
      <alignment horizontal="right" vertical="center"/>
    </xf>
    <xf numFmtId="0" fontId="82" fillId="0" borderId="0" xfId="0" applyFont="1" applyAlignment="1">
      <alignment vertical="center"/>
    </xf>
    <xf numFmtId="0" fontId="83" fillId="0" borderId="0" xfId="0" applyFont="1"/>
    <xf numFmtId="0" fontId="29" fillId="0" borderId="0" xfId="0" applyFont="1" applyAlignment="1">
      <alignment vertical="center"/>
    </xf>
    <xf numFmtId="0" fontId="16" fillId="0" borderId="0" xfId="0" applyFont="1" applyAlignment="1">
      <alignment horizontal="right" vertical="center"/>
    </xf>
    <xf numFmtId="0" fontId="16" fillId="0" borderId="16" xfId="0" applyFont="1" applyBorder="1" applyAlignment="1">
      <alignment vertical="center"/>
    </xf>
    <xf numFmtId="0" fontId="16" fillId="0" borderId="54" xfId="0" applyFont="1" applyBorder="1" applyAlignment="1">
      <alignment vertical="center"/>
    </xf>
    <xf numFmtId="0" fontId="16" fillId="0" borderId="11" xfId="0" applyFont="1" applyBorder="1" applyAlignment="1">
      <alignment horizontal="center" vertical="center"/>
    </xf>
    <xf numFmtId="0" fontId="16" fillId="0" borderId="3" xfId="0" applyFont="1" applyBorder="1" applyAlignment="1">
      <alignment horizontal="center" vertical="center"/>
    </xf>
    <xf numFmtId="0" fontId="16" fillId="0" borderId="10" xfId="0" applyFont="1" applyBorder="1" applyAlignment="1">
      <alignment vertical="center"/>
    </xf>
    <xf numFmtId="197" fontId="16" fillId="0" borderId="54" xfId="0" applyNumberFormat="1" applyFont="1" applyBorder="1" applyAlignment="1">
      <alignment vertical="center"/>
    </xf>
    <xf numFmtId="197" fontId="16" fillId="0" borderId="4" xfId="0" applyNumberFormat="1" applyFont="1" applyBorder="1" applyAlignment="1">
      <alignment vertical="center"/>
    </xf>
    <xf numFmtId="197" fontId="16" fillId="0" borderId="46" xfId="0" applyNumberFormat="1" applyFont="1" applyBorder="1" applyAlignment="1">
      <alignment vertical="center"/>
    </xf>
    <xf numFmtId="197" fontId="16" fillId="0" borderId="0" xfId="0" applyNumberFormat="1" applyFont="1" applyAlignment="1">
      <alignment vertical="center"/>
    </xf>
    <xf numFmtId="197" fontId="16" fillId="0" borderId="12" xfId="0" applyNumberFormat="1" applyFont="1" applyBorder="1" applyAlignment="1">
      <alignment vertical="center"/>
    </xf>
    <xf numFmtId="197" fontId="16" fillId="0" borderId="50" xfId="0" applyNumberFormat="1" applyFont="1" applyBorder="1" applyAlignment="1">
      <alignment vertical="center"/>
    </xf>
    <xf numFmtId="197" fontId="16" fillId="0" borderId="0" xfId="0" applyNumberFormat="1" applyFont="1" applyAlignment="1">
      <alignment horizontal="right" vertical="center"/>
    </xf>
    <xf numFmtId="197" fontId="16" fillId="0" borderId="12" xfId="0" applyNumberFormat="1" applyFont="1" applyBorder="1" applyAlignment="1">
      <alignment horizontal="right" vertical="center"/>
    </xf>
    <xf numFmtId="197" fontId="16" fillId="0" borderId="50" xfId="0" applyNumberFormat="1" applyFont="1" applyBorder="1" applyAlignment="1">
      <alignment horizontal="right" vertical="center"/>
    </xf>
    <xf numFmtId="197" fontId="28" fillId="0" borderId="0" xfId="0" applyNumberFormat="1" applyFont="1" applyAlignment="1">
      <alignment vertical="center"/>
    </xf>
    <xf numFmtId="197" fontId="28" fillId="0" borderId="12" xfId="0" applyNumberFormat="1" applyFont="1" applyBorder="1" applyAlignment="1">
      <alignment vertical="center"/>
    </xf>
    <xf numFmtId="197" fontId="28" fillId="0" borderId="50" xfId="0" applyNumberFormat="1" applyFont="1" applyBorder="1" applyAlignment="1">
      <alignment vertical="center"/>
    </xf>
    <xf numFmtId="0" fontId="28" fillId="0" borderId="0" xfId="0" applyFont="1" applyAlignment="1">
      <alignment horizontal="left" vertical="center"/>
    </xf>
    <xf numFmtId="0" fontId="16" fillId="0" borderId="11" xfId="0" applyFont="1" applyBorder="1" applyAlignment="1">
      <alignment vertical="center"/>
    </xf>
    <xf numFmtId="0" fontId="16" fillId="0" borderId="3" xfId="0" applyFont="1" applyBorder="1" applyAlignment="1">
      <alignment vertical="center"/>
    </xf>
    <xf numFmtId="197" fontId="16" fillId="0" borderId="3" xfId="0" applyNumberFormat="1" applyFont="1" applyBorder="1" applyAlignment="1">
      <alignment vertical="center"/>
    </xf>
    <xf numFmtId="197" fontId="16" fillId="0" borderId="5" xfId="0" applyNumberFormat="1" applyFont="1" applyBorder="1" applyAlignment="1">
      <alignment vertical="center"/>
    </xf>
    <xf numFmtId="197" fontId="16" fillId="0" borderId="84" xfId="0" applyNumberFormat="1" applyFont="1" applyBorder="1" applyAlignment="1">
      <alignment vertical="center"/>
    </xf>
    <xf numFmtId="0" fontId="16" fillId="0" borderId="9" xfId="0" applyFont="1" applyBorder="1" applyAlignment="1">
      <alignment horizontal="center" vertical="center"/>
    </xf>
    <xf numFmtId="0" fontId="16" fillId="0" borderId="2" xfId="0" applyFont="1" applyBorder="1" applyAlignment="1">
      <alignment horizontal="center" vertical="center"/>
    </xf>
    <xf numFmtId="197" fontId="23" fillId="0" borderId="2" xfId="0" applyNumberFormat="1" applyFont="1" applyBorder="1" applyAlignment="1">
      <alignment horizontal="right" vertical="center"/>
    </xf>
    <xf numFmtId="197" fontId="23" fillId="0" borderId="8" xfId="0" applyNumberFormat="1" applyFont="1" applyBorder="1" applyAlignment="1">
      <alignment horizontal="right" vertical="center"/>
    </xf>
    <xf numFmtId="197" fontId="23" fillId="0" borderId="44" xfId="0" applyNumberFormat="1" applyFont="1" applyBorder="1" applyAlignment="1">
      <alignment horizontal="right" vertical="center"/>
    </xf>
    <xf numFmtId="0" fontId="16" fillId="0" borderId="0" xfId="0" applyFont="1" applyAlignment="1">
      <alignment horizontal="center" vertical="center"/>
    </xf>
    <xf numFmtId="189" fontId="16" fillId="0" borderId="0" xfId="0" applyNumberFormat="1" applyFont="1" applyAlignment="1">
      <alignment horizontal="right" vertical="center"/>
    </xf>
    <xf numFmtId="0" fontId="84" fillId="0" borderId="0" xfId="0" applyFont="1" applyAlignment="1">
      <alignment vertical="center"/>
    </xf>
    <xf numFmtId="198" fontId="16" fillId="0" borderId="0" xfId="0" applyNumberFormat="1" applyFont="1" applyAlignment="1">
      <alignment horizontal="right" vertical="center"/>
    </xf>
    <xf numFmtId="198" fontId="16" fillId="0" borderId="4" xfId="0" applyNumberFormat="1" applyFont="1" applyBorder="1" applyAlignment="1">
      <alignment horizontal="right" vertical="center"/>
    </xf>
    <xf numFmtId="198" fontId="16" fillId="0" borderId="12" xfId="0" applyNumberFormat="1" applyFont="1" applyBorder="1" applyAlignment="1">
      <alignment horizontal="right" vertical="center"/>
    </xf>
    <xf numFmtId="198" fontId="28" fillId="0" borderId="0" xfId="0" applyNumberFormat="1" applyFont="1" applyAlignment="1">
      <alignment horizontal="right" vertical="center"/>
    </xf>
    <xf numFmtId="198" fontId="28" fillId="0" borderId="12" xfId="0" applyNumberFormat="1" applyFont="1" applyBorder="1" applyAlignment="1">
      <alignment horizontal="right" vertical="center"/>
    </xf>
    <xf numFmtId="198" fontId="16" fillId="0" borderId="2" xfId="0" applyNumberFormat="1" applyFont="1" applyBorder="1" applyAlignment="1">
      <alignment horizontal="right" vertical="center"/>
    </xf>
    <xf numFmtId="198" fontId="16" fillId="0" borderId="8" xfId="0" applyNumberFormat="1" applyFont="1" applyBorder="1" applyAlignment="1">
      <alignment horizontal="right" vertical="center"/>
    </xf>
    <xf numFmtId="0" fontId="29" fillId="0" borderId="0" xfId="0" applyFont="1" applyAlignment="1">
      <alignment horizontal="center" vertical="center"/>
    </xf>
    <xf numFmtId="178" fontId="16" fillId="0" borderId="54" xfId="0" applyNumberFormat="1" applyFont="1" applyBorder="1" applyAlignment="1">
      <alignment horizontal="right" vertical="center"/>
    </xf>
    <xf numFmtId="189" fontId="85" fillId="0" borderId="0" xfId="0" applyNumberFormat="1" applyFont="1" applyAlignment="1">
      <alignment horizontal="right" vertical="center"/>
    </xf>
    <xf numFmtId="189" fontId="29" fillId="0" borderId="0" xfId="0" applyNumberFormat="1" applyFont="1" applyAlignment="1">
      <alignment horizontal="right" vertical="center"/>
    </xf>
    <xf numFmtId="0" fontId="29" fillId="7" borderId="0" xfId="0" applyFont="1" applyFill="1" applyAlignment="1">
      <alignment vertical="center"/>
    </xf>
    <xf numFmtId="189" fontId="85" fillId="7" borderId="0" xfId="0" applyNumberFormat="1" applyFont="1" applyFill="1" applyAlignment="1">
      <alignment horizontal="right" vertical="center"/>
    </xf>
    <xf numFmtId="189" fontId="29" fillId="7" borderId="0" xfId="0" applyNumberFormat="1" applyFont="1" applyFill="1" applyAlignment="1">
      <alignment horizontal="right" vertical="center"/>
    </xf>
    <xf numFmtId="0" fontId="86" fillId="0" borderId="0" xfId="0" applyFont="1" applyAlignment="1">
      <alignment vertical="center"/>
    </xf>
    <xf numFmtId="189" fontId="86" fillId="0" borderId="0" xfId="0" applyNumberFormat="1" applyFont="1" applyAlignment="1">
      <alignment horizontal="right" vertical="center"/>
    </xf>
    <xf numFmtId="199" fontId="16" fillId="0" borderId="0" xfId="0" quotePrefix="1" applyNumberFormat="1" applyFont="1"/>
    <xf numFmtId="199" fontId="28" fillId="0" borderId="117" xfId="0" quotePrefix="1" applyNumberFormat="1" applyFont="1" applyBorder="1"/>
    <xf numFmtId="199" fontId="28" fillId="0" borderId="118" xfId="0" quotePrefix="1" applyNumberFormat="1" applyFont="1" applyBorder="1"/>
    <xf numFmtId="199" fontId="28" fillId="0" borderId="119" xfId="0" quotePrefix="1" applyNumberFormat="1" applyFont="1" applyBorder="1"/>
    <xf numFmtId="199" fontId="28" fillId="0" borderId="120" xfId="0" quotePrefix="1" applyNumberFormat="1" applyFont="1" applyBorder="1"/>
    <xf numFmtId="0" fontId="4" fillId="0" borderId="0" xfId="0" applyFont="1" applyAlignment="1">
      <alignment horizontal="right" vertical="center"/>
    </xf>
    <xf numFmtId="177" fontId="18" fillId="0" borderId="0" xfId="6" applyNumberFormat="1" applyFont="1" applyFill="1" applyBorder="1" applyAlignment="1">
      <alignment horizontal="center" vertical="center" wrapText="1"/>
    </xf>
    <xf numFmtId="177" fontId="18" fillId="0" borderId="0" xfId="6" applyNumberFormat="1" applyFont="1" applyFill="1" applyBorder="1" applyAlignment="1">
      <alignment horizontal="center" vertical="center"/>
    </xf>
    <xf numFmtId="177" fontId="18" fillId="0" borderId="0" xfId="6" applyNumberFormat="1" applyFont="1" applyFill="1" applyBorder="1" applyAlignment="1"/>
    <xf numFmtId="181" fontId="18" fillId="0" borderId="0" xfId="6" quotePrefix="1" applyNumberFormat="1" applyFont="1" applyFill="1" applyBorder="1" applyAlignment="1">
      <alignment horizontal="right"/>
    </xf>
    <xf numFmtId="181" fontId="61" fillId="0" borderId="0" xfId="6" applyNumberFormat="1" applyFont="1" applyFill="1" applyBorder="1" applyAlignment="1">
      <alignment horizontal="right"/>
    </xf>
    <xf numFmtId="0" fontId="73" fillId="0" borderId="8" xfId="0" applyFont="1" applyBorder="1" applyAlignment="1">
      <alignment vertical="center"/>
    </xf>
    <xf numFmtId="0" fontId="18" fillId="0" borderId="54" xfId="0" applyFont="1" applyBorder="1" applyAlignment="1">
      <alignment vertical="center"/>
    </xf>
    <xf numFmtId="0" fontId="18" fillId="0" borderId="0" xfId="0" quotePrefix="1" applyFont="1" applyAlignment="1">
      <alignment horizontal="right"/>
    </xf>
    <xf numFmtId="0" fontId="88" fillId="0" borderId="8" xfId="0" applyFont="1" applyBorder="1" applyAlignment="1">
      <alignment vertical="center" wrapText="1"/>
    </xf>
    <xf numFmtId="179" fontId="27" fillId="0" borderId="62" xfId="0" applyNumberFormat="1" applyFont="1" applyFill="1" applyBorder="1" applyAlignment="1">
      <alignment horizontal="right"/>
    </xf>
    <xf numFmtId="0" fontId="16" fillId="0" borderId="0" xfId="0" applyFont="1" applyFill="1"/>
    <xf numFmtId="179" fontId="27" fillId="0" borderId="0" xfId="0" applyNumberFormat="1" applyFont="1" applyFill="1"/>
    <xf numFmtId="179" fontId="25" fillId="0" borderId="53" xfId="0" applyNumberFormat="1" applyFont="1" applyFill="1" applyBorder="1" applyAlignment="1">
      <alignment horizontal="right" wrapText="1"/>
    </xf>
    <xf numFmtId="179" fontId="27" fillId="0" borderId="45" xfId="0" applyNumberFormat="1" applyFont="1" applyFill="1" applyBorder="1" applyAlignment="1">
      <alignment horizontal="right"/>
    </xf>
    <xf numFmtId="179" fontId="27" fillId="0" borderId="48" xfId="0" applyNumberFormat="1" applyFont="1" applyFill="1" applyBorder="1" applyAlignment="1">
      <alignment horizontal="right"/>
    </xf>
    <xf numFmtId="179" fontId="25" fillId="0" borderId="36" xfId="0" applyNumberFormat="1" applyFont="1" applyFill="1" applyBorder="1" applyAlignment="1">
      <alignment horizontal="right"/>
    </xf>
    <xf numFmtId="179" fontId="27" fillId="0" borderId="40" xfId="0" applyNumberFormat="1" applyFont="1" applyFill="1" applyBorder="1" applyAlignment="1">
      <alignment horizontal="right"/>
    </xf>
    <xf numFmtId="179" fontId="25" fillId="0" borderId="53" xfId="0" applyNumberFormat="1" applyFont="1" applyFill="1" applyBorder="1" applyAlignment="1">
      <alignment horizontal="right"/>
    </xf>
    <xf numFmtId="179" fontId="27" fillId="0" borderId="45" xfId="0" quotePrefix="1" applyNumberFormat="1" applyFont="1" applyFill="1" applyBorder="1" applyAlignment="1">
      <alignment horizontal="right"/>
    </xf>
    <xf numFmtId="179" fontId="27" fillId="0" borderId="60" xfId="0" quotePrefix="1" applyNumberFormat="1" applyFont="1" applyFill="1" applyBorder="1" applyAlignment="1">
      <alignment horizontal="right"/>
    </xf>
    <xf numFmtId="179" fontId="25" fillId="0" borderId="40" xfId="0" applyNumberFormat="1" applyFont="1" applyFill="1" applyBorder="1" applyAlignment="1">
      <alignment horizontal="right"/>
    </xf>
    <xf numFmtId="179" fontId="27" fillId="0" borderId="60" xfId="0" applyNumberFormat="1" applyFont="1" applyFill="1" applyBorder="1" applyAlignment="1">
      <alignment horizontal="right"/>
    </xf>
    <xf numFmtId="179" fontId="25" fillId="0" borderId="45" xfId="6" applyNumberFormat="1" applyFont="1" applyFill="1" applyBorder="1" applyAlignment="1"/>
    <xf numFmtId="179" fontId="27" fillId="0" borderId="59" xfId="6" applyNumberFormat="1" applyFont="1" applyFill="1" applyBorder="1" applyAlignment="1"/>
    <xf numFmtId="178" fontId="25" fillId="0" borderId="36" xfId="0" applyNumberFormat="1" applyFont="1" applyFill="1" applyBorder="1" applyAlignment="1">
      <alignment horizontal="right" shrinkToFit="1"/>
    </xf>
    <xf numFmtId="0" fontId="26" fillId="0" borderId="0" xfId="0" applyFont="1" applyFill="1"/>
    <xf numFmtId="0" fontId="26" fillId="0" borderId="0" xfId="0" applyFont="1" applyFill="1" applyAlignment="1">
      <alignment vertical="top"/>
    </xf>
    <xf numFmtId="0" fontId="23" fillId="0" borderId="0" xfId="0" applyFont="1" applyFill="1"/>
    <xf numFmtId="179" fontId="25" fillId="0" borderId="36" xfId="6" applyNumberFormat="1" applyFont="1" applyFill="1" applyBorder="1" applyAlignment="1">
      <alignment horizontal="right" shrinkToFit="1"/>
    </xf>
    <xf numFmtId="0" fontId="23" fillId="0" borderId="60" xfId="0" applyFont="1" applyFill="1" applyBorder="1"/>
    <xf numFmtId="179" fontId="25" fillId="0" borderId="53" xfId="6" applyNumberFormat="1" applyFont="1" applyFill="1" applyBorder="1" applyAlignment="1">
      <alignment horizontal="right" shrinkToFit="1"/>
    </xf>
    <xf numFmtId="179" fontId="25" fillId="0" borderId="45" xfId="6" applyNumberFormat="1" applyFont="1" applyFill="1" applyBorder="1" applyAlignment="1">
      <alignment horizontal="right" shrinkToFit="1"/>
    </xf>
    <xf numFmtId="179" fontId="27" fillId="0" borderId="113" xfId="6" applyNumberFormat="1" applyFont="1" applyFill="1" applyBorder="1" applyAlignment="1">
      <alignment horizontal="right" shrinkToFit="1"/>
    </xf>
    <xf numFmtId="192" fontId="78" fillId="0" borderId="45" xfId="0" applyNumberFormat="1" applyFont="1" applyFill="1" applyBorder="1" applyAlignment="1">
      <alignment horizontal="right"/>
    </xf>
    <xf numFmtId="179" fontId="18" fillId="0" borderId="25" xfId="0" applyNumberFormat="1" applyFont="1" applyFill="1" applyBorder="1" applyAlignment="1">
      <alignment horizontal="center" vertical="center"/>
    </xf>
    <xf numFmtId="179" fontId="25" fillId="0" borderId="25" xfId="0" applyNumberFormat="1" applyFont="1" applyFill="1" applyBorder="1" applyAlignment="1">
      <alignment horizontal="right"/>
    </xf>
    <xf numFmtId="179" fontId="25" fillId="0" borderId="26" xfId="0" applyNumberFormat="1" applyFont="1" applyFill="1" applyBorder="1" applyAlignment="1">
      <alignment horizontal="right"/>
    </xf>
    <xf numFmtId="0" fontId="60" fillId="0" borderId="0" xfId="0" applyFont="1" applyFill="1" applyAlignment="1">
      <alignment horizontal="right"/>
    </xf>
    <xf numFmtId="179" fontId="18" fillId="0" borderId="40" xfId="0" applyNumberFormat="1" applyFont="1" applyFill="1" applyBorder="1" applyAlignment="1">
      <alignment horizontal="center" vertical="center"/>
    </xf>
    <xf numFmtId="189" fontId="25" fillId="0" borderId="38" xfId="0" applyNumberFormat="1" applyFont="1" applyFill="1" applyBorder="1" applyAlignment="1">
      <alignment horizontal="right" wrapText="1"/>
    </xf>
    <xf numFmtId="179" fontId="27" fillId="0" borderId="48" xfId="7" applyNumberFormat="1" applyFont="1" applyFill="1" applyBorder="1" applyAlignment="1">
      <alignment horizontal="right" shrinkToFit="1"/>
    </xf>
    <xf numFmtId="179" fontId="27" fillId="0" borderId="60" xfId="7" applyNumberFormat="1" applyFont="1" applyFill="1" applyBorder="1" applyAlignment="1">
      <alignment horizontal="right" shrinkToFit="1"/>
    </xf>
    <xf numFmtId="0" fontId="16" fillId="0" borderId="0" xfId="0" applyFont="1" applyFill="1" applyAlignment="1">
      <alignment horizontal="left" vertical="center" wrapText="1"/>
    </xf>
    <xf numFmtId="0" fontId="16" fillId="0" borderId="0" xfId="0" applyFont="1" applyFill="1" applyAlignment="1">
      <alignment horizontal="left" vertical="top" wrapText="1"/>
    </xf>
    <xf numFmtId="0" fontId="61" fillId="0" borderId="0" xfId="0" applyFont="1" applyFill="1" applyAlignment="1">
      <alignment horizontal="right" vertical="center"/>
    </xf>
    <xf numFmtId="0" fontId="18" fillId="0" borderId="0" xfId="0" applyFont="1" applyFill="1" applyAlignment="1">
      <alignment vertical="center"/>
    </xf>
    <xf numFmtId="179" fontId="18" fillId="0" borderId="45" xfId="6" quotePrefix="1" applyNumberFormat="1" applyFont="1" applyFill="1" applyBorder="1" applyAlignment="1">
      <alignment horizontal="right"/>
    </xf>
    <xf numFmtId="179" fontId="61" fillId="0" borderId="60" xfId="6" applyNumberFormat="1" applyFont="1" applyFill="1" applyBorder="1" applyAlignment="1">
      <alignment horizontal="right"/>
    </xf>
    <xf numFmtId="179" fontId="18" fillId="0" borderId="45" xfId="0" quotePrefix="1" applyNumberFormat="1" applyFont="1" applyFill="1" applyBorder="1" applyAlignment="1">
      <alignment horizontal="right"/>
    </xf>
    <xf numFmtId="179" fontId="24" fillId="0" borderId="113" xfId="6" applyNumberFormat="1" applyFont="1" applyFill="1" applyBorder="1" applyAlignment="1">
      <alignment horizontal="right"/>
    </xf>
    <xf numFmtId="0" fontId="18" fillId="0" borderId="0" xfId="0" applyFont="1" applyFill="1"/>
    <xf numFmtId="0" fontId="61" fillId="0" borderId="0" xfId="0" applyFont="1" applyFill="1"/>
    <xf numFmtId="49" fontId="18" fillId="0" borderId="36" xfId="0" applyNumberFormat="1" applyFont="1" applyFill="1" applyBorder="1" applyAlignment="1">
      <alignment horizontal="center" vertical="center" wrapText="1" shrinkToFit="1"/>
    </xf>
    <xf numFmtId="181" fontId="27" fillId="0" borderId="60" xfId="6" applyNumberFormat="1" applyFont="1" applyFill="1" applyBorder="1" applyAlignment="1">
      <alignment horizontal="right"/>
    </xf>
    <xf numFmtId="181" fontId="24" fillId="0" borderId="36" xfId="6" applyNumberFormat="1" applyFont="1" applyFill="1" applyBorder="1" applyAlignment="1">
      <alignment horizontal="right"/>
    </xf>
    <xf numFmtId="181" fontId="24" fillId="0" borderId="61" xfId="6" applyNumberFormat="1" applyFont="1" applyFill="1" applyBorder="1" applyAlignment="1">
      <alignment horizontal="right"/>
    </xf>
    <xf numFmtId="181" fontId="27" fillId="0" borderId="48" xfId="6" applyNumberFormat="1" applyFont="1" applyFill="1" applyBorder="1" applyAlignment="1">
      <alignment horizontal="right"/>
    </xf>
    <xf numFmtId="179" fontId="62" fillId="0" borderId="45" xfId="6" applyNumberFormat="1" applyFont="1" applyFill="1" applyBorder="1" applyAlignment="1">
      <alignment horizontal="right"/>
    </xf>
    <xf numFmtId="181" fontId="27" fillId="0" borderId="62" xfId="6" applyNumberFormat="1" applyFont="1" applyFill="1" applyBorder="1" applyAlignment="1">
      <alignment horizontal="right"/>
    </xf>
    <xf numFmtId="181" fontId="27" fillId="0" borderId="36" xfId="6" applyNumberFormat="1" applyFont="1" applyFill="1" applyBorder="1" applyAlignment="1">
      <alignment horizontal="right"/>
    </xf>
    <xf numFmtId="181" fontId="27" fillId="0" borderId="40" xfId="6" applyNumberFormat="1" applyFont="1" applyFill="1" applyBorder="1" applyAlignment="1">
      <alignment horizontal="right"/>
    </xf>
    <xf numFmtId="179" fontId="18" fillId="0" borderId="0" xfId="0" applyNumberFormat="1" applyFont="1" applyFill="1"/>
    <xf numFmtId="0" fontId="27" fillId="0" borderId="45" xfId="14" applyNumberFormat="1" applyFont="1" applyFill="1" applyBorder="1" applyAlignment="1">
      <alignment horizontal="right" shrinkToFit="1"/>
    </xf>
    <xf numFmtId="179" fontId="18" fillId="0" borderId="66" xfId="9" applyNumberFormat="1" applyFont="1" applyFill="1" applyBorder="1" applyAlignment="1">
      <alignment horizontal="center" vertical="center" shrinkToFit="1"/>
    </xf>
    <xf numFmtId="179" fontId="18" fillId="0" borderId="78" xfId="9" applyNumberFormat="1" applyFont="1" applyFill="1" applyBorder="1" applyAlignment="1">
      <alignment horizontal="center" vertical="center" shrinkToFit="1"/>
    </xf>
    <xf numFmtId="179" fontId="18" fillId="0" borderId="53" xfId="9" applyNumberFormat="1" applyFont="1" applyFill="1" applyBorder="1" applyAlignment="1">
      <alignment horizontal="center" vertical="center" shrinkToFit="1"/>
    </xf>
    <xf numFmtId="179" fontId="18" fillId="0" borderId="68" xfId="9" applyNumberFormat="1" applyFont="1" applyFill="1" applyBorder="1" applyAlignment="1">
      <alignment horizontal="center" vertical="center" shrinkToFit="1"/>
    </xf>
    <xf numFmtId="49" fontId="18" fillId="0" borderId="55" xfId="0" applyNumberFormat="1" applyFont="1" applyBorder="1" applyAlignment="1">
      <alignment horizontal="right" shrinkToFit="1"/>
    </xf>
    <xf numFmtId="49" fontId="18" fillId="0" borderId="90" xfId="0" applyNumberFormat="1" applyFont="1" applyBorder="1" applyAlignment="1">
      <alignment horizontal="right" shrinkToFit="1"/>
    </xf>
    <xf numFmtId="179" fontId="18" fillId="0" borderId="29" xfId="9" applyNumberFormat="1" applyFont="1" applyFill="1" applyBorder="1" applyAlignment="1">
      <alignment horizontal="center" vertical="center" shrinkToFit="1"/>
    </xf>
    <xf numFmtId="179" fontId="18" fillId="0" borderId="85" xfId="9" applyNumberFormat="1" applyFont="1" applyFill="1" applyBorder="1" applyAlignment="1">
      <alignment horizontal="center" vertical="center" shrinkToFit="1"/>
    </xf>
    <xf numFmtId="49" fontId="18" fillId="0" borderId="16" xfId="0" applyNumberFormat="1" applyFont="1" applyBorder="1" applyAlignment="1">
      <alignment horizontal="right" shrinkToFit="1"/>
    </xf>
    <xf numFmtId="49" fontId="18" fillId="0" borderId="11" xfId="0" applyNumberFormat="1" applyFont="1" applyBorder="1" applyAlignment="1">
      <alignment horizontal="right" shrinkToFit="1"/>
    </xf>
    <xf numFmtId="179" fontId="16" fillId="0" borderId="85" xfId="0" applyNumberFormat="1" applyFont="1" applyBorder="1" applyAlignment="1">
      <alignment horizontal="center"/>
    </xf>
    <xf numFmtId="179" fontId="18" fillId="0" borderId="54" xfId="9" applyNumberFormat="1" applyFont="1" applyFill="1" applyBorder="1" applyAlignment="1">
      <alignment horizontal="center" vertical="center" shrinkToFit="1"/>
    </xf>
    <xf numFmtId="179" fontId="16" fillId="0" borderId="3" xfId="0" applyNumberFormat="1" applyFont="1" applyBorder="1" applyAlignment="1">
      <alignment horizontal="center"/>
    </xf>
    <xf numFmtId="179" fontId="16" fillId="0" borderId="78" xfId="0" applyNumberFormat="1" applyFont="1" applyBorder="1" applyAlignment="1">
      <alignment horizontal="center"/>
    </xf>
    <xf numFmtId="179" fontId="16" fillId="0" borderId="68" xfId="0" applyNumberFormat="1" applyFont="1" applyBorder="1" applyAlignment="1">
      <alignment horizontal="center"/>
    </xf>
    <xf numFmtId="0" fontId="64" fillId="0" borderId="0" xfId="0" applyFont="1" applyAlignment="1">
      <alignment vertical="center" wrapText="1"/>
    </xf>
    <xf numFmtId="0" fontId="23" fillId="0" borderId="0" xfId="0" applyFont="1" applyAlignment="1">
      <alignment vertical="center" wrapText="1"/>
    </xf>
    <xf numFmtId="179" fontId="18" fillId="0" borderId="29" xfId="9" applyNumberFormat="1" applyFont="1" applyBorder="1" applyAlignment="1">
      <alignment horizontal="center" vertical="center" shrinkToFit="1"/>
    </xf>
    <xf numFmtId="179" fontId="18" fillId="0" borderId="54" xfId="9" applyNumberFormat="1" applyFont="1" applyBorder="1" applyAlignment="1">
      <alignment horizontal="center" vertical="center" shrinkToFit="1"/>
    </xf>
    <xf numFmtId="179" fontId="18" fillId="0" borderId="66" xfId="9" applyNumberFormat="1" applyFont="1" applyBorder="1" applyAlignment="1">
      <alignment horizontal="center" vertical="center" shrinkToFit="1"/>
    </xf>
    <xf numFmtId="179" fontId="18" fillId="0" borderId="85" xfId="9" applyNumberFormat="1" applyFont="1" applyBorder="1" applyAlignment="1">
      <alignment horizontal="center" vertical="center" shrinkToFit="1"/>
    </xf>
    <xf numFmtId="179" fontId="18" fillId="0" borderId="3" xfId="9" applyNumberFormat="1" applyFont="1" applyBorder="1" applyAlignment="1">
      <alignment horizontal="center" vertical="center" shrinkToFit="1"/>
    </xf>
    <xf numFmtId="0" fontId="57" fillId="0" borderId="0" xfId="10" applyFont="1" applyAlignment="1">
      <alignment horizontal="left" vertical="top" wrapText="1"/>
    </xf>
    <xf numFmtId="0" fontId="23" fillId="0" borderId="0" xfId="0" applyFont="1" applyAlignment="1">
      <alignment horizontal="left" vertical="top" wrapText="1"/>
    </xf>
    <xf numFmtId="179" fontId="27" fillId="0" borderId="53" xfId="9" applyNumberFormat="1" applyFont="1" applyFill="1" applyBorder="1" applyAlignment="1">
      <alignment horizontal="center" vertical="center" wrapText="1" shrinkToFit="1"/>
    </xf>
    <xf numFmtId="179" fontId="27" fillId="0" borderId="68" xfId="0" applyNumberFormat="1" applyFont="1" applyFill="1" applyBorder="1" applyAlignment="1">
      <alignment horizontal="center"/>
    </xf>
    <xf numFmtId="179" fontId="27" fillId="0" borderId="53" xfId="6" applyNumberFormat="1" applyFont="1" applyFill="1" applyBorder="1" applyAlignment="1">
      <alignment horizontal="center"/>
    </xf>
    <xf numFmtId="179" fontId="27" fillId="0" borderId="68" xfId="6" applyNumberFormat="1" applyFont="1" applyFill="1" applyBorder="1" applyAlignment="1">
      <alignment horizontal="center"/>
    </xf>
    <xf numFmtId="179" fontId="27" fillId="0" borderId="68" xfId="9" applyNumberFormat="1" applyFont="1" applyFill="1" applyBorder="1" applyAlignment="1">
      <alignment horizontal="center" vertical="center" wrapText="1" shrinkToFit="1"/>
    </xf>
    <xf numFmtId="179" fontId="18" fillId="0" borderId="3" xfId="9" applyNumberFormat="1" applyFont="1" applyFill="1" applyBorder="1" applyAlignment="1">
      <alignment horizontal="center" vertical="center" shrinkToFit="1"/>
    </xf>
    <xf numFmtId="179" fontId="27" fillId="0" borderId="66" xfId="9" applyNumberFormat="1" applyFont="1" applyFill="1" applyBorder="1" applyAlignment="1">
      <alignment horizontal="center" vertical="center" wrapText="1" shrinkToFit="1"/>
    </xf>
    <xf numFmtId="179" fontId="27" fillId="0" borderId="78" xfId="0" applyNumberFormat="1" applyFont="1" applyBorder="1" applyAlignment="1">
      <alignment horizontal="center"/>
    </xf>
    <xf numFmtId="179" fontId="27" fillId="0" borderId="78" xfId="9" applyNumberFormat="1" applyFont="1" applyFill="1" applyBorder="1" applyAlignment="1">
      <alignment horizontal="center" vertical="center" wrapText="1" shrinkToFit="1"/>
    </xf>
    <xf numFmtId="49" fontId="18" fillId="0" borderId="4" xfId="0" applyNumberFormat="1" applyFont="1" applyBorder="1" applyAlignment="1">
      <alignment horizontal="right" shrinkToFit="1"/>
    </xf>
    <xf numFmtId="49" fontId="18" fillId="0" borderId="5" xfId="0" applyNumberFormat="1" applyFont="1" applyBorder="1" applyAlignment="1">
      <alignment horizontal="right" shrinkToFit="1"/>
    </xf>
    <xf numFmtId="179" fontId="27" fillId="0" borderId="16" xfId="6" applyNumberFormat="1" applyFont="1" applyFill="1" applyBorder="1" applyAlignment="1">
      <alignment horizontal="center"/>
    </xf>
    <xf numFmtId="179" fontId="27" fillId="0" borderId="11" xfId="6" applyNumberFormat="1" applyFont="1" applyFill="1" applyBorder="1" applyAlignment="1">
      <alignment horizontal="center"/>
    </xf>
    <xf numFmtId="49" fontId="41" fillId="0" borderId="9" xfId="0" applyNumberFormat="1" applyFont="1" applyBorder="1" applyAlignment="1">
      <alignment horizontal="center" vertical="center"/>
    </xf>
    <xf numFmtId="49" fontId="41" fillId="0" borderId="2" xfId="0" applyNumberFormat="1" applyFont="1" applyBorder="1" applyAlignment="1">
      <alignment horizontal="center" vertical="center"/>
    </xf>
    <xf numFmtId="49" fontId="41" fillId="0" borderId="44" xfId="0" applyNumberFormat="1" applyFont="1" applyBorder="1" applyAlignment="1">
      <alignment horizontal="center" vertical="center"/>
    </xf>
    <xf numFmtId="49" fontId="41" fillId="0" borderId="8" xfId="0" applyNumberFormat="1" applyFont="1" applyBorder="1" applyAlignment="1">
      <alignment horizontal="center" vertical="center"/>
    </xf>
    <xf numFmtId="0" fontId="16" fillId="0" borderId="8" xfId="0" applyFont="1" applyBorder="1" applyAlignment="1">
      <alignment horizontal="center" vertical="center"/>
    </xf>
    <xf numFmtId="0" fontId="0" fillId="0" borderId="44" xfId="0" applyBorder="1" applyAlignment="1">
      <alignment horizontal="center" vertical="center"/>
    </xf>
    <xf numFmtId="179" fontId="41" fillId="0" borderId="2" xfId="0" applyNumberFormat="1" applyFont="1" applyBorder="1" applyAlignment="1">
      <alignment horizontal="center" vertical="center"/>
    </xf>
    <xf numFmtId="179" fontId="41" fillId="0" borderId="9" xfId="0" applyNumberFormat="1" applyFont="1" applyBorder="1" applyAlignment="1">
      <alignment horizontal="center" vertical="center"/>
    </xf>
    <xf numFmtId="179" fontId="41" fillId="0" borderId="44" xfId="0" applyNumberFormat="1" applyFont="1" applyBorder="1" applyAlignment="1">
      <alignment horizontal="center" vertical="center"/>
    </xf>
    <xf numFmtId="49" fontId="18" fillId="0" borderId="70" xfId="0" applyNumberFormat="1" applyFont="1" applyBorder="1" applyAlignment="1">
      <alignment horizontal="right" shrinkToFit="1"/>
    </xf>
    <xf numFmtId="49" fontId="18" fillId="0" borderId="56" xfId="0" applyNumberFormat="1" applyFont="1" applyBorder="1" applyAlignment="1">
      <alignment horizontal="right" shrinkToFit="1"/>
    </xf>
    <xf numFmtId="49" fontId="18" fillId="0" borderId="58" xfId="0" applyNumberFormat="1" applyFont="1" applyBorder="1" applyAlignment="1">
      <alignment horizontal="right" shrinkToFit="1"/>
    </xf>
    <xf numFmtId="0" fontId="41" fillId="0" borderId="0" xfId="0" applyFont="1" applyAlignment="1">
      <alignment horizontal="left" vertical="center" wrapText="1"/>
    </xf>
    <xf numFmtId="0" fontId="41" fillId="0" borderId="0" xfId="0" applyFont="1" applyAlignment="1">
      <alignment horizontal="left" vertical="top" wrapText="1"/>
    </xf>
    <xf numFmtId="0" fontId="23" fillId="0" borderId="102" xfId="0" applyFont="1" applyBorder="1" applyAlignment="1">
      <alignment wrapText="1"/>
    </xf>
    <xf numFmtId="0" fontId="23" fillId="0" borderId="102" xfId="0" applyFont="1" applyBorder="1" applyAlignment="1">
      <alignment horizontal="left" vertical="top" shrinkToFit="1"/>
    </xf>
    <xf numFmtId="179" fontId="18" fillId="0" borderId="29" xfId="6" applyNumberFormat="1" applyFont="1" applyFill="1" applyBorder="1" applyAlignment="1">
      <alignment horizontal="center" vertical="center"/>
    </xf>
    <xf numFmtId="179" fontId="18" fillId="0" borderId="85" xfId="6" applyNumberFormat="1" applyFont="1" applyFill="1" applyBorder="1" applyAlignment="1">
      <alignment horizontal="center" vertical="center"/>
    </xf>
    <xf numFmtId="0" fontId="23" fillId="0" borderId="54" xfId="0" applyFont="1" applyBorder="1" applyAlignment="1">
      <alignment horizontal="left" vertical="center" wrapText="1"/>
    </xf>
    <xf numFmtId="179" fontId="18" fillId="0" borderId="54" xfId="6" applyNumberFormat="1" applyFont="1" applyFill="1" applyBorder="1" applyAlignment="1">
      <alignment horizontal="center" vertical="center"/>
    </xf>
    <xf numFmtId="179" fontId="18" fillId="0" borderId="3" xfId="6" applyNumberFormat="1" applyFont="1" applyFill="1" applyBorder="1" applyAlignment="1">
      <alignment horizontal="center" vertical="center"/>
    </xf>
    <xf numFmtId="179" fontId="18" fillId="0" borderId="66" xfId="6" applyNumberFormat="1" applyFont="1" applyFill="1" applyBorder="1" applyAlignment="1">
      <alignment horizontal="center" vertical="center"/>
    </xf>
    <xf numFmtId="179" fontId="18" fillId="0" borderId="78" xfId="6" applyNumberFormat="1" applyFont="1" applyFill="1" applyBorder="1" applyAlignment="1">
      <alignment horizontal="center" vertical="center"/>
    </xf>
    <xf numFmtId="179" fontId="18" fillId="0" borderId="53" xfId="6" applyNumberFormat="1" applyFont="1" applyFill="1" applyBorder="1" applyAlignment="1">
      <alignment horizontal="center" vertical="center" wrapText="1"/>
    </xf>
    <xf numFmtId="179" fontId="18" fillId="0" borderId="68" xfId="6" applyNumberFormat="1" applyFont="1" applyFill="1" applyBorder="1" applyAlignment="1">
      <alignment horizontal="center" vertical="center"/>
    </xf>
    <xf numFmtId="0" fontId="18" fillId="0" borderId="15" xfId="0" applyFont="1" applyBorder="1" applyAlignment="1">
      <alignment wrapText="1"/>
    </xf>
    <xf numFmtId="0" fontId="18" fillId="0" borderId="103" xfId="0" applyFont="1" applyBorder="1" applyAlignment="1">
      <alignment wrapText="1"/>
    </xf>
    <xf numFmtId="0" fontId="32" fillId="0" borderId="16" xfId="0" applyFont="1" applyBorder="1" applyAlignment="1">
      <alignment horizontal="right" vertical="center"/>
    </xf>
    <xf numFmtId="0" fontId="32" fillId="0" borderId="54" xfId="0" applyFont="1" applyBorder="1" applyAlignment="1">
      <alignment horizontal="right" vertical="center"/>
    </xf>
    <xf numFmtId="0" fontId="18" fillId="0" borderId="11" xfId="0" applyFont="1" applyBorder="1" applyAlignment="1">
      <alignment horizontal="right" vertical="center"/>
    </xf>
    <xf numFmtId="0" fontId="18" fillId="0" borderId="3" xfId="0" applyFont="1" applyBorder="1" applyAlignment="1">
      <alignment horizontal="right" vertical="center"/>
    </xf>
    <xf numFmtId="179" fontId="18" fillId="0" borderId="29" xfId="6" applyNumberFormat="1" applyFont="1" applyFill="1" applyBorder="1" applyAlignment="1">
      <alignment horizontal="center" vertical="center" wrapText="1"/>
    </xf>
    <xf numFmtId="179" fontId="18" fillId="0" borderId="66" xfId="6" applyNumberFormat="1" applyFont="1" applyFill="1" applyBorder="1" applyAlignment="1">
      <alignment horizontal="center" vertical="center" wrapText="1"/>
    </xf>
    <xf numFmtId="179" fontId="18" fillId="0" borderId="54" xfId="6" applyNumberFormat="1" applyFont="1" applyFill="1" applyBorder="1" applyAlignment="1">
      <alignment horizontal="center" vertical="center" wrapText="1"/>
    </xf>
    <xf numFmtId="0" fontId="23" fillId="0" borderId="0" xfId="0" applyFont="1" applyAlignment="1">
      <alignment horizontal="left" vertical="center" wrapText="1" shrinkToFit="1"/>
    </xf>
    <xf numFmtId="0" fontId="23" fillId="0" borderId="102" xfId="0" applyFont="1" applyBorder="1" applyAlignment="1">
      <alignment horizontal="left" vertical="top" wrapText="1" shrinkToFit="1"/>
    </xf>
    <xf numFmtId="0" fontId="23" fillId="0" borderId="0" xfId="0" applyFont="1" applyAlignment="1">
      <alignment horizontal="left" vertical="top" wrapText="1" shrinkToFit="1"/>
    </xf>
    <xf numFmtId="0" fontId="18" fillId="0" borderId="16" xfId="0" applyFont="1" applyBorder="1" applyAlignment="1">
      <alignment wrapText="1"/>
    </xf>
    <xf numFmtId="0" fontId="18" fillId="0" borderId="54" xfId="0" applyFont="1" applyBorder="1" applyAlignment="1">
      <alignment wrapText="1"/>
    </xf>
    <xf numFmtId="0" fontId="27" fillId="0" borderId="15" xfId="0" applyFont="1" applyBorder="1" applyAlignment="1">
      <alignment horizontal="left"/>
    </xf>
    <xf numFmtId="0" fontId="18" fillId="0" borderId="115" xfId="0" applyFont="1" applyBorder="1" applyAlignment="1">
      <alignment horizontal="left"/>
    </xf>
    <xf numFmtId="176" fontId="19" fillId="0" borderId="54" xfId="6" applyNumberFormat="1" applyFont="1" applyFill="1" applyBorder="1" applyAlignment="1">
      <alignment horizontal="center" vertical="center" wrapText="1"/>
    </xf>
    <xf numFmtId="176" fontId="19" fillId="0" borderId="3" xfId="6" applyNumberFormat="1" applyFont="1" applyFill="1" applyBorder="1" applyAlignment="1">
      <alignment horizontal="center" vertical="center"/>
    </xf>
    <xf numFmtId="176" fontId="19" fillId="0" borderId="55" xfId="6" applyNumberFormat="1" applyFont="1" applyFill="1" applyBorder="1" applyAlignment="1">
      <alignment horizontal="center" vertical="center" wrapText="1"/>
    </xf>
    <xf numFmtId="176" fontId="19" fillId="0" borderId="90" xfId="6" applyNumberFormat="1" applyFont="1" applyFill="1" applyBorder="1" applyAlignment="1">
      <alignment horizontal="center" vertical="center"/>
    </xf>
    <xf numFmtId="179" fontId="20" fillId="0" borderId="9" xfId="6" applyNumberFormat="1" applyFont="1" applyFill="1" applyBorder="1" applyAlignment="1">
      <alignment horizontal="center" vertical="center"/>
    </xf>
    <xf numFmtId="179" fontId="20" fillId="0" borderId="2" xfId="6" applyNumberFormat="1" applyFont="1" applyFill="1" applyBorder="1" applyAlignment="1">
      <alignment horizontal="center" vertical="center"/>
    </xf>
    <xf numFmtId="179" fontId="20" fillId="0" borderId="44" xfId="6" applyNumberFormat="1" applyFont="1" applyFill="1" applyBorder="1" applyAlignment="1">
      <alignment horizontal="center" vertical="center"/>
    </xf>
    <xf numFmtId="176" fontId="19" fillId="0" borderId="66" xfId="6" applyNumberFormat="1" applyFont="1" applyFill="1" applyBorder="1" applyAlignment="1">
      <alignment horizontal="center" vertical="center" wrapText="1"/>
    </xf>
    <xf numFmtId="176" fontId="19" fillId="0" borderId="78" xfId="6" applyNumberFormat="1" applyFont="1" applyFill="1" applyBorder="1" applyAlignment="1">
      <alignment horizontal="center" vertical="center"/>
    </xf>
    <xf numFmtId="176" fontId="20" fillId="0" borderId="9" xfId="6" applyNumberFormat="1" applyFont="1" applyFill="1" applyBorder="1" applyAlignment="1">
      <alignment horizontal="center" vertical="center"/>
    </xf>
    <xf numFmtId="176" fontId="20" fillId="0" borderId="2" xfId="6" applyNumberFormat="1" applyFont="1" applyFill="1" applyBorder="1" applyAlignment="1">
      <alignment horizontal="center" vertical="center"/>
    </xf>
    <xf numFmtId="176" fontId="20" fillId="0" borderId="44" xfId="6" applyNumberFormat="1" applyFont="1" applyFill="1" applyBorder="1" applyAlignment="1">
      <alignment horizontal="center" vertical="center"/>
    </xf>
    <xf numFmtId="176" fontId="19" fillId="0" borderId="53" xfId="6" applyNumberFormat="1" applyFont="1" applyFill="1" applyBorder="1" applyAlignment="1">
      <alignment horizontal="center" vertical="center" wrapText="1"/>
    </xf>
    <xf numFmtId="176" fontId="19" fillId="0" borderId="68" xfId="6" applyNumberFormat="1" applyFont="1" applyFill="1" applyBorder="1" applyAlignment="1">
      <alignment horizontal="center" vertical="center"/>
    </xf>
    <xf numFmtId="179" fontId="19" fillId="0" borderId="55" xfId="6" applyNumberFormat="1" applyFont="1" applyFill="1" applyBorder="1" applyAlignment="1">
      <alignment horizontal="center" vertical="center"/>
    </xf>
    <xf numFmtId="179" fontId="19" fillId="0" borderId="90" xfId="6" applyNumberFormat="1" applyFont="1" applyFill="1" applyBorder="1" applyAlignment="1">
      <alignment horizontal="center" vertical="center"/>
    </xf>
    <xf numFmtId="179" fontId="19" fillId="0" borderId="29" xfId="6" applyNumberFormat="1" applyFont="1" applyFill="1" applyBorder="1" applyAlignment="1">
      <alignment horizontal="center" vertical="center"/>
    </xf>
    <xf numFmtId="179" fontId="19" fillId="0" borderId="85" xfId="6" applyNumberFormat="1" applyFont="1" applyFill="1" applyBorder="1" applyAlignment="1">
      <alignment horizontal="center" vertical="center"/>
    </xf>
    <xf numFmtId="179" fontId="19" fillId="0" borderId="31" xfId="6" applyNumberFormat="1" applyFont="1" applyFill="1" applyBorder="1" applyAlignment="1">
      <alignment horizontal="center" vertical="center"/>
    </xf>
    <xf numFmtId="179" fontId="19" fillId="0" borderId="46" xfId="6" applyNumberFormat="1" applyFont="1" applyFill="1" applyBorder="1" applyAlignment="1">
      <alignment horizontal="center" vertical="center"/>
    </xf>
    <xf numFmtId="179" fontId="19" fillId="0" borderId="84" xfId="6" applyNumberFormat="1" applyFont="1" applyFill="1" applyBorder="1" applyAlignment="1">
      <alignment horizontal="center" vertical="center"/>
    </xf>
    <xf numFmtId="179" fontId="19" fillId="0" borderId="50" xfId="6" applyNumberFormat="1" applyFont="1" applyFill="1" applyBorder="1" applyAlignment="1">
      <alignment horizontal="center" vertical="center"/>
    </xf>
    <xf numFmtId="0" fontId="66" fillId="0" borderId="54" xfId="0" applyFont="1" applyBorder="1" applyAlignment="1">
      <alignment vertical="top" wrapText="1"/>
    </xf>
    <xf numFmtId="0" fontId="66" fillId="0" borderId="54" xfId="0" applyFont="1" applyBorder="1" applyAlignment="1">
      <alignment vertical="top"/>
    </xf>
    <xf numFmtId="0" fontId="66" fillId="0" borderId="0" xfId="0" applyFont="1" applyAlignment="1">
      <alignment vertical="top"/>
    </xf>
    <xf numFmtId="0" fontId="19" fillId="0" borderId="0" xfId="0" applyFont="1" applyAlignment="1">
      <alignment vertical="top" wrapText="1"/>
    </xf>
    <xf numFmtId="176" fontId="19" fillId="0" borderId="4" xfId="6" applyNumberFormat="1" applyFont="1" applyFill="1" applyBorder="1" applyAlignment="1">
      <alignment horizontal="center" vertical="center" wrapText="1"/>
    </xf>
    <xf numFmtId="176" fontId="19" fillId="0" borderId="5" xfId="6" applyNumberFormat="1" applyFont="1" applyFill="1" applyBorder="1" applyAlignment="1">
      <alignment horizontal="center" vertical="center"/>
    </xf>
    <xf numFmtId="0" fontId="21" fillId="0" borderId="54" xfId="0" applyFont="1" applyBorder="1" applyAlignment="1">
      <alignment vertical="top" wrapText="1"/>
    </xf>
    <xf numFmtId="176" fontId="71" fillId="0" borderId="9" xfId="6" applyNumberFormat="1" applyFont="1" applyFill="1" applyBorder="1" applyAlignment="1">
      <alignment horizontal="center" vertical="center" wrapText="1"/>
    </xf>
    <xf numFmtId="176" fontId="71" fillId="0" borderId="2" xfId="6" applyNumberFormat="1" applyFont="1" applyFill="1" applyBorder="1" applyAlignment="1">
      <alignment horizontal="center" vertical="center" wrapText="1"/>
    </xf>
    <xf numFmtId="176" fontId="71" fillId="0" borderId="44" xfId="6" applyNumberFormat="1" applyFont="1" applyFill="1" applyBorder="1" applyAlignment="1">
      <alignment horizontal="center" vertical="center" wrapText="1"/>
    </xf>
    <xf numFmtId="0" fontId="19" fillId="0" borderId="54" xfId="0" applyFont="1" applyBorder="1" applyAlignment="1">
      <alignment horizontal="left" vertical="top" wrapText="1"/>
    </xf>
    <xf numFmtId="0" fontId="19" fillId="0" borderId="0" xfId="0" applyFont="1" applyAlignment="1">
      <alignment horizontal="left" vertical="top" wrapText="1"/>
    </xf>
    <xf numFmtId="176" fontId="20" fillId="0" borderId="9" xfId="6" applyNumberFormat="1" applyFont="1" applyBorder="1" applyAlignment="1">
      <alignment horizontal="center" vertical="center" wrapText="1"/>
    </xf>
    <xf numFmtId="176" fontId="20" fillId="0" borderId="2" xfId="6" applyNumberFormat="1" applyFont="1" applyBorder="1" applyAlignment="1">
      <alignment horizontal="center" vertical="center" wrapText="1"/>
    </xf>
    <xf numFmtId="176" fontId="20" fillId="0" borderId="44" xfId="6" applyNumberFormat="1" applyFont="1" applyBorder="1" applyAlignment="1">
      <alignment horizontal="center" vertical="center" wrapText="1"/>
    </xf>
    <xf numFmtId="179" fontId="20" fillId="0" borderId="9" xfId="6" applyNumberFormat="1" applyFont="1" applyBorder="1" applyAlignment="1">
      <alignment horizontal="center" vertical="center"/>
    </xf>
    <xf numFmtId="179" fontId="20" fillId="0" borderId="2" xfId="6" applyNumberFormat="1" applyFont="1" applyBorder="1" applyAlignment="1">
      <alignment horizontal="center" vertical="center"/>
    </xf>
    <xf numFmtId="179" fontId="20" fillId="0" borderId="44" xfId="6" applyNumberFormat="1" applyFont="1" applyBorder="1" applyAlignment="1">
      <alignment horizontal="center" vertical="center"/>
    </xf>
    <xf numFmtId="176" fontId="19" fillId="0" borderId="55" xfId="6" applyNumberFormat="1" applyFont="1" applyBorder="1" applyAlignment="1">
      <alignment horizontal="center" vertical="center" wrapText="1"/>
    </xf>
    <xf numFmtId="176" fontId="19" fillId="0" borderId="90" xfId="6" applyNumberFormat="1" applyFont="1" applyBorder="1" applyAlignment="1">
      <alignment horizontal="center" vertical="center" wrapText="1"/>
    </xf>
    <xf numFmtId="176" fontId="19" fillId="0" borderId="29" xfId="6" applyNumberFormat="1" applyFont="1" applyBorder="1" applyAlignment="1">
      <alignment horizontal="center" vertical="center" wrapText="1"/>
    </xf>
    <xf numFmtId="176" fontId="19" fillId="0" borderId="85" xfId="6" applyNumberFormat="1" applyFont="1" applyBorder="1" applyAlignment="1">
      <alignment horizontal="center" vertical="center" wrapText="1"/>
    </xf>
    <xf numFmtId="176" fontId="19" fillId="0" borderId="46" xfId="6" applyNumberFormat="1" applyFont="1" applyBorder="1" applyAlignment="1">
      <alignment horizontal="center" vertical="center" wrapText="1"/>
    </xf>
    <xf numFmtId="176" fontId="19" fillId="0" borderId="84" xfId="6" applyNumberFormat="1" applyFont="1" applyBorder="1" applyAlignment="1">
      <alignment horizontal="center" vertical="center" wrapText="1"/>
    </xf>
    <xf numFmtId="176" fontId="19" fillId="0" borderId="66" xfId="6" applyNumberFormat="1" applyFont="1" applyBorder="1" applyAlignment="1">
      <alignment horizontal="center" vertical="center" wrapText="1"/>
    </xf>
    <xf numFmtId="176" fontId="19" fillId="0" borderId="78" xfId="6" applyNumberFormat="1" applyFont="1" applyBorder="1" applyAlignment="1">
      <alignment horizontal="center" vertical="center" wrapText="1"/>
    </xf>
    <xf numFmtId="176" fontId="19" fillId="0" borderId="53" xfId="6" applyNumberFormat="1" applyFont="1" applyBorder="1" applyAlignment="1">
      <alignment horizontal="center" vertical="center" wrapText="1"/>
    </xf>
    <xf numFmtId="176" fontId="19" fillId="0" borderId="68" xfId="6" applyNumberFormat="1" applyFont="1" applyBorder="1" applyAlignment="1">
      <alignment horizontal="center" vertical="center" wrapText="1"/>
    </xf>
    <xf numFmtId="176" fontId="19" fillId="0" borderId="46" xfId="6" applyNumberFormat="1" applyFont="1" applyFill="1" applyBorder="1" applyAlignment="1">
      <alignment horizontal="center" vertical="center" wrapText="1"/>
    </xf>
    <xf numFmtId="176" fontId="19" fillId="0" borderId="84" xfId="6" applyNumberFormat="1" applyFont="1" applyFill="1" applyBorder="1" applyAlignment="1">
      <alignment horizontal="center" vertical="center" wrapText="1"/>
    </xf>
    <xf numFmtId="176" fontId="19" fillId="0" borderId="16" xfId="6" applyNumberFormat="1" applyFont="1" applyFill="1" applyBorder="1" applyAlignment="1">
      <alignment horizontal="center" vertical="center" wrapText="1"/>
    </xf>
    <xf numFmtId="176" fontId="19" fillId="0" borderId="11" xfId="6" applyNumberFormat="1" applyFont="1" applyFill="1" applyBorder="1" applyAlignment="1">
      <alignment horizontal="center" vertical="center" wrapText="1"/>
    </xf>
    <xf numFmtId="176" fontId="19" fillId="0" borderId="29" xfId="6" applyNumberFormat="1" applyFont="1" applyFill="1" applyBorder="1" applyAlignment="1">
      <alignment horizontal="center" vertical="center" wrapText="1"/>
    </xf>
    <xf numFmtId="176" fontId="19" fillId="0" borderId="85" xfId="6" applyNumberFormat="1" applyFont="1" applyFill="1" applyBorder="1" applyAlignment="1">
      <alignment horizontal="center" vertical="center" wrapText="1"/>
    </xf>
    <xf numFmtId="179" fontId="20" fillId="0" borderId="2" xfId="6" applyNumberFormat="1" applyFont="1" applyBorder="1" applyAlignment="1">
      <alignment horizontal="center" vertical="center" wrapText="1"/>
    </xf>
    <xf numFmtId="0" fontId="0" fillId="0" borderId="2" xfId="0" applyBorder="1" applyAlignment="1">
      <alignment vertical="center" wrapText="1"/>
    </xf>
    <xf numFmtId="0" fontId="0" fillId="0" borderId="44" xfId="0" applyBorder="1" applyAlignment="1">
      <alignment vertical="center" wrapText="1"/>
    </xf>
    <xf numFmtId="176" fontId="19" fillId="0" borderId="0" xfId="6" applyNumberFormat="1" applyFont="1" applyAlignment="1">
      <alignment horizontal="center" vertical="center" wrapText="1"/>
    </xf>
    <xf numFmtId="0" fontId="21" fillId="0" borderId="0" xfId="0" applyFont="1" applyAlignment="1">
      <alignment vertical="top" wrapText="1"/>
    </xf>
    <xf numFmtId="0" fontId="21" fillId="0" borderId="0" xfId="0" applyFont="1" applyAlignment="1">
      <alignment horizontal="left" vertical="top" wrapText="1"/>
    </xf>
    <xf numFmtId="176" fontId="19" fillId="0" borderId="16" xfId="6" applyNumberFormat="1" applyFont="1" applyBorder="1" applyAlignment="1">
      <alignment horizontal="center" vertical="center" wrapText="1"/>
    </xf>
    <xf numFmtId="176" fontId="19" fillId="0" borderId="11" xfId="6" applyNumberFormat="1" applyFont="1" applyBorder="1" applyAlignment="1">
      <alignment horizontal="center" vertical="center" wrapText="1"/>
    </xf>
    <xf numFmtId="176" fontId="19" fillId="0" borderId="3" xfId="6" applyNumberFormat="1" applyFont="1" applyBorder="1" applyAlignment="1">
      <alignment horizontal="center" vertical="center" wrapText="1"/>
    </xf>
    <xf numFmtId="176" fontId="19" fillId="0" borderId="71" xfId="6" applyNumberFormat="1" applyFont="1" applyBorder="1" applyAlignment="1">
      <alignment horizontal="center" vertical="center" wrapText="1"/>
    </xf>
    <xf numFmtId="176" fontId="19" fillId="0" borderId="38" xfId="6" applyNumberFormat="1" applyFont="1" applyBorder="1" applyAlignment="1">
      <alignment horizontal="center" vertical="center" wrapText="1"/>
    </xf>
    <xf numFmtId="176" fontId="19" fillId="0" borderId="48" xfId="6" applyNumberFormat="1" applyFont="1" applyBorder="1" applyAlignment="1">
      <alignment horizontal="center" vertical="center" wrapText="1"/>
    </xf>
    <xf numFmtId="0" fontId="21" fillId="0" borderId="0" xfId="0" applyFont="1" applyAlignment="1">
      <alignment vertical="center" wrapText="1"/>
    </xf>
    <xf numFmtId="179" fontId="20" fillId="0" borderId="9" xfId="6" applyNumberFormat="1" applyFont="1" applyBorder="1" applyAlignment="1">
      <alignment horizontal="center" vertical="center" wrapText="1"/>
    </xf>
    <xf numFmtId="179" fontId="23" fillId="0" borderId="0" xfId="0" applyNumberFormat="1" applyFont="1" applyAlignment="1">
      <alignment horizontal="center" vertical="center"/>
    </xf>
    <xf numFmtId="0" fontId="23" fillId="0" borderId="0" xfId="0" applyFont="1" applyAlignment="1">
      <alignment horizontal="center" vertical="center" wrapText="1"/>
    </xf>
    <xf numFmtId="0" fontId="23" fillId="0" borderId="0" xfId="0" applyFont="1" applyAlignment="1">
      <alignment horizontal="center" vertical="center"/>
    </xf>
    <xf numFmtId="0" fontId="23" fillId="0" borderId="0" xfId="0" applyFont="1" applyAlignment="1">
      <alignment horizontal="center"/>
    </xf>
    <xf numFmtId="0" fontId="23" fillId="0" borderId="10" xfId="0" applyFont="1" applyBorder="1" applyAlignment="1">
      <alignment horizontal="center"/>
    </xf>
    <xf numFmtId="0" fontId="23" fillId="0" borderId="50" xfId="0" applyFont="1" applyBorder="1" applyAlignment="1">
      <alignment horizontal="center"/>
    </xf>
    <xf numFmtId="0" fontId="23" fillId="0" borderId="20" xfId="0" applyFont="1" applyBorder="1" applyAlignment="1">
      <alignment horizontal="center"/>
    </xf>
    <xf numFmtId="0" fontId="23" fillId="0" borderId="51" xfId="0" applyFont="1" applyBorder="1" applyAlignment="1">
      <alignment horizontal="center"/>
    </xf>
    <xf numFmtId="0" fontId="23" fillId="0" borderId="80" xfId="0" applyFont="1" applyBorder="1" applyAlignment="1">
      <alignment horizontal="center"/>
    </xf>
    <xf numFmtId="0" fontId="23" fillId="0" borderId="92" xfId="0" applyFont="1" applyBorder="1" applyAlignment="1">
      <alignment horizontal="center"/>
    </xf>
    <xf numFmtId="0" fontId="23" fillId="0" borderId="16" xfId="0" applyFont="1" applyBorder="1" applyAlignment="1">
      <alignment horizontal="center"/>
    </xf>
    <xf numFmtId="0" fontId="23" fillId="0" borderId="46" xfId="0" applyFont="1" applyBorder="1" applyAlignment="1">
      <alignment horizontal="center"/>
    </xf>
    <xf numFmtId="0" fontId="23" fillId="0" borderId="11" xfId="0" applyFont="1" applyBorder="1" applyAlignment="1">
      <alignment horizontal="center"/>
    </xf>
    <xf numFmtId="0" fontId="23" fillId="0" borderId="84" xfId="0" applyFont="1" applyBorder="1" applyAlignment="1">
      <alignment horizontal="center"/>
    </xf>
    <xf numFmtId="179" fontId="23" fillId="0" borderId="16" xfId="0" applyNumberFormat="1" applyFont="1" applyBorder="1" applyAlignment="1">
      <alignment horizontal="center" vertical="center"/>
    </xf>
    <xf numFmtId="179" fontId="23" fillId="0" borderId="54" xfId="0" applyNumberFormat="1" applyFont="1" applyBorder="1" applyAlignment="1">
      <alignment horizontal="center" vertical="center"/>
    </xf>
    <xf numFmtId="179" fontId="23" fillId="0" borderId="46" xfId="0" applyNumberFormat="1" applyFont="1" applyBorder="1" applyAlignment="1">
      <alignment horizontal="center" vertical="center"/>
    </xf>
    <xf numFmtId="179" fontId="23" fillId="0" borderId="11" xfId="0" applyNumberFormat="1" applyFont="1" applyBorder="1" applyAlignment="1">
      <alignment horizontal="center" vertical="center"/>
    </xf>
    <xf numFmtId="179" fontId="23" fillId="0" borderId="3" xfId="0" applyNumberFormat="1" applyFont="1" applyBorder="1" applyAlignment="1">
      <alignment horizontal="center" vertical="center"/>
    </xf>
    <xf numFmtId="179" fontId="23" fillId="0" borderId="84" xfId="0" applyNumberFormat="1" applyFont="1" applyBorder="1" applyAlignment="1">
      <alignment horizontal="center" vertical="center"/>
    </xf>
    <xf numFmtId="0" fontId="23" fillId="0" borderId="14" xfId="0" applyFont="1" applyBorder="1" applyAlignment="1">
      <alignment horizontal="center" wrapText="1"/>
    </xf>
    <xf numFmtId="0" fontId="23" fillId="0" borderId="18" xfId="0" applyFont="1" applyBorder="1" applyAlignment="1">
      <alignment horizontal="center"/>
    </xf>
    <xf numFmtId="0" fontId="23" fillId="0" borderId="27" xfId="0" applyFont="1" applyBorder="1" applyAlignment="1">
      <alignment horizontal="center"/>
    </xf>
    <xf numFmtId="0" fontId="16" fillId="0" borderId="0" xfId="0" applyFont="1" applyAlignment="1">
      <alignment vertical="top" wrapText="1"/>
    </xf>
    <xf numFmtId="0" fontId="23" fillId="0" borderId="0" xfId="0" applyFont="1" applyAlignment="1">
      <alignment horizontal="center" wrapText="1"/>
    </xf>
    <xf numFmtId="0" fontId="23" fillId="0" borderId="14" xfId="0" applyFont="1" applyBorder="1" applyAlignment="1">
      <alignment horizontal="center"/>
    </xf>
    <xf numFmtId="0" fontId="23" fillId="0" borderId="91" xfId="0" applyFont="1" applyBorder="1" applyAlignment="1">
      <alignment horizontal="center"/>
    </xf>
    <xf numFmtId="0" fontId="23" fillId="0" borderId="13" xfId="0" applyFont="1" applyBorder="1" applyAlignment="1">
      <alignment horizontal="center"/>
    </xf>
    <xf numFmtId="0" fontId="23" fillId="0" borderId="63" xfId="0" applyFont="1" applyBorder="1" applyAlignment="1">
      <alignment horizontal="center"/>
    </xf>
    <xf numFmtId="0" fontId="23" fillId="0" borderId="65" xfId="0" applyFont="1" applyBorder="1" applyAlignment="1">
      <alignment horizontal="center"/>
    </xf>
    <xf numFmtId="0" fontId="23" fillId="0" borderId="94" xfId="0" applyFont="1" applyBorder="1" applyAlignment="1">
      <alignment horizontal="center"/>
    </xf>
    <xf numFmtId="0" fontId="23" fillId="0" borderId="16" xfId="0" applyFont="1" applyBorder="1" applyAlignment="1">
      <alignment horizontal="center" vertical="center"/>
    </xf>
    <xf numFmtId="0" fontId="23" fillId="0" borderId="54" xfId="0" applyFont="1" applyBorder="1" applyAlignment="1">
      <alignment horizontal="center" vertical="center"/>
    </xf>
    <xf numFmtId="0" fontId="23" fillId="0" borderId="46" xfId="0" applyFont="1" applyBorder="1" applyAlignment="1">
      <alignment horizontal="center" vertical="center"/>
    </xf>
    <xf numFmtId="0" fontId="23" fillId="0" borderId="11" xfId="0" applyFont="1" applyBorder="1" applyAlignment="1">
      <alignment horizontal="center" vertical="center"/>
    </xf>
    <xf numFmtId="0" fontId="23" fillId="0" borderId="3" xfId="0" applyFont="1" applyBorder="1" applyAlignment="1">
      <alignment horizontal="center" vertical="center"/>
    </xf>
    <xf numFmtId="0" fontId="23" fillId="0" borderId="84" xfId="0" applyFont="1" applyBorder="1" applyAlignment="1">
      <alignment horizontal="center" vertical="center"/>
    </xf>
    <xf numFmtId="0" fontId="16" fillId="0" borderId="54" xfId="0" applyFont="1" applyBorder="1" applyAlignment="1">
      <alignment horizontal="center"/>
    </xf>
    <xf numFmtId="0" fontId="23" fillId="0" borderId="69" xfId="0" applyFont="1" applyBorder="1" applyAlignment="1">
      <alignment horizontal="center"/>
    </xf>
    <xf numFmtId="0" fontId="23" fillId="0" borderId="88" xfId="0" applyFont="1" applyBorder="1" applyAlignment="1">
      <alignment horizontal="center"/>
    </xf>
    <xf numFmtId="0" fontId="23" fillId="0" borderId="16" xfId="0" applyFont="1" applyBorder="1" applyAlignment="1">
      <alignment horizontal="center" vertical="center" wrapText="1"/>
    </xf>
    <xf numFmtId="0" fontId="23" fillId="0" borderId="54"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6" xfId="0" applyFont="1" applyBorder="1" applyAlignment="1">
      <alignment horizontal="center" vertical="center" wrapText="1"/>
    </xf>
    <xf numFmtId="0" fontId="23" fillId="0" borderId="50" xfId="0" applyFont="1" applyBorder="1" applyAlignment="1">
      <alignment horizontal="center" vertical="center" wrapText="1"/>
    </xf>
    <xf numFmtId="0" fontId="23" fillId="0" borderId="84" xfId="0" applyFont="1" applyBorder="1" applyAlignment="1">
      <alignment horizontal="center" vertical="center" wrapText="1"/>
    </xf>
    <xf numFmtId="179" fontId="23" fillId="0" borderId="10" xfId="0" applyNumberFormat="1" applyFont="1" applyBorder="1" applyAlignment="1">
      <alignment horizontal="center" vertical="center"/>
    </xf>
    <xf numFmtId="0" fontId="23" fillId="0" borderId="0" xfId="0" applyFont="1"/>
    <xf numFmtId="0" fontId="23" fillId="0" borderId="54" xfId="0" applyFont="1" applyBorder="1"/>
    <xf numFmtId="0" fontId="23" fillId="0" borderId="0" xfId="13" applyFont="1" applyAlignment="1">
      <alignment horizontal="left" vertical="top" wrapText="1"/>
    </xf>
    <xf numFmtId="9" fontId="23" fillId="0" borderId="16" xfId="14" applyFont="1" applyFill="1" applyBorder="1" applyAlignment="1">
      <alignment horizontal="center" vertical="center" wrapText="1"/>
    </xf>
    <xf numFmtId="9" fontId="23" fillId="0" borderId="10" xfId="14" applyFont="1" applyFill="1" applyBorder="1" applyAlignment="1">
      <alignment horizontal="center" vertical="center" wrapText="1"/>
    </xf>
    <xf numFmtId="9" fontId="23" fillId="0" borderId="11" xfId="14" applyFont="1" applyFill="1" applyBorder="1" applyAlignment="1">
      <alignment horizontal="center" vertical="center" wrapText="1"/>
    </xf>
    <xf numFmtId="9" fontId="23" fillId="0" borderId="16" xfId="14" applyFont="1" applyFill="1" applyBorder="1" applyAlignment="1">
      <alignment horizontal="center" vertical="center"/>
    </xf>
    <xf numFmtId="9" fontId="23" fillId="0" borderId="54" xfId="14" applyFont="1" applyFill="1" applyBorder="1" applyAlignment="1">
      <alignment horizontal="center" vertical="center"/>
    </xf>
    <xf numFmtId="9" fontId="23" fillId="0" borderId="46" xfId="14" applyFont="1" applyFill="1" applyBorder="1" applyAlignment="1">
      <alignment horizontal="center" vertical="center"/>
    </xf>
    <xf numFmtId="9" fontId="23" fillId="0" borderId="11" xfId="14" applyFont="1" applyFill="1" applyBorder="1" applyAlignment="1">
      <alignment horizontal="center" vertical="center"/>
    </xf>
    <xf numFmtId="9" fontId="23" fillId="0" borderId="3" xfId="14" applyFont="1" applyFill="1" applyBorder="1" applyAlignment="1">
      <alignment horizontal="center" vertical="center"/>
    </xf>
    <xf numFmtId="9" fontId="23" fillId="0" borderId="84" xfId="14" applyFont="1" applyFill="1" applyBorder="1" applyAlignment="1">
      <alignment horizontal="center" vertical="center"/>
    </xf>
    <xf numFmtId="9" fontId="23" fillId="0" borderId="54" xfId="14" applyFont="1" applyBorder="1" applyAlignment="1">
      <alignment horizontal="center" vertical="center"/>
    </xf>
    <xf numFmtId="9" fontId="23" fillId="0" borderId="46" xfId="14" applyFont="1" applyBorder="1" applyAlignment="1">
      <alignment horizontal="center" vertical="center"/>
    </xf>
    <xf numFmtId="9" fontId="23" fillId="0" borderId="3" xfId="14" applyFont="1" applyBorder="1" applyAlignment="1">
      <alignment horizontal="center" vertical="center"/>
    </xf>
    <xf numFmtId="9" fontId="23" fillId="0" borderId="84" xfId="14" applyFont="1" applyBorder="1" applyAlignment="1">
      <alignment horizontal="center" vertical="center"/>
    </xf>
    <xf numFmtId="0" fontId="23" fillId="0" borderId="9" xfId="0" applyFont="1" applyBorder="1" applyAlignment="1">
      <alignment horizontal="center" vertical="center" wrapText="1"/>
    </xf>
    <xf numFmtId="0" fontId="23" fillId="0" borderId="44" xfId="0" applyFont="1" applyBorder="1" applyAlignment="1">
      <alignment horizontal="center" vertical="center" wrapText="1"/>
    </xf>
    <xf numFmtId="179" fontId="27" fillId="0" borderId="0" xfId="6" applyNumberFormat="1" applyFont="1" applyFill="1" applyBorder="1" applyAlignment="1">
      <alignment horizontal="right"/>
    </xf>
    <xf numFmtId="179" fontId="27" fillId="0" borderId="3" xfId="0" applyNumberFormat="1" applyFont="1" applyBorder="1" applyAlignment="1">
      <alignment horizontal="right"/>
    </xf>
    <xf numFmtId="0" fontId="18" fillId="0" borderId="0" xfId="0" applyFont="1" applyAlignment="1">
      <alignment horizontal="left" vertical="top" shrinkToFit="1"/>
    </xf>
    <xf numFmtId="0" fontId="18" fillId="0" borderId="0" xfId="0" applyFont="1" applyAlignment="1">
      <alignment vertical="top" shrinkToFit="1"/>
    </xf>
    <xf numFmtId="0" fontId="61" fillId="0" borderId="0" xfId="0" applyFont="1" applyAlignment="1">
      <alignment vertical="top" shrinkToFit="1"/>
    </xf>
    <xf numFmtId="38" fontId="6" fillId="0" borderId="0" xfId="6" applyFont="1" applyFill="1" applyBorder="1" applyAlignment="1">
      <alignment horizontal="right"/>
    </xf>
    <xf numFmtId="0" fontId="27" fillId="0" borderId="3" xfId="0" applyFont="1" applyBorder="1" applyAlignment="1">
      <alignment horizontal="right"/>
    </xf>
    <xf numFmtId="0" fontId="23" fillId="0" borderId="2" xfId="0" applyFont="1" applyBorder="1" applyAlignment="1">
      <alignment horizontal="center" vertical="center" wrapText="1"/>
    </xf>
    <xf numFmtId="179" fontId="23" fillId="0" borderId="9" xfId="6" applyNumberFormat="1" applyFont="1" applyFill="1" applyBorder="1" applyAlignment="1">
      <alignment horizontal="center" vertical="center" wrapText="1" shrinkToFit="1"/>
    </xf>
    <xf numFmtId="179" fontId="23" fillId="0" borderId="2" xfId="6" applyNumberFormat="1" applyFont="1" applyFill="1" applyBorder="1" applyAlignment="1">
      <alignment horizontal="center" vertical="center" wrapText="1" shrinkToFit="1"/>
    </xf>
    <xf numFmtId="179" fontId="23" fillId="0" borderId="44" xfId="6" applyNumberFormat="1" applyFont="1" applyFill="1" applyBorder="1" applyAlignment="1">
      <alignment horizontal="center" vertical="center" wrapText="1" shrinkToFit="1"/>
    </xf>
    <xf numFmtId="179" fontId="27" fillId="0" borderId="9" xfId="0" applyNumberFormat="1" applyFont="1" applyBorder="1" applyAlignment="1">
      <alignment horizontal="center" vertical="center" wrapText="1"/>
    </xf>
    <xf numFmtId="179" fontId="27" fillId="0" borderId="2" xfId="0" applyNumberFormat="1" applyFont="1" applyBorder="1" applyAlignment="1">
      <alignment horizontal="center" vertical="center" wrapText="1"/>
    </xf>
    <xf numFmtId="179" fontId="27" fillId="0" borderId="44" xfId="0" applyNumberFormat="1" applyFont="1" applyBorder="1" applyAlignment="1">
      <alignment horizontal="center" vertical="center" wrapText="1"/>
    </xf>
    <xf numFmtId="0" fontId="27" fillId="0" borderId="9" xfId="0" applyFont="1" applyBorder="1" applyAlignment="1">
      <alignment horizontal="center" vertical="center"/>
    </xf>
    <xf numFmtId="0" fontId="27" fillId="0" borderId="2" xfId="0" applyFont="1" applyBorder="1" applyAlignment="1">
      <alignment horizontal="center" vertical="center"/>
    </xf>
    <xf numFmtId="0" fontId="27" fillId="0" borderId="44" xfId="0" applyFont="1" applyBorder="1" applyAlignment="1">
      <alignment horizontal="center" vertical="center"/>
    </xf>
    <xf numFmtId="0" fontId="0" fillId="0" borderId="2" xfId="0" applyBorder="1" applyAlignment="1">
      <alignment horizontal="center" vertical="center" wrapText="1"/>
    </xf>
    <xf numFmtId="0" fontId="83" fillId="0" borderId="0" xfId="0" applyFont="1" applyAlignment="1">
      <alignment horizontal="left" vertical="top" wrapText="1"/>
    </xf>
    <xf numFmtId="0" fontId="29" fillId="0" borderId="0" xfId="0" applyFont="1" applyAlignment="1">
      <alignment horizontal="left" vertical="top" wrapText="1"/>
    </xf>
    <xf numFmtId="0" fontId="29" fillId="0" borderId="54" xfId="0" applyFont="1" applyBorder="1" applyAlignment="1">
      <alignment horizontal="center" vertical="center"/>
    </xf>
    <xf numFmtId="0" fontId="29" fillId="0" borderId="3" xfId="0" applyFont="1" applyBorder="1" applyAlignment="1">
      <alignment horizontal="center" vertical="center"/>
    </xf>
    <xf numFmtId="0" fontId="29" fillId="0" borderId="54"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5" xfId="0" applyFont="1" applyBorder="1" applyAlignment="1">
      <alignment horizontal="center" vertical="center"/>
    </xf>
    <xf numFmtId="0" fontId="84" fillId="0" borderId="0" xfId="0" applyFont="1" applyAlignment="1">
      <alignment horizontal="left" vertical="center"/>
    </xf>
    <xf numFmtId="0" fontId="29" fillId="0" borderId="0" xfId="0" applyFont="1" applyAlignment="1">
      <alignment horizontal="center" vertical="center" wrapText="1"/>
    </xf>
    <xf numFmtId="0" fontId="16" fillId="0" borderId="0" xfId="0" applyFont="1" applyAlignment="1">
      <alignment horizontal="center" vertical="center"/>
    </xf>
    <xf numFmtId="0" fontId="29" fillId="0" borderId="0" xfId="0" applyFont="1" applyAlignment="1">
      <alignment horizontal="center" vertical="center"/>
    </xf>
  </cellXfs>
  <cellStyles count="15">
    <cellStyle name="SAPBEXaggData" xfId="1" xr:uid="{00000000-0005-0000-0000-000000000000}"/>
    <cellStyle name="SAPBEXaggItem" xfId="2" xr:uid="{00000000-0005-0000-0000-000001000000}"/>
    <cellStyle name="SAPBEXchaText" xfId="3" xr:uid="{00000000-0005-0000-0000-000002000000}"/>
    <cellStyle name="SAPBEXstdData" xfId="4" xr:uid="{00000000-0005-0000-0000-000003000000}"/>
    <cellStyle name="SAPBEXstdItem" xfId="5" xr:uid="{00000000-0005-0000-0000-000004000000}"/>
    <cellStyle name="パーセント" xfId="14" builtinId="5"/>
    <cellStyle name="桁区切り" xfId="6" builtinId="6"/>
    <cellStyle name="桁区切り 2" xfId="7" xr:uid="{00000000-0005-0000-0000-000007000000}"/>
    <cellStyle name="桁区切り 4" xfId="8" xr:uid="{00000000-0005-0000-0000-000008000000}"/>
    <cellStyle name="通貨" xfId="9" builtinId="7"/>
    <cellStyle name="標準" xfId="0" builtinId="0"/>
    <cellStyle name="標準 2 4" xfId="10" xr:uid="{00000000-0005-0000-0000-00000B000000}"/>
    <cellStyle name="標準 3" xfId="11" xr:uid="{00000000-0005-0000-0000-00000C000000}"/>
    <cellStyle name="標準 6" xfId="12" xr:uid="{00000000-0005-0000-0000-00000D000000}"/>
    <cellStyle name="標準_貿易final" xfId="13" xr:uid="{00000000-0005-0000-0000-00000E000000}"/>
  </cellStyles>
  <dxfs count="2">
    <dxf>
      <numFmt numFmtId="200" formatCode="\(0\)"/>
    </dxf>
    <dxf>
      <numFmt numFmtId="200" formatCode="\(0\)"/>
    </dxf>
  </dxfs>
  <tableStyles count="0" defaultTableStyle="TableStyleMedium2" defaultPivotStyle="PivotStyleLight16"/>
  <colors>
    <mruColors>
      <color rgb="FFC6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25400</xdr:colOff>
      <xdr:row>47</xdr:row>
      <xdr:rowOff>584200</xdr:rowOff>
    </xdr:from>
    <xdr:to>
      <xdr:col>6</xdr:col>
      <xdr:colOff>0</xdr:colOff>
      <xdr:row>59</xdr:row>
      <xdr:rowOff>0</xdr:rowOff>
    </xdr:to>
    <xdr:cxnSp macro="">
      <xdr:nvCxnSpPr>
        <xdr:cNvPr id="1585" name="直線コネクタ 2">
          <a:extLst>
            <a:ext uri="{FF2B5EF4-FFF2-40B4-BE49-F238E27FC236}">
              <a16:creationId xmlns:a16="http://schemas.microsoft.com/office/drawing/2014/main" id="{CE26DA5B-40BD-4E85-8FEB-402FDF18F317}"/>
            </a:ext>
          </a:extLst>
        </xdr:cNvPr>
        <xdr:cNvCxnSpPr>
          <a:cxnSpLocks noChangeShapeType="1"/>
        </xdr:cNvCxnSpPr>
      </xdr:nvCxnSpPr>
      <xdr:spPr bwMode="auto">
        <a:xfrm flipH="1">
          <a:off x="7778750" y="28263850"/>
          <a:ext cx="1206500" cy="695960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1"/>
  <sheetViews>
    <sheetView showGridLines="0" tabSelected="1" view="pageBreakPreview" zoomScale="70" zoomScaleNormal="70" zoomScaleSheetLayoutView="70" workbookViewId="0"/>
  </sheetViews>
  <sheetFormatPr defaultColWidth="9" defaultRowHeight="14.25"/>
  <cols>
    <col min="1" max="1" width="3.625" style="1" customWidth="1"/>
    <col min="2" max="2" width="45.5" style="1" customWidth="1"/>
    <col min="3" max="7" width="20.625" style="79" customWidth="1"/>
    <col min="8" max="12" width="20.625" style="1" customWidth="1"/>
    <col min="13" max="13" width="8" style="1" customWidth="1"/>
    <col min="14" max="16384" width="9" style="1"/>
  </cols>
  <sheetData>
    <row r="1" spans="1:15" ht="22.5" customHeight="1">
      <c r="A1" s="27" t="s">
        <v>240</v>
      </c>
      <c r="B1" s="22"/>
      <c r="F1" s="88"/>
      <c r="G1" s="88"/>
    </row>
    <row r="2" spans="1:15" ht="22.5" customHeight="1">
      <c r="A2" s="27"/>
      <c r="B2" s="22"/>
      <c r="F2" s="88"/>
      <c r="G2" s="88"/>
      <c r="K2" s="88"/>
      <c r="L2" s="88" t="s">
        <v>241</v>
      </c>
    </row>
    <row r="3" spans="1:15" ht="5.25" customHeight="1">
      <c r="B3" s="15"/>
    </row>
    <row r="4" spans="1:15" s="16" customFormat="1" ht="28.5" customHeight="1">
      <c r="B4" s="1571"/>
      <c r="C4" s="1569" t="s">
        <v>242</v>
      </c>
      <c r="D4" s="1569" t="s">
        <v>243</v>
      </c>
      <c r="E4" s="1569" t="s">
        <v>244</v>
      </c>
      <c r="F4" s="1569" t="s">
        <v>245</v>
      </c>
      <c r="G4" s="1569" t="s">
        <v>246</v>
      </c>
      <c r="H4" s="1569" t="s">
        <v>247</v>
      </c>
      <c r="I4" s="1569" t="s">
        <v>248</v>
      </c>
      <c r="J4" s="1574" t="s">
        <v>249</v>
      </c>
      <c r="K4" s="1563" t="s">
        <v>250</v>
      </c>
      <c r="L4" s="1565" t="s">
        <v>251</v>
      </c>
    </row>
    <row r="5" spans="1:15" s="16" customFormat="1" ht="28.5" customHeight="1">
      <c r="B5" s="1572"/>
      <c r="C5" s="1570"/>
      <c r="D5" s="1570"/>
      <c r="E5" s="1570"/>
      <c r="F5" s="1570"/>
      <c r="G5" s="1570"/>
      <c r="H5" s="1570"/>
      <c r="I5" s="1573"/>
      <c r="J5" s="1575"/>
      <c r="K5" s="1576"/>
      <c r="L5" s="1577"/>
    </row>
    <row r="6" spans="1:15" s="17" customFormat="1" ht="21.75" customHeight="1">
      <c r="B6" s="56" t="s">
        <v>252</v>
      </c>
      <c r="C6" s="338">
        <v>5861737</v>
      </c>
      <c r="D6" s="338">
        <v>4675903</v>
      </c>
      <c r="E6" s="338">
        <v>4972059</v>
      </c>
      <c r="F6" s="339">
        <v>5218153</v>
      </c>
      <c r="G6" s="339">
        <v>5771028</v>
      </c>
      <c r="H6" s="339">
        <v>5166182</v>
      </c>
      <c r="I6" s="339">
        <v>3844418</v>
      </c>
      <c r="J6" s="340">
        <v>4014639</v>
      </c>
      <c r="K6" s="323">
        <v>4494237</v>
      </c>
      <c r="L6" s="241">
        <v>3955907</v>
      </c>
    </row>
    <row r="7" spans="1:15" s="17" customFormat="1" ht="21.75" customHeight="1">
      <c r="B7" s="56" t="s">
        <v>253</v>
      </c>
      <c r="C7" s="339">
        <v>-5612714</v>
      </c>
      <c r="D7" s="339">
        <v>-4431656</v>
      </c>
      <c r="E7" s="339">
        <v>-4729892</v>
      </c>
      <c r="F7" s="339">
        <v>-4963686</v>
      </c>
      <c r="G7" s="339">
        <v>-5493296</v>
      </c>
      <c r="H7" s="339">
        <v>-4930564</v>
      </c>
      <c r="I7" s="339">
        <v>-3666215</v>
      </c>
      <c r="J7" s="340">
        <v>-3821914</v>
      </c>
      <c r="K7" s="323">
        <v>-4262671</v>
      </c>
      <c r="L7" s="241">
        <v>-3763842</v>
      </c>
    </row>
    <row r="8" spans="1:15" s="17" customFormat="1" ht="21.75" customHeight="1">
      <c r="B8" s="56" t="s">
        <v>254</v>
      </c>
      <c r="C8" s="338">
        <v>249022</v>
      </c>
      <c r="D8" s="338">
        <v>244247</v>
      </c>
      <c r="E8" s="338">
        <v>242166</v>
      </c>
      <c r="F8" s="339">
        <v>254466</v>
      </c>
      <c r="G8" s="339">
        <v>277732</v>
      </c>
      <c r="H8" s="339">
        <v>235618</v>
      </c>
      <c r="I8" s="339">
        <v>178203</v>
      </c>
      <c r="J8" s="340">
        <v>192725</v>
      </c>
      <c r="K8" s="323">
        <v>231566</v>
      </c>
      <c r="L8" s="241">
        <v>192064</v>
      </c>
    </row>
    <row r="9" spans="1:15" s="14" customFormat="1" ht="21.75" customHeight="1">
      <c r="B9" s="131" t="s">
        <v>255</v>
      </c>
      <c r="C9" s="341">
        <v>-189074</v>
      </c>
      <c r="D9" s="341">
        <v>-178725</v>
      </c>
      <c r="E9" s="341">
        <v>-165964</v>
      </c>
      <c r="F9" s="341">
        <v>-176533</v>
      </c>
      <c r="G9" s="341">
        <v>-185368</v>
      </c>
      <c r="H9" s="341">
        <v>-183611</v>
      </c>
      <c r="I9" s="341">
        <v>-162074</v>
      </c>
      <c r="J9" s="342">
        <v>-155205</v>
      </c>
      <c r="K9" s="324">
        <v>-167044</v>
      </c>
      <c r="L9" s="242">
        <v>-158759</v>
      </c>
    </row>
    <row r="10" spans="1:15" s="17" customFormat="1" ht="21.75" customHeight="1">
      <c r="B10" s="56" t="s">
        <v>256</v>
      </c>
      <c r="C10" s="338">
        <v>59948</v>
      </c>
      <c r="D10" s="338">
        <v>65521</v>
      </c>
      <c r="E10" s="338">
        <v>76202</v>
      </c>
      <c r="F10" s="339">
        <v>77932</v>
      </c>
      <c r="G10" s="339">
        <v>92363</v>
      </c>
      <c r="H10" s="339">
        <v>52006</v>
      </c>
      <c r="I10" s="339">
        <v>16128</v>
      </c>
      <c r="J10" s="340">
        <v>37519</v>
      </c>
      <c r="K10" s="323">
        <v>64522</v>
      </c>
      <c r="L10" s="241">
        <v>33305</v>
      </c>
    </row>
    <row r="11" spans="1:15" s="14" customFormat="1" ht="21.75" customHeight="1">
      <c r="B11" s="223" t="s">
        <v>257</v>
      </c>
      <c r="C11" s="189">
        <v>24572</v>
      </c>
      <c r="D11" s="189">
        <v>18431</v>
      </c>
      <c r="E11" s="189">
        <v>13213</v>
      </c>
      <c r="F11" s="81">
        <v>14995</v>
      </c>
      <c r="G11" s="81">
        <v>13715</v>
      </c>
      <c r="H11" s="95">
        <v>9597</v>
      </c>
      <c r="I11" s="95">
        <v>4632</v>
      </c>
      <c r="J11" s="343">
        <v>4308</v>
      </c>
      <c r="K11" s="313">
        <v>5994</v>
      </c>
      <c r="L11" s="212">
        <v>4924</v>
      </c>
      <c r="N11" s="180"/>
      <c r="O11" s="180"/>
    </row>
    <row r="12" spans="1:15" s="14" customFormat="1" ht="21.75" customHeight="1">
      <c r="B12" s="60" t="s">
        <v>258</v>
      </c>
      <c r="C12" s="147">
        <v>4543</v>
      </c>
      <c r="D12" s="147">
        <v>3653</v>
      </c>
      <c r="E12" s="147">
        <v>6816</v>
      </c>
      <c r="F12" s="82">
        <v>6052</v>
      </c>
      <c r="G12" s="82">
        <v>5004</v>
      </c>
      <c r="H12" s="82">
        <v>8349</v>
      </c>
      <c r="I12" s="82">
        <v>5040</v>
      </c>
      <c r="J12" s="344">
        <v>4081</v>
      </c>
      <c r="K12" s="312">
        <v>4978</v>
      </c>
      <c r="L12" s="209">
        <v>2587</v>
      </c>
    </row>
    <row r="13" spans="1:15" s="14" customFormat="1" ht="21.75" customHeight="1">
      <c r="B13" s="60" t="s">
        <v>259</v>
      </c>
      <c r="C13" s="173">
        <v>5929</v>
      </c>
      <c r="D13" s="173">
        <v>10741</v>
      </c>
      <c r="E13" s="173">
        <v>19149</v>
      </c>
      <c r="F13" s="84">
        <v>23752</v>
      </c>
      <c r="G13" s="84">
        <v>28911</v>
      </c>
      <c r="H13" s="84">
        <v>2455</v>
      </c>
      <c r="I13" s="84">
        <v>9179</v>
      </c>
      <c r="J13" s="345">
        <v>19297</v>
      </c>
      <c r="K13" s="250">
        <v>12566</v>
      </c>
      <c r="L13" s="126">
        <v>15588</v>
      </c>
    </row>
    <row r="14" spans="1:15" s="14" customFormat="1" ht="21.75" customHeight="1">
      <c r="B14" s="60" t="s">
        <v>260</v>
      </c>
      <c r="C14" s="173">
        <v>6231</v>
      </c>
      <c r="D14" s="173">
        <v>2382</v>
      </c>
      <c r="E14" s="173">
        <v>2042</v>
      </c>
      <c r="F14" s="84">
        <v>1872</v>
      </c>
      <c r="G14" s="84">
        <v>61</v>
      </c>
      <c r="H14" s="84" t="s">
        <v>261</v>
      </c>
      <c r="I14" s="84" t="s">
        <v>25</v>
      </c>
      <c r="J14" s="345" t="s">
        <v>25</v>
      </c>
      <c r="K14" s="250" t="s">
        <v>261</v>
      </c>
      <c r="L14" s="126" t="s">
        <v>261</v>
      </c>
    </row>
    <row r="15" spans="1:15" s="14" customFormat="1" ht="21.75" customHeight="1">
      <c r="B15" s="60" t="s">
        <v>262</v>
      </c>
      <c r="C15" s="173" t="s">
        <v>261</v>
      </c>
      <c r="D15" s="173" t="s">
        <v>261</v>
      </c>
      <c r="E15" s="173" t="s">
        <v>261</v>
      </c>
      <c r="F15" s="346" t="s">
        <v>261</v>
      </c>
      <c r="G15" s="346" t="s">
        <v>261</v>
      </c>
      <c r="H15" s="84" t="s">
        <v>261</v>
      </c>
      <c r="I15" s="173">
        <v>3802</v>
      </c>
      <c r="J15" s="347" t="s">
        <v>261</v>
      </c>
      <c r="K15" s="288" t="s">
        <v>261</v>
      </c>
      <c r="L15" s="126" t="s">
        <v>261</v>
      </c>
    </row>
    <row r="16" spans="1:15" s="14" customFormat="1" ht="21.75" customHeight="1">
      <c r="B16" s="224" t="s">
        <v>263</v>
      </c>
      <c r="C16" s="173" t="s">
        <v>261</v>
      </c>
      <c r="D16" s="173" t="s">
        <v>261</v>
      </c>
      <c r="E16" s="173" t="s">
        <v>261</v>
      </c>
      <c r="F16" s="173" t="s">
        <v>261</v>
      </c>
      <c r="G16" s="173" t="s">
        <v>261</v>
      </c>
      <c r="H16" s="173" t="s">
        <v>261</v>
      </c>
      <c r="I16" s="173" t="s">
        <v>261</v>
      </c>
      <c r="J16" s="173" t="s">
        <v>261</v>
      </c>
      <c r="K16" s="173" t="s">
        <v>261</v>
      </c>
      <c r="L16" s="210">
        <v>5408</v>
      </c>
    </row>
    <row r="17" spans="2:15" s="14" customFormat="1" ht="21.75" customHeight="1">
      <c r="B17" s="224" t="s">
        <v>264</v>
      </c>
      <c r="C17" s="348">
        <v>16992</v>
      </c>
      <c r="D17" s="348">
        <v>16439</v>
      </c>
      <c r="E17" s="348">
        <v>18496</v>
      </c>
      <c r="F17" s="346">
        <v>15357</v>
      </c>
      <c r="G17" s="346">
        <v>13402</v>
      </c>
      <c r="H17" s="346">
        <v>9574</v>
      </c>
      <c r="I17" s="346">
        <v>14591</v>
      </c>
      <c r="J17" s="347">
        <v>16285</v>
      </c>
      <c r="K17" s="288">
        <v>13603</v>
      </c>
      <c r="L17" s="210">
        <v>11443</v>
      </c>
      <c r="N17" s="349"/>
      <c r="O17" s="349"/>
    </row>
    <row r="18" spans="2:15" s="14" customFormat="1" ht="21.75" customHeight="1">
      <c r="B18" s="56" t="s">
        <v>265</v>
      </c>
      <c r="C18" s="338">
        <v>58269</v>
      </c>
      <c r="D18" s="338">
        <v>51648</v>
      </c>
      <c r="E18" s="338">
        <v>59718</v>
      </c>
      <c r="F18" s="339">
        <v>62030</v>
      </c>
      <c r="G18" s="339">
        <v>61095</v>
      </c>
      <c r="H18" s="339">
        <v>29977</v>
      </c>
      <c r="I18" s="339">
        <v>37245</v>
      </c>
      <c r="J18" s="340">
        <v>43973</v>
      </c>
      <c r="K18" s="323">
        <v>37142</v>
      </c>
      <c r="L18" s="241">
        <v>39952</v>
      </c>
    </row>
    <row r="19" spans="2:15" s="14" customFormat="1" ht="21.75" customHeight="1">
      <c r="B19" s="350" t="s">
        <v>266</v>
      </c>
      <c r="C19" s="81">
        <v>-53590</v>
      </c>
      <c r="D19" s="81">
        <v>-45833</v>
      </c>
      <c r="E19" s="81">
        <v>-38571</v>
      </c>
      <c r="F19" s="81">
        <v>-38332</v>
      </c>
      <c r="G19" s="81">
        <v>-33101</v>
      </c>
      <c r="H19" s="81">
        <v>-29145</v>
      </c>
      <c r="I19" s="81">
        <v>-25808</v>
      </c>
      <c r="J19" s="351">
        <v>-23917</v>
      </c>
      <c r="K19" s="352">
        <v>-24212</v>
      </c>
      <c r="L19" s="353">
        <v>-21021</v>
      </c>
    </row>
    <row r="20" spans="2:15" s="14" customFormat="1" ht="21.75" customHeight="1">
      <c r="B20" s="60" t="s">
        <v>267</v>
      </c>
      <c r="C20" s="84">
        <v>-2085</v>
      </c>
      <c r="D20" s="84">
        <v>-2920</v>
      </c>
      <c r="E20" s="84">
        <v>-1572</v>
      </c>
      <c r="F20" s="84">
        <v>-89</v>
      </c>
      <c r="G20" s="84">
        <v>-183</v>
      </c>
      <c r="H20" s="84">
        <v>-306</v>
      </c>
      <c r="I20" s="84">
        <v>-178</v>
      </c>
      <c r="J20" s="345">
        <v>-18</v>
      </c>
      <c r="K20" s="250">
        <v>-5</v>
      </c>
      <c r="L20" s="126">
        <v>-4</v>
      </c>
    </row>
    <row r="21" spans="2:15" s="14" customFormat="1" ht="21.75" customHeight="1">
      <c r="B21" s="60" t="s">
        <v>268</v>
      </c>
      <c r="C21" s="173" t="s">
        <v>261</v>
      </c>
      <c r="D21" s="173" t="s">
        <v>261</v>
      </c>
      <c r="E21" s="173" t="s">
        <v>261</v>
      </c>
      <c r="F21" s="84" t="s">
        <v>261</v>
      </c>
      <c r="G21" s="84">
        <v>-5664</v>
      </c>
      <c r="H21" s="354">
        <v>-5243</v>
      </c>
      <c r="I21" s="84" t="s">
        <v>261</v>
      </c>
      <c r="J21" s="345">
        <v>-2848</v>
      </c>
      <c r="K21" s="250">
        <v>-145</v>
      </c>
      <c r="L21" s="126" t="s">
        <v>261</v>
      </c>
    </row>
    <row r="22" spans="2:15" s="14" customFormat="1" ht="21.75" customHeight="1">
      <c r="B22" s="224" t="s">
        <v>269</v>
      </c>
      <c r="C22" s="173" t="s">
        <v>261</v>
      </c>
      <c r="D22" s="173" t="s">
        <v>261</v>
      </c>
      <c r="E22" s="173" t="s">
        <v>261</v>
      </c>
      <c r="F22" s="173" t="s">
        <v>261</v>
      </c>
      <c r="G22" s="173" t="s">
        <v>261</v>
      </c>
      <c r="H22" s="173" t="s">
        <v>261</v>
      </c>
      <c r="I22" s="173" t="s">
        <v>261</v>
      </c>
      <c r="J22" s="173" t="s">
        <v>261</v>
      </c>
      <c r="K22" s="250">
        <v>-3307</v>
      </c>
      <c r="L22" s="126">
        <v>-10568</v>
      </c>
    </row>
    <row r="23" spans="2:15" s="14" customFormat="1" ht="21.75" customHeight="1">
      <c r="B23" s="355" t="s">
        <v>264</v>
      </c>
      <c r="C23" s="356">
        <v>-14081</v>
      </c>
      <c r="D23" s="356">
        <v>-10328</v>
      </c>
      <c r="E23" s="356">
        <v>-17003</v>
      </c>
      <c r="F23" s="356">
        <v>-12005</v>
      </c>
      <c r="G23" s="356">
        <v>-13030</v>
      </c>
      <c r="H23" s="356">
        <v>-13651</v>
      </c>
      <c r="I23" s="356">
        <v>-13685</v>
      </c>
      <c r="J23" s="357">
        <v>-9392</v>
      </c>
      <c r="K23" s="325">
        <v>-11765</v>
      </c>
      <c r="L23" s="243">
        <v>-7185</v>
      </c>
    </row>
    <row r="24" spans="2:15" s="14" customFormat="1" ht="21.75" customHeight="1">
      <c r="B24" s="59" t="s">
        <v>270</v>
      </c>
      <c r="C24" s="358">
        <v>-69757</v>
      </c>
      <c r="D24" s="358">
        <v>-59082</v>
      </c>
      <c r="E24" s="358">
        <v>-57147</v>
      </c>
      <c r="F24" s="358">
        <v>-50427</v>
      </c>
      <c r="G24" s="358">
        <v>-51979</v>
      </c>
      <c r="H24" s="358">
        <v>-48347</v>
      </c>
      <c r="I24" s="358">
        <v>-39672</v>
      </c>
      <c r="J24" s="359">
        <v>-36176</v>
      </c>
      <c r="K24" s="326">
        <v>-39436</v>
      </c>
      <c r="L24" s="244">
        <v>-38779</v>
      </c>
    </row>
    <row r="25" spans="2:15" s="17" customFormat="1" ht="21.75" customHeight="1">
      <c r="B25" s="56" t="s">
        <v>271</v>
      </c>
      <c r="C25" s="339">
        <v>48461</v>
      </c>
      <c r="D25" s="339">
        <v>58088</v>
      </c>
      <c r="E25" s="339">
        <v>78773</v>
      </c>
      <c r="F25" s="339">
        <v>89535</v>
      </c>
      <c r="G25" s="339">
        <v>101480</v>
      </c>
      <c r="H25" s="339">
        <v>33636</v>
      </c>
      <c r="I25" s="339">
        <v>13702</v>
      </c>
      <c r="J25" s="340">
        <v>45316</v>
      </c>
      <c r="K25" s="323">
        <v>62228</v>
      </c>
      <c r="L25" s="241">
        <v>34478</v>
      </c>
    </row>
    <row r="26" spans="2:15" s="17" customFormat="1" ht="21.75" customHeight="1">
      <c r="B26" s="360" t="s">
        <v>272</v>
      </c>
      <c r="C26" s="361">
        <v>-90563</v>
      </c>
      <c r="D26" s="361">
        <v>-438167</v>
      </c>
      <c r="E26" s="361">
        <v>-9358</v>
      </c>
      <c r="F26" s="361">
        <v>-1449</v>
      </c>
      <c r="G26" s="361">
        <v>-13135</v>
      </c>
      <c r="H26" s="361">
        <v>3434</v>
      </c>
      <c r="I26" s="361">
        <v>5192</v>
      </c>
      <c r="J26" s="362">
        <v>-6004</v>
      </c>
      <c r="K26" s="363">
        <v>-775</v>
      </c>
      <c r="L26" s="364">
        <v>-2759</v>
      </c>
    </row>
    <row r="27" spans="2:15" s="17" customFormat="1" ht="42.75" customHeight="1">
      <c r="B27" s="365" t="s">
        <v>273</v>
      </c>
      <c r="C27" s="339">
        <v>-42101</v>
      </c>
      <c r="D27" s="339">
        <v>-380079</v>
      </c>
      <c r="E27" s="339">
        <v>69414</v>
      </c>
      <c r="F27" s="339">
        <v>88085</v>
      </c>
      <c r="G27" s="339">
        <v>88344</v>
      </c>
      <c r="H27" s="339">
        <v>37070</v>
      </c>
      <c r="I27" s="339">
        <v>18894</v>
      </c>
      <c r="J27" s="340">
        <v>39312</v>
      </c>
      <c r="K27" s="323">
        <v>61454</v>
      </c>
      <c r="L27" s="241">
        <v>31719</v>
      </c>
    </row>
    <row r="28" spans="2:15" s="17" customFormat="1" ht="21.75" customHeight="1">
      <c r="B28" s="366" t="s">
        <v>274</v>
      </c>
      <c r="C28" s="367">
        <v>-12282</v>
      </c>
      <c r="D28" s="367">
        <v>-11331</v>
      </c>
      <c r="E28" s="367">
        <v>-16484</v>
      </c>
      <c r="F28" s="367">
        <v>-18841</v>
      </c>
      <c r="G28" s="367">
        <v>-20118</v>
      </c>
      <c r="H28" s="367">
        <v>-19229</v>
      </c>
      <c r="I28" s="367">
        <v>-8562</v>
      </c>
      <c r="J28" s="349">
        <v>-11400</v>
      </c>
      <c r="K28" s="368">
        <v>-18482</v>
      </c>
      <c r="L28" s="369">
        <v>-11441</v>
      </c>
    </row>
    <row r="29" spans="2:15" s="14" customFormat="1" ht="21.75" customHeight="1">
      <c r="B29" s="57" t="s">
        <v>275</v>
      </c>
      <c r="C29" s="367">
        <v>23058</v>
      </c>
      <c r="D29" s="367">
        <v>-18287</v>
      </c>
      <c r="E29" s="367">
        <v>-5840</v>
      </c>
      <c r="F29" s="367">
        <v>-4971</v>
      </c>
      <c r="G29" s="367">
        <v>-2062</v>
      </c>
      <c r="H29" s="367">
        <v>2490</v>
      </c>
      <c r="I29" s="367">
        <v>294</v>
      </c>
      <c r="J29" s="349">
        <v>-9103</v>
      </c>
      <c r="K29" s="368">
        <v>-43821</v>
      </c>
      <c r="L29" s="369">
        <v>-2012</v>
      </c>
    </row>
    <row r="30" spans="2:15" s="14" customFormat="1" ht="21.75" customHeight="1">
      <c r="B30" s="370" t="s">
        <v>276</v>
      </c>
      <c r="C30" s="371" t="s">
        <v>277</v>
      </c>
      <c r="D30" s="371" t="s">
        <v>277</v>
      </c>
      <c r="E30" s="371" t="s">
        <v>277</v>
      </c>
      <c r="F30" s="361" t="s">
        <v>261</v>
      </c>
      <c r="G30" s="361" t="s">
        <v>261</v>
      </c>
      <c r="H30" s="361" t="s">
        <v>261</v>
      </c>
      <c r="I30" s="361" t="s">
        <v>261</v>
      </c>
      <c r="J30" s="372">
        <v>18808</v>
      </c>
      <c r="K30" s="363">
        <v>-850</v>
      </c>
      <c r="L30" s="373">
        <v>18265</v>
      </c>
    </row>
    <row r="31" spans="2:15" s="14" customFormat="1" ht="21.75" customHeight="1">
      <c r="B31" s="57" t="s">
        <v>278</v>
      </c>
      <c r="C31" s="367">
        <v>-2282</v>
      </c>
      <c r="D31" s="367">
        <v>-2778</v>
      </c>
      <c r="E31" s="367">
        <v>-3383</v>
      </c>
      <c r="F31" s="367">
        <v>-5506</v>
      </c>
      <c r="G31" s="367">
        <v>-3469</v>
      </c>
      <c r="H31" s="367">
        <v>-1330</v>
      </c>
      <c r="I31" s="367">
        <v>-1832</v>
      </c>
      <c r="J31" s="349">
        <v>-2826</v>
      </c>
      <c r="K31" s="368">
        <v>-2799</v>
      </c>
      <c r="L31" s="369">
        <v>-4002</v>
      </c>
    </row>
    <row r="32" spans="2:15" s="17" customFormat="1" ht="21.75" customHeight="1" thickBot="1">
      <c r="B32" s="374" t="s">
        <v>279</v>
      </c>
      <c r="C32" s="375">
        <v>-33609</v>
      </c>
      <c r="D32" s="375">
        <v>-412475</v>
      </c>
      <c r="E32" s="375">
        <v>43706</v>
      </c>
      <c r="F32" s="375">
        <v>58766</v>
      </c>
      <c r="G32" s="375">
        <v>62693</v>
      </c>
      <c r="H32" s="375">
        <v>19001</v>
      </c>
      <c r="I32" s="375">
        <v>8794</v>
      </c>
      <c r="J32" s="376">
        <v>15981</v>
      </c>
      <c r="K32" s="377">
        <v>-3649</v>
      </c>
      <c r="L32" s="378">
        <v>14263</v>
      </c>
    </row>
    <row r="33" spans="1:16" s="14" customFormat="1" ht="11.25" customHeight="1" thickTop="1">
      <c r="B33" s="132"/>
      <c r="C33" s="379"/>
      <c r="D33" s="379"/>
      <c r="E33" s="379"/>
      <c r="F33" s="379"/>
      <c r="G33" s="379"/>
      <c r="H33" s="379"/>
      <c r="I33" s="379"/>
      <c r="J33" s="380"/>
      <c r="K33" s="327"/>
      <c r="L33" s="245"/>
    </row>
    <row r="34" spans="1:16" s="14" customFormat="1" ht="18">
      <c r="B34" s="132"/>
      <c r="C34" s="379"/>
      <c r="D34" s="379"/>
      <c r="E34" s="379"/>
      <c r="F34" s="379"/>
      <c r="G34" s="379"/>
      <c r="H34" s="379"/>
      <c r="I34" s="381"/>
      <c r="J34" s="180"/>
      <c r="K34" s="328"/>
      <c r="L34" s="246" t="s">
        <v>528</v>
      </c>
    </row>
    <row r="35" spans="1:16" s="17" customFormat="1" ht="21.75" customHeight="1">
      <c r="B35" s="58" t="s">
        <v>610</v>
      </c>
      <c r="C35" s="382">
        <v>41.9</v>
      </c>
      <c r="D35" s="382">
        <v>51.4</v>
      </c>
      <c r="E35" s="382">
        <v>78.5</v>
      </c>
      <c r="F35" s="382">
        <v>89.8</v>
      </c>
      <c r="G35" s="382">
        <v>110.7</v>
      </c>
      <c r="H35" s="382">
        <v>48.3</v>
      </c>
      <c r="I35" s="382">
        <v>14.4</v>
      </c>
      <c r="J35" s="383">
        <v>41.9</v>
      </c>
      <c r="K35" s="329">
        <v>65</v>
      </c>
      <c r="L35" s="247">
        <v>35.4</v>
      </c>
    </row>
    <row r="36" spans="1:16" ht="15" customHeight="1">
      <c r="B36" s="1578" t="s">
        <v>609</v>
      </c>
      <c r="C36" s="1579"/>
      <c r="D36" s="1579"/>
      <c r="E36" s="1579"/>
      <c r="F36" s="1579"/>
      <c r="G36" s="1579"/>
      <c r="H36" s="1579"/>
      <c r="I36" s="1579"/>
      <c r="J36" s="1579"/>
      <c r="K36" s="1579"/>
      <c r="L36" s="1579"/>
      <c r="M36" s="1579"/>
      <c r="N36" s="1579"/>
      <c r="O36" s="1579"/>
      <c r="P36" s="1579"/>
    </row>
    <row r="37" spans="1:16" ht="14.25" customHeight="1">
      <c r="B37" s="1579"/>
      <c r="C37" s="1579"/>
      <c r="D37" s="1579"/>
      <c r="E37" s="1579"/>
      <c r="F37" s="1579"/>
      <c r="G37" s="1579"/>
      <c r="H37" s="1579"/>
      <c r="I37" s="1579"/>
      <c r="J37" s="1579"/>
      <c r="K37" s="1579"/>
      <c r="L37" s="1579"/>
      <c r="M37" s="1579"/>
      <c r="N37" s="1579"/>
      <c r="O37" s="1579"/>
      <c r="P37" s="1579"/>
    </row>
    <row r="38" spans="1:16" s="14" customFormat="1" ht="21" customHeight="1">
      <c r="B38" s="821" t="s">
        <v>623</v>
      </c>
      <c r="C38" s="380"/>
      <c r="D38" s="380"/>
      <c r="E38" s="380"/>
      <c r="F38" s="380"/>
      <c r="G38" s="380"/>
    </row>
    <row r="39" spans="1:16">
      <c r="B39" s="19"/>
      <c r="C39" s="384"/>
      <c r="D39" s="384"/>
      <c r="F39" s="384"/>
      <c r="G39" s="384"/>
    </row>
    <row r="40" spans="1:16">
      <c r="B40" s="19"/>
      <c r="C40" s="384"/>
      <c r="D40" s="384"/>
      <c r="F40" s="384"/>
      <c r="G40" s="384"/>
    </row>
    <row r="41" spans="1:16" ht="18">
      <c r="A41" s="27" t="s">
        <v>280</v>
      </c>
      <c r="B41" s="19"/>
      <c r="C41" s="384"/>
      <c r="D41" s="384"/>
      <c r="F41" s="384"/>
      <c r="G41" s="384"/>
    </row>
    <row r="42" spans="1:16" ht="22.5" customHeight="1">
      <c r="B42" s="22"/>
      <c r="C42" s="1"/>
      <c r="D42" s="88"/>
      <c r="E42" s="88"/>
      <c r="F42" s="88" t="s">
        <v>241</v>
      </c>
      <c r="G42" s="1"/>
    </row>
    <row r="43" spans="1:16" ht="5.25" customHeight="1">
      <c r="B43" s="15"/>
      <c r="C43" s="1"/>
      <c r="D43" s="1"/>
      <c r="E43" s="1"/>
      <c r="F43" s="1"/>
      <c r="G43" s="1"/>
    </row>
    <row r="44" spans="1:16" s="16" customFormat="1" ht="20.25" customHeight="1">
      <c r="B44" s="1571"/>
      <c r="C44" s="1569" t="s">
        <v>248</v>
      </c>
      <c r="D44" s="1574" t="s">
        <v>249</v>
      </c>
      <c r="E44" s="1563" t="s">
        <v>250</v>
      </c>
      <c r="F44" s="1565" t="s">
        <v>251</v>
      </c>
    </row>
    <row r="45" spans="1:16" s="16" customFormat="1" ht="20.25" customHeight="1">
      <c r="B45" s="1572"/>
      <c r="C45" s="1573"/>
      <c r="D45" s="1575"/>
      <c r="E45" s="1576"/>
      <c r="F45" s="1577"/>
    </row>
    <row r="46" spans="1:16" s="17" customFormat="1" ht="21.75" customHeight="1">
      <c r="B46" s="56" t="s">
        <v>276</v>
      </c>
      <c r="C46" s="385">
        <v>10626</v>
      </c>
      <c r="D46" s="340">
        <v>18808</v>
      </c>
      <c r="E46" s="323">
        <v>-850</v>
      </c>
      <c r="F46" s="241">
        <v>18265</v>
      </c>
    </row>
    <row r="47" spans="1:16" s="14" customFormat="1" ht="21.75" customHeight="1">
      <c r="B47" s="59" t="s">
        <v>281</v>
      </c>
      <c r="C47" s="386">
        <v>29563</v>
      </c>
      <c r="D47" s="359">
        <v>-35462</v>
      </c>
      <c r="E47" s="326">
        <v>-16772</v>
      </c>
      <c r="F47" s="244">
        <v>38585</v>
      </c>
    </row>
    <row r="48" spans="1:16" s="14" customFormat="1" ht="30.75">
      <c r="B48" s="225" t="s">
        <v>282</v>
      </c>
      <c r="C48" s="189">
        <v>3786</v>
      </c>
      <c r="D48" s="343">
        <v>-1557</v>
      </c>
      <c r="E48" s="313">
        <v>-2802</v>
      </c>
      <c r="F48" s="212">
        <v>5216</v>
      </c>
    </row>
    <row r="49" spans="1:12" s="14" customFormat="1" ht="21.75" customHeight="1">
      <c r="B49" s="226" t="s">
        <v>283</v>
      </c>
      <c r="C49" s="173">
        <v>641</v>
      </c>
      <c r="D49" s="344">
        <v>1165</v>
      </c>
      <c r="E49" s="312">
        <v>-1899</v>
      </c>
      <c r="F49" s="209">
        <v>1277</v>
      </c>
    </row>
    <row r="50" spans="1:12" s="14" customFormat="1" ht="21.75" customHeight="1">
      <c r="B50" s="226" t="s">
        <v>284</v>
      </c>
      <c r="C50" s="173" t="s">
        <v>261</v>
      </c>
      <c r="D50" s="344" t="s">
        <v>261</v>
      </c>
      <c r="E50" s="82">
        <v>77</v>
      </c>
      <c r="F50" s="387" t="s">
        <v>261</v>
      </c>
    </row>
    <row r="51" spans="1:12" s="14" customFormat="1" ht="16.5">
      <c r="B51" s="226" t="s">
        <v>285</v>
      </c>
      <c r="C51" s="173">
        <v>14217</v>
      </c>
      <c r="D51" s="345">
        <v>-26545</v>
      </c>
      <c r="E51" s="250">
        <v>-1302</v>
      </c>
      <c r="F51" s="126">
        <v>20417</v>
      </c>
    </row>
    <row r="52" spans="1:12" s="14" customFormat="1" ht="30">
      <c r="B52" s="754" t="s">
        <v>579</v>
      </c>
      <c r="C52" s="173">
        <v>63</v>
      </c>
      <c r="D52" s="345">
        <v>129</v>
      </c>
      <c r="E52" s="250">
        <v>-184</v>
      </c>
      <c r="F52" s="126">
        <v>-201</v>
      </c>
    </row>
    <row r="53" spans="1:12" s="14" customFormat="1" ht="30.75">
      <c r="B53" s="225" t="s">
        <v>287</v>
      </c>
      <c r="C53" s="173">
        <v>10854</v>
      </c>
      <c r="D53" s="388">
        <v>-8654</v>
      </c>
      <c r="E53" s="389">
        <v>-10660</v>
      </c>
      <c r="F53" s="390">
        <v>11875</v>
      </c>
    </row>
    <row r="54" spans="1:12" s="14" customFormat="1" ht="21.75" customHeight="1">
      <c r="B54" s="227" t="s">
        <v>288</v>
      </c>
      <c r="C54" s="386">
        <v>40189</v>
      </c>
      <c r="D54" s="248">
        <v>-16653</v>
      </c>
      <c r="E54" s="248">
        <v>-17622</v>
      </c>
      <c r="F54" s="190">
        <v>56851</v>
      </c>
    </row>
    <row r="55" spans="1:12" s="14" customFormat="1" ht="16.5">
      <c r="B55" s="350" t="s">
        <v>289</v>
      </c>
      <c r="C55" s="189"/>
      <c r="D55" s="351"/>
      <c r="E55" s="352"/>
      <c r="F55" s="353"/>
    </row>
    <row r="56" spans="1:12" s="14" customFormat="1" ht="30.75">
      <c r="B56" s="225" t="s">
        <v>290</v>
      </c>
      <c r="C56" s="173">
        <v>37869</v>
      </c>
      <c r="D56" s="345">
        <v>-18317</v>
      </c>
      <c r="E56" s="250">
        <v>-20212</v>
      </c>
      <c r="F56" s="126">
        <v>49939</v>
      </c>
    </row>
    <row r="57" spans="1:12" s="14" customFormat="1" ht="31.5" thickBot="1">
      <c r="B57" s="228" t="s">
        <v>291</v>
      </c>
      <c r="C57" s="391">
        <v>2319</v>
      </c>
      <c r="D57" s="392">
        <v>1663</v>
      </c>
      <c r="E57" s="330">
        <v>2589</v>
      </c>
      <c r="F57" s="249">
        <v>6911</v>
      </c>
    </row>
    <row r="58" spans="1:12" s="14" customFormat="1" ht="21.75" customHeight="1" thickTop="1">
      <c r="B58" s="393"/>
      <c r="C58" s="191"/>
      <c r="D58" s="191"/>
    </row>
    <row r="59" spans="1:12" s="14" customFormat="1" ht="21.75" customHeight="1">
      <c r="B59" s="393"/>
      <c r="C59" s="191"/>
      <c r="D59" s="191"/>
    </row>
    <row r="60" spans="1:12" s="14" customFormat="1" ht="21.75" customHeight="1">
      <c r="B60" s="393"/>
      <c r="C60" s="191"/>
      <c r="D60" s="191"/>
    </row>
    <row r="61" spans="1:12" ht="18">
      <c r="A61" s="27" t="s">
        <v>292</v>
      </c>
      <c r="B61" s="19"/>
      <c r="C61" s="384"/>
      <c r="D61" s="384"/>
      <c r="F61" s="384"/>
      <c r="G61" s="384"/>
    </row>
    <row r="62" spans="1:12" s="398" customFormat="1" ht="22.5" customHeight="1">
      <c r="A62" s="27"/>
      <c r="B62" s="22"/>
      <c r="C62" s="394"/>
      <c r="D62" s="395"/>
      <c r="E62" s="396"/>
      <c r="F62" s="88"/>
      <c r="G62" s="88"/>
      <c r="H62" s="397"/>
      <c r="I62" s="1"/>
      <c r="K62" s="88"/>
      <c r="L62" s="88" t="s">
        <v>241</v>
      </c>
    </row>
    <row r="63" spans="1:12" s="16" customFormat="1" ht="28.5" customHeight="1">
      <c r="B63" s="1567"/>
      <c r="C63" s="1569" t="s">
        <v>242</v>
      </c>
      <c r="D63" s="1569" t="s">
        <v>243</v>
      </c>
      <c r="E63" s="1569" t="s">
        <v>244</v>
      </c>
      <c r="F63" s="1569" t="s">
        <v>245</v>
      </c>
      <c r="G63" s="1569" t="s">
        <v>246</v>
      </c>
      <c r="H63" s="1569" t="s">
        <v>247</v>
      </c>
      <c r="I63" s="1569" t="s">
        <v>248</v>
      </c>
      <c r="J63" s="1563" t="s">
        <v>249</v>
      </c>
      <c r="K63" s="1563" t="s">
        <v>250</v>
      </c>
      <c r="L63" s="1565" t="s">
        <v>251</v>
      </c>
    </row>
    <row r="64" spans="1:12" s="16" customFormat="1" ht="28.5" customHeight="1">
      <c r="B64" s="1568"/>
      <c r="C64" s="1570"/>
      <c r="D64" s="1570"/>
      <c r="E64" s="1570"/>
      <c r="F64" s="1570"/>
      <c r="G64" s="1570"/>
      <c r="H64" s="1570"/>
      <c r="I64" s="1570"/>
      <c r="J64" s="1564"/>
      <c r="K64" s="1564"/>
      <c r="L64" s="1566"/>
    </row>
    <row r="65" spans="2:12" s="17" customFormat="1" ht="21.75" customHeight="1">
      <c r="B65" s="59" t="s">
        <v>293</v>
      </c>
      <c r="C65" s="399">
        <v>22173</v>
      </c>
      <c r="D65" s="399">
        <v>15301</v>
      </c>
      <c r="E65" s="399">
        <v>20025</v>
      </c>
      <c r="F65" s="358">
        <v>30562</v>
      </c>
      <c r="G65" s="358">
        <v>15827</v>
      </c>
      <c r="H65" s="358">
        <v>41125</v>
      </c>
      <c r="I65" s="400">
        <v>41185</v>
      </c>
      <c r="J65" s="359">
        <v>19078</v>
      </c>
      <c r="K65" s="326">
        <v>14239</v>
      </c>
      <c r="L65" s="244">
        <v>13739</v>
      </c>
    </row>
    <row r="66" spans="2:12" s="17" customFormat="1" ht="21.75" customHeight="1">
      <c r="B66" s="350" t="s">
        <v>294</v>
      </c>
      <c r="C66" s="189">
        <v>681</v>
      </c>
      <c r="D66" s="189">
        <v>2617</v>
      </c>
      <c r="E66" s="189">
        <v>3962</v>
      </c>
      <c r="F66" s="81">
        <v>11596</v>
      </c>
      <c r="G66" s="81">
        <v>1187</v>
      </c>
      <c r="H66" s="81">
        <v>6806</v>
      </c>
      <c r="I66" s="81">
        <v>1439</v>
      </c>
      <c r="J66" s="351">
        <v>4870</v>
      </c>
      <c r="K66" s="352">
        <v>3217</v>
      </c>
      <c r="L66" s="353">
        <v>3402</v>
      </c>
    </row>
    <row r="67" spans="2:12" s="17" customFormat="1" ht="21.75" customHeight="1">
      <c r="B67" s="60" t="s">
        <v>295</v>
      </c>
      <c r="C67" s="173" t="s">
        <v>261</v>
      </c>
      <c r="D67" s="173" t="s">
        <v>261</v>
      </c>
      <c r="E67" s="173" t="s">
        <v>261</v>
      </c>
      <c r="F67" s="173" t="s">
        <v>261</v>
      </c>
      <c r="G67" s="173" t="s">
        <v>261</v>
      </c>
      <c r="H67" s="173" t="s">
        <v>261</v>
      </c>
      <c r="I67" s="173" t="s">
        <v>261</v>
      </c>
      <c r="J67" s="401">
        <v>449</v>
      </c>
      <c r="K67" s="287" t="s">
        <v>261</v>
      </c>
      <c r="L67" s="210" t="s">
        <v>261</v>
      </c>
    </row>
    <row r="68" spans="2:12" s="17" customFormat="1" ht="16.5">
      <c r="B68" s="60" t="s">
        <v>260</v>
      </c>
      <c r="C68" s="173">
        <v>21492</v>
      </c>
      <c r="D68" s="173">
        <v>8772</v>
      </c>
      <c r="E68" s="173">
        <v>9522</v>
      </c>
      <c r="F68" s="84">
        <v>12952</v>
      </c>
      <c r="G68" s="84">
        <v>9605</v>
      </c>
      <c r="H68" s="84">
        <v>30764</v>
      </c>
      <c r="I68" s="84">
        <v>33214</v>
      </c>
      <c r="J68" s="345">
        <v>1575</v>
      </c>
      <c r="K68" s="250">
        <v>9039</v>
      </c>
      <c r="L68" s="126">
        <v>6802</v>
      </c>
    </row>
    <row r="69" spans="2:12" s="17" customFormat="1" ht="30.75">
      <c r="B69" s="60" t="s">
        <v>296</v>
      </c>
      <c r="C69" s="173" t="s">
        <v>261</v>
      </c>
      <c r="D69" s="173" t="s">
        <v>261</v>
      </c>
      <c r="E69" s="173">
        <v>12</v>
      </c>
      <c r="F69" s="84">
        <v>188</v>
      </c>
      <c r="G69" s="84">
        <v>166</v>
      </c>
      <c r="H69" s="84">
        <v>0</v>
      </c>
      <c r="I69" s="84">
        <v>430</v>
      </c>
      <c r="J69" s="345">
        <v>6</v>
      </c>
      <c r="K69" s="250">
        <v>556</v>
      </c>
      <c r="L69" s="126">
        <v>3497</v>
      </c>
    </row>
    <row r="70" spans="2:12" s="17" customFormat="1" ht="21.75" customHeight="1">
      <c r="B70" s="60" t="s">
        <v>297</v>
      </c>
      <c r="C70" s="173" t="s">
        <v>261</v>
      </c>
      <c r="D70" s="173">
        <v>1043</v>
      </c>
      <c r="E70" s="173" t="s">
        <v>261</v>
      </c>
      <c r="F70" s="84">
        <v>227</v>
      </c>
      <c r="G70" s="84">
        <v>121</v>
      </c>
      <c r="H70" s="84">
        <v>28</v>
      </c>
      <c r="I70" s="84">
        <v>92</v>
      </c>
      <c r="J70" s="345">
        <v>135</v>
      </c>
      <c r="K70" s="250">
        <v>24</v>
      </c>
      <c r="L70" s="126">
        <v>5</v>
      </c>
    </row>
    <row r="71" spans="2:12" s="17" customFormat="1" ht="21.75" customHeight="1">
      <c r="B71" s="60" t="s">
        <v>298</v>
      </c>
      <c r="C71" s="173" t="s">
        <v>261</v>
      </c>
      <c r="D71" s="173" t="s">
        <v>261</v>
      </c>
      <c r="E71" s="173" t="s">
        <v>261</v>
      </c>
      <c r="F71" s="173" t="s">
        <v>261</v>
      </c>
      <c r="G71" s="173" t="s">
        <v>261</v>
      </c>
      <c r="H71" s="173" t="s">
        <v>261</v>
      </c>
      <c r="I71" s="173" t="s">
        <v>261</v>
      </c>
      <c r="J71" s="347">
        <v>404</v>
      </c>
      <c r="K71" s="288">
        <v>1207</v>
      </c>
      <c r="L71" s="210">
        <v>31</v>
      </c>
    </row>
    <row r="72" spans="2:12" s="17" customFormat="1" ht="16.5">
      <c r="B72" s="60" t="s">
        <v>299</v>
      </c>
      <c r="C72" s="173" t="s">
        <v>261</v>
      </c>
      <c r="D72" s="173" t="s">
        <v>261</v>
      </c>
      <c r="E72" s="173" t="s">
        <v>261</v>
      </c>
      <c r="F72" s="173" t="s">
        <v>261</v>
      </c>
      <c r="G72" s="173" t="s">
        <v>261</v>
      </c>
      <c r="H72" s="173" t="s">
        <v>261</v>
      </c>
      <c r="I72" s="173" t="s">
        <v>261</v>
      </c>
      <c r="J72" s="347">
        <v>10307</v>
      </c>
      <c r="K72" s="288">
        <v>194</v>
      </c>
      <c r="L72" s="210" t="s">
        <v>261</v>
      </c>
    </row>
    <row r="73" spans="2:12" s="17" customFormat="1" ht="30.75">
      <c r="B73" s="60" t="s">
        <v>300</v>
      </c>
      <c r="C73" s="173" t="s">
        <v>261</v>
      </c>
      <c r="D73" s="173" t="s">
        <v>261</v>
      </c>
      <c r="E73" s="173">
        <v>5797</v>
      </c>
      <c r="F73" s="84">
        <v>5259</v>
      </c>
      <c r="G73" s="84">
        <v>4540</v>
      </c>
      <c r="H73" s="84">
        <v>2245</v>
      </c>
      <c r="I73" s="84">
        <v>3248</v>
      </c>
      <c r="J73" s="345">
        <v>1272</v>
      </c>
      <c r="K73" s="250" t="s">
        <v>261</v>
      </c>
      <c r="L73" s="210" t="s">
        <v>261</v>
      </c>
    </row>
    <row r="74" spans="2:12" s="17" customFormat="1" ht="30.75">
      <c r="B74" s="60" t="s">
        <v>301</v>
      </c>
      <c r="C74" s="173" t="s">
        <v>261</v>
      </c>
      <c r="D74" s="173" t="s">
        <v>261</v>
      </c>
      <c r="E74" s="173">
        <v>617</v>
      </c>
      <c r="F74" s="84">
        <v>30</v>
      </c>
      <c r="G74" s="84">
        <v>29</v>
      </c>
      <c r="H74" s="84" t="s">
        <v>261</v>
      </c>
      <c r="I74" s="84" t="s">
        <v>25</v>
      </c>
      <c r="J74" s="345" t="s">
        <v>25</v>
      </c>
      <c r="K74" s="250" t="s">
        <v>261</v>
      </c>
      <c r="L74" s="210" t="s">
        <v>261</v>
      </c>
    </row>
    <row r="75" spans="2:12" s="17" customFormat="1" ht="16.5">
      <c r="B75" s="60" t="s">
        <v>302</v>
      </c>
      <c r="C75" s="173" t="s">
        <v>261</v>
      </c>
      <c r="D75" s="173" t="s">
        <v>261</v>
      </c>
      <c r="E75" s="173">
        <v>112</v>
      </c>
      <c r="F75" s="84">
        <v>308</v>
      </c>
      <c r="G75" s="84">
        <v>177</v>
      </c>
      <c r="H75" s="84">
        <v>110</v>
      </c>
      <c r="I75" s="84">
        <v>6</v>
      </c>
      <c r="J75" s="345">
        <v>56</v>
      </c>
      <c r="K75" s="250" t="s">
        <v>261</v>
      </c>
      <c r="L75" s="210" t="s">
        <v>261</v>
      </c>
    </row>
    <row r="76" spans="2:12" s="17" customFormat="1" ht="30.75">
      <c r="B76" s="60" t="s">
        <v>303</v>
      </c>
      <c r="C76" s="173" t="s">
        <v>261</v>
      </c>
      <c r="D76" s="173" t="s">
        <v>261</v>
      </c>
      <c r="E76" s="173" t="s">
        <v>261</v>
      </c>
      <c r="F76" s="84" t="s">
        <v>261</v>
      </c>
      <c r="G76" s="84" t="s">
        <v>261</v>
      </c>
      <c r="H76" s="84">
        <v>1169</v>
      </c>
      <c r="I76" s="84" t="s">
        <v>25</v>
      </c>
      <c r="J76" s="345" t="s">
        <v>25</v>
      </c>
      <c r="K76" s="250" t="s">
        <v>261</v>
      </c>
      <c r="L76" s="210" t="s">
        <v>261</v>
      </c>
    </row>
    <row r="77" spans="2:12" s="17" customFormat="1" ht="21.75" customHeight="1">
      <c r="B77" s="60" t="s">
        <v>304</v>
      </c>
      <c r="C77" s="173" t="s">
        <v>261</v>
      </c>
      <c r="D77" s="173" t="s">
        <v>261</v>
      </c>
      <c r="E77" s="173" t="s">
        <v>261</v>
      </c>
      <c r="F77" s="173" t="s">
        <v>261</v>
      </c>
      <c r="G77" s="173" t="s">
        <v>261</v>
      </c>
      <c r="H77" s="173" t="s">
        <v>261</v>
      </c>
      <c r="I77" s="173">
        <v>2753</v>
      </c>
      <c r="J77" s="345" t="s">
        <v>25</v>
      </c>
      <c r="K77" s="250" t="s">
        <v>261</v>
      </c>
      <c r="L77" s="210" t="s">
        <v>261</v>
      </c>
    </row>
    <row r="78" spans="2:12" s="17" customFormat="1" ht="16.5">
      <c r="B78" s="60" t="s">
        <v>305</v>
      </c>
      <c r="C78" s="173" t="s">
        <v>261</v>
      </c>
      <c r="D78" s="173">
        <v>2868</v>
      </c>
      <c r="E78" s="173" t="s">
        <v>261</v>
      </c>
      <c r="F78" s="173" t="s">
        <v>261</v>
      </c>
      <c r="G78" s="173" t="s">
        <v>261</v>
      </c>
      <c r="H78" s="173" t="s">
        <v>261</v>
      </c>
      <c r="I78" s="173" t="s">
        <v>261</v>
      </c>
      <c r="J78" s="173" t="s">
        <v>261</v>
      </c>
      <c r="K78" s="250" t="s">
        <v>261</v>
      </c>
      <c r="L78" s="210" t="s">
        <v>261</v>
      </c>
    </row>
    <row r="79" spans="2:12" s="17" customFormat="1" ht="30" customHeight="1">
      <c r="B79" s="59" t="s">
        <v>306</v>
      </c>
      <c r="C79" s="358">
        <v>-112737</v>
      </c>
      <c r="D79" s="358">
        <v>-453468</v>
      </c>
      <c r="E79" s="358">
        <v>-29384</v>
      </c>
      <c r="F79" s="358">
        <v>-32012</v>
      </c>
      <c r="G79" s="358">
        <v>-28962</v>
      </c>
      <c r="H79" s="358">
        <v>-37691</v>
      </c>
      <c r="I79" s="358">
        <v>-35993</v>
      </c>
      <c r="J79" s="359">
        <v>-25082</v>
      </c>
      <c r="K79" s="326">
        <v>-15014</v>
      </c>
      <c r="L79" s="244">
        <v>-16498</v>
      </c>
    </row>
    <row r="80" spans="2:12" s="17" customFormat="1" ht="30.75">
      <c r="B80" s="350" t="s">
        <v>307</v>
      </c>
      <c r="C80" s="81">
        <v>-4999</v>
      </c>
      <c r="D80" s="81">
        <v>-98113</v>
      </c>
      <c r="E80" s="81">
        <v>-1723</v>
      </c>
      <c r="F80" s="81">
        <v>-2144</v>
      </c>
      <c r="G80" s="81">
        <v>-1473</v>
      </c>
      <c r="H80" s="81">
        <v>-542</v>
      </c>
      <c r="I80" s="81">
        <v>-448</v>
      </c>
      <c r="J80" s="351">
        <v>-483</v>
      </c>
      <c r="K80" s="352">
        <v>-824</v>
      </c>
      <c r="L80" s="353">
        <v>-770</v>
      </c>
    </row>
    <row r="81" spans="1:13" s="17" customFormat="1" ht="21.75" customHeight="1">
      <c r="B81" s="60" t="s">
        <v>308</v>
      </c>
      <c r="C81" s="84" t="s">
        <v>261</v>
      </c>
      <c r="D81" s="84" t="s">
        <v>261</v>
      </c>
      <c r="E81" s="84" t="s">
        <v>261</v>
      </c>
      <c r="F81" s="173" t="s">
        <v>261</v>
      </c>
      <c r="G81" s="173" t="s">
        <v>261</v>
      </c>
      <c r="H81" s="173" t="s">
        <v>261</v>
      </c>
      <c r="I81" s="173" t="s">
        <v>261</v>
      </c>
      <c r="J81" s="250">
        <v>-835</v>
      </c>
      <c r="K81" s="250">
        <v>-18</v>
      </c>
      <c r="L81" s="210" t="s">
        <v>261</v>
      </c>
    </row>
    <row r="82" spans="1:13" s="17" customFormat="1" ht="16.5">
      <c r="B82" s="60" t="s">
        <v>309</v>
      </c>
      <c r="C82" s="84" t="s">
        <v>261</v>
      </c>
      <c r="D82" s="84" t="s">
        <v>261</v>
      </c>
      <c r="E82" s="84">
        <v>-2022</v>
      </c>
      <c r="F82" s="84">
        <v>-3393</v>
      </c>
      <c r="G82" s="84">
        <v>-6994</v>
      </c>
      <c r="H82" s="84">
        <v>-12151</v>
      </c>
      <c r="I82" s="84">
        <v>-9402</v>
      </c>
      <c r="J82" s="345">
        <v>-9687</v>
      </c>
      <c r="K82" s="250">
        <v>-6101</v>
      </c>
      <c r="L82" s="126">
        <v>-11893</v>
      </c>
    </row>
    <row r="83" spans="1:13" s="17" customFormat="1" ht="21.75" customHeight="1">
      <c r="B83" s="60" t="s">
        <v>310</v>
      </c>
      <c r="C83" s="84">
        <v>-6603</v>
      </c>
      <c r="D83" s="84">
        <v>-12916</v>
      </c>
      <c r="E83" s="84">
        <v>-3367</v>
      </c>
      <c r="F83" s="84">
        <v>-293</v>
      </c>
      <c r="G83" s="84">
        <v>-659</v>
      </c>
      <c r="H83" s="84">
        <v>-561</v>
      </c>
      <c r="I83" s="84">
        <v>-1167</v>
      </c>
      <c r="J83" s="345">
        <v>-127</v>
      </c>
      <c r="K83" s="250">
        <v>-122</v>
      </c>
      <c r="L83" s="126">
        <v>-31</v>
      </c>
    </row>
    <row r="84" spans="1:13" s="17" customFormat="1" ht="30.75">
      <c r="B84" s="60" t="s">
        <v>311</v>
      </c>
      <c r="C84" s="84" t="s">
        <v>261</v>
      </c>
      <c r="D84" s="84" t="s">
        <v>261</v>
      </c>
      <c r="E84" s="84">
        <v>-1238</v>
      </c>
      <c r="F84" s="84">
        <v>-9</v>
      </c>
      <c r="G84" s="84">
        <v>-2</v>
      </c>
      <c r="H84" s="345">
        <v>-9.9999999999999995E-7</v>
      </c>
      <c r="I84" s="84">
        <v>-1</v>
      </c>
      <c r="J84" s="345">
        <v>-9.9999999999999995E-7</v>
      </c>
      <c r="K84" s="250">
        <v>-5</v>
      </c>
      <c r="L84" s="210" t="s">
        <v>261</v>
      </c>
    </row>
    <row r="85" spans="1:13" s="17" customFormat="1" ht="16.5">
      <c r="B85" s="60" t="s">
        <v>312</v>
      </c>
      <c r="C85" s="84">
        <v>-8998</v>
      </c>
      <c r="D85" s="84">
        <v>-13415</v>
      </c>
      <c r="E85" s="84">
        <v>-950</v>
      </c>
      <c r="F85" s="84">
        <v>-3957</v>
      </c>
      <c r="G85" s="84">
        <v>-6085</v>
      </c>
      <c r="H85" s="84">
        <v>-15132</v>
      </c>
      <c r="I85" s="84">
        <v>-16543</v>
      </c>
      <c r="J85" s="345">
        <v>-801</v>
      </c>
      <c r="K85" s="250">
        <v>-2640</v>
      </c>
      <c r="L85" s="126">
        <v>-1530</v>
      </c>
    </row>
    <row r="86" spans="1:13" s="17" customFormat="1" ht="21.75" customHeight="1">
      <c r="B86" s="60" t="s">
        <v>313</v>
      </c>
      <c r="C86" s="84" t="s">
        <v>261</v>
      </c>
      <c r="D86" s="84">
        <v>-24650</v>
      </c>
      <c r="E86" s="84" t="s">
        <v>261</v>
      </c>
      <c r="F86" s="84" t="s">
        <v>261</v>
      </c>
      <c r="G86" s="84" t="s">
        <v>261</v>
      </c>
      <c r="H86" s="84" t="s">
        <v>261</v>
      </c>
      <c r="I86" s="84" t="s">
        <v>261</v>
      </c>
      <c r="J86" s="84" t="s">
        <v>261</v>
      </c>
      <c r="K86" s="250" t="s">
        <v>261</v>
      </c>
      <c r="L86" s="210" t="s">
        <v>261</v>
      </c>
    </row>
    <row r="87" spans="1:13" s="17" customFormat="1" ht="21.75" customHeight="1">
      <c r="B87" s="60" t="s">
        <v>314</v>
      </c>
      <c r="C87" s="84" t="s">
        <v>261</v>
      </c>
      <c r="D87" s="84" t="s">
        <v>261</v>
      </c>
      <c r="E87" s="84">
        <v>-2954</v>
      </c>
      <c r="F87" s="84">
        <v>-150</v>
      </c>
      <c r="G87" s="84">
        <v>-26</v>
      </c>
      <c r="H87" s="84">
        <v>-80</v>
      </c>
      <c r="I87" s="84">
        <v>-216</v>
      </c>
      <c r="J87" s="345">
        <v>-922</v>
      </c>
      <c r="K87" s="250">
        <v>-205</v>
      </c>
      <c r="L87" s="126">
        <v>-18</v>
      </c>
    </row>
    <row r="88" spans="1:13" s="17" customFormat="1" ht="30.75">
      <c r="B88" s="60" t="s">
        <v>315</v>
      </c>
      <c r="C88" s="84">
        <v>-34635</v>
      </c>
      <c r="D88" s="84">
        <v>-62265</v>
      </c>
      <c r="E88" s="84">
        <v>-11645</v>
      </c>
      <c r="F88" s="84">
        <v>-20059</v>
      </c>
      <c r="G88" s="84">
        <v>-9107</v>
      </c>
      <c r="H88" s="84">
        <v>-3752</v>
      </c>
      <c r="I88" s="84">
        <v>-7968</v>
      </c>
      <c r="J88" s="345">
        <v>-4855</v>
      </c>
      <c r="K88" s="250">
        <v>-2648</v>
      </c>
      <c r="L88" s="126">
        <v>-1672</v>
      </c>
    </row>
    <row r="89" spans="1:13" s="17" customFormat="1" ht="21.75" customHeight="1">
      <c r="B89" s="60" t="s">
        <v>316</v>
      </c>
      <c r="C89" s="84">
        <v>-6633</v>
      </c>
      <c r="D89" s="84">
        <v>-224119</v>
      </c>
      <c r="E89" s="84">
        <v>-5482</v>
      </c>
      <c r="F89" s="84">
        <v>-1380</v>
      </c>
      <c r="G89" s="84">
        <v>-4613</v>
      </c>
      <c r="H89" s="84">
        <v>-47</v>
      </c>
      <c r="I89" s="84">
        <v>-245</v>
      </c>
      <c r="J89" s="345">
        <v>-5097</v>
      </c>
      <c r="K89" s="250" t="s">
        <v>261</v>
      </c>
      <c r="L89" s="210" t="s">
        <v>261</v>
      </c>
    </row>
    <row r="90" spans="1:13" s="17" customFormat="1" ht="16.5">
      <c r="B90" s="60" t="s">
        <v>317</v>
      </c>
      <c r="C90" s="84" t="s">
        <v>261</v>
      </c>
      <c r="D90" s="84">
        <v>-17986</v>
      </c>
      <c r="E90" s="84" t="s">
        <v>261</v>
      </c>
      <c r="F90" s="84" t="s">
        <v>261</v>
      </c>
      <c r="G90" s="84" t="s">
        <v>261</v>
      </c>
      <c r="H90" s="84" t="s">
        <v>261</v>
      </c>
      <c r="I90" s="84" t="s">
        <v>261</v>
      </c>
      <c r="J90" s="84" t="s">
        <v>261</v>
      </c>
      <c r="K90" s="250" t="s">
        <v>261</v>
      </c>
      <c r="L90" s="210" t="s">
        <v>261</v>
      </c>
    </row>
    <row r="91" spans="1:13" s="17" customFormat="1" ht="21.75" customHeight="1">
      <c r="B91" s="60" t="s">
        <v>318</v>
      </c>
      <c r="C91" s="84" t="s">
        <v>261</v>
      </c>
      <c r="D91" s="84" t="s">
        <v>261</v>
      </c>
      <c r="E91" s="84" t="s">
        <v>261</v>
      </c>
      <c r="F91" s="84" t="s">
        <v>261</v>
      </c>
      <c r="G91" s="84" t="s">
        <v>261</v>
      </c>
      <c r="H91" s="84">
        <v>-5421</v>
      </c>
      <c r="I91" s="84" t="s">
        <v>25</v>
      </c>
      <c r="J91" s="345" t="s">
        <v>25</v>
      </c>
      <c r="K91" s="250" t="s">
        <v>261</v>
      </c>
      <c r="L91" s="210" t="s">
        <v>261</v>
      </c>
    </row>
    <row r="92" spans="1:13" s="17" customFormat="1" ht="21.75" customHeight="1">
      <c r="B92" s="60" t="s">
        <v>319</v>
      </c>
      <c r="C92" s="84">
        <v>-7050</v>
      </c>
      <c r="D92" s="84" t="s">
        <v>261</v>
      </c>
      <c r="E92" s="84" t="s">
        <v>261</v>
      </c>
      <c r="F92" s="84">
        <v>-160</v>
      </c>
      <c r="G92" s="84" t="s">
        <v>261</v>
      </c>
      <c r="H92" s="84" t="s">
        <v>261</v>
      </c>
      <c r="I92" s="84" t="s">
        <v>25</v>
      </c>
      <c r="J92" s="345" t="s">
        <v>25</v>
      </c>
      <c r="K92" s="250" t="s">
        <v>261</v>
      </c>
      <c r="L92" s="210" t="s">
        <v>261</v>
      </c>
    </row>
    <row r="93" spans="1:13" s="17" customFormat="1" ht="21.75" customHeight="1">
      <c r="B93" s="60" t="s">
        <v>320</v>
      </c>
      <c r="C93" s="84" t="s">
        <v>261</v>
      </c>
      <c r="D93" s="84" t="s">
        <v>261</v>
      </c>
      <c r="E93" s="84" t="s">
        <v>261</v>
      </c>
      <c r="F93" s="84">
        <v>-463</v>
      </c>
      <c r="G93" s="84" t="s">
        <v>261</v>
      </c>
      <c r="H93" s="84" t="s">
        <v>261</v>
      </c>
      <c r="I93" s="84" t="s">
        <v>25</v>
      </c>
      <c r="J93" s="345" t="s">
        <v>25</v>
      </c>
      <c r="K93" s="250" t="s">
        <v>261</v>
      </c>
      <c r="L93" s="210" t="s">
        <v>261</v>
      </c>
    </row>
    <row r="94" spans="1:13" s="17" customFormat="1" ht="30.75">
      <c r="B94" s="366" t="s">
        <v>321</v>
      </c>
      <c r="C94" s="84" t="s">
        <v>261</v>
      </c>
      <c r="D94" s="84" t="s">
        <v>261</v>
      </c>
      <c r="E94" s="84" t="s">
        <v>261</v>
      </c>
      <c r="F94" s="402" t="s">
        <v>322</v>
      </c>
      <c r="G94" s="402" t="s">
        <v>322</v>
      </c>
      <c r="H94" s="402" t="s">
        <v>322</v>
      </c>
      <c r="I94" s="402" t="s">
        <v>322</v>
      </c>
      <c r="J94" s="388">
        <v>-960</v>
      </c>
      <c r="K94" s="250" t="s">
        <v>261</v>
      </c>
      <c r="L94" s="210" t="s">
        <v>261</v>
      </c>
    </row>
    <row r="95" spans="1:13" ht="21.75" customHeight="1">
      <c r="A95" s="17"/>
      <c r="B95" s="403" t="s">
        <v>323</v>
      </c>
      <c r="C95" s="84" t="s">
        <v>261</v>
      </c>
      <c r="D95" s="84" t="s">
        <v>261</v>
      </c>
      <c r="E95" s="84" t="s">
        <v>261</v>
      </c>
      <c r="F95" s="173" t="s">
        <v>322</v>
      </c>
      <c r="G95" s="173" t="s">
        <v>322</v>
      </c>
      <c r="H95" s="173" t="s">
        <v>322</v>
      </c>
      <c r="I95" s="173" t="s">
        <v>322</v>
      </c>
      <c r="J95" s="345">
        <v>-1311</v>
      </c>
      <c r="K95" s="250" t="s">
        <v>261</v>
      </c>
      <c r="L95" s="210" t="s">
        <v>261</v>
      </c>
      <c r="M95" s="17"/>
    </row>
    <row r="96" spans="1:13" ht="21.75" customHeight="1">
      <c r="A96" s="17"/>
      <c r="B96" s="820" t="s">
        <v>606</v>
      </c>
      <c r="C96" s="84">
        <v>-28338</v>
      </c>
      <c r="D96" s="84" t="s">
        <v>261</v>
      </c>
      <c r="E96" s="84" t="s">
        <v>261</v>
      </c>
      <c r="F96" s="84" t="s">
        <v>261</v>
      </c>
      <c r="G96" s="84" t="s">
        <v>261</v>
      </c>
      <c r="H96" s="84" t="s">
        <v>261</v>
      </c>
      <c r="I96" s="84" t="s">
        <v>261</v>
      </c>
      <c r="J96" s="84" t="s">
        <v>261</v>
      </c>
      <c r="K96" s="250" t="s">
        <v>261</v>
      </c>
      <c r="L96" s="210" t="s">
        <v>261</v>
      </c>
      <c r="M96" s="17"/>
    </row>
    <row r="97" spans="1:13" ht="30.75" customHeight="1">
      <c r="A97" s="17"/>
      <c r="B97" s="366" t="s">
        <v>324</v>
      </c>
      <c r="C97" s="346">
        <v>-15271</v>
      </c>
      <c r="D97" s="84" t="s">
        <v>261</v>
      </c>
      <c r="E97" s="84" t="s">
        <v>261</v>
      </c>
      <c r="F97" s="84" t="s">
        <v>261</v>
      </c>
      <c r="G97" s="84" t="s">
        <v>261</v>
      </c>
      <c r="H97" s="84" t="s">
        <v>261</v>
      </c>
      <c r="I97" s="84" t="s">
        <v>261</v>
      </c>
      <c r="J97" s="84" t="s">
        <v>261</v>
      </c>
      <c r="K97" s="250" t="s">
        <v>261</v>
      </c>
      <c r="L97" s="210" t="s">
        <v>261</v>
      </c>
      <c r="M97" s="17"/>
    </row>
    <row r="98" spans="1:13" ht="30.75" customHeight="1">
      <c r="A98" s="17"/>
      <c r="B98" s="404" t="s">
        <v>325</v>
      </c>
      <c r="C98" s="346">
        <v>-206</v>
      </c>
      <c r="D98" s="84" t="s">
        <v>261</v>
      </c>
      <c r="E98" s="84" t="s">
        <v>261</v>
      </c>
      <c r="F98" s="84" t="s">
        <v>261</v>
      </c>
      <c r="G98" s="84" t="s">
        <v>261</v>
      </c>
      <c r="H98" s="84" t="s">
        <v>261</v>
      </c>
      <c r="I98" s="84" t="s">
        <v>261</v>
      </c>
      <c r="J98" s="84" t="s">
        <v>261</v>
      </c>
      <c r="K98" s="250" t="s">
        <v>261</v>
      </c>
      <c r="L98" s="210" t="s">
        <v>261</v>
      </c>
      <c r="M98" s="17"/>
    </row>
    <row r="99" spans="1:13" ht="21.75" customHeight="1">
      <c r="A99" s="17"/>
      <c r="B99" s="403" t="s">
        <v>326</v>
      </c>
      <c r="C99" s="84" t="s">
        <v>261</v>
      </c>
      <c r="D99" s="84" t="s">
        <v>261</v>
      </c>
      <c r="E99" s="84" t="s">
        <v>261</v>
      </c>
      <c r="F99" s="84" t="s">
        <v>261</v>
      </c>
      <c r="G99" s="84" t="s">
        <v>261</v>
      </c>
      <c r="H99" s="84" t="s">
        <v>261</v>
      </c>
      <c r="I99" s="84" t="s">
        <v>261</v>
      </c>
      <c r="J99" s="84" t="s">
        <v>261</v>
      </c>
      <c r="K99" s="250">
        <v>-2348</v>
      </c>
      <c r="L99" s="126">
        <v>-582</v>
      </c>
      <c r="M99" s="17"/>
    </row>
    <row r="100" spans="1:13" ht="21.75" customHeight="1" thickBot="1">
      <c r="A100" s="17"/>
      <c r="B100" s="403" t="s">
        <v>327</v>
      </c>
      <c r="C100" s="84" t="s">
        <v>261</v>
      </c>
      <c r="D100" s="84" t="s">
        <v>261</v>
      </c>
      <c r="E100" s="84" t="s">
        <v>261</v>
      </c>
      <c r="F100" s="84" t="s">
        <v>261</v>
      </c>
      <c r="G100" s="84" t="s">
        <v>261</v>
      </c>
      <c r="H100" s="84" t="s">
        <v>261</v>
      </c>
      <c r="I100" s="84" t="s">
        <v>261</v>
      </c>
      <c r="J100" s="84" t="s">
        <v>261</v>
      </c>
      <c r="K100" s="368">
        <v>-99</v>
      </c>
      <c r="L100" s="249" t="s">
        <v>261</v>
      </c>
      <c r="M100" s="17"/>
    </row>
    <row r="101" spans="1:13" ht="21.75" customHeight="1" thickTop="1">
      <c r="A101" s="17"/>
      <c r="B101" s="405" t="s">
        <v>272</v>
      </c>
      <c r="C101" s="406">
        <v>-90563</v>
      </c>
      <c r="D101" s="406">
        <v>-438167</v>
      </c>
      <c r="E101" s="406">
        <v>-9358</v>
      </c>
      <c r="F101" s="406">
        <v>-1449</v>
      </c>
      <c r="G101" s="406">
        <v>-13135</v>
      </c>
      <c r="H101" s="406">
        <v>3434</v>
      </c>
      <c r="I101" s="406">
        <v>5192</v>
      </c>
      <c r="J101" s="407">
        <v>-6004</v>
      </c>
      <c r="K101" s="408">
        <v>-775</v>
      </c>
      <c r="L101" s="409">
        <v>-2759</v>
      </c>
      <c r="M101" s="17"/>
    </row>
  </sheetData>
  <sheetProtection sheet="1" objects="1" scenarios="1"/>
  <mergeCells count="28">
    <mergeCell ref="J4:J5"/>
    <mergeCell ref="K4:K5"/>
    <mergeCell ref="L4:L5"/>
    <mergeCell ref="B36:P37"/>
    <mergeCell ref="B4:B5"/>
    <mergeCell ref="C4:C5"/>
    <mergeCell ref="D4:D5"/>
    <mergeCell ref="E4:E5"/>
    <mergeCell ref="F4:F5"/>
    <mergeCell ref="H4:H5"/>
    <mergeCell ref="I4:I5"/>
    <mergeCell ref="G4:G5"/>
    <mergeCell ref="B44:B45"/>
    <mergeCell ref="C44:C45"/>
    <mergeCell ref="D44:D45"/>
    <mergeCell ref="E44:E45"/>
    <mergeCell ref="F44:F45"/>
    <mergeCell ref="J63:J64"/>
    <mergeCell ref="K63:K64"/>
    <mergeCell ref="L63:L64"/>
    <mergeCell ref="B63:B64"/>
    <mergeCell ref="C63:C64"/>
    <mergeCell ref="D63:D64"/>
    <mergeCell ref="E63:E64"/>
    <mergeCell ref="F63:F64"/>
    <mergeCell ref="G63:G64"/>
    <mergeCell ref="H63:H64"/>
    <mergeCell ref="I63:I64"/>
  </mergeCells>
  <phoneticPr fontId="2"/>
  <printOptions horizontalCentered="1"/>
  <pageMargins left="0.39370078740157483" right="0.43307086614173229" top="0.78740157480314965" bottom="0.39370078740157483" header="0.27559055118110237" footer="0.35433070866141736"/>
  <pageSetup paperSize="8" scale="33" orientation="landscape"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B1921-1258-4F13-A02D-225055CF4384}">
  <sheetPr>
    <pageSetUpPr fitToPage="1"/>
  </sheetPr>
  <dimension ref="A1:AA60"/>
  <sheetViews>
    <sheetView showGridLines="0" view="pageBreakPreview" zoomScale="40" zoomScaleNormal="40" zoomScaleSheetLayoutView="40" workbookViewId="0"/>
  </sheetViews>
  <sheetFormatPr defaultColWidth="9" defaultRowHeight="28.5" customHeight="1"/>
  <cols>
    <col min="1" max="1" width="3.625" style="1" customWidth="1"/>
    <col min="2" max="2" width="59.25" style="9" customWidth="1"/>
    <col min="3" max="7" width="20.625" style="876" customWidth="1"/>
    <col min="8" max="11" width="20.625" style="877" customWidth="1"/>
    <col min="12" max="12" width="17.625" style="877" customWidth="1"/>
    <col min="13" max="13" width="59.25" style="1" customWidth="1"/>
    <col min="14" max="22" width="20.625" style="1" customWidth="1"/>
    <col min="23" max="24" width="17.625" style="1" customWidth="1"/>
    <col min="25" max="16384" width="9" style="1"/>
  </cols>
  <sheetData>
    <row r="1" spans="1:26" ht="48.75" customHeight="1">
      <c r="A1" s="52" t="s">
        <v>523</v>
      </c>
      <c r="B1" s="52"/>
      <c r="C1" s="844"/>
      <c r="D1" s="844"/>
      <c r="E1" s="845"/>
      <c r="F1" s="845"/>
      <c r="G1" s="845"/>
      <c r="H1" s="845"/>
      <c r="I1" s="1"/>
      <c r="J1" s="1"/>
      <c r="K1" s="1"/>
      <c r="L1" s="1"/>
    </row>
    <row r="2" spans="1:26" ht="25.5">
      <c r="B2" s="1"/>
      <c r="C2" s="1"/>
      <c r="D2" s="1"/>
      <c r="E2" s="846"/>
      <c r="F2" s="846"/>
      <c r="G2" s="79"/>
      <c r="H2" s="1309"/>
      <c r="I2" s="847"/>
      <c r="J2" s="847"/>
      <c r="K2" s="848" t="s">
        <v>510</v>
      </c>
      <c r="L2" s="1"/>
      <c r="M2" s="1003"/>
      <c r="N2" s="1003"/>
      <c r="O2" s="1003"/>
      <c r="P2" s="848" t="s">
        <v>510</v>
      </c>
      <c r="U2" s="1310"/>
      <c r="V2" s="1310"/>
    </row>
    <row r="3" spans="1:26" s="3" customFormat="1" ht="49.5" customHeight="1">
      <c r="B3" s="47"/>
      <c r="C3" s="1670" t="s">
        <v>19</v>
      </c>
      <c r="D3" s="1671"/>
      <c r="E3" s="1672"/>
      <c r="F3" s="1670" t="s">
        <v>659</v>
      </c>
      <c r="G3" s="1671"/>
      <c r="H3" s="1672"/>
      <c r="I3" s="1670" t="s">
        <v>32</v>
      </c>
      <c r="J3" s="1671"/>
      <c r="K3" s="1672"/>
      <c r="L3" s="850"/>
      <c r="M3" s="47"/>
      <c r="N3" s="1311" t="s">
        <v>19</v>
      </c>
      <c r="O3" s="1313" t="s">
        <v>659</v>
      </c>
      <c r="P3" s="1312" t="s">
        <v>32</v>
      </c>
      <c r="Q3" s="1314"/>
    </row>
    <row r="4" spans="1:26" s="4" customFormat="1" ht="42" customHeight="1">
      <c r="B4" s="48"/>
      <c r="C4" s="1693" t="s">
        <v>639</v>
      </c>
      <c r="D4" s="1695" t="s">
        <v>676</v>
      </c>
      <c r="E4" s="1691" t="s">
        <v>681</v>
      </c>
      <c r="F4" s="1693" t="s">
        <v>639</v>
      </c>
      <c r="G4" s="1695" t="s">
        <v>676</v>
      </c>
      <c r="H4" s="1691" t="s">
        <v>681</v>
      </c>
      <c r="I4" s="1693" t="s">
        <v>639</v>
      </c>
      <c r="J4" s="1695" t="s">
        <v>676</v>
      </c>
      <c r="K4" s="1691" t="s">
        <v>681</v>
      </c>
      <c r="L4" s="1700"/>
      <c r="M4" s="48"/>
      <c r="N4" s="1693" t="s">
        <v>686</v>
      </c>
      <c r="O4" s="1693" t="s">
        <v>686</v>
      </c>
      <c r="P4" s="1693" t="s">
        <v>686</v>
      </c>
      <c r="Q4" s="1315"/>
    </row>
    <row r="5" spans="1:26" s="5" customFormat="1" ht="42" customHeight="1">
      <c r="B5" s="49"/>
      <c r="C5" s="1694"/>
      <c r="D5" s="1696"/>
      <c r="E5" s="1692"/>
      <c r="F5" s="1694"/>
      <c r="G5" s="1696"/>
      <c r="H5" s="1692"/>
      <c r="I5" s="1694"/>
      <c r="J5" s="1696"/>
      <c r="K5" s="1692"/>
      <c r="L5" s="1700"/>
      <c r="M5" s="49"/>
      <c r="N5" s="1694"/>
      <c r="O5" s="1694"/>
      <c r="P5" s="1694"/>
      <c r="Q5" s="1316"/>
    </row>
    <row r="6" spans="1:26" s="6" customFormat="1" ht="43.5" customHeight="1">
      <c r="B6" s="75" t="s">
        <v>561</v>
      </c>
      <c r="C6" s="1244">
        <v>45.6</v>
      </c>
      <c r="D6" s="1255">
        <v>55.4</v>
      </c>
      <c r="E6" s="1005">
        <v>60.2</v>
      </c>
      <c r="F6" s="1244">
        <v>7.1</v>
      </c>
      <c r="G6" s="1255">
        <v>6</v>
      </c>
      <c r="H6" s="1005">
        <v>2.2999999999999998</v>
      </c>
      <c r="I6" s="1251">
        <v>191.8</v>
      </c>
      <c r="J6" s="1255">
        <v>182.7</v>
      </c>
      <c r="K6" s="1005">
        <v>290.7</v>
      </c>
      <c r="L6" s="857"/>
      <c r="M6" s="75" t="s">
        <v>561</v>
      </c>
      <c r="N6" s="1244">
        <v>65.5</v>
      </c>
      <c r="O6" s="1375">
        <v>1.6</v>
      </c>
      <c r="P6" s="1005">
        <v>289.7</v>
      </c>
      <c r="Q6" s="1376"/>
    </row>
    <row r="7" spans="1:26" s="6" customFormat="1" ht="43.5" customHeight="1">
      <c r="B7" s="74" t="s">
        <v>548</v>
      </c>
      <c r="C7" s="1245">
        <v>16.2</v>
      </c>
      <c r="D7" s="1256">
        <v>19</v>
      </c>
      <c r="E7" s="1006">
        <v>19.3</v>
      </c>
      <c r="F7" s="1245">
        <v>4.7</v>
      </c>
      <c r="G7" s="1256">
        <v>7</v>
      </c>
      <c r="H7" s="1006">
        <v>4.3</v>
      </c>
      <c r="I7" s="1252">
        <v>218</v>
      </c>
      <c r="J7" s="1256">
        <v>201.4</v>
      </c>
      <c r="K7" s="1006">
        <v>204.3</v>
      </c>
      <c r="L7" s="857"/>
      <c r="M7" s="74" t="s">
        <v>693</v>
      </c>
      <c r="N7" s="1245">
        <v>26.3</v>
      </c>
      <c r="O7" s="1377">
        <v>1232.0999999999999</v>
      </c>
      <c r="P7" s="1006">
        <v>373.4</v>
      </c>
      <c r="Q7" s="1376"/>
    </row>
    <row r="8" spans="1:26" s="6" customFormat="1" ht="43.5" customHeight="1">
      <c r="B8" s="74" t="s">
        <v>670</v>
      </c>
      <c r="C8" s="1245">
        <v>19</v>
      </c>
      <c r="D8" s="1256">
        <v>28.2</v>
      </c>
      <c r="E8" s="1006">
        <v>33.4</v>
      </c>
      <c r="F8" s="1245">
        <v>6.6</v>
      </c>
      <c r="G8" s="1256">
        <v>7.6</v>
      </c>
      <c r="H8" s="1006">
        <v>15.9</v>
      </c>
      <c r="I8" s="1252">
        <v>421.1</v>
      </c>
      <c r="J8" s="1256">
        <v>516.5</v>
      </c>
      <c r="K8" s="1006">
        <v>547.6</v>
      </c>
      <c r="L8" s="857"/>
      <c r="M8" s="74" t="s">
        <v>694</v>
      </c>
      <c r="N8" s="1245">
        <v>40.9</v>
      </c>
      <c r="O8" s="1377">
        <v>22.4</v>
      </c>
      <c r="P8" s="1006">
        <v>611.6</v>
      </c>
      <c r="Q8" s="1376"/>
    </row>
    <row r="9" spans="1:26" s="6" customFormat="1" ht="43.5" customHeight="1">
      <c r="B9" s="74" t="s">
        <v>671</v>
      </c>
      <c r="C9" s="1245">
        <v>60</v>
      </c>
      <c r="D9" s="1256">
        <v>83.4</v>
      </c>
      <c r="E9" s="1006">
        <v>48.3</v>
      </c>
      <c r="F9" s="1245">
        <v>34.1</v>
      </c>
      <c r="G9" s="1256">
        <v>62.7</v>
      </c>
      <c r="H9" s="1006">
        <v>43.5</v>
      </c>
      <c r="I9" s="1252">
        <v>511.5</v>
      </c>
      <c r="J9" s="1256">
        <v>531.9</v>
      </c>
      <c r="K9" s="1006">
        <v>533.4</v>
      </c>
      <c r="L9" s="857"/>
      <c r="M9" s="74" t="s">
        <v>671</v>
      </c>
      <c r="N9" s="1245">
        <v>35.9</v>
      </c>
      <c r="O9" s="1377">
        <v>2918.6</v>
      </c>
      <c r="P9" s="1006">
        <v>487.1</v>
      </c>
      <c r="Q9" s="1376"/>
    </row>
    <row r="10" spans="1:26" s="6" customFormat="1" ht="43.5" customHeight="1">
      <c r="B10" s="74" t="s">
        <v>665</v>
      </c>
      <c r="C10" s="1245">
        <v>50.7</v>
      </c>
      <c r="D10" s="1256">
        <v>62.5</v>
      </c>
      <c r="E10" s="1006">
        <v>59.7</v>
      </c>
      <c r="F10" s="1245">
        <v>12.6</v>
      </c>
      <c r="G10" s="1256">
        <v>18.600000000000001</v>
      </c>
      <c r="H10" s="1006">
        <v>14.8</v>
      </c>
      <c r="I10" s="1252">
        <v>320.5</v>
      </c>
      <c r="J10" s="1256">
        <v>322.2</v>
      </c>
      <c r="K10" s="1006">
        <v>324.89999999999998</v>
      </c>
      <c r="L10" s="857"/>
      <c r="M10" s="74" t="s">
        <v>672</v>
      </c>
      <c r="N10" s="1245">
        <v>65.2</v>
      </c>
      <c r="O10" s="1377">
        <v>20</v>
      </c>
      <c r="P10" s="1006">
        <v>309.7</v>
      </c>
      <c r="Q10" s="1376"/>
    </row>
    <row r="11" spans="1:26" s="6" customFormat="1" ht="49.15" customHeight="1">
      <c r="B11" s="1021" t="s">
        <v>666</v>
      </c>
      <c r="C11" s="1245">
        <v>30.1</v>
      </c>
      <c r="D11" s="1256">
        <v>29.4</v>
      </c>
      <c r="E11" s="1006">
        <v>34.1</v>
      </c>
      <c r="F11" s="1245">
        <v>6.4</v>
      </c>
      <c r="G11" s="1256">
        <v>6.3</v>
      </c>
      <c r="H11" s="1006">
        <v>7.5</v>
      </c>
      <c r="I11" s="1252">
        <v>238.9</v>
      </c>
      <c r="J11" s="1256">
        <v>238.9</v>
      </c>
      <c r="K11" s="1006">
        <v>258.3</v>
      </c>
      <c r="L11" s="857"/>
      <c r="M11" s="1021" t="s">
        <v>673</v>
      </c>
      <c r="N11" s="1245">
        <v>35.1</v>
      </c>
      <c r="O11" s="1377">
        <v>6.4</v>
      </c>
      <c r="P11" s="1006">
        <v>244.1</v>
      </c>
      <c r="Q11" s="1376"/>
    </row>
    <row r="12" spans="1:26" s="6" customFormat="1" ht="43.5" customHeight="1">
      <c r="B12" s="1021" t="s">
        <v>674</v>
      </c>
      <c r="C12" s="1246">
        <v>32.5</v>
      </c>
      <c r="D12" s="1257">
        <v>45.1</v>
      </c>
      <c r="E12" s="1007">
        <v>57.3</v>
      </c>
      <c r="F12" s="1246">
        <v>5</v>
      </c>
      <c r="G12" s="1257">
        <v>6.8</v>
      </c>
      <c r="H12" s="1007">
        <v>13.1</v>
      </c>
      <c r="I12" s="1253">
        <v>427.1</v>
      </c>
      <c r="J12" s="1257">
        <v>419.9</v>
      </c>
      <c r="K12" s="1007">
        <v>533.6</v>
      </c>
      <c r="L12" s="857"/>
      <c r="M12" s="1021" t="s">
        <v>674</v>
      </c>
      <c r="N12" s="1246">
        <v>6520.1</v>
      </c>
      <c r="O12" s="1378">
        <v>11.4</v>
      </c>
      <c r="P12" s="1007">
        <v>586.79999999999995</v>
      </c>
      <c r="Q12" s="1376"/>
    </row>
    <row r="13" spans="1:26" s="6" customFormat="1" ht="43.5" customHeight="1">
      <c r="B13" s="74" t="s">
        <v>3</v>
      </c>
      <c r="C13" s="1246">
        <v>19.3</v>
      </c>
      <c r="D13" s="1257">
        <v>14.9</v>
      </c>
      <c r="E13" s="1007">
        <v>14.3</v>
      </c>
      <c r="F13" s="1246">
        <v>0.84399999999999997</v>
      </c>
      <c r="G13" s="1257">
        <v>1.5</v>
      </c>
      <c r="H13" s="1007">
        <v>-0.6</v>
      </c>
      <c r="I13" s="1253">
        <v>335.6</v>
      </c>
      <c r="J13" s="1257">
        <v>282.3</v>
      </c>
      <c r="K13" s="1007">
        <v>299.5</v>
      </c>
      <c r="L13" s="857"/>
      <c r="M13" s="74" t="s">
        <v>3</v>
      </c>
      <c r="N13" s="1246">
        <v>13.4</v>
      </c>
      <c r="O13" s="1378">
        <v>1</v>
      </c>
      <c r="P13" s="1007">
        <v>332.9</v>
      </c>
      <c r="Q13" s="1376"/>
    </row>
    <row r="14" spans="1:26" s="6" customFormat="1" ht="43.5" customHeight="1" thickBot="1">
      <c r="B14" s="75" t="s">
        <v>4</v>
      </c>
      <c r="C14" s="1247">
        <v>-2.1</v>
      </c>
      <c r="D14" s="1258">
        <v>-0.3</v>
      </c>
      <c r="E14" s="1083">
        <v>-0.6</v>
      </c>
      <c r="F14" s="1249">
        <v>5</v>
      </c>
      <c r="G14" s="1258">
        <v>-5.3</v>
      </c>
      <c r="H14" s="1083">
        <v>0</v>
      </c>
      <c r="I14" s="1254">
        <v>-2.9</v>
      </c>
      <c r="J14" s="1258">
        <v>-34.799999999999997</v>
      </c>
      <c r="K14" s="1083">
        <v>-105.4</v>
      </c>
      <c r="L14" s="857"/>
      <c r="M14" s="75" t="s">
        <v>4</v>
      </c>
      <c r="N14" s="1249">
        <v>-0.7</v>
      </c>
      <c r="O14" s="1379">
        <v>6.2</v>
      </c>
      <c r="P14" s="1083">
        <v>-148.1</v>
      </c>
      <c r="Q14" s="1376"/>
    </row>
    <row r="15" spans="1:26" s="6" customFormat="1" ht="43.5" customHeight="1" thickTop="1">
      <c r="B15" s="76" t="s">
        <v>5</v>
      </c>
      <c r="C15" s="1248">
        <v>271.3</v>
      </c>
      <c r="D15" s="156">
        <v>337.6</v>
      </c>
      <c r="E15" s="157">
        <v>326</v>
      </c>
      <c r="F15" s="1250">
        <v>82.3</v>
      </c>
      <c r="G15" s="156">
        <v>111.2</v>
      </c>
      <c r="H15" s="157">
        <v>100.8</v>
      </c>
      <c r="I15" s="198">
        <v>2661.7</v>
      </c>
      <c r="J15" s="156">
        <v>2660.8</v>
      </c>
      <c r="K15" s="157">
        <v>2886.8</v>
      </c>
      <c r="L15" s="857"/>
      <c r="M15" s="76" t="s">
        <v>5</v>
      </c>
      <c r="N15" s="1250">
        <v>346.8</v>
      </c>
      <c r="O15" s="1250">
        <v>110.6</v>
      </c>
      <c r="P15" s="1250">
        <v>3087.3</v>
      </c>
      <c r="Q15" s="1376"/>
    </row>
    <row r="16" spans="1:26" s="6" customFormat="1" ht="43.5" customHeight="1">
      <c r="B16" s="1673" t="s">
        <v>692</v>
      </c>
      <c r="C16" s="1673"/>
      <c r="D16" s="1673"/>
      <c r="E16" s="1673"/>
      <c r="F16" s="1673"/>
      <c r="G16" s="1673"/>
      <c r="H16" s="1673"/>
      <c r="I16" s="1673"/>
      <c r="J16" s="1673"/>
      <c r="K16" s="1673"/>
      <c r="L16" s="857"/>
      <c r="M16" s="1673"/>
      <c r="N16" s="1673"/>
      <c r="O16" s="1673"/>
      <c r="P16" s="1673"/>
      <c r="Q16" s="1674"/>
      <c r="R16" s="1674"/>
      <c r="S16" s="1674"/>
      <c r="T16" s="1674"/>
      <c r="U16" s="1674"/>
      <c r="V16" s="1674"/>
      <c r="W16" s="1085"/>
      <c r="X16" s="1085"/>
      <c r="Y16" s="1085"/>
      <c r="Z16" s="1085"/>
    </row>
    <row r="17" spans="1:27" s="6" customFormat="1" ht="43.5" customHeight="1">
      <c r="B17" s="1674"/>
      <c r="C17" s="1674"/>
      <c r="D17" s="1674"/>
      <c r="E17" s="1674"/>
      <c r="F17" s="1674"/>
      <c r="G17" s="1674"/>
      <c r="H17" s="1674"/>
      <c r="I17" s="1674"/>
      <c r="J17" s="1674"/>
      <c r="K17" s="1674"/>
      <c r="L17" s="857"/>
      <c r="M17" s="1674"/>
      <c r="N17" s="1674"/>
      <c r="O17" s="1674"/>
      <c r="P17" s="1674"/>
      <c r="Q17" s="1674"/>
      <c r="R17" s="1674"/>
      <c r="S17" s="1674"/>
      <c r="T17" s="1674"/>
      <c r="U17" s="1674"/>
      <c r="V17" s="1674"/>
      <c r="W17" s="1085"/>
      <c r="X17" s="1085"/>
      <c r="Y17" s="1085"/>
      <c r="Z17" s="1085"/>
    </row>
    <row r="18" spans="1:27" s="6" customFormat="1" ht="91.5" customHeight="1">
      <c r="B18" s="1674"/>
      <c r="C18" s="1674"/>
      <c r="D18" s="1674"/>
      <c r="E18" s="1674"/>
      <c r="F18" s="1674"/>
      <c r="G18" s="1674"/>
      <c r="H18" s="1674"/>
      <c r="I18" s="1674"/>
      <c r="J18" s="1674"/>
      <c r="K18" s="1674"/>
      <c r="L18" s="857"/>
      <c r="M18" s="1674"/>
      <c r="N18" s="1674"/>
      <c r="O18" s="1674"/>
      <c r="P18" s="1674"/>
      <c r="Q18" s="1674"/>
      <c r="R18" s="1674"/>
      <c r="S18" s="1674"/>
      <c r="T18" s="1674"/>
      <c r="U18" s="1674"/>
      <c r="V18" s="1674"/>
      <c r="W18" s="1085"/>
      <c r="X18" s="1085"/>
      <c r="Y18" s="1085"/>
      <c r="Z18" s="1085"/>
      <c r="AA18" s="857"/>
    </row>
    <row r="19" spans="1:27" ht="48.75" customHeight="1">
      <c r="A19" s="52" t="s">
        <v>524</v>
      </c>
      <c r="B19" s="52"/>
      <c r="C19" s="844"/>
      <c r="D19" s="844"/>
      <c r="E19" s="845"/>
      <c r="F19" s="845"/>
      <c r="G19" s="845"/>
      <c r="H19" s="845"/>
      <c r="I19" s="1"/>
      <c r="J19" s="1"/>
      <c r="K19" s="1"/>
      <c r="L19" s="1"/>
      <c r="M19" s="1085"/>
      <c r="N19" s="1085"/>
      <c r="O19" s="1085"/>
      <c r="P19" s="1085"/>
      <c r="Q19" s="1085"/>
      <c r="R19" s="1085"/>
      <c r="S19" s="1085"/>
      <c r="T19" s="1085"/>
      <c r="U19" s="1085"/>
      <c r="V19" s="1085"/>
    </row>
    <row r="20" spans="1:27" ht="30">
      <c r="B20" s="2"/>
      <c r="E20" s="845"/>
      <c r="F20" s="845"/>
      <c r="G20" s="877"/>
      <c r="H20" s="846"/>
      <c r="J20" s="846"/>
      <c r="K20" s="846" t="s">
        <v>510</v>
      </c>
      <c r="L20" s="1"/>
      <c r="V20" s="848" t="s">
        <v>510</v>
      </c>
    </row>
    <row r="21" spans="1:27" s="3" customFormat="1" ht="49.5" customHeight="1">
      <c r="B21" s="849"/>
      <c r="C21" s="1675" t="s">
        <v>19</v>
      </c>
      <c r="D21" s="1676"/>
      <c r="E21" s="1676"/>
      <c r="F21" s="1710" t="s">
        <v>625</v>
      </c>
      <c r="G21" s="1698"/>
      <c r="H21" s="1699"/>
      <c r="I21" s="1697" t="s">
        <v>32</v>
      </c>
      <c r="J21" s="1698"/>
      <c r="K21" s="1699"/>
      <c r="M21" s="849"/>
      <c r="N21" s="1675" t="s">
        <v>19</v>
      </c>
      <c r="O21" s="1676"/>
      <c r="P21" s="1677"/>
      <c r="Q21" s="1678" t="s">
        <v>625</v>
      </c>
      <c r="R21" s="1679"/>
      <c r="S21" s="1680"/>
      <c r="T21" s="1675" t="s">
        <v>32</v>
      </c>
      <c r="U21" s="1676"/>
      <c r="V21" s="1677"/>
    </row>
    <row r="22" spans="1:27" s="4" customFormat="1" ht="61.5" customHeight="1">
      <c r="B22" s="48"/>
      <c r="C22" s="1687" t="s">
        <v>536</v>
      </c>
      <c r="D22" s="1687" t="s">
        <v>532</v>
      </c>
      <c r="E22" s="1687" t="s">
        <v>538</v>
      </c>
      <c r="F22" s="1703" t="s">
        <v>536</v>
      </c>
      <c r="G22" s="1687" t="s">
        <v>532</v>
      </c>
      <c r="H22" s="1689" t="s">
        <v>538</v>
      </c>
      <c r="I22" s="1700" t="s">
        <v>508</v>
      </c>
      <c r="J22" s="1706" t="s">
        <v>532</v>
      </c>
      <c r="K22" s="1707" t="s">
        <v>538</v>
      </c>
      <c r="M22" s="48"/>
      <c r="N22" s="1681" t="s">
        <v>546</v>
      </c>
      <c r="O22" s="1683" t="s">
        <v>588</v>
      </c>
      <c r="P22" s="1685" t="s">
        <v>605</v>
      </c>
      <c r="Q22" s="1681" t="s">
        <v>546</v>
      </c>
      <c r="R22" s="1687" t="s">
        <v>588</v>
      </c>
      <c r="S22" s="1689" t="s">
        <v>605</v>
      </c>
      <c r="T22" s="1681" t="s">
        <v>546</v>
      </c>
      <c r="U22" s="1687" t="s">
        <v>588</v>
      </c>
      <c r="V22" s="1689" t="s">
        <v>605</v>
      </c>
    </row>
    <row r="23" spans="1:27" s="5" customFormat="1" ht="61.5" customHeight="1">
      <c r="B23" s="49"/>
      <c r="C23" s="1688"/>
      <c r="D23" s="1688"/>
      <c r="E23" s="1688"/>
      <c r="F23" s="1704"/>
      <c r="G23" s="1688"/>
      <c r="H23" s="1690"/>
      <c r="I23" s="1705"/>
      <c r="J23" s="1688"/>
      <c r="K23" s="1708"/>
      <c r="M23" s="49"/>
      <c r="N23" s="1682"/>
      <c r="O23" s="1684"/>
      <c r="P23" s="1686"/>
      <c r="Q23" s="1682"/>
      <c r="R23" s="1688"/>
      <c r="S23" s="1690"/>
      <c r="T23" s="1682"/>
      <c r="U23" s="1688"/>
      <c r="V23" s="1690"/>
    </row>
    <row r="24" spans="1:27" s="6" customFormat="1" ht="49.5" customHeight="1">
      <c r="B24" s="851" t="s">
        <v>516</v>
      </c>
      <c r="C24" s="855">
        <v>25.1</v>
      </c>
      <c r="D24" s="855">
        <v>24.8</v>
      </c>
      <c r="E24" s="878">
        <v>35.299999999999997</v>
      </c>
      <c r="F24" s="879">
        <v>5.9</v>
      </c>
      <c r="G24" s="855">
        <v>3.6</v>
      </c>
      <c r="H24" s="878">
        <v>6.5</v>
      </c>
      <c r="I24" s="879">
        <v>132</v>
      </c>
      <c r="J24" s="855">
        <v>142.6</v>
      </c>
      <c r="K24" s="878">
        <v>182.2</v>
      </c>
      <c r="M24" s="851" t="s">
        <v>516</v>
      </c>
      <c r="N24" s="852">
        <v>42.3</v>
      </c>
      <c r="O24" s="853">
        <v>41.2</v>
      </c>
      <c r="P24" s="854">
        <v>34.299999999999997</v>
      </c>
      <c r="Q24" s="852">
        <v>6.4</v>
      </c>
      <c r="R24" s="855">
        <v>2.4</v>
      </c>
      <c r="S24" s="856">
        <v>1.2</v>
      </c>
      <c r="T24" s="852">
        <v>167.8</v>
      </c>
      <c r="U24" s="855">
        <v>180.5</v>
      </c>
      <c r="V24" s="856">
        <v>164.2</v>
      </c>
    </row>
    <row r="25" spans="1:27" s="6" customFormat="1" ht="49.5" customHeight="1">
      <c r="B25" s="74" t="s">
        <v>517</v>
      </c>
      <c r="C25" s="861">
        <v>26.3</v>
      </c>
      <c r="D25" s="861">
        <v>31.1</v>
      </c>
      <c r="E25" s="881">
        <v>24.9</v>
      </c>
      <c r="F25" s="882">
        <v>3.1</v>
      </c>
      <c r="G25" s="861">
        <v>9.9</v>
      </c>
      <c r="H25" s="881">
        <v>4.5</v>
      </c>
      <c r="I25" s="882">
        <v>164.2</v>
      </c>
      <c r="J25" s="861">
        <v>162.19999999999999</v>
      </c>
      <c r="K25" s="881">
        <v>197.3</v>
      </c>
      <c r="M25" s="74" t="s">
        <v>549</v>
      </c>
      <c r="N25" s="858">
        <v>15.5</v>
      </c>
      <c r="O25" s="859">
        <v>15.7</v>
      </c>
      <c r="P25" s="860">
        <v>13.6</v>
      </c>
      <c r="Q25" s="858">
        <v>4</v>
      </c>
      <c r="R25" s="861">
        <v>1.8</v>
      </c>
      <c r="S25" s="862">
        <v>1.8</v>
      </c>
      <c r="T25" s="858">
        <v>130.19999999999999</v>
      </c>
      <c r="U25" s="861">
        <v>135.1</v>
      </c>
      <c r="V25" s="862">
        <v>169.2</v>
      </c>
    </row>
    <row r="26" spans="1:27" s="6" customFormat="1" ht="49.5" customHeight="1">
      <c r="B26" s="74" t="s">
        <v>541</v>
      </c>
      <c r="C26" s="861">
        <v>17.7</v>
      </c>
      <c r="D26" s="861">
        <v>18</v>
      </c>
      <c r="E26" s="881">
        <v>25.9</v>
      </c>
      <c r="F26" s="882">
        <v>2.2000000000000002</v>
      </c>
      <c r="G26" s="861">
        <v>4.2</v>
      </c>
      <c r="H26" s="881">
        <v>7</v>
      </c>
      <c r="I26" s="882">
        <v>164.5</v>
      </c>
      <c r="J26" s="861">
        <v>197.1</v>
      </c>
      <c r="K26" s="881">
        <v>250.2</v>
      </c>
      <c r="M26" s="74" t="s">
        <v>551</v>
      </c>
      <c r="N26" s="858">
        <v>13.6</v>
      </c>
      <c r="O26" s="859">
        <v>14.7</v>
      </c>
      <c r="P26" s="860">
        <v>13.4</v>
      </c>
      <c r="Q26" s="858">
        <v>2.8</v>
      </c>
      <c r="R26" s="861">
        <v>4.5999999999999996</v>
      </c>
      <c r="S26" s="862">
        <v>4</v>
      </c>
      <c r="T26" s="858">
        <v>121.5</v>
      </c>
      <c r="U26" s="861">
        <v>123.9</v>
      </c>
      <c r="V26" s="862">
        <v>135</v>
      </c>
    </row>
    <row r="27" spans="1:27" s="6" customFormat="1" ht="49.5" customHeight="1">
      <c r="B27" s="74" t="s">
        <v>542</v>
      </c>
      <c r="C27" s="861">
        <v>2.4</v>
      </c>
      <c r="D27" s="861">
        <v>1.9</v>
      </c>
      <c r="E27" s="881">
        <v>4</v>
      </c>
      <c r="F27" s="882">
        <v>-6.9</v>
      </c>
      <c r="G27" s="861">
        <v>-0.6</v>
      </c>
      <c r="H27" s="881">
        <v>-8.5</v>
      </c>
      <c r="I27" s="882">
        <v>140</v>
      </c>
      <c r="J27" s="861">
        <v>137.30000000000001</v>
      </c>
      <c r="K27" s="881">
        <v>114</v>
      </c>
      <c r="M27" s="74" t="s">
        <v>556</v>
      </c>
      <c r="N27" s="858">
        <v>18.7</v>
      </c>
      <c r="O27" s="859">
        <v>25.7</v>
      </c>
      <c r="P27" s="860">
        <v>17.8</v>
      </c>
      <c r="Q27" s="858">
        <v>5.8</v>
      </c>
      <c r="R27" s="861">
        <v>9.6</v>
      </c>
      <c r="S27" s="862">
        <v>3.6</v>
      </c>
      <c r="T27" s="858">
        <v>284.5</v>
      </c>
      <c r="U27" s="861">
        <v>263.2</v>
      </c>
      <c r="V27" s="862">
        <v>269.8</v>
      </c>
    </row>
    <row r="28" spans="1:27" s="6" customFormat="1" ht="49.5" customHeight="1">
      <c r="B28" s="74" t="s">
        <v>518</v>
      </c>
      <c r="C28" s="861">
        <v>9.1</v>
      </c>
      <c r="D28" s="861">
        <v>19.5</v>
      </c>
      <c r="E28" s="881">
        <v>29.5</v>
      </c>
      <c r="F28" s="882">
        <v>4.7</v>
      </c>
      <c r="G28" s="861">
        <v>10</v>
      </c>
      <c r="H28" s="881">
        <v>21.9</v>
      </c>
      <c r="I28" s="882">
        <v>390.5</v>
      </c>
      <c r="J28" s="861">
        <v>398.7</v>
      </c>
      <c r="K28" s="881">
        <v>411.9</v>
      </c>
      <c r="M28" s="74" t="s">
        <v>553</v>
      </c>
      <c r="N28" s="858">
        <v>37.6</v>
      </c>
      <c r="O28" s="859">
        <v>20.399999999999999</v>
      </c>
      <c r="P28" s="860">
        <v>12.4</v>
      </c>
      <c r="Q28" s="858">
        <v>30.5</v>
      </c>
      <c r="R28" s="861">
        <v>20.100000000000001</v>
      </c>
      <c r="S28" s="862">
        <v>-1.7</v>
      </c>
      <c r="T28" s="858">
        <v>464.6</v>
      </c>
      <c r="U28" s="861">
        <v>443.1</v>
      </c>
      <c r="V28" s="862">
        <v>473.9</v>
      </c>
    </row>
    <row r="29" spans="1:27" s="6" customFormat="1" ht="49.5" customHeight="1">
      <c r="B29" s="74" t="s">
        <v>519</v>
      </c>
      <c r="C29" s="861">
        <v>40.700000000000003</v>
      </c>
      <c r="D29" s="861">
        <v>37.4</v>
      </c>
      <c r="E29" s="881">
        <v>45</v>
      </c>
      <c r="F29" s="882">
        <v>9</v>
      </c>
      <c r="G29" s="861">
        <v>8.3000000000000007</v>
      </c>
      <c r="H29" s="881">
        <v>8.6999999999999993</v>
      </c>
      <c r="I29" s="882">
        <v>261.7</v>
      </c>
      <c r="J29" s="861">
        <v>292.60000000000002</v>
      </c>
      <c r="K29" s="881">
        <v>304.89999999999998</v>
      </c>
      <c r="M29" s="74" t="s">
        <v>519</v>
      </c>
      <c r="N29" s="858">
        <v>46.4</v>
      </c>
      <c r="O29" s="859">
        <v>43.2</v>
      </c>
      <c r="P29" s="860">
        <v>37.299999999999997</v>
      </c>
      <c r="Q29" s="858">
        <v>9</v>
      </c>
      <c r="R29" s="861">
        <v>9.3000000000000007</v>
      </c>
      <c r="S29" s="862">
        <v>5.8</v>
      </c>
      <c r="T29" s="858">
        <v>298.60000000000002</v>
      </c>
      <c r="U29" s="861">
        <v>269</v>
      </c>
      <c r="V29" s="862">
        <v>272.3</v>
      </c>
    </row>
    <row r="30" spans="1:27" s="6" customFormat="1" ht="49.5" customHeight="1">
      <c r="B30" s="74" t="s">
        <v>537</v>
      </c>
      <c r="C30" s="861">
        <v>18.100000000000001</v>
      </c>
      <c r="D30" s="861">
        <v>22</v>
      </c>
      <c r="E30" s="881">
        <v>19.399999999999999</v>
      </c>
      <c r="F30" s="882">
        <v>5</v>
      </c>
      <c r="G30" s="861">
        <v>-6.9</v>
      </c>
      <c r="H30" s="881">
        <v>4</v>
      </c>
      <c r="I30" s="882">
        <v>132.1</v>
      </c>
      <c r="J30" s="861">
        <v>130.5</v>
      </c>
      <c r="K30" s="881">
        <v>130.5</v>
      </c>
      <c r="M30" s="74" t="s">
        <v>537</v>
      </c>
      <c r="N30" s="858">
        <v>16.399999999999999</v>
      </c>
      <c r="O30" s="859">
        <v>14.2</v>
      </c>
      <c r="P30" s="860">
        <v>18.8</v>
      </c>
      <c r="Q30" s="858">
        <v>2.2999999999999998</v>
      </c>
      <c r="R30" s="861">
        <v>1.4</v>
      </c>
      <c r="S30" s="862">
        <v>5.0999999999999996</v>
      </c>
      <c r="T30" s="858">
        <v>125.1</v>
      </c>
      <c r="U30" s="861">
        <v>128.9</v>
      </c>
      <c r="V30" s="862">
        <v>133.9</v>
      </c>
    </row>
    <row r="31" spans="1:27" s="6" customFormat="1" ht="49.5" customHeight="1">
      <c r="B31" s="675" t="s">
        <v>615</v>
      </c>
      <c r="C31" s="674">
        <v>32.4</v>
      </c>
      <c r="D31" s="674">
        <v>35.5</v>
      </c>
      <c r="E31" s="881">
        <v>35.200000000000003</v>
      </c>
      <c r="F31" s="681">
        <v>3.7</v>
      </c>
      <c r="G31" s="674">
        <v>7.3</v>
      </c>
      <c r="H31" s="881">
        <v>5.7</v>
      </c>
      <c r="I31" s="681">
        <v>287.60000000000002</v>
      </c>
      <c r="J31" s="674">
        <v>331.8</v>
      </c>
      <c r="K31" s="881">
        <v>422.3</v>
      </c>
      <c r="M31" s="675" t="s">
        <v>558</v>
      </c>
      <c r="N31" s="804">
        <v>38.700000000000003</v>
      </c>
      <c r="O31" s="843">
        <v>35.5</v>
      </c>
      <c r="P31" s="863">
        <v>31.8</v>
      </c>
      <c r="Q31" s="804">
        <v>5.7</v>
      </c>
      <c r="R31" s="864">
        <v>6</v>
      </c>
      <c r="S31" s="805">
        <v>4.5</v>
      </c>
      <c r="T31" s="804">
        <v>395.7</v>
      </c>
      <c r="U31" s="864">
        <v>370.3</v>
      </c>
      <c r="V31" s="805">
        <v>366</v>
      </c>
    </row>
    <row r="32" spans="1:27" s="6" customFormat="1" ht="49.5" customHeight="1">
      <c r="B32" s="675" t="s">
        <v>560</v>
      </c>
      <c r="C32" s="674">
        <v>5</v>
      </c>
      <c r="D32" s="674">
        <v>7.1</v>
      </c>
      <c r="E32" s="881">
        <v>8.1999999999999993</v>
      </c>
      <c r="F32" s="681">
        <v>2.8</v>
      </c>
      <c r="G32" s="674">
        <v>1.3</v>
      </c>
      <c r="H32" s="881">
        <v>2.1</v>
      </c>
      <c r="I32" s="681">
        <v>63</v>
      </c>
      <c r="J32" s="674">
        <v>69.400000000000006</v>
      </c>
      <c r="K32" s="881">
        <v>72.5</v>
      </c>
      <c r="M32" s="675" t="s">
        <v>560</v>
      </c>
      <c r="N32" s="804">
        <v>7</v>
      </c>
      <c r="O32" s="843">
        <v>6</v>
      </c>
      <c r="P32" s="863">
        <v>6</v>
      </c>
      <c r="Q32" s="804">
        <v>1.1000000000000001</v>
      </c>
      <c r="R32" s="864">
        <v>1.5</v>
      </c>
      <c r="S32" s="805">
        <v>1.1000000000000001</v>
      </c>
      <c r="T32" s="804">
        <v>72.5</v>
      </c>
      <c r="U32" s="864">
        <v>77.2</v>
      </c>
      <c r="V32" s="805">
        <v>71.3</v>
      </c>
    </row>
    <row r="33" spans="1:24" s="6" customFormat="1" ht="49.5" customHeight="1">
      <c r="B33" s="74" t="s">
        <v>3</v>
      </c>
      <c r="C33" s="861">
        <v>5.5</v>
      </c>
      <c r="D33" s="861">
        <v>4.5999999999999996</v>
      </c>
      <c r="E33" s="881">
        <v>6.3</v>
      </c>
      <c r="F33" s="882">
        <v>4.5999999999999996</v>
      </c>
      <c r="G33" s="861">
        <v>-1.6</v>
      </c>
      <c r="H33" s="881">
        <v>0.4</v>
      </c>
      <c r="I33" s="882">
        <v>142.30000000000001</v>
      </c>
      <c r="J33" s="861">
        <v>137.4</v>
      </c>
      <c r="K33" s="881">
        <v>144.9</v>
      </c>
      <c r="M33" s="74" t="s">
        <v>3</v>
      </c>
      <c r="N33" s="858">
        <v>5.4</v>
      </c>
      <c r="O33" s="859">
        <v>5.5</v>
      </c>
      <c r="P33" s="860">
        <v>4.5999999999999996</v>
      </c>
      <c r="Q33" s="858">
        <v>0.4</v>
      </c>
      <c r="R33" s="861">
        <v>-0.6</v>
      </c>
      <c r="S33" s="862">
        <v>0.68600000000000005</v>
      </c>
      <c r="T33" s="858">
        <v>144.70999999999998</v>
      </c>
      <c r="U33" s="861">
        <v>201.6</v>
      </c>
      <c r="V33" s="862">
        <v>208.7</v>
      </c>
    </row>
    <row r="34" spans="1:24" s="6" customFormat="1" ht="49.5" customHeight="1" thickBot="1">
      <c r="B34" s="75" t="s">
        <v>4</v>
      </c>
      <c r="C34" s="868">
        <v>-1.6</v>
      </c>
      <c r="D34" s="868">
        <v>-1.2</v>
      </c>
      <c r="E34" s="883">
        <v>-1.3</v>
      </c>
      <c r="F34" s="880">
        <v>2.4</v>
      </c>
      <c r="G34" s="868">
        <v>5.3</v>
      </c>
      <c r="H34" s="883">
        <v>4.5</v>
      </c>
      <c r="I34" s="880">
        <v>178.8</v>
      </c>
      <c r="J34" s="868">
        <v>138.9</v>
      </c>
      <c r="K34" s="883">
        <v>119.7</v>
      </c>
      <c r="M34" s="75" t="s">
        <v>4</v>
      </c>
      <c r="N34" s="865">
        <v>-0.6</v>
      </c>
      <c r="O34" s="866">
        <v>-1.6</v>
      </c>
      <c r="P34" s="867">
        <v>-1.9</v>
      </c>
      <c r="Q34" s="865">
        <v>2.4</v>
      </c>
      <c r="R34" s="868">
        <v>4.7</v>
      </c>
      <c r="S34" s="869">
        <v>0.92300000000000004</v>
      </c>
      <c r="T34" s="865">
        <v>91.881</v>
      </c>
      <c r="U34" s="868">
        <v>37.5</v>
      </c>
      <c r="V34" s="869">
        <v>35.799999999999997</v>
      </c>
    </row>
    <row r="35" spans="1:24" s="6" customFormat="1" ht="49.5" customHeight="1" thickTop="1">
      <c r="B35" s="76" t="s">
        <v>5</v>
      </c>
      <c r="C35" s="873">
        <v>180.7</v>
      </c>
      <c r="D35" s="873">
        <v>200.7</v>
      </c>
      <c r="E35" s="884">
        <v>232.4</v>
      </c>
      <c r="F35" s="885">
        <v>36.5</v>
      </c>
      <c r="G35" s="873">
        <v>40.799999999999997</v>
      </c>
      <c r="H35" s="884">
        <v>56.8</v>
      </c>
      <c r="I35" s="885">
        <v>2056.6999999999998</v>
      </c>
      <c r="J35" s="873">
        <v>2138.5</v>
      </c>
      <c r="K35" s="884">
        <v>2350.4</v>
      </c>
      <c r="M35" s="76" t="s">
        <v>5</v>
      </c>
      <c r="N35" s="870">
        <v>241</v>
      </c>
      <c r="O35" s="871">
        <v>220.5</v>
      </c>
      <c r="P35" s="872">
        <v>188.1</v>
      </c>
      <c r="Q35" s="870">
        <v>70.400000000000006</v>
      </c>
      <c r="R35" s="873">
        <v>60.8</v>
      </c>
      <c r="S35" s="874">
        <v>27</v>
      </c>
      <c r="T35" s="870">
        <v>2297.0590000000002</v>
      </c>
      <c r="U35" s="873">
        <v>2230.3000000000002</v>
      </c>
      <c r="V35" s="874">
        <v>2300.1</v>
      </c>
    </row>
    <row r="36" spans="1:24" s="6" customFormat="1" ht="49.5" customHeight="1">
      <c r="B36" s="1669" t="s">
        <v>630</v>
      </c>
      <c r="C36" s="1669"/>
      <c r="D36" s="1669"/>
      <c r="E36" s="1701"/>
      <c r="F36" s="1701"/>
      <c r="G36" s="1701"/>
      <c r="H36" s="1701"/>
      <c r="M36" s="1669" t="s">
        <v>627</v>
      </c>
      <c r="N36" s="1669"/>
      <c r="O36" s="1669"/>
      <c r="P36" s="1669"/>
      <c r="Q36" s="1669"/>
      <c r="R36" s="1669"/>
      <c r="S36" s="1669"/>
      <c r="T36" s="1669"/>
      <c r="U36" s="1669"/>
      <c r="V36" s="1669"/>
      <c r="W36" s="886"/>
    </row>
    <row r="37" spans="1:24" s="887" customFormat="1" ht="49.5" customHeight="1">
      <c r="B37" s="1702" t="s">
        <v>614</v>
      </c>
      <c r="C37" s="1702"/>
      <c r="D37" s="1702"/>
      <c r="E37" s="1702"/>
      <c r="F37" s="1702"/>
      <c r="G37" s="1702"/>
      <c r="H37" s="1702"/>
      <c r="I37" s="1702"/>
      <c r="J37" s="1702"/>
      <c r="K37" s="1702"/>
      <c r="L37" s="886"/>
      <c r="M37" s="875"/>
      <c r="N37" s="875"/>
      <c r="O37" s="875"/>
      <c r="P37" s="875"/>
      <c r="Q37" s="857"/>
      <c r="R37" s="857"/>
      <c r="S37" s="857"/>
      <c r="T37" s="857"/>
      <c r="U37" s="886"/>
      <c r="V37" s="886"/>
      <c r="W37" s="886"/>
      <c r="X37" s="888"/>
    </row>
    <row r="38" spans="1:24" ht="48.75" customHeight="1">
      <c r="A38" s="52" t="s">
        <v>641</v>
      </c>
      <c r="B38" s="52"/>
      <c r="C38" s="844"/>
      <c r="D38" s="844"/>
      <c r="E38" s="845"/>
      <c r="F38" s="845"/>
      <c r="G38" s="845"/>
      <c r="H38" s="845"/>
      <c r="I38" s="1"/>
      <c r="J38" s="1"/>
      <c r="K38" s="1"/>
      <c r="L38" s="1"/>
      <c r="M38" s="875"/>
      <c r="N38" s="875"/>
      <c r="O38" s="875"/>
      <c r="P38" s="875"/>
      <c r="Q38" s="857"/>
      <c r="R38" s="857"/>
      <c r="S38" s="857"/>
      <c r="T38" s="857"/>
      <c r="U38" s="888"/>
      <c r="V38" s="888"/>
      <c r="W38" s="888"/>
      <c r="X38" s="888"/>
    </row>
    <row r="39" spans="1:24" ht="30">
      <c r="B39" s="2"/>
      <c r="D39" s="877"/>
      <c r="E39" s="845"/>
      <c r="F39" s="845"/>
      <c r="G39" s="877"/>
      <c r="H39" s="846"/>
      <c r="I39" s="846"/>
      <c r="J39" s="846" t="s">
        <v>510</v>
      </c>
      <c r="L39" s="1"/>
    </row>
    <row r="40" spans="1:24" s="3" customFormat="1" ht="49.5" customHeight="1">
      <c r="B40" s="849"/>
      <c r="C40" s="1678" t="s">
        <v>625</v>
      </c>
      <c r="D40" s="1679"/>
      <c r="E40" s="1679"/>
      <c r="F40" s="1679"/>
      <c r="G40" s="1678" t="s">
        <v>32</v>
      </c>
      <c r="H40" s="1679"/>
      <c r="I40" s="1679"/>
      <c r="J40" s="1680"/>
      <c r="M40" s="1"/>
      <c r="N40" s="1"/>
      <c r="O40" s="1"/>
      <c r="P40" s="1"/>
      <c r="Q40" s="1"/>
      <c r="R40" s="1"/>
      <c r="S40" s="1"/>
      <c r="T40" s="1"/>
    </row>
    <row r="41" spans="1:24" s="4" customFormat="1" ht="61.5" customHeight="1">
      <c r="B41" s="48"/>
      <c r="C41" s="1681" t="s">
        <v>72</v>
      </c>
      <c r="D41" s="1683" t="s">
        <v>87</v>
      </c>
      <c r="E41" s="1683" t="s">
        <v>239</v>
      </c>
      <c r="F41" s="1687" t="s">
        <v>485</v>
      </c>
      <c r="G41" s="1681" t="s">
        <v>72</v>
      </c>
      <c r="H41" s="1683" t="s">
        <v>87</v>
      </c>
      <c r="I41" s="1683" t="s">
        <v>239</v>
      </c>
      <c r="J41" s="1689" t="s">
        <v>485</v>
      </c>
      <c r="M41" s="3"/>
      <c r="N41" s="3"/>
      <c r="O41" s="3"/>
      <c r="P41" s="3"/>
      <c r="Q41" s="3"/>
      <c r="R41" s="3"/>
      <c r="S41" s="3"/>
      <c r="T41" s="3"/>
    </row>
    <row r="42" spans="1:24" s="5" customFormat="1" ht="61.5" customHeight="1">
      <c r="B42" s="49"/>
      <c r="C42" s="1682"/>
      <c r="D42" s="1684"/>
      <c r="E42" s="1684"/>
      <c r="F42" s="1688"/>
      <c r="G42" s="1682"/>
      <c r="H42" s="1684"/>
      <c r="I42" s="1684"/>
      <c r="J42" s="1690"/>
      <c r="M42" s="4"/>
      <c r="N42" s="4"/>
      <c r="O42" s="4"/>
      <c r="P42" s="4"/>
      <c r="Q42" s="4"/>
      <c r="R42" s="4"/>
      <c r="S42" s="4"/>
      <c r="T42" s="4"/>
    </row>
    <row r="43" spans="1:24" s="6" customFormat="1" ht="49.5" customHeight="1">
      <c r="B43" s="75" t="s">
        <v>21</v>
      </c>
      <c r="C43" s="889">
        <v>6.3</v>
      </c>
      <c r="D43" s="890">
        <v>-0.8</v>
      </c>
      <c r="E43" s="890">
        <v>-2.2999999999999998</v>
      </c>
      <c r="F43" s="890">
        <v>10.3</v>
      </c>
      <c r="G43" s="889">
        <v>416.1</v>
      </c>
      <c r="H43" s="890">
        <v>399.8</v>
      </c>
      <c r="I43" s="890">
        <v>420.5</v>
      </c>
      <c r="J43" s="891">
        <v>460.5</v>
      </c>
      <c r="M43" s="5"/>
      <c r="N43" s="5"/>
      <c r="O43" s="5"/>
      <c r="P43" s="5"/>
      <c r="Q43" s="5"/>
      <c r="R43" s="5"/>
      <c r="S43" s="5"/>
      <c r="T43" s="5"/>
    </row>
    <row r="44" spans="1:24" s="6" customFormat="1" ht="49.5" customHeight="1">
      <c r="B44" s="74" t="s">
        <v>22</v>
      </c>
      <c r="C44" s="892">
        <v>25.1</v>
      </c>
      <c r="D44" s="861">
        <v>12.7</v>
      </c>
      <c r="E44" s="861">
        <v>9.3000000000000007</v>
      </c>
      <c r="F44" s="861">
        <v>0.8</v>
      </c>
      <c r="G44" s="892">
        <v>580.9</v>
      </c>
      <c r="H44" s="861">
        <v>559.70000000000005</v>
      </c>
      <c r="I44" s="861">
        <v>590.79999999999995</v>
      </c>
      <c r="J44" s="862">
        <v>623</v>
      </c>
    </row>
    <row r="45" spans="1:24" s="6" customFormat="1" ht="49.5" customHeight="1">
      <c r="B45" s="74" t="s">
        <v>23</v>
      </c>
      <c r="C45" s="892">
        <v>6.6</v>
      </c>
      <c r="D45" s="861">
        <v>3.2</v>
      </c>
      <c r="E45" s="861">
        <v>7.9</v>
      </c>
      <c r="F45" s="861">
        <v>6.3</v>
      </c>
      <c r="G45" s="892">
        <v>277.39999999999998</v>
      </c>
      <c r="H45" s="861">
        <v>274.60000000000002</v>
      </c>
      <c r="I45" s="861">
        <v>280.3</v>
      </c>
      <c r="J45" s="862">
        <v>290.10000000000002</v>
      </c>
    </row>
    <row r="46" spans="1:24" s="6" customFormat="1" ht="49.5" customHeight="1">
      <c r="B46" s="74" t="s">
        <v>2</v>
      </c>
      <c r="C46" s="892">
        <v>4.3</v>
      </c>
      <c r="D46" s="861">
        <v>7.4</v>
      </c>
      <c r="E46" s="861">
        <v>17.5</v>
      </c>
      <c r="F46" s="861">
        <v>6.8</v>
      </c>
      <c r="G46" s="892">
        <v>404.3</v>
      </c>
      <c r="H46" s="861">
        <v>420.5</v>
      </c>
      <c r="I46" s="861">
        <v>478.4</v>
      </c>
      <c r="J46" s="862">
        <v>491.3</v>
      </c>
    </row>
    <row r="47" spans="1:24" s="6" customFormat="1" ht="49.5" customHeight="1">
      <c r="B47" s="74" t="s">
        <v>3</v>
      </c>
      <c r="C47" s="892">
        <v>1</v>
      </c>
      <c r="D47" s="861">
        <v>0.8</v>
      </c>
      <c r="E47" s="861">
        <v>3.6</v>
      </c>
      <c r="F47" s="861">
        <v>8.6999999999999993</v>
      </c>
      <c r="G47" s="892">
        <v>254.4</v>
      </c>
      <c r="H47" s="861">
        <v>262</v>
      </c>
      <c r="I47" s="861">
        <v>235</v>
      </c>
      <c r="J47" s="862">
        <v>227.8</v>
      </c>
    </row>
    <row r="48" spans="1:24" s="6" customFormat="1" ht="49.5" customHeight="1" thickBot="1">
      <c r="B48" s="75" t="s">
        <v>4</v>
      </c>
      <c r="C48" s="893">
        <v>-44.3</v>
      </c>
      <c r="D48" s="868">
        <v>-9.9</v>
      </c>
      <c r="E48" s="868">
        <v>-8.8000000000000007</v>
      </c>
      <c r="F48" s="868">
        <v>0.2</v>
      </c>
      <c r="G48" s="894">
        <v>257.5</v>
      </c>
      <c r="H48" s="895">
        <v>233.5</v>
      </c>
      <c r="I48" s="868">
        <v>215.3</v>
      </c>
      <c r="J48" s="869">
        <v>204.7</v>
      </c>
    </row>
    <row r="49" spans="2:24" s="6" customFormat="1" ht="49.5" customHeight="1" thickTop="1">
      <c r="B49" s="76" t="s">
        <v>5</v>
      </c>
      <c r="C49" s="896">
        <v>-1</v>
      </c>
      <c r="D49" s="873">
        <v>13.4</v>
      </c>
      <c r="E49" s="873">
        <v>27.3</v>
      </c>
      <c r="F49" s="873">
        <v>33.1</v>
      </c>
      <c r="G49" s="896">
        <v>2190.6999999999998</v>
      </c>
      <c r="H49" s="873">
        <v>2150.1</v>
      </c>
      <c r="I49" s="873">
        <v>2220.1999999999998</v>
      </c>
      <c r="J49" s="874">
        <v>2297.4</v>
      </c>
    </row>
    <row r="50" spans="2:24" s="6" customFormat="1" ht="49.5" customHeight="1">
      <c r="B50" s="1709" t="s">
        <v>626</v>
      </c>
      <c r="C50" s="1709"/>
      <c r="D50" s="1709"/>
      <c r="E50" s="1709"/>
      <c r="F50" s="1709"/>
      <c r="G50" s="1709"/>
      <c r="H50" s="1709"/>
      <c r="I50" s="1709"/>
      <c r="J50" s="1709"/>
      <c r="K50" s="1709"/>
      <c r="L50" s="880"/>
    </row>
    <row r="51" spans="2:24" s="887" customFormat="1" ht="49.5" customHeight="1">
      <c r="B51" s="1702"/>
      <c r="C51" s="1702"/>
      <c r="D51" s="1702"/>
      <c r="E51" s="1702"/>
      <c r="F51" s="1702"/>
      <c r="G51" s="1702"/>
      <c r="H51" s="1702"/>
      <c r="I51" s="1702"/>
      <c r="J51" s="1702"/>
      <c r="K51" s="1702"/>
      <c r="L51" s="1702"/>
      <c r="M51" s="1702"/>
      <c r="N51" s="1702"/>
      <c r="O51" s="1702"/>
      <c r="P51" s="1702"/>
      <c r="Q51" s="1702"/>
      <c r="R51" s="1702"/>
      <c r="S51" s="1702"/>
      <c r="T51" s="1702"/>
      <c r="U51" s="1702"/>
      <c r="V51" s="1702"/>
      <c r="W51" s="1702"/>
      <c r="X51" s="1702"/>
    </row>
    <row r="52" spans="2:24" ht="28.5" customHeight="1">
      <c r="M52" s="857"/>
      <c r="N52" s="857"/>
      <c r="O52" s="857"/>
      <c r="P52" s="857"/>
      <c r="Q52" s="857"/>
      <c r="R52" s="857"/>
      <c r="S52" s="857"/>
      <c r="T52" s="857"/>
    </row>
    <row r="53" spans="2:24" ht="28.5" customHeight="1">
      <c r="M53" s="4"/>
      <c r="N53" s="4"/>
      <c r="O53" s="4"/>
      <c r="P53" s="4"/>
      <c r="Q53" s="4"/>
      <c r="R53" s="4"/>
      <c r="S53" s="4"/>
      <c r="T53" s="4"/>
    </row>
    <row r="54" spans="2:24" ht="28.5" customHeight="1">
      <c r="M54" s="4"/>
      <c r="N54" s="4"/>
      <c r="O54" s="4"/>
      <c r="P54" s="4"/>
      <c r="Q54" s="4"/>
      <c r="R54" s="4"/>
      <c r="S54" s="4"/>
      <c r="T54" s="4"/>
    </row>
    <row r="55" spans="2:24" ht="28.5" customHeight="1">
      <c r="M55" s="4"/>
      <c r="N55" s="4"/>
      <c r="O55" s="4"/>
      <c r="P55" s="4"/>
      <c r="Q55" s="4"/>
      <c r="R55" s="4"/>
      <c r="S55" s="4"/>
      <c r="T55" s="4"/>
    </row>
    <row r="56" spans="2:24" ht="28.5" customHeight="1">
      <c r="M56" s="4"/>
      <c r="N56" s="4"/>
      <c r="O56" s="4"/>
      <c r="P56" s="4"/>
      <c r="Q56" s="4"/>
      <c r="R56" s="4"/>
      <c r="S56" s="4"/>
      <c r="T56" s="4"/>
    </row>
    <row r="57" spans="2:24" ht="28.5" customHeight="1">
      <c r="M57" s="4"/>
      <c r="N57" s="4"/>
      <c r="O57" s="4"/>
      <c r="P57" s="4"/>
      <c r="Q57" s="4"/>
      <c r="R57" s="4"/>
      <c r="S57" s="4"/>
      <c r="T57" s="4"/>
    </row>
    <row r="58" spans="2:24" ht="28.5" customHeight="1">
      <c r="M58" s="4"/>
      <c r="N58" s="4"/>
      <c r="O58" s="4"/>
      <c r="P58" s="4"/>
      <c r="Q58" s="4"/>
      <c r="R58" s="4"/>
      <c r="S58" s="4"/>
      <c r="T58" s="4"/>
    </row>
    <row r="59" spans="2:24" ht="28.5" customHeight="1">
      <c r="M59" s="6"/>
      <c r="N59" s="6"/>
      <c r="O59" s="6"/>
      <c r="P59" s="6"/>
      <c r="Q59" s="6"/>
      <c r="R59" s="6"/>
      <c r="S59" s="6"/>
      <c r="T59" s="6"/>
    </row>
    <row r="60" spans="2:24" ht="28.5" customHeight="1">
      <c r="M60" s="6"/>
      <c r="N60" s="6"/>
      <c r="O60" s="6"/>
      <c r="P60" s="6"/>
      <c r="Q60" s="6"/>
      <c r="R60" s="6"/>
      <c r="S60" s="6"/>
      <c r="T60" s="6"/>
    </row>
  </sheetData>
  <mergeCells count="57">
    <mergeCell ref="C22:C23"/>
    <mergeCell ref="D22:D23"/>
    <mergeCell ref="E22:E23"/>
    <mergeCell ref="C21:E21"/>
    <mergeCell ref="F21:H21"/>
    <mergeCell ref="B50:K50"/>
    <mergeCell ref="B51:X51"/>
    <mergeCell ref="C41:C42"/>
    <mergeCell ref="D41:D42"/>
    <mergeCell ref="E41:E42"/>
    <mergeCell ref="F41:F42"/>
    <mergeCell ref="G41:G42"/>
    <mergeCell ref="H41:H42"/>
    <mergeCell ref="I41:I42"/>
    <mergeCell ref="J41:J42"/>
    <mergeCell ref="B36:H36"/>
    <mergeCell ref="B37:K37"/>
    <mergeCell ref="C40:F40"/>
    <mergeCell ref="G40:J40"/>
    <mergeCell ref="H4:H5"/>
    <mergeCell ref="I4:I5"/>
    <mergeCell ref="J4:J5"/>
    <mergeCell ref="K4:K5"/>
    <mergeCell ref="F22:F23"/>
    <mergeCell ref="G22:G23"/>
    <mergeCell ref="H22:H23"/>
    <mergeCell ref="I22:I23"/>
    <mergeCell ref="J22:J23"/>
    <mergeCell ref="K22:K23"/>
    <mergeCell ref="C4:C5"/>
    <mergeCell ref="D4:D5"/>
    <mergeCell ref="E4:E5"/>
    <mergeCell ref="F4:F5"/>
    <mergeCell ref="G4:G5"/>
    <mergeCell ref="V22:V23"/>
    <mergeCell ref="O4:O5"/>
    <mergeCell ref="N4:N5"/>
    <mergeCell ref="P4:P5"/>
    <mergeCell ref="I21:K21"/>
    <mergeCell ref="L4:L5"/>
    <mergeCell ref="M16:V18"/>
    <mergeCell ref="M36:V36"/>
    <mergeCell ref="I3:K3"/>
    <mergeCell ref="F3:H3"/>
    <mergeCell ref="C3:E3"/>
    <mergeCell ref="B16:K18"/>
    <mergeCell ref="N21:P21"/>
    <mergeCell ref="Q21:S21"/>
    <mergeCell ref="T21:V21"/>
    <mergeCell ref="N22:N23"/>
    <mergeCell ref="O22:O23"/>
    <mergeCell ref="P22:P23"/>
    <mergeCell ref="Q22:Q23"/>
    <mergeCell ref="R22:R23"/>
    <mergeCell ref="S22:S23"/>
    <mergeCell ref="T22:T23"/>
    <mergeCell ref="U22:U23"/>
  </mergeCells>
  <phoneticPr fontId="2"/>
  <printOptions horizontalCentered="1"/>
  <pageMargins left="0.47244094488188981" right="0.47244094488188981" top="0.39370078740157483" bottom="0.39370078740157483" header="0.27559055118110237" footer="0.27559055118110237"/>
  <pageSetup paperSize="8" scale="31" orientation="landscape"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P78"/>
  <sheetViews>
    <sheetView showGridLines="0" view="pageBreakPreview" zoomScale="70" zoomScaleNormal="70" zoomScaleSheetLayoutView="70" workbookViewId="0"/>
  </sheetViews>
  <sheetFormatPr defaultColWidth="9" defaultRowHeight="14.25"/>
  <cols>
    <col min="1" max="2" width="3.625" style="1" customWidth="1"/>
    <col min="3" max="3" width="45.625" style="1" customWidth="1"/>
    <col min="4" max="33" width="12.625" style="79" customWidth="1"/>
    <col min="34" max="42" width="12.875" style="79" customWidth="1"/>
    <col min="43" max="45" width="9.625" style="1" customWidth="1"/>
    <col min="46" max="16384" width="9" style="1"/>
  </cols>
  <sheetData>
    <row r="1" spans="1:42" ht="21" customHeight="1">
      <c r="A1" s="10" t="s">
        <v>481</v>
      </c>
      <c r="B1" s="10"/>
      <c r="C1" s="10"/>
      <c r="AH1" s="1"/>
      <c r="AI1" s="1"/>
      <c r="AJ1" s="1"/>
      <c r="AK1" s="1"/>
      <c r="AL1" s="1"/>
      <c r="AM1" s="1"/>
      <c r="AN1" s="1"/>
      <c r="AO1" s="1"/>
      <c r="AP1" s="1"/>
    </row>
    <row r="2" spans="1:42">
      <c r="I2" s="104"/>
      <c r="L2" s="104"/>
      <c r="O2" s="104"/>
      <c r="R2" s="104"/>
      <c r="U2" s="104"/>
      <c r="X2" s="104"/>
      <c r="AA2" s="104"/>
      <c r="AD2" s="104" t="s">
        <v>511</v>
      </c>
      <c r="AG2" s="104"/>
      <c r="AJ2" s="104"/>
      <c r="AM2" s="104"/>
    </row>
    <row r="3" spans="1:42" ht="18" customHeight="1">
      <c r="B3" s="1721"/>
      <c r="C3" s="1722"/>
      <c r="D3" s="1725" t="s">
        <v>87</v>
      </c>
      <c r="E3" s="1726"/>
      <c r="F3" s="1727"/>
      <c r="G3" s="1725" t="s">
        <v>239</v>
      </c>
      <c r="H3" s="1726"/>
      <c r="I3" s="1727"/>
      <c r="J3" s="1725" t="s">
        <v>501</v>
      </c>
      <c r="K3" s="1726"/>
      <c r="L3" s="1727"/>
      <c r="M3" s="1725" t="s">
        <v>512</v>
      </c>
      <c r="N3" s="1726"/>
      <c r="O3" s="1727"/>
      <c r="P3" s="1725" t="s">
        <v>532</v>
      </c>
      <c r="Q3" s="1726"/>
      <c r="R3" s="1727"/>
      <c r="S3" s="1725" t="s">
        <v>538</v>
      </c>
      <c r="T3" s="1726"/>
      <c r="U3" s="1727"/>
      <c r="V3" s="1725" t="s">
        <v>554</v>
      </c>
      <c r="W3" s="1726"/>
      <c r="X3" s="1727"/>
      <c r="Y3" s="1725" t="s">
        <v>604</v>
      </c>
      <c r="Z3" s="1726"/>
      <c r="AA3" s="1727"/>
      <c r="AB3" s="1725" t="s">
        <v>605</v>
      </c>
      <c r="AC3" s="1726"/>
      <c r="AD3" s="1727"/>
      <c r="AE3" s="1711"/>
      <c r="AF3" s="1711"/>
      <c r="AG3" s="1711"/>
      <c r="AH3" s="1711"/>
      <c r="AI3" s="1711"/>
      <c r="AJ3" s="1711"/>
      <c r="AK3" s="1711"/>
      <c r="AL3" s="1711"/>
      <c r="AM3" s="1711"/>
      <c r="AN3" s="1711"/>
      <c r="AO3" s="1711"/>
      <c r="AP3" s="1711"/>
    </row>
    <row r="4" spans="1:42" ht="17.25" customHeight="1">
      <c r="B4" s="1715"/>
      <c r="C4" s="1716"/>
      <c r="D4" s="1728"/>
      <c r="E4" s="1729"/>
      <c r="F4" s="1730"/>
      <c r="G4" s="1728"/>
      <c r="H4" s="1729"/>
      <c r="I4" s="1730"/>
      <c r="J4" s="1728"/>
      <c r="K4" s="1729"/>
      <c r="L4" s="1730"/>
      <c r="M4" s="1728"/>
      <c r="N4" s="1729"/>
      <c r="O4" s="1730"/>
      <c r="P4" s="1728"/>
      <c r="Q4" s="1729"/>
      <c r="R4" s="1730"/>
      <c r="S4" s="1728"/>
      <c r="T4" s="1729"/>
      <c r="U4" s="1730"/>
      <c r="V4" s="1728"/>
      <c r="W4" s="1729"/>
      <c r="X4" s="1730"/>
      <c r="Y4" s="1728"/>
      <c r="Z4" s="1729"/>
      <c r="AA4" s="1730"/>
      <c r="AB4" s="1728"/>
      <c r="AC4" s="1729"/>
      <c r="AD4" s="1730"/>
      <c r="AE4" s="1711"/>
      <c r="AF4" s="1711"/>
      <c r="AG4" s="1711"/>
      <c r="AH4" s="1711"/>
      <c r="AI4" s="1711"/>
      <c r="AJ4" s="1711"/>
      <c r="AK4" s="1711"/>
      <c r="AL4" s="1711"/>
      <c r="AM4" s="1711"/>
      <c r="AN4" s="1711"/>
      <c r="AO4" s="1711"/>
      <c r="AP4" s="1711"/>
    </row>
    <row r="5" spans="1:42" ht="53.25" customHeight="1">
      <c r="B5" s="1723"/>
      <c r="C5" s="1724"/>
      <c r="D5" s="105" t="s">
        <v>219</v>
      </c>
      <c r="E5" s="106" t="s">
        <v>220</v>
      </c>
      <c r="F5" s="107" t="s">
        <v>5</v>
      </c>
      <c r="G5" s="105" t="s">
        <v>219</v>
      </c>
      <c r="H5" s="106" t="s">
        <v>220</v>
      </c>
      <c r="I5" s="107" t="s">
        <v>5</v>
      </c>
      <c r="J5" s="105" t="s">
        <v>219</v>
      </c>
      <c r="K5" s="106" t="s">
        <v>220</v>
      </c>
      <c r="L5" s="107" t="s">
        <v>5</v>
      </c>
      <c r="M5" s="105" t="s">
        <v>219</v>
      </c>
      <c r="N5" s="106" t="s">
        <v>220</v>
      </c>
      <c r="O5" s="107" t="s">
        <v>5</v>
      </c>
      <c r="P5" s="105" t="s">
        <v>219</v>
      </c>
      <c r="Q5" s="106" t="s">
        <v>220</v>
      </c>
      <c r="R5" s="107" t="s">
        <v>5</v>
      </c>
      <c r="S5" s="105" t="s">
        <v>219</v>
      </c>
      <c r="T5" s="106" t="s">
        <v>220</v>
      </c>
      <c r="U5" s="107" t="s">
        <v>5</v>
      </c>
      <c r="V5" s="105" t="s">
        <v>219</v>
      </c>
      <c r="W5" s="106" t="s">
        <v>220</v>
      </c>
      <c r="X5" s="107" t="s">
        <v>5</v>
      </c>
      <c r="Y5" s="105" t="s">
        <v>219</v>
      </c>
      <c r="Z5" s="106" t="s">
        <v>220</v>
      </c>
      <c r="AA5" s="107" t="s">
        <v>5</v>
      </c>
      <c r="AB5" s="105" t="s">
        <v>219</v>
      </c>
      <c r="AC5" s="106" t="s">
        <v>220</v>
      </c>
      <c r="AD5" s="107" t="s">
        <v>5</v>
      </c>
      <c r="AE5" s="1330"/>
      <c r="AF5" s="1331"/>
      <c r="AG5" s="1332"/>
      <c r="AH5" s="1330"/>
      <c r="AI5" s="1331"/>
      <c r="AJ5" s="1332"/>
      <c r="AK5" s="1330"/>
      <c r="AL5" s="1331"/>
      <c r="AM5" s="1332"/>
      <c r="AN5" s="1330"/>
      <c r="AO5" s="1331"/>
      <c r="AP5" s="1332"/>
    </row>
    <row r="6" spans="1:42" ht="26.25" customHeight="1">
      <c r="B6" s="1719" t="s">
        <v>222</v>
      </c>
      <c r="C6" s="1720"/>
      <c r="D6" s="110">
        <v>91</v>
      </c>
      <c r="E6" s="108">
        <v>33</v>
      </c>
      <c r="F6" s="109">
        <v>124</v>
      </c>
      <c r="G6" s="110">
        <v>72</v>
      </c>
      <c r="H6" s="108">
        <v>25</v>
      </c>
      <c r="I6" s="109">
        <v>97</v>
      </c>
      <c r="J6" s="110">
        <v>72</v>
      </c>
      <c r="K6" s="108">
        <v>21</v>
      </c>
      <c r="L6" s="109">
        <v>93</v>
      </c>
      <c r="M6" s="110">
        <v>67</v>
      </c>
      <c r="N6" s="108">
        <v>27</v>
      </c>
      <c r="O6" s="109">
        <v>94</v>
      </c>
      <c r="P6" s="110">
        <v>68</v>
      </c>
      <c r="Q6" s="108">
        <v>31</v>
      </c>
      <c r="R6" s="109">
        <v>99</v>
      </c>
      <c r="S6" s="110">
        <v>68</v>
      </c>
      <c r="T6" s="108">
        <v>32</v>
      </c>
      <c r="U6" s="109">
        <v>100</v>
      </c>
      <c r="V6" s="110">
        <v>73</v>
      </c>
      <c r="W6" s="108">
        <v>33</v>
      </c>
      <c r="X6" s="109">
        <v>106</v>
      </c>
      <c r="Y6" s="264">
        <v>86</v>
      </c>
      <c r="Z6" s="265">
        <v>39</v>
      </c>
      <c r="AA6" s="266">
        <v>125</v>
      </c>
      <c r="AB6" s="1333">
        <v>73</v>
      </c>
      <c r="AC6" s="265">
        <v>40</v>
      </c>
      <c r="AD6" s="266">
        <v>113</v>
      </c>
      <c r="AE6" s="1321"/>
      <c r="AF6" s="1321"/>
      <c r="AG6" s="1321"/>
      <c r="AH6" s="1321"/>
      <c r="AI6" s="1321"/>
      <c r="AJ6" s="1321"/>
      <c r="AK6" s="1321"/>
      <c r="AL6" s="1321"/>
      <c r="AM6" s="1321"/>
      <c r="AN6" s="1321"/>
      <c r="AO6" s="1321"/>
      <c r="AP6" s="1321"/>
    </row>
    <row r="7" spans="1:42" ht="26.25" customHeight="1" thickBot="1">
      <c r="B7" s="1715" t="s">
        <v>223</v>
      </c>
      <c r="C7" s="1716"/>
      <c r="D7" s="113">
        <v>226</v>
      </c>
      <c r="E7" s="111">
        <v>98</v>
      </c>
      <c r="F7" s="112">
        <v>324</v>
      </c>
      <c r="G7" s="113">
        <v>120</v>
      </c>
      <c r="H7" s="111">
        <v>50</v>
      </c>
      <c r="I7" s="112">
        <v>170</v>
      </c>
      <c r="J7" s="113">
        <v>111</v>
      </c>
      <c r="K7" s="111">
        <v>46</v>
      </c>
      <c r="L7" s="112">
        <v>157</v>
      </c>
      <c r="M7" s="113">
        <v>118</v>
      </c>
      <c r="N7" s="111">
        <v>43</v>
      </c>
      <c r="O7" s="112">
        <v>161</v>
      </c>
      <c r="P7" s="113">
        <v>121</v>
      </c>
      <c r="Q7" s="111">
        <v>44</v>
      </c>
      <c r="R7" s="112">
        <v>165</v>
      </c>
      <c r="S7" s="113">
        <v>123</v>
      </c>
      <c r="T7" s="111">
        <v>46</v>
      </c>
      <c r="U7" s="112">
        <v>169</v>
      </c>
      <c r="V7" s="113">
        <v>116</v>
      </c>
      <c r="W7" s="111">
        <v>44</v>
      </c>
      <c r="X7" s="112">
        <v>160</v>
      </c>
      <c r="Y7" s="267">
        <v>214</v>
      </c>
      <c r="Z7" s="267">
        <v>91</v>
      </c>
      <c r="AA7" s="269">
        <v>305</v>
      </c>
      <c r="AB7" s="1334">
        <v>108</v>
      </c>
      <c r="AC7" s="267">
        <v>42</v>
      </c>
      <c r="AD7" s="269">
        <v>150</v>
      </c>
      <c r="AE7" s="1321"/>
      <c r="AF7" s="1321"/>
      <c r="AG7" s="1321"/>
      <c r="AH7" s="1321"/>
      <c r="AI7" s="1321"/>
      <c r="AJ7" s="1321"/>
      <c r="AK7" s="1321"/>
      <c r="AL7" s="1321"/>
      <c r="AM7" s="1321"/>
      <c r="AN7" s="1321"/>
      <c r="AO7" s="1321"/>
      <c r="AP7" s="1321"/>
    </row>
    <row r="8" spans="1:42" ht="26.25" customHeight="1" thickTop="1">
      <c r="B8" s="1717" t="s">
        <v>5</v>
      </c>
      <c r="C8" s="1718"/>
      <c r="D8" s="116">
        <v>317</v>
      </c>
      <c r="E8" s="114">
        <v>131</v>
      </c>
      <c r="F8" s="115">
        <v>448</v>
      </c>
      <c r="G8" s="116">
        <v>192</v>
      </c>
      <c r="H8" s="114">
        <v>75</v>
      </c>
      <c r="I8" s="115">
        <v>267</v>
      </c>
      <c r="J8" s="116">
        <v>183</v>
      </c>
      <c r="K8" s="114">
        <v>67</v>
      </c>
      <c r="L8" s="115">
        <v>250</v>
      </c>
      <c r="M8" s="116">
        <v>185</v>
      </c>
      <c r="N8" s="114">
        <v>70</v>
      </c>
      <c r="O8" s="115">
        <v>255</v>
      </c>
      <c r="P8" s="116">
        <v>189</v>
      </c>
      <c r="Q8" s="114">
        <v>75</v>
      </c>
      <c r="R8" s="115">
        <v>264</v>
      </c>
      <c r="S8" s="116">
        <v>191</v>
      </c>
      <c r="T8" s="114">
        <v>78</v>
      </c>
      <c r="U8" s="115">
        <v>269</v>
      </c>
      <c r="V8" s="116">
        <v>189</v>
      </c>
      <c r="W8" s="114">
        <v>77</v>
      </c>
      <c r="X8" s="115">
        <v>266</v>
      </c>
      <c r="Y8" s="270">
        <v>300</v>
      </c>
      <c r="Z8" s="271">
        <v>130</v>
      </c>
      <c r="AA8" s="272">
        <v>430</v>
      </c>
      <c r="AB8" s="1262">
        <v>181</v>
      </c>
      <c r="AC8" s="271">
        <v>82</v>
      </c>
      <c r="AD8" s="272">
        <v>263</v>
      </c>
      <c r="AE8" s="1321"/>
      <c r="AF8" s="1321"/>
      <c r="AG8" s="1321"/>
      <c r="AH8" s="1321"/>
      <c r="AI8" s="1321"/>
      <c r="AJ8" s="1321"/>
      <c r="AK8" s="1321"/>
      <c r="AL8" s="1321"/>
      <c r="AM8" s="1321"/>
      <c r="AN8" s="1321"/>
      <c r="AO8" s="1321"/>
      <c r="AP8" s="1321"/>
    </row>
    <row r="9" spans="1:42" ht="26.25" customHeight="1">
      <c r="B9" s="1335"/>
      <c r="C9" s="1335"/>
      <c r="D9" s="1336"/>
      <c r="E9" s="1336"/>
      <c r="F9" s="1336"/>
      <c r="G9" s="1336"/>
      <c r="H9" s="1336"/>
      <c r="I9" s="1336"/>
      <c r="J9" s="1336"/>
      <c r="K9" s="1336"/>
      <c r="L9" s="1336"/>
      <c r="M9" s="1336"/>
      <c r="N9" s="1336"/>
      <c r="O9" s="1336"/>
      <c r="P9" s="18"/>
      <c r="Q9" s="18"/>
      <c r="R9" s="18"/>
      <c r="S9" s="18"/>
      <c r="T9" s="18"/>
      <c r="U9" s="18"/>
      <c r="V9" s="18"/>
      <c r="W9" s="18"/>
      <c r="X9" s="18"/>
      <c r="Y9" s="1321"/>
      <c r="Z9" s="1321"/>
      <c r="AA9" s="1321"/>
      <c r="AB9" s="1321"/>
      <c r="AC9" s="1321"/>
      <c r="AD9" s="1321"/>
      <c r="AE9" s="1321"/>
      <c r="AF9" s="1321"/>
      <c r="AG9" s="1321"/>
      <c r="AH9" s="1321"/>
      <c r="AI9" s="1321"/>
      <c r="AJ9" s="1321"/>
      <c r="AK9" s="1321"/>
      <c r="AL9" s="1321"/>
      <c r="AM9" s="1321"/>
      <c r="AN9" s="1321"/>
      <c r="AO9" s="1321"/>
      <c r="AP9" s="1321"/>
    </row>
    <row r="10" spans="1:42" ht="18" customHeight="1">
      <c r="B10" s="1721"/>
      <c r="C10" s="1722"/>
      <c r="D10" s="1725" t="s">
        <v>639</v>
      </c>
      <c r="E10" s="1726"/>
      <c r="F10" s="1727"/>
      <c r="G10" s="1725" t="s">
        <v>676</v>
      </c>
      <c r="H10" s="1726"/>
      <c r="I10" s="1727"/>
      <c r="J10" s="1725" t="s">
        <v>681</v>
      </c>
      <c r="K10" s="1726"/>
      <c r="L10" s="1727"/>
      <c r="M10" s="1725" t="s">
        <v>686</v>
      </c>
      <c r="N10" s="1726"/>
      <c r="O10" s="1727"/>
      <c r="P10" s="1711"/>
      <c r="Q10" s="1711"/>
      <c r="R10" s="1711"/>
      <c r="S10" s="1711"/>
      <c r="T10" s="1711"/>
      <c r="U10" s="1711"/>
      <c r="V10" s="1711"/>
      <c r="W10" s="1711"/>
      <c r="X10" s="1711"/>
      <c r="Y10" s="1711"/>
      <c r="Z10" s="1711"/>
      <c r="AA10" s="1711"/>
      <c r="AB10" s="1711"/>
      <c r="AC10" s="1711"/>
      <c r="AD10" s="1711"/>
      <c r="AE10" s="1711"/>
      <c r="AF10" s="1711"/>
      <c r="AG10" s="1711"/>
      <c r="AH10" s="1711"/>
      <c r="AI10" s="1711"/>
      <c r="AJ10" s="1711"/>
      <c r="AK10" s="1711"/>
      <c r="AL10" s="1711"/>
      <c r="AM10" s="1711"/>
      <c r="AN10" s="1711"/>
      <c r="AO10" s="1711"/>
      <c r="AP10" s="1711"/>
    </row>
    <row r="11" spans="1:42" ht="17.25" customHeight="1">
      <c r="B11" s="1715"/>
      <c r="C11" s="1716"/>
      <c r="D11" s="1728"/>
      <c r="E11" s="1729"/>
      <c r="F11" s="1730"/>
      <c r="G11" s="1728"/>
      <c r="H11" s="1729"/>
      <c r="I11" s="1730"/>
      <c r="J11" s="1728"/>
      <c r="K11" s="1729"/>
      <c r="L11" s="1730"/>
      <c r="M11" s="1728"/>
      <c r="N11" s="1729"/>
      <c r="O11" s="1730"/>
      <c r="P11" s="1711"/>
      <c r="Q11" s="1711"/>
      <c r="R11" s="1711"/>
      <c r="S11" s="1711"/>
      <c r="T11" s="1711"/>
      <c r="U11" s="1711"/>
      <c r="V11" s="1711"/>
      <c r="W11" s="1711"/>
      <c r="X11" s="1711"/>
      <c r="Y11" s="1711"/>
      <c r="Z11" s="1711"/>
      <c r="AA11" s="1711"/>
      <c r="AB11" s="1711"/>
      <c r="AC11" s="1711"/>
      <c r="AD11" s="1711"/>
      <c r="AE11" s="1711"/>
      <c r="AF11" s="1711"/>
      <c r="AG11" s="1711"/>
      <c r="AH11" s="1711"/>
      <c r="AI11" s="1711"/>
      <c r="AJ11" s="1711"/>
      <c r="AK11" s="1711"/>
      <c r="AL11" s="1711"/>
      <c r="AM11" s="1711"/>
      <c r="AN11" s="1711"/>
      <c r="AO11" s="1711"/>
      <c r="AP11" s="1711"/>
    </row>
    <row r="12" spans="1:42" ht="53.25" customHeight="1">
      <c r="B12" s="1723"/>
      <c r="C12" s="1724"/>
      <c r="D12" s="105" t="s">
        <v>219</v>
      </c>
      <c r="E12" s="106" t="s">
        <v>220</v>
      </c>
      <c r="F12" s="107" t="s">
        <v>5</v>
      </c>
      <c r="G12" s="105" t="s">
        <v>219</v>
      </c>
      <c r="H12" s="106" t="s">
        <v>220</v>
      </c>
      <c r="I12" s="107" t="s">
        <v>5</v>
      </c>
      <c r="J12" s="105" t="s">
        <v>219</v>
      </c>
      <c r="K12" s="106" t="s">
        <v>220</v>
      </c>
      <c r="L12" s="107" t="s">
        <v>5</v>
      </c>
      <c r="M12" s="105" t="s">
        <v>219</v>
      </c>
      <c r="N12" s="106" t="s">
        <v>220</v>
      </c>
      <c r="O12" s="107" t="s">
        <v>5</v>
      </c>
      <c r="P12" s="1330"/>
      <c r="Q12" s="1331"/>
      <c r="R12" s="1332"/>
      <c r="S12" s="1330"/>
      <c r="T12" s="1331"/>
      <c r="U12" s="1332"/>
      <c r="V12" s="1330"/>
      <c r="W12" s="1331"/>
      <c r="X12" s="1332"/>
      <c r="Y12" s="1330"/>
      <c r="Z12" s="1331"/>
      <c r="AA12" s="1332"/>
      <c r="AB12" s="1330"/>
      <c r="AC12" s="1331"/>
      <c r="AD12" s="1332"/>
      <c r="AE12" s="1330"/>
      <c r="AF12" s="1331"/>
      <c r="AG12" s="1332"/>
      <c r="AH12" s="1330"/>
      <c r="AI12" s="1331"/>
      <c r="AJ12" s="1332"/>
      <c r="AK12" s="1330"/>
      <c r="AL12" s="1331"/>
      <c r="AM12" s="1332"/>
      <c r="AN12" s="1330"/>
      <c r="AO12" s="1331"/>
      <c r="AP12" s="1332"/>
    </row>
    <row r="13" spans="1:42" ht="26.25" customHeight="1">
      <c r="B13" s="1719" t="s">
        <v>222</v>
      </c>
      <c r="C13" s="1720"/>
      <c r="D13" s="264">
        <v>70</v>
      </c>
      <c r="E13" s="265">
        <v>42</v>
      </c>
      <c r="F13" s="266">
        <v>112</v>
      </c>
      <c r="G13" s="264">
        <v>73</v>
      </c>
      <c r="H13" s="265">
        <v>38</v>
      </c>
      <c r="I13" s="266">
        <v>111</v>
      </c>
      <c r="J13" s="264">
        <v>74</v>
      </c>
      <c r="K13" s="265">
        <v>32</v>
      </c>
      <c r="L13" s="266">
        <f>J13+K13</f>
        <v>106</v>
      </c>
      <c r="M13" s="264">
        <v>68</v>
      </c>
      <c r="N13" s="265">
        <v>32</v>
      </c>
      <c r="O13" s="266">
        <v>100</v>
      </c>
      <c r="P13" s="18"/>
      <c r="Q13" s="18"/>
      <c r="R13" s="18"/>
      <c r="S13" s="18"/>
      <c r="T13" s="18"/>
      <c r="U13" s="18"/>
      <c r="V13" s="18"/>
      <c r="W13" s="18"/>
      <c r="X13" s="18"/>
      <c r="Y13" s="1321"/>
      <c r="Z13" s="1321"/>
      <c r="AA13" s="1321"/>
      <c r="AB13" s="1321"/>
      <c r="AC13" s="1321"/>
      <c r="AD13" s="1321"/>
      <c r="AE13" s="1321"/>
      <c r="AF13" s="1321"/>
      <c r="AG13" s="1321"/>
      <c r="AH13" s="1321"/>
      <c r="AI13" s="1321"/>
      <c r="AJ13" s="1321"/>
      <c r="AK13" s="1321"/>
      <c r="AL13" s="1321"/>
      <c r="AM13" s="1321"/>
      <c r="AN13" s="1321"/>
      <c r="AO13" s="1321"/>
      <c r="AP13" s="1321"/>
    </row>
    <row r="14" spans="1:42" ht="26.25" customHeight="1" thickBot="1">
      <c r="B14" s="1715" t="s">
        <v>223</v>
      </c>
      <c r="C14" s="1716"/>
      <c r="D14" s="267">
        <v>109</v>
      </c>
      <c r="E14" s="267">
        <v>43</v>
      </c>
      <c r="F14" s="269">
        <v>152</v>
      </c>
      <c r="G14" s="267">
        <v>102</v>
      </c>
      <c r="H14" s="267">
        <v>44</v>
      </c>
      <c r="I14" s="269">
        <v>146</v>
      </c>
      <c r="J14" s="267">
        <v>104</v>
      </c>
      <c r="K14" s="267">
        <v>44</v>
      </c>
      <c r="L14" s="269">
        <f>J14+K14</f>
        <v>148</v>
      </c>
      <c r="M14" s="267">
        <v>107</v>
      </c>
      <c r="N14" s="267">
        <v>40</v>
      </c>
      <c r="O14" s="269">
        <v>147</v>
      </c>
      <c r="P14" s="18"/>
      <c r="Q14" s="18"/>
      <c r="R14" s="18"/>
      <c r="S14" s="18"/>
      <c r="T14" s="18"/>
      <c r="U14" s="18"/>
      <c r="V14" s="18"/>
      <c r="W14" s="18"/>
      <c r="X14" s="18"/>
      <c r="Y14" s="1321"/>
      <c r="Z14" s="1321"/>
      <c r="AA14" s="1321"/>
      <c r="AB14" s="1321"/>
      <c r="AC14" s="1321"/>
      <c r="AD14" s="1321"/>
      <c r="AE14" s="1321"/>
      <c r="AF14" s="1321"/>
      <c r="AG14" s="1321"/>
      <c r="AH14" s="1321"/>
      <c r="AI14" s="1321"/>
      <c r="AJ14" s="1321"/>
      <c r="AK14" s="1321"/>
      <c r="AL14" s="1321"/>
      <c r="AM14" s="1321"/>
      <c r="AN14" s="1321"/>
      <c r="AO14" s="1321"/>
      <c r="AP14" s="1321"/>
    </row>
    <row r="15" spans="1:42" ht="26.25" customHeight="1" thickTop="1">
      <c r="B15" s="1717" t="s">
        <v>5</v>
      </c>
      <c r="C15" s="1718"/>
      <c r="D15" s="270">
        <v>179</v>
      </c>
      <c r="E15" s="271">
        <v>85</v>
      </c>
      <c r="F15" s="272">
        <v>264</v>
      </c>
      <c r="G15" s="270">
        <v>175</v>
      </c>
      <c r="H15" s="271">
        <v>82</v>
      </c>
      <c r="I15" s="272">
        <v>257</v>
      </c>
      <c r="J15" s="270">
        <f>SUM(J13:J14)</f>
        <v>178</v>
      </c>
      <c r="K15" s="271">
        <f>SUM(K13:K14)</f>
        <v>76</v>
      </c>
      <c r="L15" s="272">
        <f>L13+L14</f>
        <v>254</v>
      </c>
      <c r="M15" s="1262">
        <v>175</v>
      </c>
      <c r="N15" s="271">
        <v>72</v>
      </c>
      <c r="O15" s="272">
        <v>247</v>
      </c>
      <c r="P15" s="18"/>
      <c r="Q15" s="18"/>
      <c r="R15" s="18"/>
      <c r="S15" s="18"/>
      <c r="T15" s="18"/>
      <c r="U15" s="18"/>
      <c r="V15" s="18"/>
      <c r="W15" s="18"/>
      <c r="X15" s="18"/>
      <c r="Y15" s="1321"/>
      <c r="Z15" s="1321"/>
      <c r="AA15" s="1321"/>
      <c r="AB15" s="1321"/>
      <c r="AC15" s="1321"/>
      <c r="AD15" s="1321"/>
      <c r="AE15" s="1321"/>
      <c r="AF15" s="1321"/>
      <c r="AG15" s="1321"/>
      <c r="AH15" s="1321"/>
      <c r="AI15" s="1321"/>
      <c r="AJ15" s="1321"/>
      <c r="AK15" s="1321"/>
      <c r="AL15" s="1321"/>
      <c r="AM15" s="1321"/>
      <c r="AN15" s="1321"/>
      <c r="AO15" s="1321"/>
      <c r="AP15" s="1321"/>
    </row>
    <row r="16" spans="1:42" ht="26.25" customHeight="1">
      <c r="B16" s="1761" t="s">
        <v>616</v>
      </c>
      <c r="C16" s="1761"/>
      <c r="D16" s="1761"/>
      <c r="E16" s="1761"/>
      <c r="F16" s="1761"/>
      <c r="G16" s="1761"/>
      <c r="H16" s="1761"/>
      <c r="I16" s="1761"/>
      <c r="J16" s="1761"/>
      <c r="K16" s="1761"/>
      <c r="L16" s="1761"/>
      <c r="M16" s="1761"/>
      <c r="N16" s="1761"/>
      <c r="O16" s="1761"/>
      <c r="P16" s="1760"/>
      <c r="Q16" s="1760"/>
      <c r="R16" s="1760"/>
      <c r="S16" s="1760"/>
      <c r="T16" s="1760"/>
      <c r="U16" s="1760"/>
      <c r="V16" s="1760"/>
      <c r="W16" s="1760"/>
      <c r="X16" s="1760"/>
      <c r="Y16" s="1760"/>
      <c r="Z16" s="1760"/>
      <c r="AA16" s="1760"/>
      <c r="AB16" s="18"/>
      <c r="AC16" s="18"/>
      <c r="AD16" s="18"/>
      <c r="AE16" s="18"/>
      <c r="AF16" s="18"/>
      <c r="AG16" s="18"/>
      <c r="AH16" s="1"/>
      <c r="AI16" s="1"/>
      <c r="AJ16" s="1"/>
      <c r="AK16" s="1"/>
      <c r="AL16" s="1"/>
      <c r="AM16" s="1"/>
      <c r="AN16" s="1"/>
      <c r="AO16" s="1"/>
      <c r="AP16" s="1"/>
    </row>
    <row r="17" spans="1:42" ht="21" customHeight="1">
      <c r="B17" s="1760" t="s">
        <v>617</v>
      </c>
      <c r="C17" s="1760"/>
      <c r="D17" s="1760"/>
      <c r="E17" s="1760"/>
      <c r="F17" s="1760"/>
      <c r="G17" s="1760"/>
      <c r="H17" s="1760"/>
      <c r="I17" s="1760"/>
      <c r="J17" s="1760"/>
      <c r="K17" s="1760"/>
      <c r="L17" s="1760"/>
      <c r="M17" s="1760"/>
      <c r="N17" s="1760"/>
      <c r="O17" s="1760"/>
      <c r="P17" s="1760"/>
      <c r="Q17" s="1760"/>
      <c r="R17" s="1760"/>
      <c r="S17" s="1760"/>
      <c r="T17" s="1760"/>
      <c r="U17" s="1760"/>
      <c r="V17" s="1760"/>
      <c r="W17" s="1760"/>
      <c r="X17" s="1760"/>
      <c r="Y17" s="1760"/>
      <c r="Z17" s="1760"/>
      <c r="AA17" s="1760"/>
      <c r="AH17" s="1"/>
      <c r="AI17" s="1"/>
      <c r="AJ17" s="1"/>
      <c r="AK17" s="1"/>
      <c r="AL17" s="1"/>
      <c r="AM17" s="1"/>
      <c r="AN17" s="1"/>
      <c r="AO17" s="1"/>
      <c r="AP17" s="1"/>
    </row>
    <row r="18" spans="1:42" ht="21" customHeight="1">
      <c r="C18" s="658"/>
      <c r="D18" s="658"/>
      <c r="E18" s="658"/>
      <c r="F18" s="658"/>
      <c r="G18" s="658"/>
      <c r="H18" s="658"/>
      <c r="I18" s="658"/>
      <c r="J18" s="658"/>
      <c r="K18" s="658"/>
      <c r="L18" s="658"/>
      <c r="M18" s="658"/>
      <c r="N18" s="658"/>
      <c r="O18" s="658"/>
      <c r="P18" s="658"/>
      <c r="Q18" s="658"/>
      <c r="R18" s="658"/>
      <c r="S18" s="658"/>
      <c r="AH18" s="1"/>
      <c r="AI18" s="1"/>
      <c r="AJ18" s="1"/>
      <c r="AK18" s="1"/>
      <c r="AL18" s="1"/>
      <c r="AM18" s="1"/>
      <c r="AN18" s="1"/>
      <c r="AO18" s="1"/>
      <c r="AP18" s="1"/>
    </row>
    <row r="19" spans="1:42" ht="21" customHeight="1">
      <c r="A19" s="10" t="s">
        <v>482</v>
      </c>
      <c r="B19" s="10"/>
      <c r="C19" s="10"/>
      <c r="AH19" s="1"/>
      <c r="AI19" s="1"/>
      <c r="AJ19" s="1"/>
      <c r="AK19" s="1"/>
      <c r="AL19" s="1"/>
      <c r="AM19" s="1"/>
      <c r="AN19" s="1"/>
      <c r="AO19" s="1"/>
      <c r="AP19" s="1"/>
    </row>
    <row r="20" spans="1:42">
      <c r="X20" s="104"/>
      <c r="AA20" s="104"/>
      <c r="AD20" s="104"/>
      <c r="AG20" s="104" t="s">
        <v>511</v>
      </c>
      <c r="AH20" s="1"/>
      <c r="AI20" s="1"/>
      <c r="AJ20" s="55"/>
      <c r="AK20" s="1"/>
      <c r="AL20" s="1"/>
      <c r="AM20" s="55"/>
      <c r="AN20" s="1"/>
      <c r="AO20" s="1"/>
      <c r="AP20" s="55"/>
    </row>
    <row r="21" spans="1:42" ht="18" customHeight="1">
      <c r="B21" s="1721"/>
      <c r="C21" s="1722"/>
      <c r="D21" s="1725" t="s">
        <v>211</v>
      </c>
      <c r="E21" s="1726"/>
      <c r="F21" s="1727"/>
      <c r="G21" s="1725" t="s">
        <v>212</v>
      </c>
      <c r="H21" s="1726"/>
      <c r="I21" s="1727"/>
      <c r="J21" s="1725" t="s">
        <v>213</v>
      </c>
      <c r="K21" s="1726"/>
      <c r="L21" s="1727"/>
      <c r="M21" s="1725" t="s">
        <v>214</v>
      </c>
      <c r="N21" s="1726"/>
      <c r="O21" s="1727"/>
      <c r="P21" s="1725" t="s">
        <v>14</v>
      </c>
      <c r="Q21" s="1726"/>
      <c r="R21" s="1727"/>
      <c r="S21" s="1725" t="s">
        <v>215</v>
      </c>
      <c r="T21" s="1726"/>
      <c r="U21" s="1727"/>
      <c r="V21" s="1725" t="s">
        <v>216</v>
      </c>
      <c r="W21" s="1726"/>
      <c r="X21" s="1727"/>
      <c r="Y21" s="1725" t="s">
        <v>217</v>
      </c>
      <c r="Z21" s="1726"/>
      <c r="AA21" s="1727"/>
      <c r="AB21" s="1725" t="s">
        <v>218</v>
      </c>
      <c r="AC21" s="1726"/>
      <c r="AD21" s="1727"/>
      <c r="AE21" s="1725" t="s">
        <v>87</v>
      </c>
      <c r="AF21" s="1726"/>
      <c r="AG21" s="1727"/>
      <c r="AH21" s="1"/>
      <c r="AI21" s="1"/>
      <c r="AJ21" s="1"/>
      <c r="AK21" s="1"/>
      <c r="AL21" s="1"/>
      <c r="AM21" s="1"/>
      <c r="AN21" s="1"/>
      <c r="AO21" s="1"/>
      <c r="AP21" s="1"/>
    </row>
    <row r="22" spans="1:42" ht="17.25" customHeight="1">
      <c r="B22" s="1715"/>
      <c r="C22" s="1716"/>
      <c r="D22" s="1728"/>
      <c r="E22" s="1729"/>
      <c r="F22" s="1730"/>
      <c r="G22" s="1728"/>
      <c r="H22" s="1729"/>
      <c r="I22" s="1730"/>
      <c r="J22" s="1728"/>
      <c r="K22" s="1729"/>
      <c r="L22" s="1730"/>
      <c r="M22" s="1728"/>
      <c r="N22" s="1729"/>
      <c r="O22" s="1730"/>
      <c r="P22" s="1728"/>
      <c r="Q22" s="1729"/>
      <c r="R22" s="1730"/>
      <c r="S22" s="1728"/>
      <c r="T22" s="1729"/>
      <c r="U22" s="1730"/>
      <c r="V22" s="1728"/>
      <c r="W22" s="1729"/>
      <c r="X22" s="1730"/>
      <c r="Y22" s="1728"/>
      <c r="Z22" s="1729"/>
      <c r="AA22" s="1730"/>
      <c r="AB22" s="1728"/>
      <c r="AC22" s="1729"/>
      <c r="AD22" s="1730"/>
      <c r="AE22" s="1728"/>
      <c r="AF22" s="1729"/>
      <c r="AG22" s="1730"/>
      <c r="AH22" s="1"/>
      <c r="AI22" s="1"/>
      <c r="AJ22" s="1"/>
      <c r="AK22" s="1"/>
      <c r="AL22" s="1"/>
      <c r="AM22" s="1"/>
      <c r="AN22" s="1"/>
      <c r="AO22" s="1"/>
      <c r="AP22" s="1"/>
    </row>
    <row r="23" spans="1:42" ht="53.25" customHeight="1">
      <c r="B23" s="1723"/>
      <c r="C23" s="1724"/>
      <c r="D23" s="105" t="s">
        <v>219</v>
      </c>
      <c r="E23" s="106" t="s">
        <v>220</v>
      </c>
      <c r="F23" s="107" t="s">
        <v>221</v>
      </c>
      <c r="G23" s="105" t="s">
        <v>219</v>
      </c>
      <c r="H23" s="106" t="s">
        <v>220</v>
      </c>
      <c r="I23" s="107" t="s">
        <v>221</v>
      </c>
      <c r="J23" s="105" t="s">
        <v>219</v>
      </c>
      <c r="K23" s="106" t="s">
        <v>220</v>
      </c>
      <c r="L23" s="107" t="s">
        <v>221</v>
      </c>
      <c r="M23" s="105" t="s">
        <v>219</v>
      </c>
      <c r="N23" s="106" t="s">
        <v>220</v>
      </c>
      <c r="O23" s="107" t="s">
        <v>221</v>
      </c>
      <c r="P23" s="105" t="s">
        <v>219</v>
      </c>
      <c r="Q23" s="106" t="s">
        <v>220</v>
      </c>
      <c r="R23" s="107" t="s">
        <v>221</v>
      </c>
      <c r="S23" s="105" t="s">
        <v>219</v>
      </c>
      <c r="T23" s="106" t="s">
        <v>220</v>
      </c>
      <c r="U23" s="107" t="s">
        <v>221</v>
      </c>
      <c r="V23" s="105" t="s">
        <v>219</v>
      </c>
      <c r="W23" s="106" t="s">
        <v>220</v>
      </c>
      <c r="X23" s="107" t="s">
        <v>221</v>
      </c>
      <c r="Y23" s="105" t="s">
        <v>219</v>
      </c>
      <c r="Z23" s="106" t="s">
        <v>220</v>
      </c>
      <c r="AA23" s="107" t="s">
        <v>221</v>
      </c>
      <c r="AB23" s="105" t="s">
        <v>219</v>
      </c>
      <c r="AC23" s="106" t="s">
        <v>220</v>
      </c>
      <c r="AD23" s="107" t="s">
        <v>221</v>
      </c>
      <c r="AE23" s="105" t="s">
        <v>219</v>
      </c>
      <c r="AF23" s="106" t="s">
        <v>220</v>
      </c>
      <c r="AG23" s="107" t="s">
        <v>5</v>
      </c>
      <c r="AH23" s="1"/>
      <c r="AI23" s="1"/>
      <c r="AJ23" s="1"/>
      <c r="AK23" s="1"/>
      <c r="AL23" s="1"/>
      <c r="AM23" s="1"/>
      <c r="AN23" s="1"/>
      <c r="AO23" s="1"/>
      <c r="AP23" s="1"/>
    </row>
    <row r="24" spans="1:42" ht="26.25" customHeight="1">
      <c r="B24" s="1719" t="s">
        <v>222</v>
      </c>
      <c r="C24" s="1720"/>
      <c r="D24" s="264">
        <v>128</v>
      </c>
      <c r="E24" s="265">
        <v>69</v>
      </c>
      <c r="F24" s="266">
        <v>197</v>
      </c>
      <c r="G24" s="264">
        <v>123</v>
      </c>
      <c r="H24" s="265">
        <v>60</v>
      </c>
      <c r="I24" s="266">
        <v>183</v>
      </c>
      <c r="J24" s="264">
        <v>115</v>
      </c>
      <c r="K24" s="265">
        <v>60</v>
      </c>
      <c r="L24" s="266">
        <v>175</v>
      </c>
      <c r="M24" s="110">
        <v>119</v>
      </c>
      <c r="N24" s="108">
        <v>63</v>
      </c>
      <c r="O24" s="109">
        <v>182</v>
      </c>
      <c r="P24" s="110">
        <v>126</v>
      </c>
      <c r="Q24" s="108">
        <v>63</v>
      </c>
      <c r="R24" s="109">
        <v>189</v>
      </c>
      <c r="S24" s="110">
        <v>109</v>
      </c>
      <c r="T24" s="108">
        <v>49</v>
      </c>
      <c r="U24" s="109">
        <v>158</v>
      </c>
      <c r="V24" s="110">
        <v>98</v>
      </c>
      <c r="W24" s="108">
        <v>41</v>
      </c>
      <c r="X24" s="109">
        <v>139</v>
      </c>
      <c r="Y24" s="110">
        <v>93</v>
      </c>
      <c r="Z24" s="108">
        <v>42</v>
      </c>
      <c r="AA24" s="109">
        <v>135</v>
      </c>
      <c r="AB24" s="110">
        <v>90</v>
      </c>
      <c r="AC24" s="108">
        <v>37</v>
      </c>
      <c r="AD24" s="109">
        <v>127</v>
      </c>
      <c r="AE24" s="110">
        <v>91</v>
      </c>
      <c r="AF24" s="108">
        <v>32</v>
      </c>
      <c r="AG24" s="109">
        <v>123</v>
      </c>
      <c r="AH24" s="1"/>
      <c r="AI24" s="1"/>
      <c r="AJ24" s="1"/>
      <c r="AK24" s="1"/>
      <c r="AL24" s="1"/>
      <c r="AM24" s="1"/>
      <c r="AN24" s="1"/>
      <c r="AO24" s="1"/>
      <c r="AP24" s="1"/>
    </row>
    <row r="25" spans="1:42" ht="26.25" customHeight="1" thickBot="1">
      <c r="B25" s="1715" t="s">
        <v>223</v>
      </c>
      <c r="C25" s="1716"/>
      <c r="D25" s="267">
        <v>199</v>
      </c>
      <c r="E25" s="268">
        <v>159</v>
      </c>
      <c r="F25" s="269">
        <v>358</v>
      </c>
      <c r="G25" s="267">
        <v>205</v>
      </c>
      <c r="H25" s="268">
        <v>128</v>
      </c>
      <c r="I25" s="269">
        <v>333</v>
      </c>
      <c r="J25" s="267">
        <v>206</v>
      </c>
      <c r="K25" s="268">
        <v>132</v>
      </c>
      <c r="L25" s="269">
        <v>338</v>
      </c>
      <c r="M25" s="113">
        <v>215</v>
      </c>
      <c r="N25" s="111">
        <v>137</v>
      </c>
      <c r="O25" s="112">
        <v>352</v>
      </c>
      <c r="P25" s="113">
        <v>234</v>
      </c>
      <c r="Q25" s="111">
        <v>146</v>
      </c>
      <c r="R25" s="112">
        <v>380</v>
      </c>
      <c r="S25" s="113">
        <v>245</v>
      </c>
      <c r="T25" s="111">
        <v>135</v>
      </c>
      <c r="U25" s="112">
        <v>380</v>
      </c>
      <c r="V25" s="113">
        <v>231</v>
      </c>
      <c r="W25" s="111">
        <v>120</v>
      </c>
      <c r="X25" s="112">
        <v>351</v>
      </c>
      <c r="Y25" s="113">
        <v>227</v>
      </c>
      <c r="Z25" s="111">
        <v>113</v>
      </c>
      <c r="AA25" s="112">
        <v>340</v>
      </c>
      <c r="AB25" s="113">
        <v>233</v>
      </c>
      <c r="AC25" s="111">
        <v>102</v>
      </c>
      <c r="AD25" s="112">
        <v>335</v>
      </c>
      <c r="AE25" s="113">
        <v>226</v>
      </c>
      <c r="AF25" s="111">
        <v>97</v>
      </c>
      <c r="AG25" s="112">
        <v>323</v>
      </c>
      <c r="AH25" s="1"/>
      <c r="AI25" s="1"/>
      <c r="AJ25" s="1"/>
      <c r="AK25" s="1"/>
      <c r="AL25" s="1"/>
      <c r="AM25" s="1"/>
      <c r="AN25" s="1"/>
      <c r="AO25" s="1"/>
      <c r="AP25" s="1"/>
    </row>
    <row r="26" spans="1:42" ht="26.25" customHeight="1" thickTop="1">
      <c r="B26" s="1717" t="s">
        <v>221</v>
      </c>
      <c r="C26" s="1718"/>
      <c r="D26" s="270">
        <v>327</v>
      </c>
      <c r="E26" s="271">
        <v>228</v>
      </c>
      <c r="F26" s="272">
        <v>555</v>
      </c>
      <c r="G26" s="270">
        <v>328</v>
      </c>
      <c r="H26" s="271">
        <v>188</v>
      </c>
      <c r="I26" s="272">
        <v>516</v>
      </c>
      <c r="J26" s="270">
        <v>321</v>
      </c>
      <c r="K26" s="271">
        <v>192</v>
      </c>
      <c r="L26" s="272">
        <v>513</v>
      </c>
      <c r="M26" s="116">
        <v>334</v>
      </c>
      <c r="N26" s="114">
        <v>200</v>
      </c>
      <c r="O26" s="115">
        <v>534</v>
      </c>
      <c r="P26" s="116">
        <v>360</v>
      </c>
      <c r="Q26" s="114">
        <v>209</v>
      </c>
      <c r="R26" s="115">
        <v>569</v>
      </c>
      <c r="S26" s="116">
        <v>354</v>
      </c>
      <c r="T26" s="114">
        <v>184</v>
      </c>
      <c r="U26" s="115">
        <v>538</v>
      </c>
      <c r="V26" s="116">
        <v>329</v>
      </c>
      <c r="W26" s="114">
        <v>161</v>
      </c>
      <c r="X26" s="115">
        <v>490</v>
      </c>
      <c r="Y26" s="116">
        <v>320</v>
      </c>
      <c r="Z26" s="114">
        <v>155</v>
      </c>
      <c r="AA26" s="115">
        <v>475</v>
      </c>
      <c r="AB26" s="116">
        <v>323</v>
      </c>
      <c r="AC26" s="114">
        <v>139</v>
      </c>
      <c r="AD26" s="115">
        <v>462</v>
      </c>
      <c r="AE26" s="116">
        <v>317</v>
      </c>
      <c r="AF26" s="114">
        <v>129</v>
      </c>
      <c r="AG26" s="115">
        <v>446</v>
      </c>
      <c r="AH26" s="1"/>
      <c r="AI26" s="1"/>
      <c r="AJ26" s="1"/>
      <c r="AK26" s="1"/>
      <c r="AL26" s="1"/>
      <c r="AM26" s="1"/>
      <c r="AN26" s="1"/>
      <c r="AO26" s="1"/>
      <c r="AP26" s="1"/>
    </row>
    <row r="27" spans="1:42" ht="21" customHeight="1">
      <c r="C27" s="53"/>
      <c r="AH27" s="1"/>
      <c r="AI27" s="1"/>
      <c r="AJ27" s="1"/>
      <c r="AK27" s="1"/>
      <c r="AL27" s="1"/>
      <c r="AM27" s="1"/>
      <c r="AN27" s="1"/>
      <c r="AO27" s="1"/>
      <c r="AP27" s="1"/>
    </row>
    <row r="28" spans="1:42" ht="21" customHeight="1">
      <c r="A28" s="10" t="s">
        <v>483</v>
      </c>
      <c r="B28" s="10"/>
      <c r="C28" s="10"/>
      <c r="AH28" s="1"/>
      <c r="AI28" s="1"/>
      <c r="AJ28" s="1"/>
      <c r="AK28" s="1"/>
      <c r="AL28" s="1"/>
      <c r="AM28" s="1"/>
      <c r="AN28" s="1"/>
      <c r="AO28" s="1"/>
      <c r="AP28" s="1"/>
    </row>
    <row r="29" spans="1:42" ht="21" customHeight="1">
      <c r="A29" s="10"/>
      <c r="B29" s="10"/>
      <c r="C29" s="10"/>
      <c r="AH29" s="1"/>
      <c r="AI29" s="1"/>
      <c r="AJ29" s="1"/>
      <c r="AK29" s="1"/>
      <c r="AL29" s="1"/>
      <c r="AM29" s="1"/>
      <c r="AN29" s="1"/>
      <c r="AO29" s="1"/>
      <c r="AP29" s="1"/>
    </row>
    <row r="30" spans="1:42" ht="21" customHeight="1">
      <c r="B30" s="1321"/>
      <c r="C30" s="1321"/>
      <c r="D30" s="1321"/>
      <c r="E30" s="18"/>
      <c r="F30" s="1321"/>
      <c r="G30" s="1321"/>
      <c r="H30" s="14"/>
      <c r="I30" s="1321"/>
      <c r="J30" s="14"/>
      <c r="L30" s="1"/>
      <c r="M30" s="1"/>
      <c r="O30" s="1"/>
      <c r="P30" s="1"/>
      <c r="Q30" s="122" t="s">
        <v>706</v>
      </c>
      <c r="R30" s="1"/>
      <c r="S30" s="1"/>
      <c r="T30" s="1"/>
      <c r="U30" s="1"/>
      <c r="V30" s="1"/>
      <c r="W30" s="1"/>
      <c r="X30" s="1"/>
      <c r="Y30" s="122" t="s">
        <v>706</v>
      </c>
      <c r="Z30" s="1"/>
      <c r="AA30" s="1"/>
      <c r="AB30" s="1"/>
      <c r="AC30" s="1"/>
      <c r="AD30" s="1"/>
      <c r="AE30" s="1"/>
      <c r="AF30" s="1"/>
      <c r="AG30" s="1"/>
      <c r="AH30" s="1"/>
      <c r="AI30" s="1"/>
      <c r="AJ30" s="1"/>
      <c r="AK30" s="1"/>
      <c r="AL30" s="1"/>
      <c r="AM30" s="1"/>
      <c r="AN30" s="1"/>
      <c r="AO30" s="1"/>
      <c r="AP30" s="1"/>
    </row>
    <row r="31" spans="1:42" ht="21" customHeight="1">
      <c r="B31" s="1751" t="s">
        <v>543</v>
      </c>
      <c r="C31" s="1752"/>
      <c r="D31" s="1752"/>
      <c r="E31" s="1756"/>
      <c r="F31" s="1742" t="s">
        <v>605</v>
      </c>
      <c r="G31" s="1743"/>
      <c r="H31" s="1744"/>
      <c r="I31" s="1742" t="s">
        <v>639</v>
      </c>
      <c r="J31" s="1743"/>
      <c r="K31" s="1744"/>
      <c r="L31" s="1742" t="s">
        <v>676</v>
      </c>
      <c r="M31" s="1743"/>
      <c r="N31" s="1744"/>
      <c r="O31" s="1742" t="s">
        <v>681</v>
      </c>
      <c r="P31" s="1743"/>
      <c r="Q31" s="1744"/>
      <c r="R31" s="1"/>
      <c r="S31" s="1751" t="s">
        <v>543</v>
      </c>
      <c r="T31" s="1752"/>
      <c r="U31" s="1752"/>
      <c r="V31" s="1756"/>
      <c r="W31" s="1742" t="s">
        <v>686</v>
      </c>
      <c r="X31" s="1743"/>
      <c r="Y31" s="1744"/>
      <c r="Z31" s="1"/>
      <c r="AA31" s="1"/>
      <c r="AB31" s="1"/>
      <c r="AC31" s="1"/>
      <c r="AD31" s="1"/>
      <c r="AE31" s="1"/>
      <c r="AF31" s="1"/>
      <c r="AG31" s="1"/>
      <c r="AH31" s="1"/>
      <c r="AI31" s="1"/>
      <c r="AJ31" s="1"/>
      <c r="AK31" s="1"/>
      <c r="AL31" s="1"/>
      <c r="AM31" s="1"/>
      <c r="AN31" s="1"/>
      <c r="AO31" s="1"/>
      <c r="AP31" s="1"/>
    </row>
    <row r="32" spans="1:42" ht="21" customHeight="1">
      <c r="B32" s="1753"/>
      <c r="C32" s="1712"/>
      <c r="D32" s="1712"/>
      <c r="E32" s="1757"/>
      <c r="F32" s="1745"/>
      <c r="G32" s="1746"/>
      <c r="H32" s="1747"/>
      <c r="I32" s="1745"/>
      <c r="J32" s="1746"/>
      <c r="K32" s="1747"/>
      <c r="L32" s="1745"/>
      <c r="M32" s="1746"/>
      <c r="N32" s="1747"/>
      <c r="O32" s="1745"/>
      <c r="P32" s="1746"/>
      <c r="Q32" s="1747"/>
      <c r="R32" s="1"/>
      <c r="S32" s="1753"/>
      <c r="T32" s="1712"/>
      <c r="U32" s="1712"/>
      <c r="V32" s="1757"/>
      <c r="W32" s="1745"/>
      <c r="X32" s="1746"/>
      <c r="Y32" s="1747"/>
      <c r="Z32" s="1"/>
      <c r="AA32" s="1"/>
      <c r="AB32" s="1"/>
      <c r="AC32" s="1"/>
      <c r="AD32" s="1"/>
      <c r="AE32" s="1"/>
      <c r="AF32" s="1"/>
      <c r="AG32" s="1"/>
      <c r="AH32" s="1"/>
      <c r="AI32" s="1"/>
      <c r="AJ32" s="1"/>
      <c r="AK32" s="1"/>
      <c r="AL32" s="1"/>
      <c r="AM32" s="1"/>
      <c r="AN32" s="1"/>
      <c r="AO32" s="1"/>
      <c r="AP32" s="1"/>
    </row>
    <row r="33" spans="2:42" ht="21" customHeight="1">
      <c r="B33" s="1754"/>
      <c r="C33" s="1755"/>
      <c r="D33" s="1755"/>
      <c r="E33" s="1758"/>
      <c r="F33" s="117" t="s">
        <v>233</v>
      </c>
      <c r="G33" s="118" t="s">
        <v>234</v>
      </c>
      <c r="H33" s="119" t="s">
        <v>5</v>
      </c>
      <c r="I33" s="117" t="s">
        <v>233</v>
      </c>
      <c r="J33" s="118" t="s">
        <v>234</v>
      </c>
      <c r="K33" s="119" t="s">
        <v>5</v>
      </c>
      <c r="L33" s="117" t="s">
        <v>233</v>
      </c>
      <c r="M33" s="118" t="s">
        <v>234</v>
      </c>
      <c r="N33" s="119" t="s">
        <v>5</v>
      </c>
      <c r="O33" s="117" t="s">
        <v>233</v>
      </c>
      <c r="P33" s="118" t="s">
        <v>234</v>
      </c>
      <c r="Q33" s="119" t="s">
        <v>5</v>
      </c>
      <c r="R33" s="1"/>
      <c r="S33" s="1754"/>
      <c r="T33" s="1755"/>
      <c r="U33" s="1755"/>
      <c r="V33" s="1758"/>
      <c r="W33" s="117" t="s">
        <v>233</v>
      </c>
      <c r="X33" s="118" t="s">
        <v>234</v>
      </c>
      <c r="Y33" s="119" t="s">
        <v>5</v>
      </c>
      <c r="Z33" s="1"/>
      <c r="AA33" s="1"/>
      <c r="AB33" s="1"/>
      <c r="AC33" s="1"/>
      <c r="AD33" s="1"/>
      <c r="AE33" s="1"/>
      <c r="AF33" s="1"/>
      <c r="AG33" s="1"/>
      <c r="AH33" s="1"/>
      <c r="AI33" s="1"/>
      <c r="AJ33" s="1"/>
      <c r="AK33" s="1"/>
      <c r="AL33" s="1"/>
      <c r="AM33" s="1"/>
      <c r="AN33" s="1"/>
      <c r="AO33" s="1"/>
      <c r="AP33" s="1"/>
    </row>
    <row r="34" spans="2:42" ht="21" customHeight="1">
      <c r="B34" s="1719" t="s">
        <v>516</v>
      </c>
      <c r="C34" s="1737"/>
      <c r="D34" s="1737"/>
      <c r="E34" s="1720"/>
      <c r="F34" s="695">
        <v>13</v>
      </c>
      <c r="G34" s="1075">
        <v>9</v>
      </c>
      <c r="H34" s="1076">
        <v>22</v>
      </c>
      <c r="I34" s="695">
        <v>17</v>
      </c>
      <c r="J34" s="1075">
        <v>4</v>
      </c>
      <c r="K34" s="1076">
        <v>21</v>
      </c>
      <c r="L34" s="695">
        <v>18</v>
      </c>
      <c r="M34" s="1075">
        <v>5</v>
      </c>
      <c r="N34" s="1076">
        <v>23</v>
      </c>
      <c r="O34" s="695">
        <v>20</v>
      </c>
      <c r="P34" s="1075">
        <v>6</v>
      </c>
      <c r="Q34" s="1076">
        <f>O34+P34</f>
        <v>26</v>
      </c>
      <c r="R34" s="1"/>
      <c r="S34" s="1719" t="s">
        <v>516</v>
      </c>
      <c r="T34" s="1737"/>
      <c r="U34" s="1737"/>
      <c r="V34" s="1720"/>
      <c r="W34" s="695">
        <v>15</v>
      </c>
      <c r="X34" s="1075">
        <v>10</v>
      </c>
      <c r="Y34" s="1076">
        <v>25</v>
      </c>
      <c r="Z34" s="1"/>
      <c r="AA34" s="1"/>
      <c r="AB34" s="1"/>
      <c r="AC34" s="1"/>
      <c r="AD34" s="1"/>
      <c r="AE34" s="1"/>
      <c r="AF34" s="1"/>
      <c r="AG34" s="1"/>
      <c r="AH34" s="1"/>
      <c r="AI34" s="1"/>
      <c r="AJ34" s="1"/>
      <c r="AK34" s="1"/>
      <c r="AL34" s="1"/>
      <c r="AM34" s="1"/>
      <c r="AN34" s="1"/>
      <c r="AO34" s="1"/>
      <c r="AP34" s="1"/>
    </row>
    <row r="35" spans="2:42" ht="21" customHeight="1">
      <c r="B35" s="1736" t="s">
        <v>549</v>
      </c>
      <c r="C35" s="1732"/>
      <c r="D35" s="1732"/>
      <c r="E35" s="1733"/>
      <c r="F35" s="697">
        <v>30</v>
      </c>
      <c r="G35" s="1077">
        <v>7</v>
      </c>
      <c r="H35" s="1076">
        <v>37</v>
      </c>
      <c r="I35" s="697">
        <v>29</v>
      </c>
      <c r="J35" s="1077">
        <v>10</v>
      </c>
      <c r="K35" s="1076">
        <v>39</v>
      </c>
      <c r="L35" s="697">
        <v>30</v>
      </c>
      <c r="M35" s="1077">
        <v>7</v>
      </c>
      <c r="N35" s="1076">
        <v>37</v>
      </c>
      <c r="O35" s="697">
        <v>27</v>
      </c>
      <c r="P35" s="1077">
        <v>8</v>
      </c>
      <c r="Q35" s="1076">
        <f t="shared" ref="Q35:Q41" si="0">O35+P35</f>
        <v>35</v>
      </c>
      <c r="R35" s="1"/>
      <c r="S35" s="1736" t="s">
        <v>687</v>
      </c>
      <c r="T35" s="1732"/>
      <c r="U35" s="1732"/>
      <c r="V35" s="1733"/>
      <c r="W35" s="697">
        <v>31</v>
      </c>
      <c r="X35" s="1077">
        <v>7</v>
      </c>
      <c r="Y35" s="1076">
        <v>38</v>
      </c>
      <c r="Z35" s="1"/>
      <c r="AA35" s="1"/>
      <c r="AB35" s="1"/>
      <c r="AC35" s="1"/>
      <c r="AD35" s="1"/>
      <c r="AE35" s="1"/>
      <c r="AF35" s="1"/>
      <c r="AG35" s="1"/>
      <c r="AH35" s="1"/>
      <c r="AI35" s="1"/>
      <c r="AJ35" s="1"/>
      <c r="AK35" s="1"/>
      <c r="AL35" s="1"/>
      <c r="AM35" s="1"/>
      <c r="AN35" s="1"/>
      <c r="AO35" s="1"/>
      <c r="AP35" s="1"/>
    </row>
    <row r="36" spans="2:42" ht="21" customHeight="1">
      <c r="B36" s="1731" t="s">
        <v>663</v>
      </c>
      <c r="C36" s="1732"/>
      <c r="D36" s="1732"/>
      <c r="E36" s="1733"/>
      <c r="F36" s="697">
        <v>38</v>
      </c>
      <c r="G36" s="1077">
        <v>6</v>
      </c>
      <c r="H36" s="1076">
        <v>44</v>
      </c>
      <c r="I36" s="697">
        <v>33</v>
      </c>
      <c r="J36" s="1077">
        <v>11</v>
      </c>
      <c r="K36" s="1076">
        <v>44</v>
      </c>
      <c r="L36" s="697">
        <v>34</v>
      </c>
      <c r="M36" s="1077">
        <v>7</v>
      </c>
      <c r="N36" s="1076">
        <v>41</v>
      </c>
      <c r="O36" s="697">
        <v>35</v>
      </c>
      <c r="P36" s="1077">
        <v>10</v>
      </c>
      <c r="Q36" s="1076">
        <f t="shared" si="0"/>
        <v>45</v>
      </c>
      <c r="R36" s="1"/>
      <c r="S36" s="1731" t="s">
        <v>688</v>
      </c>
      <c r="T36" s="1732"/>
      <c r="U36" s="1732"/>
      <c r="V36" s="1733"/>
      <c r="W36" s="697">
        <v>24</v>
      </c>
      <c r="X36" s="1077">
        <v>10</v>
      </c>
      <c r="Y36" s="1076">
        <v>34</v>
      </c>
      <c r="Z36" s="1"/>
      <c r="AA36" s="1"/>
      <c r="AB36" s="1"/>
      <c r="AC36" s="1"/>
      <c r="AD36" s="1"/>
      <c r="AE36" s="1"/>
      <c r="AF36" s="1"/>
      <c r="AG36" s="1"/>
      <c r="AH36" s="1"/>
      <c r="AI36" s="1"/>
      <c r="AJ36" s="1"/>
      <c r="AK36" s="1"/>
      <c r="AL36" s="1"/>
      <c r="AM36" s="1"/>
      <c r="AN36" s="1"/>
      <c r="AO36" s="1"/>
      <c r="AP36" s="1"/>
    </row>
    <row r="37" spans="2:42" ht="21" customHeight="1">
      <c r="B37" s="1736" t="s">
        <v>664</v>
      </c>
      <c r="C37" s="1732"/>
      <c r="D37" s="1732"/>
      <c r="E37" s="1733"/>
      <c r="F37" s="697">
        <v>10</v>
      </c>
      <c r="G37" s="1077">
        <v>7</v>
      </c>
      <c r="H37" s="1076">
        <v>17</v>
      </c>
      <c r="I37" s="697">
        <v>12</v>
      </c>
      <c r="J37" s="1077">
        <v>5</v>
      </c>
      <c r="K37" s="1076">
        <v>17</v>
      </c>
      <c r="L37" s="697">
        <v>12</v>
      </c>
      <c r="M37" s="1077">
        <v>4</v>
      </c>
      <c r="N37" s="1076">
        <v>16</v>
      </c>
      <c r="O37" s="697">
        <v>13</v>
      </c>
      <c r="P37" s="1077">
        <v>6</v>
      </c>
      <c r="Q37" s="1076">
        <f t="shared" si="0"/>
        <v>19</v>
      </c>
      <c r="R37" s="1"/>
      <c r="S37" s="1736" t="s">
        <v>664</v>
      </c>
      <c r="T37" s="1732"/>
      <c r="U37" s="1732"/>
      <c r="V37" s="1733"/>
      <c r="W37" s="697">
        <v>11</v>
      </c>
      <c r="X37" s="1077">
        <v>5</v>
      </c>
      <c r="Y37" s="1076">
        <v>16</v>
      </c>
      <c r="Z37" s="1"/>
      <c r="AA37" s="1"/>
      <c r="AB37" s="1"/>
      <c r="AC37" s="1"/>
      <c r="AD37" s="1"/>
      <c r="AE37" s="1"/>
      <c r="AF37" s="1"/>
      <c r="AG37" s="1"/>
      <c r="AH37" s="1"/>
      <c r="AI37" s="1"/>
      <c r="AJ37" s="1"/>
      <c r="AK37" s="1"/>
      <c r="AL37" s="1"/>
      <c r="AM37" s="1"/>
      <c r="AN37" s="1"/>
      <c r="AO37" s="1"/>
      <c r="AP37" s="1"/>
    </row>
    <row r="38" spans="2:42" ht="21" customHeight="1">
      <c r="B38" s="1736" t="s">
        <v>665</v>
      </c>
      <c r="C38" s="1732"/>
      <c r="D38" s="1732"/>
      <c r="E38" s="1733"/>
      <c r="F38" s="697">
        <v>10</v>
      </c>
      <c r="G38" s="1077">
        <v>0</v>
      </c>
      <c r="H38" s="1076">
        <v>10</v>
      </c>
      <c r="I38" s="697">
        <v>9</v>
      </c>
      <c r="J38" s="1077">
        <v>0</v>
      </c>
      <c r="K38" s="1076">
        <v>9</v>
      </c>
      <c r="L38" s="697">
        <v>6</v>
      </c>
      <c r="M38" s="1077">
        <v>1</v>
      </c>
      <c r="N38" s="1076">
        <v>7</v>
      </c>
      <c r="O38" s="697">
        <v>7</v>
      </c>
      <c r="P38" s="1077">
        <v>0</v>
      </c>
      <c r="Q38" s="1076">
        <f t="shared" si="0"/>
        <v>7</v>
      </c>
      <c r="R38" s="1"/>
      <c r="S38" s="1736" t="s">
        <v>665</v>
      </c>
      <c r="T38" s="1732"/>
      <c r="U38" s="1732"/>
      <c r="V38" s="1733"/>
      <c r="W38" s="697">
        <v>7</v>
      </c>
      <c r="X38" s="1077">
        <v>0</v>
      </c>
      <c r="Y38" s="1076">
        <v>7</v>
      </c>
      <c r="Z38" s="1"/>
      <c r="AA38" s="1"/>
      <c r="AB38" s="1"/>
      <c r="AC38" s="1"/>
      <c r="AD38" s="1"/>
      <c r="AE38" s="1"/>
      <c r="AF38" s="1"/>
      <c r="AG38" s="1"/>
      <c r="AH38" s="1"/>
      <c r="AI38" s="1"/>
      <c r="AJ38" s="1"/>
      <c r="AK38" s="1"/>
      <c r="AL38" s="1"/>
      <c r="AM38" s="1"/>
      <c r="AN38" s="1"/>
      <c r="AO38" s="1"/>
      <c r="AP38" s="1"/>
    </row>
    <row r="39" spans="2:42" ht="21" customHeight="1">
      <c r="B39" s="1736" t="s">
        <v>666</v>
      </c>
      <c r="C39" s="1732"/>
      <c r="D39" s="1732"/>
      <c r="E39" s="1733"/>
      <c r="F39" s="697">
        <v>18</v>
      </c>
      <c r="G39" s="1077">
        <v>8</v>
      </c>
      <c r="H39" s="1076">
        <v>26</v>
      </c>
      <c r="I39" s="697">
        <v>18</v>
      </c>
      <c r="J39" s="1077">
        <v>6</v>
      </c>
      <c r="K39" s="1076">
        <v>24</v>
      </c>
      <c r="L39" s="697">
        <v>17</v>
      </c>
      <c r="M39" s="1077">
        <v>5</v>
      </c>
      <c r="N39" s="1076">
        <v>22</v>
      </c>
      <c r="O39" s="697">
        <v>17</v>
      </c>
      <c r="P39" s="1077">
        <v>6</v>
      </c>
      <c r="Q39" s="1076">
        <f t="shared" si="0"/>
        <v>23</v>
      </c>
      <c r="R39" s="1"/>
      <c r="S39" s="1736" t="s">
        <v>666</v>
      </c>
      <c r="T39" s="1732"/>
      <c r="U39" s="1732"/>
      <c r="V39" s="1733"/>
      <c r="W39" s="697">
        <v>17</v>
      </c>
      <c r="X39" s="1077">
        <v>5</v>
      </c>
      <c r="Y39" s="1076">
        <v>22</v>
      </c>
      <c r="Z39" s="1"/>
      <c r="AA39" s="1"/>
      <c r="AB39" s="1"/>
      <c r="AC39" s="1"/>
      <c r="AD39" s="1"/>
      <c r="AE39" s="1"/>
      <c r="AF39" s="1"/>
      <c r="AG39" s="1"/>
      <c r="AH39" s="1"/>
      <c r="AI39" s="1"/>
      <c r="AJ39" s="1"/>
      <c r="AK39" s="1"/>
      <c r="AL39" s="1"/>
      <c r="AM39" s="1"/>
      <c r="AN39" s="1"/>
      <c r="AO39" s="1"/>
      <c r="AP39" s="1"/>
    </row>
    <row r="40" spans="2:42" ht="21" customHeight="1">
      <c r="B40" s="1736" t="s">
        <v>667</v>
      </c>
      <c r="C40" s="1732"/>
      <c r="D40" s="1732"/>
      <c r="E40" s="1733"/>
      <c r="F40" s="697">
        <v>14</v>
      </c>
      <c r="G40" s="1077">
        <v>10</v>
      </c>
      <c r="H40" s="1076">
        <v>24</v>
      </c>
      <c r="I40" s="697">
        <v>16</v>
      </c>
      <c r="J40" s="1077">
        <v>10</v>
      </c>
      <c r="K40" s="1076">
        <v>26</v>
      </c>
      <c r="L40" s="697">
        <v>18</v>
      </c>
      <c r="M40" s="1077">
        <v>11</v>
      </c>
      <c r="N40" s="1076">
        <v>29</v>
      </c>
      <c r="O40" s="697">
        <v>23</v>
      </c>
      <c r="P40" s="1077">
        <v>14</v>
      </c>
      <c r="Q40" s="1076">
        <f t="shared" si="0"/>
        <v>37</v>
      </c>
      <c r="R40" s="1"/>
      <c r="S40" s="1736" t="s">
        <v>667</v>
      </c>
      <c r="T40" s="1732"/>
      <c r="U40" s="1732"/>
      <c r="V40" s="1733"/>
      <c r="W40" s="697">
        <v>29</v>
      </c>
      <c r="X40" s="1077">
        <v>12</v>
      </c>
      <c r="Y40" s="1076">
        <v>41</v>
      </c>
      <c r="Z40" s="1"/>
      <c r="AA40" s="1"/>
      <c r="AB40" s="1"/>
      <c r="AC40" s="1"/>
      <c r="AD40" s="1"/>
      <c r="AE40" s="1"/>
      <c r="AF40" s="1"/>
      <c r="AG40" s="1"/>
      <c r="AH40" s="1"/>
      <c r="AI40" s="1"/>
      <c r="AJ40" s="1"/>
      <c r="AK40" s="1"/>
      <c r="AL40" s="1"/>
      <c r="AM40" s="1"/>
      <c r="AN40" s="1"/>
      <c r="AO40" s="1"/>
      <c r="AP40" s="1"/>
    </row>
    <row r="41" spans="2:42" ht="21" customHeight="1" thickBot="1">
      <c r="B41" s="1739" t="s">
        <v>3</v>
      </c>
      <c r="C41" s="1740"/>
      <c r="D41" s="1740"/>
      <c r="E41" s="1741"/>
      <c r="F41" s="700">
        <v>32</v>
      </c>
      <c r="G41" s="1078">
        <v>11</v>
      </c>
      <c r="H41" s="1079">
        <v>43</v>
      </c>
      <c r="I41" s="700">
        <v>33</v>
      </c>
      <c r="J41" s="1078">
        <v>5</v>
      </c>
      <c r="K41" s="1079">
        <v>38</v>
      </c>
      <c r="L41" s="700">
        <v>31</v>
      </c>
      <c r="M41" s="1078">
        <v>7</v>
      </c>
      <c r="N41" s="1079">
        <v>38</v>
      </c>
      <c r="O41" s="1259">
        <v>27</v>
      </c>
      <c r="P41" s="1260">
        <v>6</v>
      </c>
      <c r="Q41" s="1261">
        <f t="shared" si="0"/>
        <v>33</v>
      </c>
      <c r="R41" s="1"/>
      <c r="S41" s="1739" t="s">
        <v>3</v>
      </c>
      <c r="T41" s="1740"/>
      <c r="U41" s="1740"/>
      <c r="V41" s="1741"/>
      <c r="W41" s="700">
        <v>26</v>
      </c>
      <c r="X41" s="1078">
        <v>7</v>
      </c>
      <c r="Y41" s="1079">
        <v>33</v>
      </c>
      <c r="Z41" s="1"/>
      <c r="AA41" s="1"/>
      <c r="AB41" s="1"/>
      <c r="AC41" s="1"/>
      <c r="AD41" s="1"/>
      <c r="AE41" s="1"/>
      <c r="AF41" s="1"/>
      <c r="AG41" s="1"/>
      <c r="AH41" s="1"/>
      <c r="AI41" s="1"/>
      <c r="AJ41" s="1"/>
      <c r="AK41" s="1"/>
      <c r="AL41" s="1"/>
      <c r="AM41" s="1"/>
      <c r="AN41" s="1"/>
      <c r="AO41" s="1"/>
      <c r="AP41" s="1"/>
    </row>
    <row r="42" spans="2:42" ht="21" customHeight="1" thickTop="1">
      <c r="B42" s="1717" t="s">
        <v>5</v>
      </c>
      <c r="C42" s="1738"/>
      <c r="D42" s="1738"/>
      <c r="E42" s="1718"/>
      <c r="F42" s="1351">
        <v>165</v>
      </c>
      <c r="G42" s="1081">
        <v>58</v>
      </c>
      <c r="H42" s="1082">
        <v>223</v>
      </c>
      <c r="I42" s="1080">
        <v>167</v>
      </c>
      <c r="J42" s="1081">
        <v>51</v>
      </c>
      <c r="K42" s="1082">
        <v>218</v>
      </c>
      <c r="L42" s="1080">
        <v>166</v>
      </c>
      <c r="M42" s="1081">
        <v>47</v>
      </c>
      <c r="N42" s="1082">
        <v>213</v>
      </c>
      <c r="O42" s="1262">
        <f>SUM(O34:O41)</f>
        <v>169</v>
      </c>
      <c r="P42" s="271">
        <f>SUM(P34:P41)</f>
        <v>56</v>
      </c>
      <c r="Q42" s="1263">
        <f>O42+P42</f>
        <v>225</v>
      </c>
      <c r="R42" s="1"/>
      <c r="S42" s="1717" t="s">
        <v>5</v>
      </c>
      <c r="T42" s="1738"/>
      <c r="U42" s="1738"/>
      <c r="V42" s="1718"/>
      <c r="W42" s="1351">
        <v>160</v>
      </c>
      <c r="X42" s="1081">
        <v>56</v>
      </c>
      <c r="Y42" s="1082">
        <v>216</v>
      </c>
      <c r="Z42" s="1"/>
      <c r="AA42" s="1"/>
      <c r="AB42" s="1"/>
      <c r="AC42" s="1"/>
      <c r="AD42" s="1"/>
      <c r="AE42" s="1"/>
      <c r="AF42" s="1"/>
      <c r="AG42" s="1"/>
      <c r="AH42" s="1"/>
      <c r="AI42" s="1"/>
      <c r="AJ42" s="1"/>
      <c r="AK42" s="1"/>
      <c r="AL42" s="1"/>
      <c r="AM42" s="1"/>
      <c r="AN42" s="1"/>
      <c r="AO42" s="1"/>
      <c r="AP42" s="1"/>
    </row>
    <row r="43" spans="2:42" ht="21" customHeight="1">
      <c r="B43" s="649"/>
      <c r="C43" s="649"/>
      <c r="D43" s="649"/>
      <c r="E43" s="649"/>
      <c r="F43" s="1321"/>
      <c r="G43" s="1321"/>
      <c r="H43" s="1338"/>
      <c r="I43" s="1321"/>
      <c r="J43" s="1321"/>
      <c r="K43" s="1338"/>
      <c r="L43" s="1321"/>
      <c r="M43" s="1321"/>
      <c r="N43" s="1338"/>
      <c r="O43" s="1321"/>
      <c r="P43" s="1321"/>
      <c r="Q43" s="1022"/>
      <c r="R43" s="1"/>
      <c r="S43" s="649"/>
      <c r="T43" s="649"/>
      <c r="U43" s="649"/>
      <c r="V43" s="649"/>
      <c r="W43" s="1321"/>
      <c r="X43" s="1321"/>
      <c r="Y43" s="1338"/>
      <c r="Z43" s="1"/>
      <c r="AA43" s="1"/>
      <c r="AB43" s="1"/>
      <c r="AC43" s="1"/>
      <c r="AD43" s="1"/>
      <c r="AE43" s="1"/>
      <c r="AF43" s="1"/>
      <c r="AG43" s="1"/>
      <c r="AH43" s="1"/>
      <c r="AI43" s="1"/>
      <c r="AJ43" s="1"/>
      <c r="AK43" s="1"/>
      <c r="AL43" s="1"/>
      <c r="AM43" s="1"/>
      <c r="AN43" s="1"/>
      <c r="AO43" s="1"/>
      <c r="AP43" s="1"/>
    </row>
    <row r="44" spans="2:42" ht="21" customHeight="1">
      <c r="B44" s="79"/>
      <c r="C44" s="1350"/>
      <c r="D44" s="1350"/>
      <c r="E44" s="1350"/>
      <c r="F44" s="1350"/>
      <c r="G44" s="1350"/>
      <c r="H44" s="1350"/>
      <c r="I44" s="1350"/>
      <c r="J44" s="1350"/>
      <c r="K44" s="1350"/>
      <c r="L44" s="1350"/>
      <c r="M44" s="1350"/>
      <c r="N44" s="1350"/>
      <c r="O44" s="1339" t="s">
        <v>706</v>
      </c>
      <c r="P44" s="1350"/>
      <c r="Q44" s="1350"/>
      <c r="R44" s="1350"/>
      <c r="S44" s="1"/>
      <c r="T44" s="1"/>
      <c r="U44" s="1"/>
      <c r="V44" s="1"/>
      <c r="W44" s="1"/>
      <c r="X44" s="1"/>
      <c r="Y44" s="1"/>
      <c r="Z44" s="1"/>
      <c r="AA44" s="1"/>
      <c r="AB44" s="1"/>
      <c r="AC44" s="1"/>
      <c r="AD44" s="1"/>
      <c r="AE44" s="1"/>
      <c r="AF44" s="1"/>
      <c r="AG44" s="1"/>
      <c r="AH44" s="1"/>
      <c r="AI44" s="1"/>
      <c r="AJ44" s="1"/>
      <c r="AK44" s="1"/>
      <c r="AL44" s="1"/>
      <c r="AM44" s="1"/>
      <c r="AN44" s="1"/>
      <c r="AO44" s="1"/>
      <c r="AP44" s="1"/>
    </row>
    <row r="45" spans="2:42" ht="21" customHeight="1">
      <c r="B45" s="1751" t="s">
        <v>543</v>
      </c>
      <c r="C45" s="1752"/>
      <c r="D45" s="1725" t="s">
        <v>535</v>
      </c>
      <c r="E45" s="1726"/>
      <c r="F45" s="1727"/>
      <c r="G45" s="1725" t="s">
        <v>546</v>
      </c>
      <c r="H45" s="1726"/>
      <c r="I45" s="1727"/>
      <c r="J45" s="1725" t="s">
        <v>588</v>
      </c>
      <c r="K45" s="1726"/>
      <c r="L45" s="1727"/>
      <c r="M45" s="1725" t="s">
        <v>640</v>
      </c>
      <c r="N45" s="1726"/>
      <c r="O45" s="1727"/>
      <c r="P45" s="1"/>
      <c r="Q45" s="1712"/>
      <c r="R45" s="1712"/>
      <c r="S45" s="1712"/>
      <c r="T45" s="1712"/>
      <c r="U45" s="1713"/>
      <c r="V45" s="1713"/>
      <c r="W45" s="1713"/>
      <c r="X45" s="1713"/>
      <c r="Y45" s="1713"/>
      <c r="Z45" s="1713"/>
      <c r="AA45" s="1713"/>
      <c r="AB45" s="1713"/>
      <c r="AC45" s="1713"/>
      <c r="AD45" s="1713"/>
      <c r="AE45" s="1713"/>
      <c r="AF45" s="1713"/>
      <c r="AG45" s="1"/>
      <c r="AH45" s="1712"/>
      <c r="AI45" s="1712"/>
      <c r="AJ45" s="1712"/>
      <c r="AK45" s="1712"/>
      <c r="AL45" s="1713"/>
      <c r="AM45" s="1713"/>
      <c r="AN45" s="1713"/>
      <c r="AO45" s="1"/>
      <c r="AP45" s="1"/>
    </row>
    <row r="46" spans="2:42" ht="21" customHeight="1">
      <c r="B46" s="1753"/>
      <c r="C46" s="1712"/>
      <c r="D46" s="1728"/>
      <c r="E46" s="1729"/>
      <c r="F46" s="1730"/>
      <c r="G46" s="1728"/>
      <c r="H46" s="1729"/>
      <c r="I46" s="1730"/>
      <c r="J46" s="1728"/>
      <c r="K46" s="1729"/>
      <c r="L46" s="1730"/>
      <c r="M46" s="1728"/>
      <c r="N46" s="1729"/>
      <c r="O46" s="1730"/>
      <c r="P46" s="1"/>
      <c r="Q46" s="1712"/>
      <c r="R46" s="1712"/>
      <c r="S46" s="1712"/>
      <c r="T46" s="1712"/>
      <c r="U46" s="1713"/>
      <c r="V46" s="1713"/>
      <c r="W46" s="1713"/>
      <c r="X46" s="1713"/>
      <c r="Y46" s="1713"/>
      <c r="Z46" s="1713"/>
      <c r="AA46" s="1713"/>
      <c r="AB46" s="1713"/>
      <c r="AC46" s="1713"/>
      <c r="AD46" s="1713"/>
      <c r="AE46" s="1713"/>
      <c r="AF46" s="1713"/>
      <c r="AG46" s="1"/>
      <c r="AH46" s="1712"/>
      <c r="AI46" s="1712"/>
      <c r="AJ46" s="1712"/>
      <c r="AK46" s="1712"/>
      <c r="AL46" s="1713"/>
      <c r="AM46" s="1713"/>
      <c r="AN46" s="1713"/>
      <c r="AO46" s="1"/>
      <c r="AP46" s="1"/>
    </row>
    <row r="47" spans="2:42" ht="21" customHeight="1">
      <c r="B47" s="1754"/>
      <c r="C47" s="1755"/>
      <c r="D47" s="117" t="s">
        <v>233</v>
      </c>
      <c r="E47" s="118" t="s">
        <v>587</v>
      </c>
      <c r="F47" s="119" t="s">
        <v>5</v>
      </c>
      <c r="G47" s="117" t="s">
        <v>233</v>
      </c>
      <c r="H47" s="118" t="s">
        <v>587</v>
      </c>
      <c r="I47" s="119" t="s">
        <v>5</v>
      </c>
      <c r="J47" s="117" t="s">
        <v>233</v>
      </c>
      <c r="K47" s="118" t="s">
        <v>587</v>
      </c>
      <c r="L47" s="119" t="s">
        <v>5</v>
      </c>
      <c r="M47" s="117" t="s">
        <v>233</v>
      </c>
      <c r="N47" s="118" t="s">
        <v>234</v>
      </c>
      <c r="O47" s="119" t="s">
        <v>5</v>
      </c>
      <c r="P47" s="1"/>
      <c r="Q47" s="1712"/>
      <c r="R47" s="1712"/>
      <c r="S47" s="1712"/>
      <c r="T47" s="1712"/>
      <c r="U47" s="687"/>
      <c r="V47" s="687"/>
      <c r="W47" s="687"/>
      <c r="X47" s="687"/>
      <c r="Y47" s="687"/>
      <c r="Z47" s="687"/>
      <c r="AA47" s="687"/>
      <c r="AB47" s="687"/>
      <c r="AC47" s="687"/>
      <c r="AD47" s="687"/>
      <c r="AE47" s="687"/>
      <c r="AF47" s="687"/>
      <c r="AG47" s="1"/>
      <c r="AH47" s="1712"/>
      <c r="AI47" s="1712"/>
      <c r="AJ47" s="1712"/>
      <c r="AK47" s="1712"/>
      <c r="AL47" s="687"/>
      <c r="AM47" s="687"/>
      <c r="AN47" s="687"/>
      <c r="AO47" s="1"/>
      <c r="AP47" s="1"/>
    </row>
    <row r="48" spans="2:42" ht="21" customHeight="1">
      <c r="B48" s="1719" t="s">
        <v>660</v>
      </c>
      <c r="C48" s="1737"/>
      <c r="D48" s="695">
        <v>17</v>
      </c>
      <c r="E48" s="696">
        <v>4</v>
      </c>
      <c r="F48" s="693">
        <f>SUM(D48:E48)</f>
        <v>21</v>
      </c>
      <c r="G48" s="695">
        <v>15</v>
      </c>
      <c r="H48" s="696">
        <v>9</v>
      </c>
      <c r="I48" s="693">
        <f>SUM(G48:H48)</f>
        <v>24</v>
      </c>
      <c r="J48" s="695">
        <v>15</v>
      </c>
      <c r="K48" s="696">
        <v>8</v>
      </c>
      <c r="L48" s="693">
        <f>SUM(J48:K48)</f>
        <v>23</v>
      </c>
      <c r="M48" s="695">
        <v>14</v>
      </c>
      <c r="N48" s="696">
        <v>11</v>
      </c>
      <c r="O48" s="693">
        <v>25</v>
      </c>
      <c r="P48" s="1"/>
      <c r="Q48" s="1714"/>
      <c r="R48" s="1714"/>
      <c r="S48" s="1714"/>
      <c r="T48" s="1714"/>
      <c r="U48" s="1337"/>
      <c r="V48" s="1022"/>
      <c r="W48" s="1022"/>
      <c r="X48" s="1337"/>
      <c r="Y48" s="1022"/>
      <c r="Z48" s="1022"/>
      <c r="AA48" s="1337"/>
      <c r="AB48" s="1022"/>
      <c r="AC48" s="1022"/>
      <c r="AD48" s="1337"/>
      <c r="AE48" s="1022"/>
      <c r="AF48" s="1022"/>
      <c r="AG48" s="1"/>
      <c r="AH48" s="1714"/>
      <c r="AI48" s="1714"/>
      <c r="AJ48" s="1714"/>
      <c r="AK48" s="1714"/>
      <c r="AL48" s="1337"/>
      <c r="AM48" s="1022"/>
      <c r="AN48" s="1022"/>
      <c r="AO48" s="1"/>
      <c r="AP48" s="1"/>
    </row>
    <row r="49" spans="2:42" ht="21" customHeight="1">
      <c r="B49" s="1736" t="s">
        <v>661</v>
      </c>
      <c r="C49" s="1733"/>
      <c r="D49" s="697">
        <v>30</v>
      </c>
      <c r="E49" s="698">
        <v>8</v>
      </c>
      <c r="F49" s="699">
        <f t="shared" ref="F49:F58" si="1">SUM(D49:E49)</f>
        <v>38</v>
      </c>
      <c r="G49" s="697">
        <v>29</v>
      </c>
      <c r="H49" s="698">
        <v>9</v>
      </c>
      <c r="I49" s="699">
        <f t="shared" ref="I49:I58" si="2">SUM(G49:H49)</f>
        <v>38</v>
      </c>
      <c r="J49" s="697">
        <v>29</v>
      </c>
      <c r="K49" s="698">
        <v>10</v>
      </c>
      <c r="L49" s="699">
        <f t="shared" ref="L49:L58" si="3">SUM(J49:K49)</f>
        <v>39</v>
      </c>
      <c r="M49" s="697">
        <v>32</v>
      </c>
      <c r="N49" s="698">
        <v>7</v>
      </c>
      <c r="O49" s="699">
        <v>39</v>
      </c>
      <c r="P49" s="1"/>
      <c r="Q49" s="1714"/>
      <c r="R49" s="1714"/>
      <c r="S49" s="1714"/>
      <c r="T49" s="1714"/>
      <c r="U49" s="1337"/>
      <c r="V49" s="1022"/>
      <c r="W49" s="1022"/>
      <c r="X49" s="1337"/>
      <c r="Y49" s="1022"/>
      <c r="Z49" s="1022"/>
      <c r="AA49" s="1337"/>
      <c r="AB49" s="1022"/>
      <c r="AC49" s="1022"/>
      <c r="AD49" s="1337"/>
      <c r="AE49" s="1022"/>
      <c r="AF49" s="1022"/>
      <c r="AG49" s="1"/>
      <c r="AH49" s="1714"/>
      <c r="AI49" s="1714"/>
      <c r="AJ49" s="1714"/>
      <c r="AK49" s="1714"/>
      <c r="AL49" s="1337"/>
      <c r="AM49" s="1022"/>
      <c r="AN49" s="1022"/>
      <c r="AO49" s="1"/>
      <c r="AP49" s="1"/>
    </row>
    <row r="50" spans="2:42" ht="21" customHeight="1">
      <c r="B50" s="1736" t="s">
        <v>550</v>
      </c>
      <c r="C50" s="1732"/>
      <c r="D50" s="697">
        <v>14</v>
      </c>
      <c r="E50" s="698">
        <v>2</v>
      </c>
      <c r="F50" s="699">
        <f t="shared" si="1"/>
        <v>16</v>
      </c>
      <c r="G50" s="697">
        <v>15</v>
      </c>
      <c r="H50" s="698">
        <v>1</v>
      </c>
      <c r="I50" s="699">
        <f t="shared" si="2"/>
        <v>16</v>
      </c>
      <c r="J50" s="697">
        <v>12</v>
      </c>
      <c r="K50" s="698">
        <v>3</v>
      </c>
      <c r="L50" s="699">
        <f t="shared" si="3"/>
        <v>15</v>
      </c>
      <c r="M50" s="697">
        <v>12</v>
      </c>
      <c r="N50" s="698">
        <v>1</v>
      </c>
      <c r="O50" s="699">
        <v>13</v>
      </c>
      <c r="P50" s="1"/>
      <c r="Q50" s="1735"/>
      <c r="R50" s="1714"/>
      <c r="S50" s="1714"/>
      <c r="T50" s="1714"/>
      <c r="U50" s="1337"/>
      <c r="V50" s="1022"/>
      <c r="W50" s="1022"/>
      <c r="X50" s="1337"/>
      <c r="Y50" s="1022"/>
      <c r="Z50" s="1022"/>
      <c r="AA50" s="1337"/>
      <c r="AB50" s="1022"/>
      <c r="AC50" s="1022"/>
      <c r="AD50" s="1337"/>
      <c r="AE50" s="1022"/>
      <c r="AF50" s="1022"/>
      <c r="AG50" s="1"/>
      <c r="AH50" s="1735"/>
      <c r="AI50" s="1714"/>
      <c r="AJ50" s="1714"/>
      <c r="AK50" s="1714"/>
      <c r="AL50" s="1337"/>
      <c r="AM50" s="1022"/>
      <c r="AN50" s="1022"/>
      <c r="AO50" s="1"/>
      <c r="AP50" s="1"/>
    </row>
    <row r="51" spans="2:42" ht="21" customHeight="1">
      <c r="B51" s="1736" t="s">
        <v>555</v>
      </c>
      <c r="C51" s="1732"/>
      <c r="D51" s="697">
        <v>28</v>
      </c>
      <c r="E51" s="698">
        <v>22</v>
      </c>
      <c r="F51" s="699">
        <f t="shared" si="1"/>
        <v>50</v>
      </c>
      <c r="G51" s="697">
        <v>30</v>
      </c>
      <c r="H51" s="698">
        <v>16</v>
      </c>
      <c r="I51" s="699">
        <f t="shared" si="2"/>
        <v>46</v>
      </c>
      <c r="J51" s="697">
        <v>30</v>
      </c>
      <c r="K51" s="698">
        <v>6</v>
      </c>
      <c r="L51" s="699">
        <f t="shared" si="3"/>
        <v>36</v>
      </c>
      <c r="M51" s="697">
        <v>32</v>
      </c>
      <c r="N51" s="698">
        <v>6</v>
      </c>
      <c r="O51" s="699">
        <v>38</v>
      </c>
      <c r="P51" s="1"/>
      <c r="Q51" s="1714"/>
      <c r="R51" s="1714"/>
      <c r="S51" s="1714"/>
      <c r="T51" s="1714"/>
      <c r="U51" s="1337"/>
      <c r="V51" s="1022"/>
      <c r="W51" s="1022"/>
      <c r="X51" s="1337"/>
      <c r="Y51" s="1022"/>
      <c r="Z51" s="1022"/>
      <c r="AA51" s="1337"/>
      <c r="AB51" s="1022"/>
      <c r="AC51" s="1022"/>
      <c r="AD51" s="1337"/>
      <c r="AE51" s="1022"/>
      <c r="AF51" s="1022"/>
      <c r="AG51" s="1"/>
      <c r="AH51" s="1714"/>
      <c r="AI51" s="1714"/>
      <c r="AJ51" s="1714"/>
      <c r="AK51" s="1714"/>
      <c r="AL51" s="1337"/>
      <c r="AM51" s="1022"/>
      <c r="AN51" s="1022"/>
      <c r="AO51" s="1"/>
      <c r="AP51" s="1"/>
    </row>
    <row r="52" spans="2:42" ht="21" customHeight="1">
      <c r="B52" s="1736" t="s">
        <v>552</v>
      </c>
      <c r="C52" s="1732"/>
      <c r="D52" s="697">
        <v>17</v>
      </c>
      <c r="E52" s="698">
        <v>5</v>
      </c>
      <c r="F52" s="699">
        <f t="shared" si="1"/>
        <v>22</v>
      </c>
      <c r="G52" s="697">
        <v>14</v>
      </c>
      <c r="H52" s="698">
        <v>5</v>
      </c>
      <c r="I52" s="699">
        <f t="shared" si="2"/>
        <v>19</v>
      </c>
      <c r="J52" s="697">
        <v>13</v>
      </c>
      <c r="K52" s="698">
        <v>7</v>
      </c>
      <c r="L52" s="699">
        <f t="shared" si="3"/>
        <v>20</v>
      </c>
      <c r="M52" s="697">
        <v>10</v>
      </c>
      <c r="N52" s="698">
        <v>7</v>
      </c>
      <c r="O52" s="699">
        <v>17</v>
      </c>
      <c r="P52" s="1"/>
      <c r="Q52" s="1714"/>
      <c r="R52" s="1714"/>
      <c r="S52" s="1714"/>
      <c r="T52" s="1714"/>
      <c r="U52" s="1337"/>
      <c r="V52" s="1022"/>
      <c r="W52" s="1022"/>
      <c r="X52" s="1337"/>
      <c r="Y52" s="1022"/>
      <c r="Z52" s="1022"/>
      <c r="AA52" s="1337"/>
      <c r="AB52" s="1022"/>
      <c r="AC52" s="1022"/>
      <c r="AD52" s="1337"/>
      <c r="AE52" s="1022"/>
      <c r="AF52" s="1022"/>
      <c r="AG52" s="1"/>
      <c r="AH52" s="1714"/>
      <c r="AI52" s="1714"/>
      <c r="AJ52" s="1714"/>
      <c r="AK52" s="1714"/>
      <c r="AL52" s="1337"/>
      <c r="AM52" s="1022"/>
      <c r="AN52" s="1022"/>
      <c r="AO52" s="1"/>
      <c r="AP52" s="1"/>
    </row>
    <row r="53" spans="2:42" ht="21" customHeight="1">
      <c r="B53" s="1736" t="s">
        <v>562</v>
      </c>
      <c r="C53" s="1732"/>
      <c r="D53" s="697">
        <v>11</v>
      </c>
      <c r="E53" s="698">
        <v>3</v>
      </c>
      <c r="F53" s="699">
        <f t="shared" si="1"/>
        <v>14</v>
      </c>
      <c r="G53" s="697">
        <v>9</v>
      </c>
      <c r="H53" s="698">
        <v>2</v>
      </c>
      <c r="I53" s="699">
        <f t="shared" si="2"/>
        <v>11</v>
      </c>
      <c r="J53" s="697">
        <v>9</v>
      </c>
      <c r="K53" s="698">
        <v>0</v>
      </c>
      <c r="L53" s="699">
        <f t="shared" si="3"/>
        <v>9</v>
      </c>
      <c r="M53" s="697">
        <v>10</v>
      </c>
      <c r="N53" s="698">
        <v>0</v>
      </c>
      <c r="O53" s="699">
        <v>10</v>
      </c>
      <c r="P53" s="1"/>
      <c r="Q53" s="1714"/>
      <c r="R53" s="1714"/>
      <c r="S53" s="1714"/>
      <c r="T53" s="1714"/>
      <c r="U53" s="1337"/>
      <c r="V53" s="1022"/>
      <c r="W53" s="1022"/>
      <c r="X53" s="1337"/>
      <c r="Y53" s="1022"/>
      <c r="Z53" s="1022"/>
      <c r="AA53" s="1337"/>
      <c r="AB53" s="1022"/>
      <c r="AC53" s="1022"/>
      <c r="AD53" s="1337"/>
      <c r="AE53" s="1022"/>
      <c r="AF53" s="1022"/>
      <c r="AG53" s="1"/>
      <c r="AH53" s="1714"/>
      <c r="AI53" s="1714"/>
      <c r="AJ53" s="1714"/>
      <c r="AK53" s="1714"/>
      <c r="AL53" s="1337"/>
      <c r="AM53" s="1022"/>
      <c r="AN53" s="1022"/>
      <c r="AO53" s="1"/>
      <c r="AP53" s="1"/>
    </row>
    <row r="54" spans="2:42" ht="21" customHeight="1">
      <c r="B54" s="1736" t="s">
        <v>563</v>
      </c>
      <c r="C54" s="1732"/>
      <c r="D54" s="697">
        <v>15</v>
      </c>
      <c r="E54" s="698">
        <v>5</v>
      </c>
      <c r="F54" s="699">
        <f t="shared" si="1"/>
        <v>20</v>
      </c>
      <c r="G54" s="697">
        <v>12</v>
      </c>
      <c r="H54" s="698">
        <v>8</v>
      </c>
      <c r="I54" s="699">
        <f t="shared" si="2"/>
        <v>20</v>
      </c>
      <c r="J54" s="697">
        <v>12</v>
      </c>
      <c r="K54" s="698">
        <v>6</v>
      </c>
      <c r="L54" s="699">
        <f t="shared" si="3"/>
        <v>18</v>
      </c>
      <c r="M54" s="697">
        <v>13</v>
      </c>
      <c r="N54" s="698">
        <v>4</v>
      </c>
      <c r="O54" s="699">
        <v>17</v>
      </c>
      <c r="P54" s="1"/>
      <c r="Q54" s="1714"/>
      <c r="R54" s="1714"/>
      <c r="S54" s="1714"/>
      <c r="T54" s="1714"/>
      <c r="U54" s="1337"/>
      <c r="V54" s="1022"/>
      <c r="W54" s="1022"/>
      <c r="X54" s="1337"/>
      <c r="Y54" s="1022"/>
      <c r="Z54" s="1022"/>
      <c r="AA54" s="1337"/>
      <c r="AB54" s="1022"/>
      <c r="AC54" s="1022"/>
      <c r="AD54" s="1337"/>
      <c r="AE54" s="1022"/>
      <c r="AF54" s="1022"/>
      <c r="AG54" s="1"/>
      <c r="AH54" s="1714"/>
      <c r="AI54" s="1714"/>
      <c r="AJ54" s="1714"/>
      <c r="AK54" s="1714"/>
      <c r="AL54" s="1337"/>
      <c r="AM54" s="1022"/>
      <c r="AN54" s="1022"/>
      <c r="AO54" s="1"/>
      <c r="AP54" s="1"/>
    </row>
    <row r="55" spans="2:42" ht="21" customHeight="1">
      <c r="B55" s="1736" t="s">
        <v>557</v>
      </c>
      <c r="C55" s="1732"/>
      <c r="D55" s="697">
        <v>28</v>
      </c>
      <c r="E55" s="698">
        <v>8</v>
      </c>
      <c r="F55" s="699">
        <f t="shared" si="1"/>
        <v>36</v>
      </c>
      <c r="G55" s="697">
        <v>26</v>
      </c>
      <c r="H55" s="698">
        <v>10</v>
      </c>
      <c r="I55" s="699">
        <f t="shared" si="2"/>
        <v>36</v>
      </c>
      <c r="J55" s="697">
        <v>24</v>
      </c>
      <c r="K55" s="698">
        <v>9</v>
      </c>
      <c r="L55" s="699">
        <f t="shared" si="3"/>
        <v>33</v>
      </c>
      <c r="M55" s="697">
        <v>18</v>
      </c>
      <c r="N55" s="698">
        <v>13</v>
      </c>
      <c r="O55" s="699">
        <v>31</v>
      </c>
      <c r="P55" s="1"/>
      <c r="Q55" s="1714"/>
      <c r="R55" s="1714"/>
      <c r="S55" s="1714"/>
      <c r="T55" s="1714"/>
      <c r="U55" s="1337"/>
      <c r="V55" s="1022"/>
      <c r="W55" s="1022"/>
      <c r="X55" s="1337"/>
      <c r="Y55" s="1022"/>
      <c r="Z55" s="1022"/>
      <c r="AA55" s="1337"/>
      <c r="AB55" s="1022"/>
      <c r="AC55" s="1022"/>
      <c r="AD55" s="1337"/>
      <c r="AE55" s="1022"/>
      <c r="AF55" s="1022"/>
      <c r="AG55" s="1"/>
      <c r="AH55" s="1714"/>
      <c r="AI55" s="1714"/>
      <c r="AJ55" s="1714"/>
      <c r="AK55" s="1714"/>
      <c r="AL55" s="1337"/>
      <c r="AM55" s="1022"/>
      <c r="AN55" s="1022"/>
      <c r="AO55" s="1"/>
      <c r="AP55" s="1"/>
    </row>
    <row r="56" spans="2:42" ht="21" customHeight="1">
      <c r="B56" s="1736" t="s">
        <v>559</v>
      </c>
      <c r="C56" s="1732"/>
      <c r="D56" s="697">
        <v>9</v>
      </c>
      <c r="E56" s="698">
        <v>1</v>
      </c>
      <c r="F56" s="699">
        <f t="shared" si="1"/>
        <v>10</v>
      </c>
      <c r="G56" s="697">
        <v>9</v>
      </c>
      <c r="H56" s="698">
        <v>3</v>
      </c>
      <c r="I56" s="699">
        <f t="shared" si="2"/>
        <v>12</v>
      </c>
      <c r="J56" s="697">
        <v>7</v>
      </c>
      <c r="K56" s="698">
        <v>0</v>
      </c>
      <c r="L56" s="699">
        <f t="shared" si="3"/>
        <v>7</v>
      </c>
      <c r="M56" s="697">
        <v>5</v>
      </c>
      <c r="N56" s="698">
        <v>2</v>
      </c>
      <c r="O56" s="699">
        <v>7</v>
      </c>
      <c r="P56" s="1"/>
      <c r="Q56" s="1714"/>
      <c r="R56" s="1714"/>
      <c r="S56" s="1714"/>
      <c r="T56" s="1714"/>
      <c r="U56" s="1321"/>
      <c r="V56" s="1321"/>
      <c r="W56" s="1338"/>
      <c r="X56" s="1321"/>
      <c r="Y56" s="1321"/>
      <c r="Z56" s="1338"/>
      <c r="AA56" s="1321"/>
      <c r="AB56" s="1321"/>
      <c r="AC56" s="1338"/>
      <c r="AD56" s="1321"/>
      <c r="AE56" s="1321"/>
      <c r="AF56" s="1022"/>
      <c r="AG56" s="1"/>
      <c r="AH56" s="1714"/>
      <c r="AI56" s="1714"/>
      <c r="AJ56" s="1714"/>
      <c r="AK56" s="1714"/>
      <c r="AL56" s="1321"/>
      <c r="AM56" s="1321"/>
      <c r="AN56" s="1338"/>
      <c r="AO56" s="1"/>
      <c r="AP56" s="1"/>
    </row>
    <row r="57" spans="2:42" ht="21" customHeight="1" thickBot="1">
      <c r="B57" s="1749" t="s">
        <v>662</v>
      </c>
      <c r="C57" s="1750"/>
      <c r="D57" s="700">
        <v>22</v>
      </c>
      <c r="E57" s="701">
        <v>4</v>
      </c>
      <c r="F57" s="694">
        <f t="shared" si="1"/>
        <v>26</v>
      </c>
      <c r="G57" s="700">
        <v>25</v>
      </c>
      <c r="H57" s="701">
        <v>1</v>
      </c>
      <c r="I57" s="694">
        <f t="shared" si="2"/>
        <v>26</v>
      </c>
      <c r="J57" s="700">
        <v>24</v>
      </c>
      <c r="K57" s="701">
        <v>4</v>
      </c>
      <c r="L57" s="694">
        <f t="shared" si="3"/>
        <v>28</v>
      </c>
      <c r="M57" s="700">
        <v>18</v>
      </c>
      <c r="N57" s="701">
        <v>8</v>
      </c>
      <c r="O57" s="694">
        <v>26</v>
      </c>
      <c r="Q57" s="1734"/>
      <c r="R57" s="1734"/>
      <c r="S57" s="1734"/>
      <c r="T57" s="1734"/>
      <c r="U57" s="1734"/>
      <c r="V57" s="1734"/>
      <c r="W57" s="1734"/>
      <c r="X57" s="1734"/>
      <c r="Y57" s="1734"/>
      <c r="Z57" s="1734"/>
      <c r="AA57" s="1734"/>
      <c r="AB57" s="1734"/>
      <c r="AC57" s="1734"/>
      <c r="AD57" s="1734"/>
      <c r="AE57" s="1734"/>
      <c r="AF57" s="1734"/>
      <c r="AG57" s="1"/>
      <c r="AH57" s="1"/>
      <c r="AI57" s="1"/>
      <c r="AJ57" s="1"/>
      <c r="AK57" s="1"/>
      <c r="AL57" s="1"/>
      <c r="AM57" s="1"/>
      <c r="AN57" s="1"/>
      <c r="AO57" s="1"/>
      <c r="AP57" s="1"/>
    </row>
    <row r="58" spans="2:42" ht="21" customHeight="1" thickTop="1">
      <c r="B58" s="1717" t="s">
        <v>5</v>
      </c>
      <c r="C58" s="1738"/>
      <c r="D58" s="702">
        <f>SUM(D48:D57)</f>
        <v>191</v>
      </c>
      <c r="E58" s="703">
        <f>SUM(E48:E57)</f>
        <v>62</v>
      </c>
      <c r="F58" s="704">
        <f t="shared" si="1"/>
        <v>253</v>
      </c>
      <c r="G58" s="702">
        <f>SUM(G48:G57)</f>
        <v>184</v>
      </c>
      <c r="H58" s="703">
        <f>SUM(H48:H57)</f>
        <v>64</v>
      </c>
      <c r="I58" s="704">
        <f t="shared" si="2"/>
        <v>248</v>
      </c>
      <c r="J58" s="702">
        <f>SUM(J48:J57)</f>
        <v>175</v>
      </c>
      <c r="K58" s="703">
        <f>SUM(K48:K57)</f>
        <v>53</v>
      </c>
      <c r="L58" s="704">
        <f t="shared" si="3"/>
        <v>228</v>
      </c>
      <c r="M58" s="702">
        <f>SUM(M48:M57)</f>
        <v>164</v>
      </c>
      <c r="N58" s="703">
        <f>SUM(N48:N57)</f>
        <v>59</v>
      </c>
      <c r="O58" s="704">
        <f t="shared" ref="O58" si="4">SUM(M58:N58)</f>
        <v>223</v>
      </c>
      <c r="P58" s="1"/>
      <c r="Q58" s="1734"/>
      <c r="R58" s="1734"/>
      <c r="S58" s="1734"/>
      <c r="T58" s="1734"/>
      <c r="U58" s="1734"/>
      <c r="V58" s="1734"/>
      <c r="W58" s="1734"/>
      <c r="X58" s="1734"/>
      <c r="Y58" s="1734"/>
      <c r="Z58" s="1734"/>
      <c r="AA58" s="1734"/>
      <c r="AB58" s="1734"/>
      <c r="AC58" s="1734"/>
      <c r="AD58" s="1734"/>
      <c r="AE58" s="1734"/>
      <c r="AF58" s="1734"/>
      <c r="AG58" s="1"/>
      <c r="AH58" s="1"/>
      <c r="AI58" s="1"/>
      <c r="AJ58" s="1"/>
      <c r="AK58" s="1"/>
      <c r="AL58" s="1"/>
      <c r="AM58" s="1"/>
      <c r="AN58" s="1"/>
      <c r="AO58" s="1"/>
      <c r="AP58" s="1"/>
    </row>
    <row r="59" spans="2:42" ht="21" customHeight="1">
      <c r="B59" s="1748" t="s">
        <v>224</v>
      </c>
      <c r="C59" s="1748"/>
      <c r="D59" s="692" t="s">
        <v>545</v>
      </c>
      <c r="E59" s="120"/>
      <c r="G59" s="692" t="s">
        <v>586</v>
      </c>
      <c r="J59" s="692" t="s">
        <v>602</v>
      </c>
      <c r="M59" s="692" t="s">
        <v>642</v>
      </c>
      <c r="P59" s="120"/>
      <c r="Q59" s="1734"/>
      <c r="R59" s="1734"/>
      <c r="S59" s="1734"/>
      <c r="T59" s="1734"/>
      <c r="U59" s="1734"/>
      <c r="V59" s="1734"/>
      <c r="W59" s="1734"/>
      <c r="X59" s="1734"/>
      <c r="Y59" s="1734"/>
      <c r="Z59" s="1734"/>
      <c r="AA59" s="1734"/>
      <c r="AB59" s="1734"/>
      <c r="AC59" s="1734"/>
      <c r="AD59" s="1734"/>
      <c r="AE59" s="1734"/>
      <c r="AF59" s="1734"/>
      <c r="AG59" s="1"/>
      <c r="AH59" s="1"/>
      <c r="AI59" s="1"/>
      <c r="AJ59" s="1"/>
      <c r="AK59" s="1"/>
      <c r="AL59" s="1"/>
      <c r="AM59" s="1"/>
      <c r="AN59" s="1"/>
      <c r="AO59" s="1"/>
      <c r="AP59" s="1"/>
    </row>
    <row r="60" spans="2:42">
      <c r="I60" s="104"/>
      <c r="L60" s="104"/>
      <c r="O60" s="104"/>
      <c r="R60" s="104" t="s">
        <v>210</v>
      </c>
      <c r="U60" s="104"/>
      <c r="AA60" s="104"/>
      <c r="AD60" s="104"/>
      <c r="AG60" s="104"/>
      <c r="AJ60" s="104"/>
      <c r="AM60" s="104"/>
      <c r="AP60" s="104"/>
    </row>
    <row r="61" spans="2:42" ht="18.75" customHeight="1">
      <c r="B61" s="1721"/>
      <c r="C61" s="1722"/>
      <c r="D61" s="1725" t="s">
        <v>87</v>
      </c>
      <c r="E61" s="1726"/>
      <c r="F61" s="1727"/>
      <c r="G61" s="1725" t="s">
        <v>239</v>
      </c>
      <c r="H61" s="1726"/>
      <c r="I61" s="1727"/>
      <c r="J61" s="1725" t="s">
        <v>501</v>
      </c>
      <c r="K61" s="1726"/>
      <c r="L61" s="1727"/>
      <c r="M61" s="1725" t="s">
        <v>512</v>
      </c>
      <c r="N61" s="1726"/>
      <c r="O61" s="1727"/>
      <c r="P61" s="1725" t="s">
        <v>532</v>
      </c>
      <c r="Q61" s="1726"/>
      <c r="R61" s="1726"/>
      <c r="S61" s="1759"/>
      <c r="T61" s="1711"/>
      <c r="U61" s="1711"/>
      <c r="V61" s="1"/>
      <c r="W61" s="1"/>
      <c r="X61" s="1"/>
      <c r="Y61" s="1"/>
      <c r="Z61" s="1"/>
      <c r="AA61" s="1"/>
      <c r="AB61" s="1"/>
      <c r="AC61" s="1"/>
      <c r="AD61" s="1"/>
      <c r="AE61" s="1"/>
      <c r="AF61" s="1"/>
      <c r="AG61" s="1"/>
      <c r="AH61" s="1"/>
      <c r="AI61" s="1"/>
      <c r="AJ61" s="1"/>
      <c r="AK61" s="1"/>
      <c r="AL61" s="1"/>
      <c r="AM61" s="1"/>
      <c r="AN61" s="1"/>
      <c r="AO61" s="1"/>
      <c r="AP61" s="1"/>
    </row>
    <row r="62" spans="2:42" ht="18" customHeight="1">
      <c r="B62" s="1715"/>
      <c r="C62" s="1716"/>
      <c r="D62" s="1728"/>
      <c r="E62" s="1729"/>
      <c r="F62" s="1730"/>
      <c r="G62" s="1728"/>
      <c r="H62" s="1729"/>
      <c r="I62" s="1730"/>
      <c r="J62" s="1728"/>
      <c r="K62" s="1729"/>
      <c r="L62" s="1730"/>
      <c r="M62" s="1728"/>
      <c r="N62" s="1729"/>
      <c r="O62" s="1730"/>
      <c r="P62" s="1728"/>
      <c r="Q62" s="1729"/>
      <c r="R62" s="1729"/>
      <c r="S62" s="1759"/>
      <c r="T62" s="1711"/>
      <c r="U62" s="1711"/>
      <c r="V62" s="1"/>
      <c r="W62" s="1"/>
      <c r="X62" s="1"/>
      <c r="Y62" s="1"/>
      <c r="Z62" s="1"/>
      <c r="AA62" s="1"/>
      <c r="AB62" s="1"/>
      <c r="AC62" s="1"/>
      <c r="AD62" s="1"/>
      <c r="AE62" s="1"/>
      <c r="AF62" s="1"/>
      <c r="AG62" s="1"/>
      <c r="AH62" s="1"/>
      <c r="AI62" s="1"/>
      <c r="AJ62" s="1"/>
      <c r="AK62" s="1"/>
      <c r="AL62" s="1"/>
      <c r="AM62" s="1"/>
      <c r="AN62" s="1"/>
      <c r="AO62" s="1"/>
      <c r="AP62" s="1"/>
    </row>
    <row r="63" spans="2:42" ht="21" customHeight="1">
      <c r="B63" s="1723"/>
      <c r="C63" s="1724"/>
      <c r="D63" s="117" t="s">
        <v>233</v>
      </c>
      <c r="E63" s="118" t="s">
        <v>587</v>
      </c>
      <c r="F63" s="119" t="s">
        <v>5</v>
      </c>
      <c r="G63" s="117" t="s">
        <v>233</v>
      </c>
      <c r="H63" s="118" t="s">
        <v>587</v>
      </c>
      <c r="I63" s="119" t="s">
        <v>5</v>
      </c>
      <c r="J63" s="117" t="s">
        <v>233</v>
      </c>
      <c r="K63" s="118" t="s">
        <v>587</v>
      </c>
      <c r="L63" s="119" t="s">
        <v>5</v>
      </c>
      <c r="M63" s="117" t="s">
        <v>233</v>
      </c>
      <c r="N63" s="118" t="s">
        <v>587</v>
      </c>
      <c r="O63" s="119" t="s">
        <v>5</v>
      </c>
      <c r="P63" s="117" t="s">
        <v>233</v>
      </c>
      <c r="Q63" s="118" t="s">
        <v>587</v>
      </c>
      <c r="R63" s="682" t="s">
        <v>5</v>
      </c>
      <c r="S63" s="686"/>
      <c r="T63" s="687"/>
      <c r="U63" s="687"/>
      <c r="V63" s="1"/>
      <c r="W63" s="1"/>
      <c r="X63" s="1"/>
      <c r="Y63" s="1"/>
      <c r="Z63" s="1"/>
      <c r="AA63" s="1"/>
      <c r="AB63" s="1"/>
      <c r="AC63" s="1"/>
      <c r="AD63" s="1"/>
      <c r="AE63" s="1"/>
      <c r="AF63" s="1"/>
      <c r="AG63" s="1"/>
      <c r="AH63" s="1"/>
      <c r="AI63" s="1"/>
      <c r="AJ63" s="1"/>
      <c r="AK63" s="1"/>
      <c r="AL63" s="1"/>
      <c r="AM63" s="1"/>
      <c r="AN63" s="1"/>
      <c r="AO63" s="1"/>
      <c r="AP63" s="1"/>
    </row>
    <row r="64" spans="2:42" ht="26.25" customHeight="1">
      <c r="B64" s="1719" t="s">
        <v>222</v>
      </c>
      <c r="C64" s="1720"/>
      <c r="D64" s="110">
        <v>89</v>
      </c>
      <c r="E64" s="108">
        <v>35</v>
      </c>
      <c r="F64" s="109">
        <v>124</v>
      </c>
      <c r="G64" s="110">
        <v>66</v>
      </c>
      <c r="H64" s="108">
        <v>31</v>
      </c>
      <c r="I64" s="109">
        <v>97</v>
      </c>
      <c r="J64" s="110">
        <v>71</v>
      </c>
      <c r="K64" s="108">
        <v>22</v>
      </c>
      <c r="L64" s="109">
        <v>93</v>
      </c>
      <c r="M64" s="110">
        <v>77</v>
      </c>
      <c r="N64" s="108">
        <v>14</v>
      </c>
      <c r="O64" s="109">
        <v>91</v>
      </c>
      <c r="P64" s="110">
        <v>83</v>
      </c>
      <c r="Q64" s="108">
        <v>13</v>
      </c>
      <c r="R64" s="683">
        <v>96</v>
      </c>
      <c r="S64" s="688"/>
      <c r="T64" s="18"/>
      <c r="U64" s="18"/>
      <c r="V64" s="1"/>
      <c r="W64" s="1"/>
      <c r="X64" s="1"/>
      <c r="Y64" s="1"/>
      <c r="Z64" s="1"/>
      <c r="AA64" s="1"/>
      <c r="AB64" s="1"/>
      <c r="AC64" s="1"/>
      <c r="AD64" s="1"/>
      <c r="AE64" s="1"/>
      <c r="AF64" s="1"/>
      <c r="AG64" s="1"/>
      <c r="AH64" s="1"/>
      <c r="AI64" s="1"/>
      <c r="AJ64" s="1"/>
      <c r="AK64" s="1"/>
      <c r="AL64" s="1"/>
      <c r="AM64" s="1"/>
      <c r="AN64" s="1"/>
      <c r="AO64" s="1"/>
      <c r="AP64" s="1"/>
    </row>
    <row r="65" spans="1:42" ht="26.25" customHeight="1" thickBot="1">
      <c r="B65" s="1715" t="s">
        <v>223</v>
      </c>
      <c r="C65" s="1716"/>
      <c r="D65" s="113">
        <v>218</v>
      </c>
      <c r="E65" s="111">
        <v>106</v>
      </c>
      <c r="F65" s="112">
        <v>324</v>
      </c>
      <c r="G65" s="113">
        <v>124</v>
      </c>
      <c r="H65" s="111">
        <v>46</v>
      </c>
      <c r="I65" s="112">
        <v>170</v>
      </c>
      <c r="J65" s="113">
        <v>112</v>
      </c>
      <c r="K65" s="111">
        <v>45</v>
      </c>
      <c r="L65" s="112">
        <v>157</v>
      </c>
      <c r="M65" s="113">
        <v>102</v>
      </c>
      <c r="N65" s="111">
        <v>49</v>
      </c>
      <c r="O65" s="112">
        <v>151</v>
      </c>
      <c r="P65" s="113">
        <v>110</v>
      </c>
      <c r="Q65" s="111">
        <v>45</v>
      </c>
      <c r="R65" s="684">
        <v>155</v>
      </c>
      <c r="S65" s="688"/>
      <c r="T65" s="18"/>
      <c r="U65" s="18"/>
      <c r="V65" s="1"/>
      <c r="W65" s="1"/>
      <c r="X65" s="1"/>
      <c r="Y65" s="1"/>
      <c r="Z65" s="1"/>
      <c r="AA65" s="1"/>
      <c r="AB65" s="1"/>
      <c r="AC65" s="1"/>
      <c r="AD65" s="1"/>
      <c r="AE65" s="1"/>
      <c r="AF65" s="1"/>
      <c r="AG65" s="1"/>
      <c r="AH65" s="1"/>
      <c r="AI65" s="1"/>
      <c r="AJ65" s="1"/>
      <c r="AK65" s="1"/>
      <c r="AL65" s="1"/>
      <c r="AM65" s="1"/>
      <c r="AN65" s="1"/>
      <c r="AO65" s="1"/>
      <c r="AP65" s="1"/>
    </row>
    <row r="66" spans="1:42" ht="26.25" customHeight="1" thickTop="1">
      <c r="B66" s="1717" t="s">
        <v>5</v>
      </c>
      <c r="C66" s="1718"/>
      <c r="D66" s="116">
        <v>307</v>
      </c>
      <c r="E66" s="114">
        <v>141</v>
      </c>
      <c r="F66" s="115">
        <v>448</v>
      </c>
      <c r="G66" s="116">
        <v>190</v>
      </c>
      <c r="H66" s="114">
        <v>77</v>
      </c>
      <c r="I66" s="115">
        <v>267</v>
      </c>
      <c r="J66" s="116">
        <v>183</v>
      </c>
      <c r="K66" s="114">
        <v>67</v>
      </c>
      <c r="L66" s="115">
        <v>250</v>
      </c>
      <c r="M66" s="116">
        <v>179</v>
      </c>
      <c r="N66" s="114">
        <v>63</v>
      </c>
      <c r="O66" s="115">
        <v>242</v>
      </c>
      <c r="P66" s="116">
        <v>193</v>
      </c>
      <c r="Q66" s="114">
        <v>58</v>
      </c>
      <c r="R66" s="685">
        <v>251</v>
      </c>
      <c r="S66" s="688"/>
      <c r="T66" s="18"/>
      <c r="U66" s="18"/>
      <c r="V66" s="1"/>
      <c r="W66" s="1"/>
      <c r="X66" s="1"/>
      <c r="Y66" s="1"/>
      <c r="Z66" s="1"/>
      <c r="AA66" s="1"/>
      <c r="AB66" s="1"/>
      <c r="AC66" s="1"/>
      <c r="AD66" s="1"/>
      <c r="AE66" s="1"/>
      <c r="AF66" s="1"/>
      <c r="AG66" s="1"/>
      <c r="AH66" s="1"/>
      <c r="AI66" s="1"/>
      <c r="AJ66" s="1"/>
      <c r="AK66" s="1"/>
      <c r="AL66" s="1"/>
      <c r="AM66" s="1"/>
      <c r="AN66" s="1"/>
      <c r="AO66" s="1"/>
      <c r="AP66" s="1"/>
    </row>
    <row r="67" spans="1:42" ht="21" customHeight="1">
      <c r="B67" s="234" t="s">
        <v>224</v>
      </c>
      <c r="C67" s="54"/>
      <c r="D67" s="120" t="s">
        <v>230</v>
      </c>
      <c r="G67" s="120" t="s">
        <v>232</v>
      </c>
      <c r="J67" s="120" t="s">
        <v>503</v>
      </c>
      <c r="M67" s="274" t="s">
        <v>584</v>
      </c>
      <c r="N67" s="1"/>
      <c r="O67" s="1"/>
      <c r="P67" s="274" t="s">
        <v>585</v>
      </c>
      <c r="S67" s="1"/>
      <c r="T67" s="1"/>
      <c r="U67" s="1"/>
      <c r="V67" s="1"/>
      <c r="W67" s="1"/>
      <c r="X67" s="1"/>
      <c r="Y67" s="1"/>
      <c r="Z67" s="1"/>
      <c r="AA67" s="1"/>
      <c r="AB67" s="1"/>
      <c r="AC67" s="1"/>
      <c r="AD67" s="1"/>
      <c r="AE67" s="1"/>
      <c r="AF67" s="1"/>
      <c r="AG67" s="1"/>
      <c r="AH67" s="1"/>
      <c r="AI67" s="1"/>
      <c r="AJ67" s="1"/>
      <c r="AK67" s="1"/>
      <c r="AL67" s="1"/>
      <c r="AM67" s="1"/>
      <c r="AN67" s="1"/>
      <c r="AO67" s="1"/>
      <c r="AP67" s="1"/>
    </row>
    <row r="68" spans="1:42" ht="21" customHeight="1">
      <c r="B68" s="690"/>
      <c r="C68" s="691"/>
      <c r="D68" s="692"/>
      <c r="E68" s="1"/>
      <c r="F68" s="1"/>
      <c r="G68" s="273"/>
      <c r="H68" s="1"/>
      <c r="I68" s="1"/>
      <c r="J68" s="274"/>
      <c r="K68" s="1"/>
      <c r="L68" s="1"/>
      <c r="M68" s="120"/>
      <c r="P68" s="120"/>
      <c r="S68" s="120"/>
      <c r="V68" s="120"/>
      <c r="Y68" s="120"/>
      <c r="AB68" s="120"/>
      <c r="AE68" s="120"/>
      <c r="AH68" s="1"/>
      <c r="AI68" s="1"/>
      <c r="AJ68" s="1"/>
      <c r="AK68" s="1"/>
      <c r="AL68" s="1"/>
      <c r="AM68" s="1"/>
      <c r="AN68" s="1"/>
      <c r="AO68" s="1"/>
      <c r="AP68" s="1"/>
    </row>
    <row r="69" spans="1:42" ht="21" customHeight="1">
      <c r="A69" s="10" t="s">
        <v>484</v>
      </c>
      <c r="B69" s="10"/>
      <c r="C69" s="10"/>
      <c r="AH69" s="1"/>
      <c r="AI69" s="1"/>
      <c r="AJ69" s="1"/>
      <c r="AK69" s="1"/>
      <c r="AL69" s="1"/>
      <c r="AM69" s="1"/>
      <c r="AN69" s="1"/>
      <c r="AO69" s="1"/>
      <c r="AP69" s="1"/>
    </row>
    <row r="70" spans="1:42">
      <c r="X70" s="104"/>
      <c r="AA70" s="104"/>
      <c r="AD70" s="104"/>
      <c r="AG70" s="104" t="s">
        <v>511</v>
      </c>
      <c r="AH70" s="1"/>
      <c r="AI70" s="1"/>
      <c r="AJ70" s="1"/>
      <c r="AK70" s="1"/>
      <c r="AL70" s="1"/>
      <c r="AM70" s="1"/>
      <c r="AN70" s="1"/>
      <c r="AO70" s="1"/>
      <c r="AP70" s="1"/>
    </row>
    <row r="71" spans="1:42" ht="18.75" customHeight="1">
      <c r="B71" s="1721"/>
      <c r="C71" s="1722"/>
      <c r="D71" s="1725" t="s">
        <v>211</v>
      </c>
      <c r="E71" s="1726"/>
      <c r="F71" s="1727"/>
      <c r="G71" s="1725" t="s">
        <v>212</v>
      </c>
      <c r="H71" s="1726"/>
      <c r="I71" s="1727"/>
      <c r="J71" s="1725" t="s">
        <v>213</v>
      </c>
      <c r="K71" s="1726"/>
      <c r="L71" s="1727"/>
      <c r="M71" s="1725" t="s">
        <v>214</v>
      </c>
      <c r="N71" s="1726"/>
      <c r="O71" s="1727"/>
      <c r="P71" s="1725" t="s">
        <v>14</v>
      </c>
      <c r="Q71" s="1726"/>
      <c r="R71" s="1727"/>
      <c r="S71" s="1725" t="s">
        <v>215</v>
      </c>
      <c r="T71" s="1726"/>
      <c r="U71" s="1727"/>
      <c r="V71" s="1725" t="s">
        <v>216</v>
      </c>
      <c r="W71" s="1726"/>
      <c r="X71" s="1727"/>
      <c r="Y71" s="1725" t="s">
        <v>217</v>
      </c>
      <c r="Z71" s="1726"/>
      <c r="AA71" s="1727"/>
      <c r="AB71" s="1725" t="s">
        <v>218</v>
      </c>
      <c r="AC71" s="1726"/>
      <c r="AD71" s="1727"/>
      <c r="AE71" s="1725" t="s">
        <v>87</v>
      </c>
      <c r="AF71" s="1726"/>
      <c r="AG71" s="1727"/>
      <c r="AH71" s="1"/>
      <c r="AI71" s="1"/>
      <c r="AJ71" s="1"/>
      <c r="AK71" s="1"/>
      <c r="AL71" s="1"/>
      <c r="AM71" s="1"/>
      <c r="AN71" s="1"/>
      <c r="AO71" s="1"/>
      <c r="AP71" s="1"/>
    </row>
    <row r="72" spans="1:42" ht="18" customHeight="1">
      <c r="B72" s="1715"/>
      <c r="C72" s="1716"/>
      <c r="D72" s="1728"/>
      <c r="E72" s="1729"/>
      <c r="F72" s="1730"/>
      <c r="G72" s="1728"/>
      <c r="H72" s="1729"/>
      <c r="I72" s="1730"/>
      <c r="J72" s="1728"/>
      <c r="K72" s="1729"/>
      <c r="L72" s="1730"/>
      <c r="M72" s="1728"/>
      <c r="N72" s="1729"/>
      <c r="O72" s="1730"/>
      <c r="P72" s="1728"/>
      <c r="Q72" s="1729"/>
      <c r="R72" s="1730"/>
      <c r="S72" s="1728"/>
      <c r="T72" s="1729"/>
      <c r="U72" s="1730"/>
      <c r="V72" s="1728"/>
      <c r="W72" s="1729"/>
      <c r="X72" s="1730"/>
      <c r="Y72" s="1728"/>
      <c r="Z72" s="1729"/>
      <c r="AA72" s="1730"/>
      <c r="AB72" s="1728"/>
      <c r="AC72" s="1729"/>
      <c r="AD72" s="1730"/>
      <c r="AE72" s="1728"/>
      <c r="AF72" s="1729"/>
      <c r="AG72" s="1730"/>
      <c r="AH72" s="1"/>
      <c r="AI72" s="1"/>
      <c r="AJ72" s="1"/>
      <c r="AK72" s="1"/>
      <c r="AL72" s="1"/>
      <c r="AM72" s="1"/>
      <c r="AN72" s="1"/>
      <c r="AO72" s="1"/>
      <c r="AP72" s="1"/>
    </row>
    <row r="73" spans="1:42" ht="21" customHeight="1">
      <c r="B73" s="1723"/>
      <c r="C73" s="1724"/>
      <c r="D73" s="117" t="s">
        <v>233</v>
      </c>
      <c r="E73" s="118" t="s">
        <v>587</v>
      </c>
      <c r="F73" s="119" t="s">
        <v>221</v>
      </c>
      <c r="G73" s="117" t="s">
        <v>233</v>
      </c>
      <c r="H73" s="118" t="s">
        <v>587</v>
      </c>
      <c r="I73" s="119" t="s">
        <v>221</v>
      </c>
      <c r="J73" s="117" t="s">
        <v>233</v>
      </c>
      <c r="K73" s="118" t="s">
        <v>587</v>
      </c>
      <c r="L73" s="119" t="s">
        <v>221</v>
      </c>
      <c r="M73" s="117" t="s">
        <v>233</v>
      </c>
      <c r="N73" s="118" t="s">
        <v>587</v>
      </c>
      <c r="O73" s="119" t="s">
        <v>221</v>
      </c>
      <c r="P73" s="117" t="s">
        <v>233</v>
      </c>
      <c r="Q73" s="118" t="s">
        <v>587</v>
      </c>
      <c r="R73" s="119" t="s">
        <v>221</v>
      </c>
      <c r="S73" s="117" t="s">
        <v>233</v>
      </c>
      <c r="T73" s="118" t="s">
        <v>587</v>
      </c>
      <c r="U73" s="119" t="s">
        <v>221</v>
      </c>
      <c r="V73" s="117" t="s">
        <v>233</v>
      </c>
      <c r="W73" s="118" t="s">
        <v>587</v>
      </c>
      <c r="X73" s="119" t="s">
        <v>221</v>
      </c>
      <c r="Y73" s="117" t="s">
        <v>233</v>
      </c>
      <c r="Z73" s="118" t="s">
        <v>587</v>
      </c>
      <c r="AA73" s="119" t="s">
        <v>221</v>
      </c>
      <c r="AB73" s="117" t="s">
        <v>233</v>
      </c>
      <c r="AC73" s="118" t="s">
        <v>587</v>
      </c>
      <c r="AD73" s="119" t="s">
        <v>221</v>
      </c>
      <c r="AE73" s="117" t="s">
        <v>233</v>
      </c>
      <c r="AF73" s="118" t="s">
        <v>587</v>
      </c>
      <c r="AG73" s="119" t="s">
        <v>5</v>
      </c>
      <c r="AH73" s="1"/>
      <c r="AI73" s="1"/>
      <c r="AJ73" s="1"/>
      <c r="AK73" s="1"/>
      <c r="AL73" s="1"/>
      <c r="AM73" s="1"/>
      <c r="AN73" s="1"/>
      <c r="AO73" s="1"/>
      <c r="AP73" s="1"/>
    </row>
    <row r="74" spans="1:42" ht="26.25" customHeight="1">
      <c r="B74" s="1719" t="s">
        <v>222</v>
      </c>
      <c r="C74" s="1720"/>
      <c r="D74" s="264">
        <v>159</v>
      </c>
      <c r="E74" s="265">
        <v>38</v>
      </c>
      <c r="F74" s="266">
        <v>197</v>
      </c>
      <c r="G74" s="264">
        <v>131</v>
      </c>
      <c r="H74" s="265">
        <v>52</v>
      </c>
      <c r="I74" s="266">
        <v>183</v>
      </c>
      <c r="J74" s="264">
        <v>129</v>
      </c>
      <c r="K74" s="265">
        <v>46</v>
      </c>
      <c r="L74" s="266">
        <v>175</v>
      </c>
      <c r="M74" s="110">
        <v>134</v>
      </c>
      <c r="N74" s="108">
        <v>48</v>
      </c>
      <c r="O74" s="109">
        <v>182</v>
      </c>
      <c r="P74" s="110">
        <v>123</v>
      </c>
      <c r="Q74" s="108">
        <v>66</v>
      </c>
      <c r="R74" s="109">
        <v>189</v>
      </c>
      <c r="S74" s="110">
        <v>101</v>
      </c>
      <c r="T74" s="108">
        <v>57</v>
      </c>
      <c r="U74" s="109">
        <v>158</v>
      </c>
      <c r="V74" s="110">
        <v>98</v>
      </c>
      <c r="W74" s="108">
        <v>41</v>
      </c>
      <c r="X74" s="109">
        <v>139</v>
      </c>
      <c r="Y74" s="110">
        <v>85</v>
      </c>
      <c r="Z74" s="108">
        <v>50</v>
      </c>
      <c r="AA74" s="109">
        <v>135</v>
      </c>
      <c r="AB74" s="110">
        <v>86</v>
      </c>
      <c r="AC74" s="108">
        <v>41</v>
      </c>
      <c r="AD74" s="109">
        <v>127</v>
      </c>
      <c r="AE74" s="110">
        <v>88</v>
      </c>
      <c r="AF74" s="108">
        <v>35</v>
      </c>
      <c r="AG74" s="109">
        <v>123</v>
      </c>
      <c r="AH74" s="1"/>
      <c r="AI74" s="1"/>
      <c r="AJ74" s="1"/>
      <c r="AK74" s="1"/>
      <c r="AL74" s="1"/>
      <c r="AM74" s="1"/>
      <c r="AN74" s="1"/>
      <c r="AO74" s="1"/>
      <c r="AP74" s="1"/>
    </row>
    <row r="75" spans="1:42" ht="26.25" customHeight="1" thickBot="1">
      <c r="B75" s="1715" t="s">
        <v>223</v>
      </c>
      <c r="C75" s="1716"/>
      <c r="D75" s="267">
        <v>254</v>
      </c>
      <c r="E75" s="268">
        <v>104</v>
      </c>
      <c r="F75" s="269">
        <v>358</v>
      </c>
      <c r="G75" s="267">
        <v>252</v>
      </c>
      <c r="H75" s="268">
        <v>81</v>
      </c>
      <c r="I75" s="269">
        <v>333</v>
      </c>
      <c r="J75" s="267">
        <v>254</v>
      </c>
      <c r="K75" s="268">
        <v>84</v>
      </c>
      <c r="L75" s="269">
        <v>338</v>
      </c>
      <c r="M75" s="113">
        <v>257</v>
      </c>
      <c r="N75" s="111">
        <v>95</v>
      </c>
      <c r="O75" s="112">
        <v>352</v>
      </c>
      <c r="P75" s="113">
        <v>286</v>
      </c>
      <c r="Q75" s="111">
        <v>94</v>
      </c>
      <c r="R75" s="112">
        <v>380</v>
      </c>
      <c r="S75" s="113">
        <v>247</v>
      </c>
      <c r="T75" s="111">
        <v>133</v>
      </c>
      <c r="U75" s="112">
        <v>380</v>
      </c>
      <c r="V75" s="113">
        <v>221</v>
      </c>
      <c r="W75" s="111">
        <v>130</v>
      </c>
      <c r="X75" s="112">
        <v>351</v>
      </c>
      <c r="Y75" s="113">
        <v>243</v>
      </c>
      <c r="Z75" s="111">
        <v>97</v>
      </c>
      <c r="AA75" s="112">
        <v>340</v>
      </c>
      <c r="AB75" s="113">
        <v>223</v>
      </c>
      <c r="AC75" s="111">
        <v>112</v>
      </c>
      <c r="AD75" s="112">
        <v>335</v>
      </c>
      <c r="AE75" s="113">
        <v>218</v>
      </c>
      <c r="AF75" s="111">
        <v>105</v>
      </c>
      <c r="AG75" s="112">
        <v>323</v>
      </c>
      <c r="AH75" s="1"/>
      <c r="AI75" s="1"/>
      <c r="AJ75" s="1"/>
      <c r="AK75" s="1"/>
      <c r="AL75" s="1"/>
      <c r="AM75" s="1"/>
      <c r="AN75" s="1"/>
      <c r="AO75" s="1"/>
      <c r="AP75" s="1"/>
    </row>
    <row r="76" spans="1:42" ht="26.25" customHeight="1" thickTop="1">
      <c r="B76" s="1717" t="s">
        <v>221</v>
      </c>
      <c r="C76" s="1718"/>
      <c r="D76" s="270">
        <v>413</v>
      </c>
      <c r="E76" s="271">
        <v>142</v>
      </c>
      <c r="F76" s="272">
        <v>555</v>
      </c>
      <c r="G76" s="270">
        <v>383</v>
      </c>
      <c r="H76" s="271">
        <v>133</v>
      </c>
      <c r="I76" s="272">
        <v>516</v>
      </c>
      <c r="J76" s="270">
        <v>383</v>
      </c>
      <c r="K76" s="271">
        <v>130</v>
      </c>
      <c r="L76" s="272">
        <v>513</v>
      </c>
      <c r="M76" s="116">
        <v>391</v>
      </c>
      <c r="N76" s="114">
        <v>143</v>
      </c>
      <c r="O76" s="115">
        <v>534</v>
      </c>
      <c r="P76" s="116">
        <v>409</v>
      </c>
      <c r="Q76" s="114">
        <v>160</v>
      </c>
      <c r="R76" s="115">
        <v>569</v>
      </c>
      <c r="S76" s="116">
        <v>348</v>
      </c>
      <c r="T76" s="114">
        <v>190</v>
      </c>
      <c r="U76" s="115">
        <v>538</v>
      </c>
      <c r="V76" s="116">
        <v>319</v>
      </c>
      <c r="W76" s="114">
        <v>171</v>
      </c>
      <c r="X76" s="115">
        <v>490</v>
      </c>
      <c r="Y76" s="116">
        <v>328</v>
      </c>
      <c r="Z76" s="114">
        <v>147</v>
      </c>
      <c r="AA76" s="115">
        <v>475</v>
      </c>
      <c r="AB76" s="116">
        <v>309</v>
      </c>
      <c r="AC76" s="114">
        <v>153</v>
      </c>
      <c r="AD76" s="115">
        <v>462</v>
      </c>
      <c r="AE76" s="116">
        <v>306</v>
      </c>
      <c r="AF76" s="114">
        <v>140</v>
      </c>
      <c r="AG76" s="115">
        <v>446</v>
      </c>
      <c r="AH76" s="1"/>
      <c r="AI76" s="1"/>
      <c r="AJ76" s="1"/>
      <c r="AK76" s="1"/>
      <c r="AL76" s="1"/>
      <c r="AM76" s="1"/>
      <c r="AN76" s="1"/>
      <c r="AO76" s="1"/>
      <c r="AP76" s="1"/>
    </row>
    <row r="77" spans="1:42" ht="21" customHeight="1">
      <c r="B77" s="234" t="s">
        <v>224</v>
      </c>
      <c r="C77" s="54"/>
      <c r="D77" s="273" t="s">
        <v>225</v>
      </c>
      <c r="E77" s="1"/>
      <c r="F77" s="1"/>
      <c r="G77" s="273" t="s">
        <v>225</v>
      </c>
      <c r="H77" s="1"/>
      <c r="I77" s="1"/>
      <c r="J77" s="274" t="s">
        <v>226</v>
      </c>
      <c r="K77" s="1"/>
      <c r="L77" s="1"/>
      <c r="M77" s="120" t="s">
        <v>227</v>
      </c>
      <c r="P77" s="120" t="s">
        <v>228</v>
      </c>
      <c r="S77" s="120" t="s">
        <v>229</v>
      </c>
      <c r="V77" s="120" t="s">
        <v>229</v>
      </c>
      <c r="Y77" s="120" t="s">
        <v>230</v>
      </c>
      <c r="AB77" s="120" t="s">
        <v>231</v>
      </c>
      <c r="AE77" s="120" t="s">
        <v>230</v>
      </c>
      <c r="AH77" s="1"/>
      <c r="AI77" s="1"/>
      <c r="AJ77" s="1"/>
      <c r="AK77" s="1"/>
      <c r="AL77" s="1"/>
      <c r="AM77" s="1"/>
      <c r="AN77" s="1"/>
      <c r="AO77" s="1"/>
      <c r="AP77" s="1"/>
    </row>
    <row r="78" spans="1:42" ht="21" customHeight="1">
      <c r="C78" s="53"/>
      <c r="AH78" s="1"/>
      <c r="AI78" s="1"/>
      <c r="AJ78" s="1"/>
      <c r="AK78" s="1"/>
      <c r="AL78" s="1"/>
      <c r="AM78" s="1"/>
      <c r="AN78" s="1"/>
      <c r="AO78" s="1"/>
      <c r="AP78" s="1"/>
    </row>
  </sheetData>
  <mergeCells count="142">
    <mergeCell ref="AK3:AM4"/>
    <mergeCell ref="B61:C63"/>
    <mergeCell ref="B25:C25"/>
    <mergeCell ref="B26:C26"/>
    <mergeCell ref="M3:O4"/>
    <mergeCell ref="Y3:AA4"/>
    <mergeCell ref="V3:X4"/>
    <mergeCell ref="S3:U4"/>
    <mergeCell ref="M21:O22"/>
    <mergeCell ref="P21:R22"/>
    <mergeCell ref="S21:U22"/>
    <mergeCell ref="B17:AA17"/>
    <mergeCell ref="B3:C5"/>
    <mergeCell ref="G3:I4"/>
    <mergeCell ref="J3:L4"/>
    <mergeCell ref="AB3:AD4"/>
    <mergeCell ref="P3:R4"/>
    <mergeCell ref="B16:AA16"/>
    <mergeCell ref="D3:F4"/>
    <mergeCell ref="D45:F46"/>
    <mergeCell ref="D21:F22"/>
    <mergeCell ref="G21:I22"/>
    <mergeCell ref="B6:C6"/>
    <mergeCell ref="B7:C7"/>
    <mergeCell ref="B34:E34"/>
    <mergeCell ref="B35:E35"/>
    <mergeCell ref="B31:E33"/>
    <mergeCell ref="AE71:AG72"/>
    <mergeCell ref="Y21:AA22"/>
    <mergeCell ref="AB21:AD22"/>
    <mergeCell ref="Y71:AA72"/>
    <mergeCell ref="AB71:AD72"/>
    <mergeCell ref="AE21:AG22"/>
    <mergeCell ref="AD45:AF46"/>
    <mergeCell ref="L31:N32"/>
    <mergeCell ref="O31:Q32"/>
    <mergeCell ref="J21:L22"/>
    <mergeCell ref="M45:O46"/>
    <mergeCell ref="S61:U62"/>
    <mergeCell ref="P61:R62"/>
    <mergeCell ref="V21:X22"/>
    <mergeCell ref="J45:L46"/>
    <mergeCell ref="M61:O62"/>
    <mergeCell ref="W31:Y32"/>
    <mergeCell ref="S34:V34"/>
    <mergeCell ref="S35:V35"/>
    <mergeCell ref="S31:V33"/>
    <mergeCell ref="S42:V42"/>
    <mergeCell ref="B8:C8"/>
    <mergeCell ref="G45:I46"/>
    <mergeCell ref="G61:I62"/>
    <mergeCell ref="D61:F62"/>
    <mergeCell ref="B71:C73"/>
    <mergeCell ref="D71:F72"/>
    <mergeCell ref="G71:I72"/>
    <mergeCell ref="J71:L72"/>
    <mergeCell ref="B56:C56"/>
    <mergeCell ref="F31:H32"/>
    <mergeCell ref="I31:K32"/>
    <mergeCell ref="B42:E42"/>
    <mergeCell ref="B40:E40"/>
    <mergeCell ref="B41:E41"/>
    <mergeCell ref="B38:E38"/>
    <mergeCell ref="B39:E39"/>
    <mergeCell ref="B24:C24"/>
    <mergeCell ref="B51:C51"/>
    <mergeCell ref="B52:C52"/>
    <mergeCell ref="B59:C59"/>
    <mergeCell ref="B57:C57"/>
    <mergeCell ref="B45:C47"/>
    <mergeCell ref="B50:C50"/>
    <mergeCell ref="B21:C23"/>
    <mergeCell ref="B48:C48"/>
    <mergeCell ref="B58:C58"/>
    <mergeCell ref="B49:C49"/>
    <mergeCell ref="B53:C53"/>
    <mergeCell ref="B54:C54"/>
    <mergeCell ref="B55:C55"/>
    <mergeCell ref="B37:E37"/>
    <mergeCell ref="S40:V40"/>
    <mergeCell ref="S41:V41"/>
    <mergeCell ref="S38:V38"/>
    <mergeCell ref="S39:V39"/>
    <mergeCell ref="B74:C74"/>
    <mergeCell ref="J61:L62"/>
    <mergeCell ref="B75:C75"/>
    <mergeCell ref="B76:C76"/>
    <mergeCell ref="V71:X72"/>
    <mergeCell ref="B64:C64"/>
    <mergeCell ref="B65:C65"/>
    <mergeCell ref="B66:C66"/>
    <mergeCell ref="M71:O72"/>
    <mergeCell ref="S71:U72"/>
    <mergeCell ref="P71:R72"/>
    <mergeCell ref="AE3:AG4"/>
    <mergeCell ref="AH3:AJ4"/>
    <mergeCell ref="U45:W46"/>
    <mergeCell ref="X45:Z46"/>
    <mergeCell ref="Q57:AF59"/>
    <mergeCell ref="Q45:T47"/>
    <mergeCell ref="Q48:T48"/>
    <mergeCell ref="Q49:T49"/>
    <mergeCell ref="Q50:T50"/>
    <mergeCell ref="Q51:T51"/>
    <mergeCell ref="Q52:T52"/>
    <mergeCell ref="Q53:T53"/>
    <mergeCell ref="Q54:T54"/>
    <mergeCell ref="Q55:T55"/>
    <mergeCell ref="Q56:T56"/>
    <mergeCell ref="AA45:AC46"/>
    <mergeCell ref="AH55:AK55"/>
    <mergeCell ref="AH56:AK56"/>
    <mergeCell ref="AH50:AK50"/>
    <mergeCell ref="AH51:AK51"/>
    <mergeCell ref="AH52:AK52"/>
    <mergeCell ref="AH53:AK53"/>
    <mergeCell ref="AH54:AK54"/>
    <mergeCell ref="S37:V37"/>
    <mergeCell ref="AN3:AP4"/>
    <mergeCell ref="AH45:AK47"/>
    <mergeCell ref="AL45:AN46"/>
    <mergeCell ref="AH48:AK48"/>
    <mergeCell ref="AH49:AK49"/>
    <mergeCell ref="B14:C14"/>
    <mergeCell ref="B15:C15"/>
    <mergeCell ref="AE10:AG11"/>
    <mergeCell ref="AH10:AJ11"/>
    <mergeCell ref="AK10:AM11"/>
    <mergeCell ref="AN10:AP11"/>
    <mergeCell ref="B13:C13"/>
    <mergeCell ref="P10:R11"/>
    <mergeCell ref="S10:U11"/>
    <mergeCell ref="V10:X11"/>
    <mergeCell ref="Y10:AA11"/>
    <mergeCell ref="AB10:AD11"/>
    <mergeCell ref="B10:C12"/>
    <mergeCell ref="D10:F11"/>
    <mergeCell ref="G10:I11"/>
    <mergeCell ref="J10:L11"/>
    <mergeCell ref="M10:O11"/>
    <mergeCell ref="B36:E36"/>
    <mergeCell ref="S36:V36"/>
  </mergeCells>
  <phoneticPr fontId="2"/>
  <pageMargins left="0.55118110236220474" right="0.19685039370078741" top="0.6692913385826772" bottom="0.31496062992125984" header="0.47244094488188981" footer="0.39370078740157483"/>
  <pageSetup paperSize="8" scale="35" fitToWidth="0" fitToHeight="0" orientation="landscape" verticalDpi="1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G67"/>
  <sheetViews>
    <sheetView showGridLines="0" view="pageBreakPreview" zoomScale="70" zoomScaleNormal="70" zoomScaleSheetLayoutView="70" workbookViewId="0"/>
  </sheetViews>
  <sheetFormatPr defaultColWidth="9" defaultRowHeight="14.25"/>
  <cols>
    <col min="1" max="1" width="3.625" style="1" customWidth="1"/>
    <col min="2" max="2" width="40.25" style="1" customWidth="1"/>
    <col min="3" max="17" width="12.625" style="716" customWidth="1"/>
    <col min="18" max="31" width="12.875" style="79" customWidth="1"/>
    <col min="32" max="32" width="12.625" style="79" customWidth="1"/>
    <col min="33" max="16384" width="9" style="1"/>
  </cols>
  <sheetData>
    <row r="1" spans="1:32" ht="21" customHeight="1">
      <c r="A1" s="10" t="s">
        <v>505</v>
      </c>
      <c r="B1" s="10"/>
    </row>
    <row r="2" spans="1:32">
      <c r="E2" s="717" t="s">
        <v>488</v>
      </c>
      <c r="H2" s="717"/>
      <c r="K2" s="717"/>
      <c r="N2" s="1"/>
      <c r="Q2" s="1"/>
      <c r="T2" s="104"/>
      <c r="U2" s="1"/>
      <c r="V2" s="1"/>
      <c r="W2" s="1"/>
      <c r="X2" s="1"/>
      <c r="Y2" s="1"/>
      <c r="Z2" s="1"/>
      <c r="AA2" s="1"/>
      <c r="AB2" s="1"/>
      <c r="AC2" s="1"/>
      <c r="AD2" s="1"/>
      <c r="AE2" s="1"/>
      <c r="AF2" s="1"/>
    </row>
    <row r="3" spans="1:32" ht="26.25" customHeight="1">
      <c r="B3" s="1763" t="s">
        <v>543</v>
      </c>
      <c r="C3" s="1742" t="s">
        <v>686</v>
      </c>
      <c r="D3" s="1743"/>
      <c r="E3" s="1744"/>
      <c r="F3" s="1306"/>
      <c r="G3" s="1306"/>
      <c r="H3" s="1306"/>
      <c r="I3" s="1306"/>
      <c r="J3" s="1306"/>
      <c r="K3" s="1306"/>
      <c r="L3" s="1306"/>
      <c r="M3" s="1306"/>
      <c r="N3" s="1306"/>
      <c r="O3" s="1306"/>
      <c r="P3" s="1306"/>
      <c r="Q3" s="650"/>
      <c r="R3" s="650"/>
      <c r="S3" s="650"/>
      <c r="T3" s="650"/>
      <c r="U3" s="650"/>
      <c r="V3" s="650"/>
      <c r="W3" s="650"/>
      <c r="X3" s="650"/>
      <c r="Y3" s="650"/>
      <c r="Z3" s="1"/>
      <c r="AA3" s="1"/>
      <c r="AB3" s="1"/>
      <c r="AC3" s="1"/>
      <c r="AD3" s="1"/>
      <c r="AE3" s="1"/>
      <c r="AF3" s="1"/>
    </row>
    <row r="4" spans="1:32" ht="26.25" customHeight="1">
      <c r="B4" s="1764"/>
      <c r="C4" s="1745"/>
      <c r="D4" s="1746"/>
      <c r="E4" s="1747"/>
      <c r="F4" s="1306"/>
      <c r="G4" s="1306"/>
      <c r="H4" s="1306"/>
      <c r="I4" s="1306"/>
      <c r="J4" s="1306"/>
      <c r="K4" s="1306"/>
      <c r="L4" s="1306"/>
      <c r="M4" s="1306"/>
      <c r="N4" s="1306"/>
      <c r="O4" s="1306"/>
      <c r="P4" s="1306"/>
      <c r="Q4" s="650"/>
      <c r="R4" s="650"/>
      <c r="S4" s="650"/>
      <c r="T4" s="650"/>
      <c r="U4" s="650"/>
      <c r="V4" s="650"/>
      <c r="W4" s="650"/>
      <c r="X4" s="650"/>
      <c r="Y4" s="650"/>
      <c r="Z4" s="1"/>
      <c r="AA4" s="1"/>
      <c r="AB4" s="1"/>
      <c r="AC4" s="1"/>
      <c r="AD4" s="1"/>
      <c r="AE4" s="1"/>
      <c r="AF4" s="1"/>
    </row>
    <row r="5" spans="1:32" ht="26.25" customHeight="1">
      <c r="B5" s="1765"/>
      <c r="C5" s="117" t="s">
        <v>233</v>
      </c>
      <c r="D5" s="118" t="s">
        <v>234</v>
      </c>
      <c r="E5" s="119" t="s">
        <v>5</v>
      </c>
      <c r="F5" s="1306"/>
      <c r="G5" s="1306"/>
      <c r="H5" s="1306"/>
      <c r="I5" s="1306"/>
      <c r="J5" s="1306"/>
      <c r="K5" s="1306"/>
      <c r="L5" s="1306"/>
      <c r="M5" s="1306"/>
      <c r="N5" s="1306"/>
      <c r="O5" s="1306"/>
      <c r="P5" s="1306"/>
      <c r="Q5" s="650"/>
      <c r="R5" s="650"/>
      <c r="S5" s="650"/>
      <c r="T5" s="650"/>
      <c r="U5" s="650"/>
      <c r="V5" s="650"/>
      <c r="W5" s="650"/>
      <c r="X5" s="650"/>
      <c r="Y5" s="650"/>
      <c r="Z5" s="1"/>
      <c r="AA5" s="1"/>
      <c r="AB5" s="1"/>
      <c r="AC5" s="1"/>
      <c r="AD5" s="1"/>
      <c r="AE5" s="1"/>
      <c r="AF5" s="1"/>
    </row>
    <row r="6" spans="1:32" ht="26.25" customHeight="1">
      <c r="B6" s="1307" t="s">
        <v>561</v>
      </c>
      <c r="C6" s="1352">
        <v>7.3</v>
      </c>
      <c r="D6" s="1353">
        <v>-4.0999999999999996</v>
      </c>
      <c r="E6" s="1010">
        <v>3.2</v>
      </c>
      <c r="F6" s="1306"/>
      <c r="G6" s="1306"/>
      <c r="H6" s="1306"/>
      <c r="I6" s="1306"/>
      <c r="J6" s="1306"/>
      <c r="K6" s="1306"/>
      <c r="L6" s="1306"/>
      <c r="M6" s="1306"/>
      <c r="N6" s="1306"/>
      <c r="O6" s="1306"/>
      <c r="P6" s="1306"/>
      <c r="Q6" s="650"/>
      <c r="R6" s="650"/>
      <c r="S6" s="650"/>
      <c r="T6" s="650"/>
      <c r="U6" s="650"/>
      <c r="V6" s="650"/>
      <c r="W6" s="650"/>
      <c r="X6" s="650"/>
      <c r="Y6" s="650"/>
      <c r="Z6" s="1"/>
      <c r="AA6" s="1"/>
      <c r="AB6" s="1"/>
      <c r="AC6" s="1"/>
      <c r="AD6" s="1"/>
      <c r="AE6" s="1"/>
      <c r="AF6" s="1"/>
    </row>
    <row r="7" spans="1:32" ht="26.25" customHeight="1">
      <c r="B7" s="1303" t="s">
        <v>693</v>
      </c>
      <c r="C7" s="1354">
        <v>10.3</v>
      </c>
      <c r="D7" s="735">
        <v>-2.4</v>
      </c>
      <c r="E7" s="1010">
        <v>7.9</v>
      </c>
      <c r="F7" s="1306"/>
      <c r="G7" s="1306"/>
      <c r="H7" s="1306"/>
      <c r="I7" s="1306"/>
      <c r="J7" s="1306"/>
      <c r="K7" s="1306"/>
      <c r="L7" s="1306"/>
      <c r="M7" s="1306"/>
      <c r="N7" s="1306"/>
      <c r="O7" s="1306"/>
      <c r="P7" s="1306"/>
      <c r="Q7" s="650"/>
      <c r="R7" s="650"/>
      <c r="S7" s="650"/>
      <c r="T7" s="650"/>
      <c r="U7" s="650"/>
      <c r="V7" s="650"/>
      <c r="W7" s="650"/>
      <c r="X7" s="650"/>
      <c r="Y7" s="650"/>
      <c r="Z7" s="1"/>
      <c r="AA7" s="1"/>
      <c r="AB7" s="1"/>
      <c r="AC7" s="1"/>
      <c r="AD7" s="1"/>
      <c r="AE7" s="1"/>
      <c r="AF7" s="1"/>
    </row>
    <row r="8" spans="1:32" ht="26.25" customHeight="1">
      <c r="B8" s="1303" t="s">
        <v>694</v>
      </c>
      <c r="C8" s="1354">
        <v>30.7</v>
      </c>
      <c r="D8" s="735">
        <v>-3.2</v>
      </c>
      <c r="E8" s="1010">
        <v>27.5</v>
      </c>
      <c r="F8" s="1306"/>
      <c r="G8" s="1306"/>
      <c r="H8" s="1306"/>
      <c r="I8" s="1306"/>
      <c r="J8" s="1306"/>
      <c r="K8" s="1306"/>
      <c r="L8" s="1306"/>
      <c r="M8" s="1306"/>
      <c r="N8" s="1306"/>
      <c r="O8" s="1306"/>
      <c r="P8" s="1306"/>
      <c r="Q8" s="650"/>
      <c r="R8" s="650"/>
      <c r="S8" s="650"/>
      <c r="T8" s="650"/>
      <c r="U8" s="650"/>
      <c r="V8" s="650"/>
      <c r="W8" s="650"/>
      <c r="X8" s="650"/>
      <c r="Y8" s="650"/>
      <c r="Z8" s="1"/>
      <c r="AA8" s="1"/>
      <c r="AB8" s="1"/>
      <c r="AC8" s="1"/>
      <c r="AD8" s="1"/>
      <c r="AE8" s="1"/>
      <c r="AF8" s="1"/>
    </row>
    <row r="9" spans="1:32" ht="26.25" customHeight="1">
      <c r="B9" s="1303" t="s">
        <v>695</v>
      </c>
      <c r="C9" s="1354">
        <v>29.8</v>
      </c>
      <c r="D9" s="735">
        <v>-0.7</v>
      </c>
      <c r="E9" s="1010">
        <v>29.1</v>
      </c>
      <c r="F9" s="1306"/>
      <c r="G9" s="1306"/>
      <c r="H9" s="1306"/>
      <c r="I9" s="1306"/>
      <c r="J9" s="1306"/>
      <c r="K9" s="1306"/>
      <c r="L9" s="1306"/>
      <c r="M9" s="1306"/>
      <c r="N9" s="1306"/>
      <c r="O9" s="1306"/>
      <c r="P9" s="1306"/>
      <c r="Q9" s="650"/>
      <c r="R9" s="650"/>
      <c r="S9" s="650"/>
      <c r="T9" s="650"/>
      <c r="U9" s="650"/>
      <c r="V9" s="650"/>
      <c r="W9" s="650"/>
      <c r="X9" s="650"/>
      <c r="Y9" s="650"/>
      <c r="Z9" s="1"/>
      <c r="AA9" s="1"/>
      <c r="AB9" s="1"/>
      <c r="AC9" s="1"/>
      <c r="AD9" s="1"/>
      <c r="AE9" s="1"/>
      <c r="AF9" s="1"/>
    </row>
    <row r="10" spans="1:32" ht="26.25" customHeight="1">
      <c r="B10" s="1303" t="s">
        <v>696</v>
      </c>
      <c r="C10" s="1354">
        <v>12.5</v>
      </c>
      <c r="D10" s="735">
        <v>-0.3</v>
      </c>
      <c r="E10" s="1010">
        <v>12.2</v>
      </c>
      <c r="F10" s="1306"/>
      <c r="G10" s="1306"/>
      <c r="H10" s="1306"/>
      <c r="I10" s="1306"/>
      <c r="J10" s="1306"/>
      <c r="K10" s="1306"/>
      <c r="L10" s="1306"/>
      <c r="M10" s="1306"/>
      <c r="N10" s="1306"/>
      <c r="O10" s="1306"/>
      <c r="P10" s="1306"/>
      <c r="Q10" s="650"/>
      <c r="R10" s="650"/>
      <c r="S10" s="650"/>
      <c r="T10" s="650"/>
      <c r="U10" s="650"/>
      <c r="V10" s="650"/>
      <c r="W10" s="650"/>
      <c r="X10" s="650"/>
      <c r="Y10" s="650"/>
      <c r="Z10" s="1"/>
      <c r="AA10" s="1"/>
      <c r="AB10" s="1"/>
      <c r="AC10" s="1"/>
      <c r="AD10" s="1"/>
      <c r="AE10" s="1"/>
      <c r="AF10" s="1"/>
    </row>
    <row r="11" spans="1:32" ht="26.25" customHeight="1">
      <c r="B11" s="1303" t="s">
        <v>697</v>
      </c>
      <c r="C11" s="1354">
        <v>11.7</v>
      </c>
      <c r="D11" s="735">
        <v>-1.3</v>
      </c>
      <c r="E11" s="1010">
        <v>10.4</v>
      </c>
      <c r="F11" s="1306"/>
      <c r="G11" s="1306"/>
      <c r="H11" s="1306"/>
      <c r="I11" s="1306"/>
      <c r="J11" s="1306"/>
      <c r="K11" s="1306"/>
      <c r="L11" s="1306"/>
      <c r="M11" s="1306"/>
      <c r="N11" s="1306"/>
      <c r="O11" s="1306"/>
      <c r="P11" s="1306"/>
      <c r="Q11" s="650"/>
      <c r="R11" s="650"/>
      <c r="S11" s="650"/>
      <c r="T11" s="650"/>
      <c r="U11" s="650"/>
      <c r="V11" s="650"/>
      <c r="W11" s="650"/>
      <c r="X11" s="650"/>
      <c r="Y11" s="650"/>
      <c r="Z11" s="1"/>
      <c r="AA11" s="1"/>
      <c r="AB11" s="1"/>
      <c r="AC11" s="1"/>
      <c r="AD11" s="1"/>
      <c r="AE11" s="1"/>
      <c r="AF11" s="1"/>
    </row>
    <row r="12" spans="1:32" ht="26.25" customHeight="1">
      <c r="B12" s="1303" t="s">
        <v>698</v>
      </c>
      <c r="C12" s="1354">
        <v>16.600000000000001</v>
      </c>
      <c r="D12" s="735">
        <v>-2.2000000000000002</v>
      </c>
      <c r="E12" s="1010">
        <v>14.4</v>
      </c>
      <c r="F12" s="1306"/>
      <c r="G12" s="1306"/>
      <c r="H12" s="1306"/>
      <c r="I12" s="1306"/>
      <c r="J12" s="1306"/>
      <c r="K12" s="1306"/>
      <c r="L12" s="1306"/>
      <c r="M12" s="1306"/>
      <c r="N12" s="1306"/>
      <c r="O12" s="1306"/>
      <c r="P12" s="1306"/>
      <c r="Q12" s="650"/>
      <c r="R12" s="650"/>
      <c r="S12" s="650"/>
      <c r="T12" s="650"/>
      <c r="U12" s="650"/>
      <c r="V12" s="650"/>
      <c r="W12" s="650"/>
      <c r="X12" s="650"/>
      <c r="Y12" s="650"/>
      <c r="Z12" s="1"/>
      <c r="AA12" s="1"/>
      <c r="AB12" s="1"/>
      <c r="AC12" s="1"/>
      <c r="AD12" s="1"/>
      <c r="AE12" s="1"/>
      <c r="AF12" s="1"/>
    </row>
    <row r="13" spans="1:32" ht="26.25" customHeight="1" thickBot="1">
      <c r="B13" s="1304" t="s">
        <v>699</v>
      </c>
      <c r="C13" s="1355">
        <v>7.1</v>
      </c>
      <c r="D13" s="1356">
        <v>-1.8</v>
      </c>
      <c r="E13" s="1317">
        <v>5.3</v>
      </c>
      <c r="F13" s="1306"/>
      <c r="G13" s="1306"/>
      <c r="H13" s="1306"/>
      <c r="I13" s="1306"/>
      <c r="J13" s="1306"/>
      <c r="K13" s="1306"/>
      <c r="L13" s="1306"/>
      <c r="M13" s="1306"/>
      <c r="N13" s="1306"/>
      <c r="O13" s="1306"/>
      <c r="P13" s="1306"/>
      <c r="Q13" s="650"/>
      <c r="R13" s="650"/>
      <c r="S13" s="650"/>
      <c r="T13" s="650"/>
      <c r="U13" s="650"/>
      <c r="V13" s="650"/>
      <c r="W13" s="650"/>
      <c r="X13" s="650"/>
      <c r="Y13" s="650"/>
      <c r="Z13" s="1"/>
      <c r="AA13" s="1"/>
      <c r="AB13" s="1"/>
      <c r="AC13" s="1"/>
      <c r="AD13" s="1"/>
      <c r="AE13" s="1"/>
      <c r="AF13" s="1"/>
    </row>
    <row r="14" spans="1:32" ht="26.25" customHeight="1" thickTop="1">
      <c r="B14" s="1305" t="s">
        <v>5</v>
      </c>
      <c r="C14" s="1357">
        <v>126</v>
      </c>
      <c r="D14" s="1015">
        <v>-16</v>
      </c>
      <c r="E14" s="1017">
        <v>110</v>
      </c>
      <c r="F14" s="1306"/>
      <c r="G14" s="1306"/>
      <c r="H14" s="1306"/>
      <c r="I14" s="1306"/>
      <c r="J14" s="1306"/>
      <c r="K14" s="1306"/>
      <c r="L14" s="1306"/>
      <c r="M14" s="1306"/>
      <c r="N14" s="1306"/>
      <c r="O14" s="1306"/>
      <c r="P14" s="1306"/>
      <c r="Q14" s="650"/>
      <c r="R14" s="650"/>
      <c r="S14" s="650"/>
      <c r="T14" s="650"/>
      <c r="U14" s="650"/>
      <c r="V14" s="650"/>
      <c r="W14" s="650"/>
      <c r="X14" s="650"/>
      <c r="Y14" s="650"/>
      <c r="Z14" s="1"/>
      <c r="AA14" s="1"/>
      <c r="AB14" s="1"/>
      <c r="AC14" s="1"/>
      <c r="AD14" s="1"/>
      <c r="AE14" s="1"/>
      <c r="AF14" s="1"/>
    </row>
    <row r="15" spans="1:32" ht="26.25" customHeight="1">
      <c r="B15" s="1306"/>
      <c r="C15" s="1306"/>
      <c r="D15" s="1306"/>
      <c r="E15" s="1306"/>
      <c r="F15" s="1306"/>
      <c r="G15" s="1306"/>
      <c r="H15" s="1306"/>
      <c r="I15" s="1306"/>
      <c r="J15" s="1306"/>
      <c r="K15" s="1306"/>
      <c r="L15" s="1306"/>
      <c r="M15" s="1306"/>
      <c r="N15" s="717" t="s">
        <v>488</v>
      </c>
      <c r="O15" s="1306"/>
      <c r="P15" s="1306"/>
      <c r="Q15" s="1306"/>
      <c r="R15" s="1306"/>
      <c r="S15" s="1306"/>
      <c r="T15" s="1306"/>
      <c r="U15" s="1306"/>
      <c r="V15" s="1329"/>
      <c r="W15" s="1329"/>
      <c r="X15" s="1329"/>
      <c r="Y15" s="1329"/>
      <c r="Z15" s="650"/>
      <c r="AA15" s="650"/>
      <c r="AB15" s="650"/>
      <c r="AC15" s="650"/>
      <c r="AD15" s="650"/>
      <c r="AE15" s="650"/>
      <c r="AF15" s="650"/>
    </row>
    <row r="16" spans="1:32" ht="26.25" customHeight="1">
      <c r="B16" s="1763" t="s">
        <v>543</v>
      </c>
      <c r="C16" s="1742" t="s">
        <v>605</v>
      </c>
      <c r="D16" s="1743"/>
      <c r="E16" s="1744"/>
      <c r="F16" s="1742" t="s">
        <v>639</v>
      </c>
      <c r="G16" s="1743"/>
      <c r="H16" s="1744"/>
      <c r="I16" s="1742" t="s">
        <v>676</v>
      </c>
      <c r="J16" s="1743"/>
      <c r="K16" s="1744"/>
      <c r="L16" s="1742" t="s">
        <v>681</v>
      </c>
      <c r="M16" s="1743"/>
      <c r="N16" s="1744"/>
      <c r="O16" s="1306"/>
      <c r="P16" s="1306"/>
      <c r="Q16" s="1306"/>
      <c r="R16" s="1306"/>
      <c r="S16" s="1306"/>
      <c r="T16" s="1306"/>
      <c r="U16" s="1306"/>
      <c r="V16" s="1306"/>
      <c r="W16" s="1306"/>
      <c r="X16" s="1306"/>
      <c r="Y16" s="1306"/>
      <c r="Z16" s="650"/>
      <c r="AA16" s="650"/>
      <c r="AB16" s="650"/>
      <c r="AC16" s="650"/>
      <c r="AD16" s="650"/>
      <c r="AE16" s="650"/>
      <c r="AF16" s="650"/>
    </row>
    <row r="17" spans="2:32" ht="26.25" customHeight="1">
      <c r="B17" s="1764"/>
      <c r="C17" s="1745"/>
      <c r="D17" s="1746"/>
      <c r="E17" s="1747"/>
      <c r="F17" s="1745"/>
      <c r="G17" s="1746"/>
      <c r="H17" s="1747"/>
      <c r="I17" s="1745"/>
      <c r="J17" s="1746"/>
      <c r="K17" s="1747"/>
      <c r="L17" s="1745"/>
      <c r="M17" s="1746"/>
      <c r="N17" s="1747"/>
      <c r="O17" s="1306"/>
      <c r="P17" s="1306"/>
      <c r="Q17" s="1306"/>
      <c r="R17" s="1306"/>
      <c r="S17" s="1306"/>
      <c r="T17" s="1306"/>
      <c r="U17" s="1306"/>
      <c r="V17" s="1306"/>
      <c r="W17" s="1306"/>
      <c r="X17" s="1306"/>
      <c r="Y17" s="1306"/>
      <c r="Z17" s="650"/>
      <c r="AA17" s="650"/>
      <c r="AB17" s="650"/>
      <c r="AC17" s="650"/>
      <c r="AD17" s="650"/>
      <c r="AE17" s="650"/>
      <c r="AF17" s="650"/>
    </row>
    <row r="18" spans="2:32" ht="26.25" customHeight="1">
      <c r="B18" s="1765"/>
      <c r="C18" s="117" t="s">
        <v>233</v>
      </c>
      <c r="D18" s="118" t="s">
        <v>234</v>
      </c>
      <c r="E18" s="119" t="s">
        <v>5</v>
      </c>
      <c r="F18" s="117" t="s">
        <v>233</v>
      </c>
      <c r="G18" s="118" t="s">
        <v>234</v>
      </c>
      <c r="H18" s="119" t="s">
        <v>5</v>
      </c>
      <c r="I18" s="117" t="s">
        <v>233</v>
      </c>
      <c r="J18" s="118" t="s">
        <v>234</v>
      </c>
      <c r="K18" s="119" t="s">
        <v>5</v>
      </c>
      <c r="L18" s="117" t="s">
        <v>233</v>
      </c>
      <c r="M18" s="118" t="s">
        <v>234</v>
      </c>
      <c r="N18" s="119" t="s">
        <v>5</v>
      </c>
      <c r="O18" s="1306"/>
      <c r="P18" s="1306"/>
      <c r="Q18" s="1306"/>
      <c r="R18" s="1306"/>
      <c r="S18" s="1306"/>
      <c r="T18" s="1306"/>
      <c r="U18" s="1306"/>
      <c r="V18" s="1306"/>
      <c r="W18" s="1306"/>
      <c r="X18" s="1306"/>
      <c r="Y18" s="1306"/>
      <c r="Z18" s="650"/>
      <c r="AA18" s="650"/>
      <c r="AB18" s="650"/>
      <c r="AC18" s="650"/>
      <c r="AD18" s="650"/>
      <c r="AE18" s="650"/>
      <c r="AF18" s="650"/>
    </row>
    <row r="19" spans="2:32" ht="26.25" customHeight="1">
      <c r="B19" s="1307" t="s">
        <v>561</v>
      </c>
      <c r="C19" s="1008">
        <v>3.4</v>
      </c>
      <c r="D19" s="1009">
        <v>-1.2</v>
      </c>
      <c r="E19" s="1010">
        <v>2.2000000000000002</v>
      </c>
      <c r="F19" s="1008">
        <v>8.6999999999999993</v>
      </c>
      <c r="G19" s="1009">
        <v>-0.3</v>
      </c>
      <c r="H19" s="1010">
        <v>8.4</v>
      </c>
      <c r="I19" s="1008">
        <v>8.8000000000000007</v>
      </c>
      <c r="J19" s="1009">
        <v>-0.4</v>
      </c>
      <c r="K19" s="1010">
        <v>8.4</v>
      </c>
      <c r="L19" s="1008">
        <v>7.3</v>
      </c>
      <c r="M19" s="1009">
        <v>-4.2</v>
      </c>
      <c r="N19" s="1010">
        <f>L19+M19</f>
        <v>3.0999999999999996</v>
      </c>
      <c r="O19" s="1306"/>
      <c r="P19" s="1306"/>
      <c r="Q19" s="1306"/>
      <c r="R19" s="1306"/>
      <c r="S19" s="1306"/>
      <c r="T19" s="1306"/>
      <c r="U19" s="1306"/>
      <c r="V19" s="1306"/>
      <c r="W19" s="1306"/>
      <c r="X19" s="1306"/>
      <c r="Y19" s="1306"/>
      <c r="Z19" s="650"/>
      <c r="AA19" s="650"/>
      <c r="AB19" s="650"/>
      <c r="AC19" s="650"/>
      <c r="AD19" s="650"/>
      <c r="AE19" s="650"/>
      <c r="AF19" s="650"/>
    </row>
    <row r="20" spans="2:32" ht="26.25" customHeight="1">
      <c r="B20" s="1303" t="s">
        <v>548</v>
      </c>
      <c r="C20" s="1011">
        <v>2.7</v>
      </c>
      <c r="D20" s="736">
        <v>-1</v>
      </c>
      <c r="E20" s="1010">
        <v>1.7</v>
      </c>
      <c r="F20" s="1011">
        <v>6</v>
      </c>
      <c r="G20" s="736">
        <v>-1.6</v>
      </c>
      <c r="H20" s="1010">
        <v>4.4000000000000004</v>
      </c>
      <c r="I20" s="1011">
        <v>9.4</v>
      </c>
      <c r="J20" s="736">
        <v>-2.4</v>
      </c>
      <c r="K20" s="1010">
        <v>7</v>
      </c>
      <c r="L20" s="1011">
        <v>5.5</v>
      </c>
      <c r="M20" s="736">
        <v>-2.9</v>
      </c>
      <c r="N20" s="1010">
        <f t="shared" ref="N20:N26" si="0">L20+M20</f>
        <v>2.6</v>
      </c>
      <c r="O20" s="1306"/>
      <c r="P20" s="1306"/>
      <c r="Q20" s="1306"/>
      <c r="R20" s="1306"/>
      <c r="S20" s="1306"/>
      <c r="T20" s="1306"/>
      <c r="U20" s="1306"/>
      <c r="V20" s="1306"/>
      <c r="W20" s="1306"/>
      <c r="X20" s="1306"/>
      <c r="Y20" s="1306"/>
      <c r="Z20" s="650"/>
      <c r="AA20" s="650"/>
      <c r="AB20" s="650"/>
      <c r="AC20" s="650"/>
      <c r="AD20" s="650"/>
      <c r="AE20" s="650"/>
      <c r="AF20" s="650"/>
    </row>
    <row r="21" spans="2:32" ht="26.25" customHeight="1">
      <c r="B21" s="1303" t="s">
        <v>700</v>
      </c>
      <c r="C21" s="1011">
        <v>18.2</v>
      </c>
      <c r="D21" s="736">
        <v>-3.2</v>
      </c>
      <c r="E21" s="1010">
        <v>15</v>
      </c>
      <c r="F21" s="1011">
        <v>16.3</v>
      </c>
      <c r="G21" s="736">
        <v>-3.1</v>
      </c>
      <c r="H21" s="1010">
        <v>13.2</v>
      </c>
      <c r="I21" s="1011">
        <v>33.4</v>
      </c>
      <c r="J21" s="736">
        <v>-24</v>
      </c>
      <c r="K21" s="1010">
        <v>9.4</v>
      </c>
      <c r="L21" s="1011">
        <v>42.7</v>
      </c>
      <c r="M21" s="736">
        <v>-22.3</v>
      </c>
      <c r="N21" s="1010">
        <f t="shared" si="0"/>
        <v>20.400000000000002</v>
      </c>
      <c r="O21" s="1306"/>
      <c r="P21" s="1306"/>
      <c r="Q21" s="1306"/>
      <c r="R21" s="1306"/>
      <c r="S21" s="1306"/>
      <c r="T21" s="1306"/>
      <c r="U21" s="1306"/>
      <c r="V21" s="1306"/>
      <c r="W21" s="1306"/>
      <c r="X21" s="1306"/>
      <c r="Y21" s="1306"/>
      <c r="Z21" s="650"/>
      <c r="AA21" s="650"/>
      <c r="AB21" s="650"/>
      <c r="AC21" s="650"/>
      <c r="AD21" s="650"/>
      <c r="AE21" s="650"/>
      <c r="AF21" s="650"/>
    </row>
    <row r="22" spans="2:32" ht="26.25" customHeight="1">
      <c r="B22" s="1303" t="s">
        <v>701</v>
      </c>
      <c r="C22" s="1011">
        <v>6</v>
      </c>
      <c r="D22" s="736">
        <v>-6.2</v>
      </c>
      <c r="E22" s="1010">
        <v>-0.2</v>
      </c>
      <c r="F22" s="1011">
        <v>45.7</v>
      </c>
      <c r="G22" s="736">
        <v>-8.6</v>
      </c>
      <c r="H22" s="1010">
        <v>37.1</v>
      </c>
      <c r="I22" s="1011">
        <v>72.8</v>
      </c>
      <c r="J22" s="736">
        <v>-1.3</v>
      </c>
      <c r="K22" s="1010">
        <v>71.5</v>
      </c>
      <c r="L22" s="1011">
        <v>38.700000000000003</v>
      </c>
      <c r="M22" s="736">
        <v>-0.3</v>
      </c>
      <c r="N22" s="1010">
        <f t="shared" si="0"/>
        <v>38.400000000000006</v>
      </c>
      <c r="O22" s="1306"/>
      <c r="P22" s="1306"/>
      <c r="Q22" s="1306"/>
      <c r="R22" s="1306"/>
      <c r="S22" s="1306"/>
      <c r="T22" s="1306"/>
      <c r="U22" s="1306"/>
      <c r="V22" s="1306"/>
      <c r="W22" s="1306"/>
      <c r="X22" s="1306"/>
      <c r="Y22" s="1306"/>
      <c r="Z22" s="650"/>
      <c r="AA22" s="650"/>
      <c r="AB22" s="650"/>
      <c r="AC22" s="650"/>
      <c r="AD22" s="650"/>
      <c r="AE22" s="650"/>
      <c r="AF22" s="650"/>
    </row>
    <row r="23" spans="2:32" ht="26.25" customHeight="1">
      <c r="B23" s="1303" t="s">
        <v>702</v>
      </c>
      <c r="C23" s="1011">
        <v>5.0999999999999996</v>
      </c>
      <c r="D23" s="736">
        <v>0</v>
      </c>
      <c r="E23" s="1010">
        <v>5.0999999999999996</v>
      </c>
      <c r="F23" s="1011">
        <v>11.4</v>
      </c>
      <c r="G23" s="736">
        <v>-0.2</v>
      </c>
      <c r="H23" s="1010">
        <v>11.2</v>
      </c>
      <c r="I23" s="1011">
        <v>13.9</v>
      </c>
      <c r="J23" s="736">
        <v>-0.1</v>
      </c>
      <c r="K23" s="1010">
        <v>13.8</v>
      </c>
      <c r="L23" s="1011">
        <v>10.4</v>
      </c>
      <c r="M23" s="736">
        <v>-0.2</v>
      </c>
      <c r="N23" s="1010">
        <f t="shared" si="0"/>
        <v>10.200000000000001</v>
      </c>
      <c r="O23" s="1306"/>
      <c r="P23" s="1306"/>
      <c r="Q23" s="1306"/>
      <c r="R23" s="1306"/>
      <c r="S23" s="1306"/>
      <c r="T23" s="1306"/>
      <c r="U23" s="1306"/>
      <c r="V23" s="1306"/>
      <c r="W23" s="1306"/>
      <c r="X23" s="1306"/>
      <c r="Y23" s="1306"/>
      <c r="Z23" s="650"/>
      <c r="AA23" s="650"/>
      <c r="AB23" s="650"/>
      <c r="AC23" s="650"/>
      <c r="AD23" s="650"/>
      <c r="AE23" s="650"/>
      <c r="AF23" s="650"/>
    </row>
    <row r="24" spans="2:32" ht="26.25" customHeight="1">
      <c r="B24" s="1303" t="s">
        <v>703</v>
      </c>
      <c r="C24" s="1011">
        <v>8.5</v>
      </c>
      <c r="D24" s="736">
        <v>-1.7</v>
      </c>
      <c r="E24" s="1010">
        <v>6.8</v>
      </c>
      <c r="F24" s="1011">
        <v>9.9</v>
      </c>
      <c r="G24" s="736">
        <v>-1.3</v>
      </c>
      <c r="H24" s="1010">
        <v>8.6</v>
      </c>
      <c r="I24" s="1011">
        <v>8.3000000000000007</v>
      </c>
      <c r="J24" s="736">
        <v>-1.5</v>
      </c>
      <c r="K24" s="1010">
        <v>6.8</v>
      </c>
      <c r="L24" s="1011">
        <v>11.9</v>
      </c>
      <c r="M24" s="736">
        <v>-1.8</v>
      </c>
      <c r="N24" s="1010">
        <f t="shared" si="0"/>
        <v>10.1</v>
      </c>
      <c r="O24" s="1306"/>
      <c r="P24" s="1306"/>
      <c r="Q24" s="1306"/>
      <c r="R24" s="1306"/>
      <c r="S24" s="1306"/>
      <c r="T24" s="1306"/>
      <c r="U24" s="1306"/>
      <c r="V24" s="1306"/>
      <c r="W24" s="1306"/>
      <c r="X24" s="1306"/>
      <c r="Y24" s="1306"/>
      <c r="Z24" s="650"/>
      <c r="AA24" s="650"/>
      <c r="AB24" s="650"/>
      <c r="AC24" s="650"/>
      <c r="AD24" s="650"/>
      <c r="AE24" s="650"/>
      <c r="AF24" s="650"/>
    </row>
    <row r="25" spans="2:32" ht="26.25" customHeight="1">
      <c r="B25" s="1303" t="s">
        <v>704</v>
      </c>
      <c r="C25" s="1011">
        <v>7.3</v>
      </c>
      <c r="D25" s="736">
        <v>-2.1</v>
      </c>
      <c r="E25" s="1010">
        <v>5.2</v>
      </c>
      <c r="F25" s="1011">
        <v>7.4</v>
      </c>
      <c r="G25" s="736">
        <v>-1.3</v>
      </c>
      <c r="H25" s="1010">
        <v>6.1</v>
      </c>
      <c r="I25" s="1011">
        <v>6.8</v>
      </c>
      <c r="J25" s="736">
        <v>-3.3</v>
      </c>
      <c r="K25" s="1010">
        <v>3.5</v>
      </c>
      <c r="L25" s="1011">
        <v>14.7</v>
      </c>
      <c r="M25" s="736">
        <v>-1.2</v>
      </c>
      <c r="N25" s="1010">
        <f t="shared" si="0"/>
        <v>13.5</v>
      </c>
      <c r="O25" s="1306"/>
      <c r="P25" s="1306"/>
      <c r="Q25" s="1306"/>
      <c r="R25" s="1306"/>
      <c r="S25" s="1306"/>
      <c r="T25" s="1306"/>
      <c r="U25" s="1306"/>
      <c r="V25" s="1306"/>
      <c r="W25" s="1306"/>
      <c r="X25" s="1306"/>
      <c r="Y25" s="1306"/>
      <c r="Z25" s="650"/>
      <c r="AA25" s="650"/>
      <c r="AB25" s="650"/>
      <c r="AC25" s="650"/>
      <c r="AD25" s="650"/>
      <c r="AE25" s="650"/>
      <c r="AF25" s="650"/>
    </row>
    <row r="26" spans="2:32" ht="26.25" customHeight="1" thickBot="1">
      <c r="B26" s="1304" t="s">
        <v>705</v>
      </c>
      <c r="C26" s="1012">
        <v>5.6</v>
      </c>
      <c r="D26" s="1013">
        <v>-2.2999999999999998</v>
      </c>
      <c r="E26" s="1014">
        <v>3.3</v>
      </c>
      <c r="F26" s="1012">
        <v>13.3</v>
      </c>
      <c r="G26" s="1013">
        <v>-1.6</v>
      </c>
      <c r="H26" s="1014">
        <v>11.7</v>
      </c>
      <c r="I26" s="1012">
        <v>8.1</v>
      </c>
      <c r="J26" s="1013">
        <v>-0.8</v>
      </c>
      <c r="K26" s="1014">
        <v>7.3</v>
      </c>
      <c r="L26" s="1012">
        <v>5.8</v>
      </c>
      <c r="M26" s="1013">
        <v>-2.8</v>
      </c>
      <c r="N26" s="1317">
        <f t="shared" si="0"/>
        <v>3</v>
      </c>
      <c r="O26" s="1306"/>
      <c r="P26" s="1306"/>
      <c r="Q26" s="1306"/>
      <c r="R26" s="1306"/>
      <c r="S26" s="1306"/>
      <c r="T26" s="1306"/>
      <c r="U26" s="1306"/>
      <c r="V26" s="1306"/>
      <c r="W26" s="1306"/>
      <c r="X26" s="1306"/>
      <c r="Y26" s="1306"/>
      <c r="Z26" s="650"/>
      <c r="AA26" s="650"/>
      <c r="AB26" s="650"/>
      <c r="AC26" s="650"/>
      <c r="AD26" s="650"/>
      <c r="AE26" s="650"/>
      <c r="AF26" s="650"/>
    </row>
    <row r="27" spans="2:32" ht="26.25" customHeight="1" thickTop="1">
      <c r="B27" s="1305" t="s">
        <v>5</v>
      </c>
      <c r="C27" s="1015">
        <v>56.8</v>
      </c>
      <c r="D27" s="1016">
        <v>-17.7</v>
      </c>
      <c r="E27" s="1017">
        <v>39.1</v>
      </c>
      <c r="F27" s="1018">
        <v>118.7</v>
      </c>
      <c r="G27" s="1016">
        <v>-18</v>
      </c>
      <c r="H27" s="1017">
        <v>100.7</v>
      </c>
      <c r="I27" s="1018">
        <v>161.5</v>
      </c>
      <c r="J27" s="1016">
        <v>-33.799999999999997</v>
      </c>
      <c r="K27" s="1017">
        <v>127.7</v>
      </c>
      <c r="L27" s="1018">
        <f>SUM(L19:L26)</f>
        <v>137.00000000000003</v>
      </c>
      <c r="M27" s="1016">
        <f>SUM(M19:M26)</f>
        <v>-35.699999999999996</v>
      </c>
      <c r="N27" s="1017">
        <f>SUM(N19:N26)</f>
        <v>101.3</v>
      </c>
      <c r="O27" s="1306"/>
      <c r="P27" s="1306"/>
      <c r="Q27" s="1306"/>
      <c r="R27" s="1306"/>
      <c r="S27" s="1306"/>
      <c r="T27" s="1306"/>
      <c r="U27" s="1306"/>
      <c r="V27" s="1306"/>
      <c r="W27" s="1306"/>
      <c r="X27" s="1306"/>
      <c r="Y27" s="1306"/>
      <c r="Z27" s="650"/>
      <c r="AA27" s="650"/>
      <c r="AB27" s="650"/>
      <c r="AC27" s="650"/>
      <c r="AD27" s="650"/>
      <c r="AE27" s="650"/>
      <c r="AF27" s="650"/>
    </row>
    <row r="28" spans="2:32" ht="19.5" customHeight="1">
      <c r="B28" s="1762" t="s">
        <v>708</v>
      </c>
      <c r="C28" s="1762"/>
      <c r="D28" s="1762"/>
      <c r="E28" s="1762"/>
      <c r="F28" s="1762"/>
      <c r="G28" s="1762"/>
      <c r="H28" s="1762"/>
      <c r="I28" s="1762"/>
      <c r="J28" s="1762"/>
      <c r="K28" s="1762"/>
      <c r="L28" s="1762"/>
      <c r="M28" s="1762"/>
      <c r="N28" s="1762"/>
      <c r="O28" s="1762"/>
      <c r="P28" s="1762"/>
      <c r="Q28" s="1762"/>
      <c r="R28" s="1762"/>
      <c r="S28" s="1762"/>
      <c r="T28" s="1762"/>
      <c r="U28" s="1762"/>
      <c r="V28" s="1762"/>
      <c r="W28" s="1762"/>
      <c r="X28" s="1762"/>
      <c r="Y28" s="1762"/>
      <c r="Z28" s="1"/>
      <c r="AA28" s="1"/>
      <c r="AB28" s="1"/>
      <c r="AC28" s="1"/>
      <c r="AD28" s="1"/>
      <c r="AE28" s="1"/>
      <c r="AF28" s="1"/>
    </row>
    <row r="29" spans="2:32" ht="16.5" customHeight="1">
      <c r="B29" s="1762"/>
      <c r="C29" s="1762"/>
      <c r="D29" s="1762"/>
      <c r="E29" s="1762"/>
      <c r="F29" s="1762"/>
      <c r="G29" s="1762"/>
      <c r="H29" s="1762"/>
      <c r="I29" s="1762"/>
      <c r="J29" s="1762"/>
      <c r="K29" s="1762"/>
      <c r="L29" s="1762"/>
      <c r="M29" s="1762"/>
      <c r="N29" s="1762"/>
      <c r="O29" s="1762"/>
      <c r="P29" s="1762"/>
      <c r="Q29" s="1762"/>
      <c r="R29" s="1762"/>
      <c r="S29" s="1762"/>
      <c r="T29" s="1762"/>
      <c r="U29" s="1762"/>
      <c r="V29" s="1762"/>
      <c r="W29" s="1762"/>
      <c r="X29" s="1762"/>
      <c r="Y29" s="1762"/>
      <c r="Z29" s="650"/>
      <c r="AA29" s="650"/>
      <c r="AB29" s="650"/>
      <c r="AC29" s="650"/>
      <c r="AD29" s="650"/>
      <c r="AE29" s="650"/>
      <c r="AF29" s="650"/>
    </row>
    <row r="30" spans="2:32" ht="26.25" customHeight="1">
      <c r="B30" s="722"/>
      <c r="C30" s="780"/>
      <c r="D30" s="721"/>
      <c r="F30" s="765"/>
      <c r="G30" s="721"/>
      <c r="K30" s="717"/>
      <c r="L30" s="897"/>
      <c r="M30" s="897"/>
      <c r="N30" s="898" t="s">
        <v>488</v>
      </c>
      <c r="O30" s="1"/>
      <c r="P30" s="1321"/>
      <c r="Q30" s="1321"/>
      <c r="R30" s="1321"/>
      <c r="S30" s="18"/>
      <c r="T30" s="1321"/>
      <c r="U30" s="1321"/>
      <c r="V30" s="14"/>
      <c r="W30" s="1321"/>
      <c r="X30" s="14"/>
      <c r="Z30" s="1"/>
      <c r="AA30" s="1"/>
      <c r="AC30" s="1"/>
      <c r="AD30" s="1"/>
      <c r="AE30" s="1322"/>
      <c r="AF30" s="1"/>
    </row>
    <row r="31" spans="2:32" ht="26.25" customHeight="1">
      <c r="B31" s="1763" t="s">
        <v>543</v>
      </c>
      <c r="C31" s="1766" t="s">
        <v>535</v>
      </c>
      <c r="D31" s="1767"/>
      <c r="E31" s="1768"/>
      <c r="F31" s="1767" t="s">
        <v>546</v>
      </c>
      <c r="G31" s="1767"/>
      <c r="H31" s="1768"/>
      <c r="I31" s="1767" t="s">
        <v>601</v>
      </c>
      <c r="J31" s="1767"/>
      <c r="K31" s="1768"/>
      <c r="L31" s="1772" t="s">
        <v>605</v>
      </c>
      <c r="M31" s="1772"/>
      <c r="N31" s="1773"/>
      <c r="O31" s="650"/>
      <c r="P31" s="1712"/>
      <c r="Q31" s="1712"/>
      <c r="R31" s="1712"/>
      <c r="S31" s="1712"/>
      <c r="T31" s="1713"/>
      <c r="U31" s="1713"/>
      <c r="V31" s="1713"/>
      <c r="W31" s="1713"/>
      <c r="X31" s="1713"/>
      <c r="Y31" s="1713"/>
      <c r="Z31" s="1713"/>
      <c r="AA31" s="1713"/>
      <c r="AB31" s="1713"/>
      <c r="AC31" s="1713"/>
      <c r="AD31" s="1713"/>
      <c r="AE31" s="1713"/>
      <c r="AF31" s="1318"/>
    </row>
    <row r="32" spans="2:32" ht="26.25" customHeight="1">
      <c r="B32" s="1764"/>
      <c r="C32" s="1769"/>
      <c r="D32" s="1770"/>
      <c r="E32" s="1771"/>
      <c r="F32" s="1770"/>
      <c r="G32" s="1770"/>
      <c r="H32" s="1771"/>
      <c r="I32" s="1770"/>
      <c r="J32" s="1770"/>
      <c r="K32" s="1771"/>
      <c r="L32" s="1774"/>
      <c r="M32" s="1774"/>
      <c r="N32" s="1775"/>
      <c r="O32" s="650"/>
      <c r="P32" s="1712"/>
      <c r="Q32" s="1712"/>
      <c r="R32" s="1712"/>
      <c r="S32" s="1712"/>
      <c r="T32" s="1713"/>
      <c r="U32" s="1713"/>
      <c r="V32" s="1713"/>
      <c r="W32" s="1713"/>
      <c r="X32" s="1713"/>
      <c r="Y32" s="1713"/>
      <c r="Z32" s="1713"/>
      <c r="AA32" s="1713"/>
      <c r="AB32" s="1713"/>
      <c r="AC32" s="1713"/>
      <c r="AD32" s="1713"/>
      <c r="AE32" s="1713"/>
      <c r="AF32" s="1318"/>
    </row>
    <row r="33" spans="2:33" ht="26.25" customHeight="1">
      <c r="B33" s="1765"/>
      <c r="C33" s="718" t="s">
        <v>233</v>
      </c>
      <c r="D33" s="719" t="s">
        <v>234</v>
      </c>
      <c r="E33" s="720" t="s">
        <v>5</v>
      </c>
      <c r="F33" s="718" t="s">
        <v>233</v>
      </c>
      <c r="G33" s="719" t="s">
        <v>234</v>
      </c>
      <c r="H33" s="720" t="s">
        <v>5</v>
      </c>
      <c r="I33" s="718" t="s">
        <v>233</v>
      </c>
      <c r="J33" s="719" t="s">
        <v>234</v>
      </c>
      <c r="K33" s="720" t="s">
        <v>5</v>
      </c>
      <c r="L33" s="899" t="s">
        <v>233</v>
      </c>
      <c r="M33" s="900" t="s">
        <v>234</v>
      </c>
      <c r="N33" s="901" t="s">
        <v>5</v>
      </c>
      <c r="O33" s="650"/>
      <c r="P33" s="1712"/>
      <c r="Q33" s="1712"/>
      <c r="R33" s="1712"/>
      <c r="S33" s="1712"/>
      <c r="T33" s="687"/>
      <c r="U33" s="687"/>
      <c r="V33" s="687"/>
      <c r="W33" s="687"/>
      <c r="X33" s="687"/>
      <c r="Y33" s="687"/>
      <c r="Z33" s="687"/>
      <c r="AA33" s="687"/>
      <c r="AB33" s="687"/>
      <c r="AC33" s="687"/>
      <c r="AD33" s="687"/>
      <c r="AE33" s="687"/>
      <c r="AF33" s="1319"/>
    </row>
    <row r="34" spans="2:33" ht="26.25" customHeight="1">
      <c r="B34" s="1307" t="s">
        <v>561</v>
      </c>
      <c r="C34" s="766">
        <v>7.5</v>
      </c>
      <c r="D34" s="767">
        <v>-0.1</v>
      </c>
      <c r="E34" s="775">
        <v>7.4</v>
      </c>
      <c r="F34" s="772">
        <v>6.3</v>
      </c>
      <c r="G34" s="767">
        <v>-0.5</v>
      </c>
      <c r="H34" s="775">
        <v>5.9</v>
      </c>
      <c r="I34" s="772">
        <v>3.8</v>
      </c>
      <c r="J34" s="767">
        <v>-1</v>
      </c>
      <c r="K34" s="775">
        <v>2.8</v>
      </c>
      <c r="L34" s="902">
        <v>3.7</v>
      </c>
      <c r="M34" s="903">
        <v>-1.3</v>
      </c>
      <c r="N34" s="904">
        <v>2.4</v>
      </c>
      <c r="O34" s="650"/>
      <c r="P34" s="1714"/>
      <c r="Q34" s="1714"/>
      <c r="R34" s="1714"/>
      <c r="S34" s="1714"/>
      <c r="T34" s="1323"/>
      <c r="U34" s="1324"/>
      <c r="V34" s="1324"/>
      <c r="W34" s="1323"/>
      <c r="X34" s="1324"/>
      <c r="Y34" s="1324"/>
      <c r="Z34" s="1323"/>
      <c r="AA34" s="1324"/>
      <c r="AB34" s="1324"/>
      <c r="AC34" s="1323"/>
      <c r="AD34" s="1324"/>
      <c r="AE34" s="1324"/>
      <c r="AF34" s="1320"/>
      <c r="AG34" s="1022"/>
    </row>
    <row r="35" spans="2:33" ht="26.25" customHeight="1">
      <c r="B35" s="1303" t="s">
        <v>548</v>
      </c>
      <c r="C35" s="768">
        <v>3.4</v>
      </c>
      <c r="D35" s="769">
        <v>-0.3</v>
      </c>
      <c r="E35" s="775">
        <v>3.1</v>
      </c>
      <c r="F35" s="773">
        <v>4.7</v>
      </c>
      <c r="G35" s="769">
        <v>-0.5</v>
      </c>
      <c r="H35" s="775">
        <f>(SUM(F35:G35))</f>
        <v>4.2</v>
      </c>
      <c r="I35" s="773">
        <v>3</v>
      </c>
      <c r="J35" s="769">
        <v>-1.8</v>
      </c>
      <c r="K35" s="775">
        <v>1.2</v>
      </c>
      <c r="L35" s="905">
        <v>3.1</v>
      </c>
      <c r="M35" s="906">
        <v>-1</v>
      </c>
      <c r="N35" s="904">
        <v>2.1</v>
      </c>
      <c r="O35" s="650"/>
      <c r="P35" s="1714"/>
      <c r="Q35" s="1714"/>
      <c r="R35" s="1714"/>
      <c r="S35" s="1714"/>
      <c r="T35" s="1323"/>
      <c r="U35" s="1324"/>
      <c r="V35" s="1324"/>
      <c r="W35" s="1323"/>
      <c r="X35" s="1324"/>
      <c r="Y35" s="1324"/>
      <c r="Z35" s="1323"/>
      <c r="AA35" s="1324"/>
      <c r="AB35" s="1324"/>
      <c r="AC35" s="1323"/>
      <c r="AD35" s="1324"/>
      <c r="AE35" s="1324"/>
      <c r="AF35" s="1320"/>
      <c r="AG35" s="1022"/>
    </row>
    <row r="36" spans="2:33" ht="26.25" customHeight="1">
      <c r="B36" s="1303" t="s">
        <v>550</v>
      </c>
      <c r="C36" s="768">
        <v>4.3</v>
      </c>
      <c r="D36" s="769">
        <v>0</v>
      </c>
      <c r="E36" s="775">
        <v>4.3</v>
      </c>
      <c r="F36" s="773">
        <v>5.5</v>
      </c>
      <c r="G36" s="769">
        <v>0</v>
      </c>
      <c r="H36" s="775">
        <f>(SUM(F36:G36))</f>
        <v>5.5</v>
      </c>
      <c r="I36" s="773">
        <v>7.1</v>
      </c>
      <c r="J36" s="769">
        <v>-0.1</v>
      </c>
      <c r="K36" s="775">
        <v>7</v>
      </c>
      <c r="L36" s="905">
        <v>8.5</v>
      </c>
      <c r="M36" s="906">
        <v>-0.3</v>
      </c>
      <c r="N36" s="904">
        <v>8.1999999999999993</v>
      </c>
      <c r="O36" s="650"/>
      <c r="P36" s="1735"/>
      <c r="Q36" s="1714"/>
      <c r="R36" s="1714"/>
      <c r="S36" s="1714"/>
      <c r="T36" s="1323"/>
      <c r="U36" s="1324"/>
      <c r="V36" s="1324"/>
      <c r="W36" s="1323"/>
      <c r="X36" s="1324"/>
      <c r="Y36" s="1324"/>
      <c r="Z36" s="1323"/>
      <c r="AA36" s="1324"/>
      <c r="AB36" s="1324"/>
      <c r="AC36" s="1323"/>
      <c r="AD36" s="1324"/>
      <c r="AE36" s="1324"/>
      <c r="AF36" s="1320"/>
      <c r="AG36" s="1022"/>
    </row>
    <row r="37" spans="2:33" ht="26.25" customHeight="1">
      <c r="B37" s="1303" t="s">
        <v>555</v>
      </c>
      <c r="C37" s="768">
        <v>10.6</v>
      </c>
      <c r="D37" s="769">
        <v>-14.3</v>
      </c>
      <c r="E37" s="775">
        <v>-3.7</v>
      </c>
      <c r="F37" s="773">
        <v>11.4</v>
      </c>
      <c r="G37" s="769">
        <v>-1.4</v>
      </c>
      <c r="H37" s="775">
        <v>9.9</v>
      </c>
      <c r="I37" s="773">
        <v>10.3</v>
      </c>
      <c r="J37" s="769">
        <v>-4.0999999999999996</v>
      </c>
      <c r="K37" s="775">
        <v>6.2</v>
      </c>
      <c r="L37" s="905">
        <v>10</v>
      </c>
      <c r="M37" s="906">
        <v>-3.2</v>
      </c>
      <c r="N37" s="904">
        <v>6.8</v>
      </c>
      <c r="O37" s="650"/>
      <c r="P37" s="1714"/>
      <c r="Q37" s="1714"/>
      <c r="R37" s="1714"/>
      <c r="S37" s="1714"/>
      <c r="T37" s="1323"/>
      <c r="U37" s="1324"/>
      <c r="V37" s="1324"/>
      <c r="W37" s="1323"/>
      <c r="X37" s="1324"/>
      <c r="Y37" s="1324"/>
      <c r="Z37" s="1323"/>
      <c r="AA37" s="1324"/>
      <c r="AB37" s="1324"/>
      <c r="AC37" s="1323"/>
      <c r="AD37" s="1324"/>
      <c r="AE37" s="1324"/>
      <c r="AF37" s="1320"/>
      <c r="AG37" s="1022"/>
    </row>
    <row r="38" spans="2:33" ht="26.25" customHeight="1">
      <c r="B38" s="1303" t="s">
        <v>552</v>
      </c>
      <c r="C38" s="768">
        <v>26.5</v>
      </c>
      <c r="D38" s="769">
        <v>-1.9</v>
      </c>
      <c r="E38" s="775">
        <v>24.6</v>
      </c>
      <c r="F38" s="773">
        <v>32.200000000000003</v>
      </c>
      <c r="G38" s="769">
        <v>-0.4</v>
      </c>
      <c r="H38" s="775">
        <v>31.9</v>
      </c>
      <c r="I38" s="773">
        <v>22.4</v>
      </c>
      <c r="J38" s="769">
        <v>-1.1000000000000001</v>
      </c>
      <c r="K38" s="775">
        <v>21.3</v>
      </c>
      <c r="L38" s="905">
        <v>6</v>
      </c>
      <c r="M38" s="906">
        <v>-6.2</v>
      </c>
      <c r="N38" s="904">
        <v>-0.2</v>
      </c>
      <c r="O38" s="650"/>
      <c r="P38" s="1714"/>
      <c r="Q38" s="1714"/>
      <c r="R38" s="1714"/>
      <c r="S38" s="1714"/>
      <c r="T38" s="1323"/>
      <c r="U38" s="1324"/>
      <c r="V38" s="1324"/>
      <c r="W38" s="1323"/>
      <c r="X38" s="1324"/>
      <c r="Y38" s="1324"/>
      <c r="Z38" s="1323"/>
      <c r="AA38" s="1324"/>
      <c r="AB38" s="1324"/>
      <c r="AC38" s="1323"/>
      <c r="AD38" s="1324"/>
      <c r="AE38" s="1324"/>
      <c r="AF38" s="1320"/>
      <c r="AG38" s="1022"/>
    </row>
    <row r="39" spans="2:33" ht="26.25" customHeight="1">
      <c r="B39" s="1303" t="s">
        <v>562</v>
      </c>
      <c r="C39" s="768">
        <v>8.5</v>
      </c>
      <c r="D39" s="769">
        <v>-0.9</v>
      </c>
      <c r="E39" s="775">
        <v>7.6</v>
      </c>
      <c r="F39" s="773">
        <v>8.4</v>
      </c>
      <c r="G39" s="769">
        <v>-0.8</v>
      </c>
      <c r="H39" s="775">
        <v>7.5</v>
      </c>
      <c r="I39" s="773">
        <v>7.2</v>
      </c>
      <c r="J39" s="769">
        <v>-0.1</v>
      </c>
      <c r="K39" s="775">
        <v>7.1</v>
      </c>
      <c r="L39" s="905">
        <v>5</v>
      </c>
      <c r="M39" s="907">
        <v>0</v>
      </c>
      <c r="N39" s="904">
        <v>5</v>
      </c>
      <c r="O39" s="650"/>
      <c r="P39" s="1714"/>
      <c r="Q39" s="1714"/>
      <c r="R39" s="1714"/>
      <c r="S39" s="1714"/>
      <c r="T39" s="1323"/>
      <c r="U39" s="1324"/>
      <c r="V39" s="1324"/>
      <c r="W39" s="1323"/>
      <c r="X39" s="1324"/>
      <c r="Y39" s="1324"/>
      <c r="Z39" s="1323"/>
      <c r="AA39" s="1324"/>
      <c r="AB39" s="1324"/>
      <c r="AC39" s="1323"/>
      <c r="AD39" s="1324"/>
      <c r="AE39" s="1324"/>
      <c r="AF39" s="1320"/>
      <c r="AG39" s="1022"/>
    </row>
    <row r="40" spans="2:33" ht="26.25" customHeight="1">
      <c r="B40" s="1303" t="s">
        <v>563</v>
      </c>
      <c r="C40" s="768">
        <v>8.4</v>
      </c>
      <c r="D40" s="769">
        <v>-0.7</v>
      </c>
      <c r="E40" s="775">
        <v>7.7</v>
      </c>
      <c r="F40" s="773">
        <v>5.0999999999999996</v>
      </c>
      <c r="G40" s="769">
        <v>-0.7</v>
      </c>
      <c r="H40" s="775">
        <f>(SUM(F40:G40))</f>
        <v>4.3999999999999995</v>
      </c>
      <c r="I40" s="773">
        <v>4.5</v>
      </c>
      <c r="J40" s="769">
        <v>-1.4</v>
      </c>
      <c r="K40" s="775">
        <v>3.1</v>
      </c>
      <c r="L40" s="905">
        <v>7.7</v>
      </c>
      <c r="M40" s="906">
        <v>-0.5</v>
      </c>
      <c r="N40" s="904">
        <v>7.2</v>
      </c>
      <c r="O40" s="650"/>
      <c r="P40" s="1714"/>
      <c r="Q40" s="1714"/>
      <c r="R40" s="1714"/>
      <c r="S40" s="1714"/>
      <c r="T40" s="1323"/>
      <c r="U40" s="1324"/>
      <c r="V40" s="1324"/>
      <c r="W40" s="1323"/>
      <c r="X40" s="1324"/>
      <c r="Y40" s="1324"/>
      <c r="Z40" s="1323"/>
      <c r="AA40" s="1324"/>
      <c r="AB40" s="1324"/>
      <c r="AC40" s="1323"/>
      <c r="AD40" s="1324"/>
      <c r="AE40" s="1324"/>
      <c r="AF40" s="1320"/>
      <c r="AG40" s="1022"/>
    </row>
    <row r="41" spans="2:33" ht="26.25" customHeight="1">
      <c r="B41" s="1303" t="s">
        <v>557</v>
      </c>
      <c r="C41" s="768">
        <v>6.6</v>
      </c>
      <c r="D41" s="769">
        <v>-0.9</v>
      </c>
      <c r="E41" s="775">
        <v>5.7</v>
      </c>
      <c r="F41" s="773">
        <v>6.7</v>
      </c>
      <c r="G41" s="769">
        <v>-1.1000000000000001</v>
      </c>
      <c r="H41" s="775">
        <f>(SUM(F41:G41))</f>
        <v>5.6</v>
      </c>
      <c r="I41" s="773">
        <v>7.1</v>
      </c>
      <c r="J41" s="769">
        <v>-1.3</v>
      </c>
      <c r="K41" s="775">
        <v>5.8</v>
      </c>
      <c r="L41" s="905">
        <v>7.6</v>
      </c>
      <c r="M41" s="906">
        <v>-3.2</v>
      </c>
      <c r="N41" s="904">
        <v>4.4000000000000004</v>
      </c>
      <c r="O41" s="650"/>
      <c r="P41" s="1714"/>
      <c r="Q41" s="1714"/>
      <c r="R41" s="1714"/>
      <c r="S41" s="1714"/>
      <c r="T41" s="1323"/>
      <c r="U41" s="1324"/>
      <c r="V41" s="1324"/>
      <c r="W41" s="1323"/>
      <c r="X41" s="1324"/>
      <c r="Y41" s="1324"/>
      <c r="Z41" s="1323"/>
      <c r="AA41" s="1324"/>
      <c r="AB41" s="1324"/>
      <c r="AC41" s="1323"/>
      <c r="AD41" s="1324"/>
      <c r="AE41" s="1324"/>
      <c r="AF41" s="1320"/>
      <c r="AG41" s="1022"/>
    </row>
    <row r="42" spans="2:33" ht="26.25" customHeight="1">
      <c r="B42" s="1303" t="s">
        <v>559</v>
      </c>
      <c r="C42" s="768">
        <v>4.2</v>
      </c>
      <c r="D42" s="769">
        <v>0</v>
      </c>
      <c r="E42" s="775">
        <v>4.2</v>
      </c>
      <c r="F42" s="773">
        <v>3.2</v>
      </c>
      <c r="G42" s="769">
        <v>0</v>
      </c>
      <c r="H42" s="775">
        <f>(SUM(F42:G42))</f>
        <v>3.2</v>
      </c>
      <c r="I42" s="773">
        <v>4.2</v>
      </c>
      <c r="J42" s="769">
        <v>0</v>
      </c>
      <c r="K42" s="775">
        <v>4.2</v>
      </c>
      <c r="L42" s="905">
        <v>3.1</v>
      </c>
      <c r="M42" s="906">
        <v>-0.1</v>
      </c>
      <c r="N42" s="904">
        <v>3</v>
      </c>
      <c r="O42" s="650"/>
      <c r="P42" s="1714"/>
      <c r="Q42" s="1714"/>
      <c r="R42" s="1714"/>
      <c r="S42" s="1714"/>
      <c r="T42" s="1324"/>
      <c r="U42" s="1324"/>
      <c r="V42" s="1324"/>
      <c r="W42" s="1324"/>
      <c r="X42" s="1324"/>
      <c r="Y42" s="1324"/>
      <c r="Z42" s="1324"/>
      <c r="AA42" s="1324"/>
      <c r="AB42" s="1324"/>
      <c r="AC42" s="1324"/>
      <c r="AD42" s="1324"/>
      <c r="AE42" s="1324"/>
      <c r="AF42" s="1320"/>
      <c r="AG42" s="1023"/>
    </row>
    <row r="43" spans="2:33" ht="26.25" customHeight="1" thickBot="1">
      <c r="B43" s="1304" t="s">
        <v>544</v>
      </c>
      <c r="C43" s="770">
        <v>0.9</v>
      </c>
      <c r="D43" s="771">
        <v>-0.9</v>
      </c>
      <c r="E43" s="776">
        <v>0</v>
      </c>
      <c r="F43" s="774">
        <v>2.2000000000000002</v>
      </c>
      <c r="G43" s="771">
        <v>-0.7</v>
      </c>
      <c r="H43" s="776">
        <f>(SUM(F43:G43))</f>
        <v>1.5000000000000002</v>
      </c>
      <c r="I43" s="774">
        <v>1.6</v>
      </c>
      <c r="J43" s="771">
        <v>-0.9</v>
      </c>
      <c r="K43" s="776">
        <v>0.7</v>
      </c>
      <c r="L43" s="908">
        <v>1.3</v>
      </c>
      <c r="M43" s="909">
        <v>-1.9</v>
      </c>
      <c r="N43" s="910">
        <v>-0.6</v>
      </c>
      <c r="O43" s="650"/>
      <c r="Q43" s="717"/>
      <c r="T43" s="104"/>
      <c r="U43" s="1"/>
      <c r="V43" s="1"/>
      <c r="W43" s="1"/>
      <c r="X43" s="1"/>
      <c r="Y43" s="1"/>
      <c r="Z43" s="1"/>
      <c r="AA43" s="1"/>
      <c r="AB43" s="1"/>
      <c r="AC43" s="1"/>
      <c r="AD43" s="1"/>
      <c r="AE43" s="1"/>
      <c r="AF43" s="1"/>
    </row>
    <row r="44" spans="2:33" ht="26.25" customHeight="1" thickTop="1">
      <c r="B44" s="1305" t="s">
        <v>5</v>
      </c>
      <c r="C44" s="777">
        <f>(SUM(C34:C43))</f>
        <v>80.900000000000006</v>
      </c>
      <c r="D44" s="778">
        <v>-20.100000000000001</v>
      </c>
      <c r="E44" s="779">
        <f>(SUM(C44:D44))</f>
        <v>60.800000000000004</v>
      </c>
      <c r="F44" s="777">
        <f>(SUM(F34:F43))</f>
        <v>85.7</v>
      </c>
      <c r="G44" s="778">
        <v>-6.2</v>
      </c>
      <c r="H44" s="779">
        <f>(SUM(F44:G44))</f>
        <v>79.5</v>
      </c>
      <c r="I44" s="777">
        <v>71.2</v>
      </c>
      <c r="J44" s="778">
        <v>-11.8</v>
      </c>
      <c r="K44" s="779">
        <v>59.4</v>
      </c>
      <c r="L44" s="911">
        <v>56</v>
      </c>
      <c r="M44" s="912">
        <v>-17.7</v>
      </c>
      <c r="N44" s="913">
        <v>38.299999999999997</v>
      </c>
      <c r="O44" s="650"/>
      <c r="Q44" s="717"/>
      <c r="T44" s="104"/>
      <c r="U44" s="1"/>
      <c r="V44" s="1"/>
      <c r="W44" s="1"/>
      <c r="X44" s="1"/>
      <c r="Y44" s="1"/>
      <c r="Z44" s="1"/>
      <c r="AA44" s="1"/>
      <c r="AB44" s="1"/>
      <c r="AC44" s="1"/>
      <c r="AD44" s="1"/>
      <c r="AE44" s="1"/>
      <c r="AF44" s="1"/>
    </row>
    <row r="45" spans="2:33" ht="26.25" customHeight="1">
      <c r="B45" s="723"/>
      <c r="C45" s="1325"/>
      <c r="D45" s="1325"/>
      <c r="E45" s="1325"/>
      <c r="F45" s="1325"/>
      <c r="G45" s="1325"/>
      <c r="H45" s="1325"/>
      <c r="I45" s="1325"/>
      <c r="J45" s="1325"/>
      <c r="K45" s="1325"/>
      <c r="L45" s="1326"/>
      <c r="M45" s="1326"/>
      <c r="N45" s="1326"/>
      <c r="O45" s="650"/>
      <c r="P45" s="1327"/>
      <c r="Q45" s="898" t="s">
        <v>488</v>
      </c>
      <c r="T45" s="104"/>
      <c r="U45" s="1"/>
      <c r="V45" s="1"/>
      <c r="W45" s="1"/>
      <c r="X45" s="1"/>
      <c r="Y45" s="1"/>
      <c r="Z45" s="1"/>
      <c r="AA45" s="1"/>
      <c r="AB45" s="1"/>
      <c r="AC45" s="1"/>
      <c r="AD45" s="1"/>
      <c r="AE45" s="1"/>
      <c r="AF45" s="1"/>
    </row>
    <row r="46" spans="2:33" ht="18.75" customHeight="1">
      <c r="B46" s="1721"/>
      <c r="C46" s="1766" t="s">
        <v>87</v>
      </c>
      <c r="D46" s="1767"/>
      <c r="E46" s="1768"/>
      <c r="F46" s="1766" t="s">
        <v>239</v>
      </c>
      <c r="G46" s="1767"/>
      <c r="H46" s="1768"/>
      <c r="I46" s="1766" t="s">
        <v>485</v>
      </c>
      <c r="J46" s="1767"/>
      <c r="K46" s="1768"/>
      <c r="L46" s="1766" t="s">
        <v>508</v>
      </c>
      <c r="M46" s="1767"/>
      <c r="N46" s="1768"/>
      <c r="O46" s="1766" t="s">
        <v>532</v>
      </c>
      <c r="P46" s="1767"/>
      <c r="Q46" s="1768"/>
      <c r="R46" s="1759"/>
      <c r="S46" s="1711"/>
      <c r="T46" s="1711"/>
      <c r="U46" s="1"/>
      <c r="V46" s="1"/>
      <c r="W46" s="1"/>
      <c r="X46" s="1"/>
      <c r="Y46" s="1"/>
      <c r="Z46" s="1"/>
      <c r="AA46" s="1"/>
      <c r="AB46" s="1"/>
      <c r="AC46" s="1"/>
      <c r="AD46" s="1"/>
      <c r="AE46" s="1"/>
      <c r="AF46" s="1"/>
    </row>
    <row r="47" spans="2:33" ht="18" customHeight="1">
      <c r="B47" s="1715"/>
      <c r="C47" s="1769"/>
      <c r="D47" s="1770"/>
      <c r="E47" s="1771"/>
      <c r="F47" s="1769"/>
      <c r="G47" s="1770"/>
      <c r="H47" s="1771"/>
      <c r="I47" s="1769"/>
      <c r="J47" s="1770"/>
      <c r="K47" s="1771"/>
      <c r="L47" s="1769"/>
      <c r="M47" s="1770"/>
      <c r="N47" s="1771"/>
      <c r="O47" s="1769"/>
      <c r="P47" s="1770"/>
      <c r="Q47" s="1771"/>
      <c r="R47" s="1759"/>
      <c r="S47" s="1711"/>
      <c r="T47" s="1711"/>
      <c r="U47" s="1"/>
      <c r="V47" s="1"/>
      <c r="W47" s="1"/>
      <c r="X47" s="1"/>
      <c r="Y47" s="1"/>
      <c r="Z47" s="1"/>
      <c r="AA47" s="1"/>
      <c r="AB47" s="1"/>
      <c r="AC47" s="1"/>
      <c r="AD47" s="1"/>
      <c r="AE47" s="1"/>
      <c r="AF47" s="1"/>
    </row>
    <row r="48" spans="2:33" ht="21" customHeight="1">
      <c r="B48" s="1723"/>
      <c r="C48" s="718" t="s">
        <v>233</v>
      </c>
      <c r="D48" s="719" t="s">
        <v>234</v>
      </c>
      <c r="E48" s="720" t="s">
        <v>5</v>
      </c>
      <c r="F48" s="718" t="s">
        <v>233</v>
      </c>
      <c r="G48" s="719" t="s">
        <v>234</v>
      </c>
      <c r="H48" s="720" t="s">
        <v>5</v>
      </c>
      <c r="I48" s="718" t="s">
        <v>233</v>
      </c>
      <c r="J48" s="719" t="s">
        <v>234</v>
      </c>
      <c r="K48" s="720" t="s">
        <v>5</v>
      </c>
      <c r="L48" s="718" t="s">
        <v>233</v>
      </c>
      <c r="M48" s="719" t="s">
        <v>234</v>
      </c>
      <c r="N48" s="720" t="s">
        <v>5</v>
      </c>
      <c r="O48" s="718" t="s">
        <v>233</v>
      </c>
      <c r="P48" s="719" t="s">
        <v>234</v>
      </c>
      <c r="Q48" s="720" t="s">
        <v>5</v>
      </c>
      <c r="R48" s="686"/>
      <c r="S48" s="687"/>
      <c r="T48" s="687"/>
      <c r="U48" s="1"/>
      <c r="V48" s="1"/>
      <c r="W48" s="1"/>
      <c r="X48" s="1"/>
      <c r="Y48" s="1"/>
      <c r="Z48" s="1"/>
      <c r="AA48" s="1"/>
      <c r="AB48" s="1"/>
      <c r="AC48" s="1"/>
      <c r="AD48" s="1"/>
      <c r="AE48" s="1"/>
      <c r="AF48" s="1"/>
    </row>
    <row r="49" spans="1:32" ht="26.25" customHeight="1">
      <c r="B49" s="1299" t="s">
        <v>235</v>
      </c>
      <c r="C49" s="726">
        <v>9.4</v>
      </c>
      <c r="D49" s="727">
        <v>-3.8</v>
      </c>
      <c r="E49" s="728">
        <v>5.6</v>
      </c>
      <c r="F49" s="726">
        <v>9.1999999999999993</v>
      </c>
      <c r="G49" s="727">
        <v>-0.8</v>
      </c>
      <c r="H49" s="728">
        <v>8.4</v>
      </c>
      <c r="I49" s="726">
        <v>11.7</v>
      </c>
      <c r="J49" s="727">
        <v>-1.2</v>
      </c>
      <c r="K49" s="728">
        <v>10.5</v>
      </c>
      <c r="L49" s="726">
        <v>13.6</v>
      </c>
      <c r="M49" s="727">
        <v>-1</v>
      </c>
      <c r="N49" s="728">
        <v>12.6</v>
      </c>
      <c r="O49" s="726">
        <v>16.7</v>
      </c>
      <c r="P49" s="727">
        <v>-0.6</v>
      </c>
      <c r="Q49" s="728">
        <v>16.100000000000001</v>
      </c>
      <c r="R49" s="689"/>
      <c r="S49" s="650"/>
      <c r="T49" s="650"/>
      <c r="U49" s="1"/>
      <c r="V49" s="1"/>
      <c r="W49" s="1"/>
      <c r="X49" s="1"/>
      <c r="Y49" s="1"/>
      <c r="Z49" s="1"/>
      <c r="AA49" s="1"/>
      <c r="AB49" s="1"/>
      <c r="AC49" s="1"/>
      <c r="AD49" s="1"/>
      <c r="AE49" s="1"/>
      <c r="AF49" s="1"/>
    </row>
    <row r="50" spans="1:32" ht="26.25" customHeight="1">
      <c r="B50" s="1298" t="s">
        <v>236</v>
      </c>
      <c r="C50" s="732">
        <v>20</v>
      </c>
      <c r="D50" s="733">
        <v>-12.8</v>
      </c>
      <c r="E50" s="734">
        <v>7.2</v>
      </c>
      <c r="F50" s="732">
        <v>25.9</v>
      </c>
      <c r="G50" s="733">
        <v>-22.2</v>
      </c>
      <c r="H50" s="734">
        <v>3.7</v>
      </c>
      <c r="I50" s="732">
        <v>22.3</v>
      </c>
      <c r="J50" s="733">
        <v>-24</v>
      </c>
      <c r="K50" s="734">
        <v>-1.7</v>
      </c>
      <c r="L50" s="732">
        <v>19.7</v>
      </c>
      <c r="M50" s="733">
        <v>-28.1</v>
      </c>
      <c r="N50" s="734">
        <v>-8.4</v>
      </c>
      <c r="O50" s="732">
        <v>32.1</v>
      </c>
      <c r="P50" s="733">
        <v>-18.5</v>
      </c>
      <c r="Q50" s="734">
        <v>13.6</v>
      </c>
      <c r="R50" s="689"/>
      <c r="S50" s="650"/>
      <c r="T50" s="650"/>
      <c r="U50" s="1"/>
      <c r="V50" s="1"/>
      <c r="W50" s="1"/>
      <c r="X50" s="1"/>
      <c r="Y50" s="1"/>
      <c r="Z50" s="1"/>
      <c r="AA50" s="1"/>
      <c r="AB50" s="1"/>
      <c r="AC50" s="1"/>
      <c r="AD50" s="1"/>
      <c r="AE50" s="1"/>
      <c r="AF50" s="1"/>
    </row>
    <row r="51" spans="1:32" ht="46.5" customHeight="1">
      <c r="B51" s="1302" t="s">
        <v>237</v>
      </c>
      <c r="C51" s="732">
        <v>18.100000000000001</v>
      </c>
      <c r="D51" s="733">
        <v>-2.6</v>
      </c>
      <c r="E51" s="734">
        <v>15.5</v>
      </c>
      <c r="F51" s="732">
        <v>17.3</v>
      </c>
      <c r="G51" s="733">
        <v>-0.7</v>
      </c>
      <c r="H51" s="734">
        <v>16.600000000000001</v>
      </c>
      <c r="I51" s="732">
        <v>23.2</v>
      </c>
      <c r="J51" s="733">
        <v>-0.7</v>
      </c>
      <c r="K51" s="734">
        <v>22.5</v>
      </c>
      <c r="L51" s="732">
        <v>12.9</v>
      </c>
      <c r="M51" s="733">
        <v>0</v>
      </c>
      <c r="N51" s="734">
        <v>12.9</v>
      </c>
      <c r="O51" s="732">
        <v>12.7</v>
      </c>
      <c r="P51" s="733">
        <v>-0.1</v>
      </c>
      <c r="Q51" s="734">
        <v>12.6</v>
      </c>
      <c r="R51" s="689"/>
      <c r="S51" s="650"/>
      <c r="T51" s="650"/>
      <c r="U51" s="1"/>
      <c r="V51" s="1"/>
      <c r="W51" s="1"/>
      <c r="X51" s="1"/>
      <c r="Y51" s="1"/>
      <c r="Z51" s="1"/>
      <c r="AA51" s="1"/>
      <c r="AB51" s="1"/>
      <c r="AC51" s="1"/>
      <c r="AD51" s="1"/>
      <c r="AE51" s="1"/>
      <c r="AF51" s="1"/>
    </row>
    <row r="52" spans="1:32" ht="46.5" customHeight="1" thickBot="1">
      <c r="B52" s="1328" t="s">
        <v>238</v>
      </c>
      <c r="C52" s="738">
        <v>8.1999999999999993</v>
      </c>
      <c r="D52" s="739">
        <v>-7.5</v>
      </c>
      <c r="E52" s="740">
        <v>0.7</v>
      </c>
      <c r="F52" s="738">
        <v>14.8</v>
      </c>
      <c r="G52" s="739">
        <v>-1.8</v>
      </c>
      <c r="H52" s="740">
        <v>13</v>
      </c>
      <c r="I52" s="738">
        <v>6.4</v>
      </c>
      <c r="J52" s="739">
        <v>-2.5</v>
      </c>
      <c r="K52" s="740">
        <v>3.9</v>
      </c>
      <c r="L52" s="738">
        <v>9.5</v>
      </c>
      <c r="M52" s="739">
        <v>-1.5</v>
      </c>
      <c r="N52" s="740">
        <v>8</v>
      </c>
      <c r="O52" s="738">
        <v>4.5</v>
      </c>
      <c r="P52" s="739">
        <v>-1.9</v>
      </c>
      <c r="Q52" s="740">
        <v>2.6</v>
      </c>
      <c r="R52" s="689"/>
      <c r="S52" s="650"/>
      <c r="T52" s="650"/>
      <c r="U52" s="1"/>
      <c r="V52" s="1"/>
      <c r="W52" s="1"/>
      <c r="X52" s="1"/>
      <c r="Y52" s="1"/>
      <c r="Z52" s="1"/>
      <c r="AA52" s="1"/>
      <c r="AB52" s="1"/>
      <c r="AC52" s="1"/>
      <c r="AD52" s="1"/>
      <c r="AE52" s="1"/>
      <c r="AF52" s="1"/>
    </row>
    <row r="53" spans="1:32" ht="26.25" customHeight="1" thickTop="1">
      <c r="B53" s="1300" t="s">
        <v>5</v>
      </c>
      <c r="C53" s="744">
        <v>55.7</v>
      </c>
      <c r="D53" s="745">
        <v>-26.7</v>
      </c>
      <c r="E53" s="746">
        <v>29</v>
      </c>
      <c r="F53" s="744">
        <v>67.2</v>
      </c>
      <c r="G53" s="745">
        <v>-25.5</v>
      </c>
      <c r="H53" s="746">
        <v>41.7</v>
      </c>
      <c r="I53" s="744">
        <v>63.6</v>
      </c>
      <c r="J53" s="745">
        <v>-28.4</v>
      </c>
      <c r="K53" s="746">
        <v>35.200000000000003</v>
      </c>
      <c r="L53" s="744">
        <v>55.7</v>
      </c>
      <c r="M53" s="745">
        <v>-30.6</v>
      </c>
      <c r="N53" s="746">
        <v>25.1</v>
      </c>
      <c r="O53" s="744">
        <v>66</v>
      </c>
      <c r="P53" s="745">
        <v>-21.1</v>
      </c>
      <c r="Q53" s="746">
        <v>44.9</v>
      </c>
      <c r="R53" s="689"/>
      <c r="S53" s="650"/>
      <c r="T53" s="650"/>
      <c r="U53" s="1"/>
      <c r="V53" s="1"/>
      <c r="W53" s="1"/>
      <c r="X53" s="1"/>
      <c r="Y53" s="1"/>
      <c r="Z53" s="1"/>
      <c r="AA53" s="1"/>
      <c r="AB53" s="1"/>
      <c r="AC53" s="1"/>
      <c r="AD53" s="1"/>
      <c r="AE53" s="1"/>
      <c r="AF53" s="1"/>
    </row>
    <row r="54" spans="1:32" ht="19.5" customHeight="1">
      <c r="B54" s="705" t="s">
        <v>618</v>
      </c>
      <c r="C54" s="724"/>
      <c r="D54" s="724"/>
      <c r="E54" s="724"/>
      <c r="F54" s="724"/>
      <c r="G54" s="724"/>
      <c r="H54" s="724"/>
      <c r="I54" s="724"/>
      <c r="J54" s="724"/>
      <c r="K54" s="724"/>
      <c r="L54" s="725"/>
      <c r="M54" s="724"/>
      <c r="N54" s="724"/>
      <c r="O54" s="724"/>
      <c r="P54" s="1734"/>
      <c r="Q54" s="1734"/>
      <c r="R54" s="1734"/>
      <c r="S54" s="1734"/>
      <c r="T54" s="1734"/>
      <c r="U54" s="1734"/>
      <c r="V54" s="1734"/>
      <c r="W54" s="1734"/>
      <c r="X54" s="1734"/>
      <c r="Y54" s="1734"/>
      <c r="Z54" s="1734"/>
      <c r="AA54" s="1734"/>
      <c r="AB54" s="1734"/>
      <c r="AC54" s="1734"/>
      <c r="AD54" s="1734"/>
      <c r="AE54" s="1734"/>
      <c r="AF54" s="1"/>
    </row>
    <row r="55" spans="1:32" ht="19.5" customHeight="1">
      <c r="B55" s="1762" t="s">
        <v>619</v>
      </c>
      <c r="C55" s="1762"/>
      <c r="D55" s="1762"/>
      <c r="E55" s="1762"/>
      <c r="F55" s="1762"/>
      <c r="G55" s="1762"/>
      <c r="H55" s="1762"/>
      <c r="I55" s="1762"/>
      <c r="J55" s="1762"/>
      <c r="K55" s="1762"/>
      <c r="L55" s="1762"/>
      <c r="M55" s="1762"/>
      <c r="N55" s="1762"/>
      <c r="O55" s="1762"/>
      <c r="P55" s="1762"/>
      <c r="Q55" s="1762"/>
      <c r="R55" s="1762"/>
      <c r="S55" s="1762"/>
      <c r="T55" s="650"/>
      <c r="U55" s="1"/>
      <c r="V55" s="1"/>
      <c r="W55" s="1"/>
      <c r="X55" s="1"/>
      <c r="Y55" s="1"/>
      <c r="Z55" s="1"/>
      <c r="AA55" s="1"/>
      <c r="AB55" s="1"/>
      <c r="AC55" s="1"/>
      <c r="AD55" s="1"/>
      <c r="AE55" s="1"/>
      <c r="AF55" s="1"/>
    </row>
    <row r="56" spans="1:32" ht="26.25" customHeight="1">
      <c r="B56" s="722"/>
      <c r="C56" s="780"/>
      <c r="D56" s="721"/>
      <c r="F56" s="765"/>
      <c r="G56" s="721"/>
      <c r="K56" s="717"/>
      <c r="L56" s="897"/>
      <c r="M56" s="897"/>
      <c r="N56" s="898"/>
      <c r="O56" s="1"/>
      <c r="P56" s="1321"/>
      <c r="Q56" s="1321"/>
      <c r="R56" s="1321"/>
      <c r="S56" s="18"/>
      <c r="T56" s="1321"/>
      <c r="U56" s="1321"/>
      <c r="V56" s="14"/>
      <c r="W56" s="1321"/>
      <c r="X56" s="14"/>
      <c r="Z56" s="1"/>
      <c r="AA56" s="1"/>
      <c r="AC56" s="1"/>
      <c r="AD56" s="1"/>
      <c r="AE56" s="1322"/>
      <c r="AF56" s="1"/>
    </row>
    <row r="57" spans="1:32" ht="26.25" customHeight="1">
      <c r="B57" s="1306"/>
      <c r="C57" s="1306"/>
      <c r="D57" s="1306"/>
      <c r="E57" s="1306"/>
      <c r="F57" s="1306"/>
      <c r="G57" s="1306"/>
      <c r="H57" s="1306"/>
      <c r="I57" s="1306"/>
      <c r="J57" s="1306"/>
      <c r="K57" s="1306"/>
      <c r="L57" s="1306"/>
      <c r="M57" s="1306"/>
      <c r="N57" s="1306"/>
      <c r="O57" s="1306"/>
      <c r="P57" s="1306"/>
      <c r="Q57" s="1306"/>
      <c r="R57" s="1306"/>
      <c r="S57" s="1306"/>
      <c r="T57" s="1306"/>
      <c r="U57" s="1306"/>
      <c r="V57" s="1306"/>
      <c r="W57" s="1306"/>
      <c r="X57" s="1306"/>
      <c r="Y57" s="1306"/>
      <c r="Z57" s="650"/>
      <c r="AA57" s="650"/>
      <c r="AB57" s="650"/>
      <c r="AC57" s="650"/>
      <c r="AD57" s="650"/>
      <c r="AE57" s="650"/>
      <c r="AF57" s="650"/>
    </row>
    <row r="58" spans="1:32" ht="21" customHeight="1">
      <c r="A58" s="10" t="s">
        <v>506</v>
      </c>
      <c r="B58" s="10"/>
    </row>
    <row r="59" spans="1:32">
      <c r="W59" s="104"/>
      <c r="Z59" s="104"/>
      <c r="AC59" s="104"/>
      <c r="AF59" s="104"/>
    </row>
    <row r="60" spans="1:32" ht="18.75" customHeight="1">
      <c r="B60" s="1721"/>
      <c r="C60" s="1766" t="s">
        <v>73</v>
      </c>
      <c r="D60" s="1767"/>
      <c r="E60" s="1768"/>
      <c r="F60" s="1766" t="s">
        <v>212</v>
      </c>
      <c r="G60" s="1767"/>
      <c r="H60" s="1768"/>
      <c r="I60" s="1766" t="s">
        <v>46</v>
      </c>
      <c r="J60" s="1767"/>
      <c r="K60" s="1768"/>
      <c r="L60" s="1766" t="s">
        <v>214</v>
      </c>
      <c r="M60" s="1767"/>
      <c r="N60" s="1768"/>
      <c r="O60" s="1766" t="s">
        <v>14</v>
      </c>
      <c r="P60" s="1767"/>
      <c r="Q60" s="1768"/>
      <c r="R60" s="1725" t="s">
        <v>215</v>
      </c>
      <c r="S60" s="1726"/>
      <c r="T60" s="1727"/>
      <c r="U60" s="1725" t="s">
        <v>18</v>
      </c>
      <c r="V60" s="1726"/>
      <c r="W60" s="1727"/>
      <c r="X60" s="1725" t="s">
        <v>33</v>
      </c>
      <c r="Y60" s="1726"/>
      <c r="Z60" s="1727"/>
      <c r="AA60" s="1725" t="s">
        <v>35</v>
      </c>
      <c r="AB60" s="1726"/>
      <c r="AC60" s="1727"/>
      <c r="AD60" s="1725" t="s">
        <v>87</v>
      </c>
      <c r="AE60" s="1726"/>
      <c r="AF60" s="1727"/>
    </row>
    <row r="61" spans="1:32" ht="18" customHeight="1">
      <c r="B61" s="1715"/>
      <c r="C61" s="1769"/>
      <c r="D61" s="1770"/>
      <c r="E61" s="1771"/>
      <c r="F61" s="1769"/>
      <c r="G61" s="1770"/>
      <c r="H61" s="1771"/>
      <c r="I61" s="1769"/>
      <c r="J61" s="1770"/>
      <c r="K61" s="1771"/>
      <c r="L61" s="1769"/>
      <c r="M61" s="1770"/>
      <c r="N61" s="1771"/>
      <c r="O61" s="1769"/>
      <c r="P61" s="1770"/>
      <c r="Q61" s="1771"/>
      <c r="R61" s="1728"/>
      <c r="S61" s="1729"/>
      <c r="T61" s="1730"/>
      <c r="U61" s="1728"/>
      <c r="V61" s="1729"/>
      <c r="W61" s="1730"/>
      <c r="X61" s="1728"/>
      <c r="Y61" s="1729"/>
      <c r="Z61" s="1730"/>
      <c r="AA61" s="1728"/>
      <c r="AB61" s="1729"/>
      <c r="AC61" s="1730"/>
      <c r="AD61" s="1728"/>
      <c r="AE61" s="1729"/>
      <c r="AF61" s="1730"/>
    </row>
    <row r="62" spans="1:32" ht="21" customHeight="1">
      <c r="B62" s="1723"/>
      <c r="C62" s="718" t="s">
        <v>233</v>
      </c>
      <c r="D62" s="719" t="s">
        <v>234</v>
      </c>
      <c r="E62" s="720" t="s">
        <v>5</v>
      </c>
      <c r="F62" s="718" t="s">
        <v>233</v>
      </c>
      <c r="G62" s="719" t="s">
        <v>234</v>
      </c>
      <c r="H62" s="720" t="s">
        <v>5</v>
      </c>
      <c r="I62" s="718" t="s">
        <v>233</v>
      </c>
      <c r="J62" s="719" t="s">
        <v>234</v>
      </c>
      <c r="K62" s="720" t="s">
        <v>5</v>
      </c>
      <c r="L62" s="718" t="s">
        <v>233</v>
      </c>
      <c r="M62" s="719" t="s">
        <v>234</v>
      </c>
      <c r="N62" s="720" t="s">
        <v>5</v>
      </c>
      <c r="O62" s="718" t="s">
        <v>233</v>
      </c>
      <c r="P62" s="719" t="s">
        <v>234</v>
      </c>
      <c r="Q62" s="720" t="s">
        <v>5</v>
      </c>
      <c r="R62" s="117" t="s">
        <v>233</v>
      </c>
      <c r="S62" s="118" t="s">
        <v>234</v>
      </c>
      <c r="T62" s="119" t="s">
        <v>5</v>
      </c>
      <c r="U62" s="117" t="s">
        <v>233</v>
      </c>
      <c r="V62" s="118" t="s">
        <v>234</v>
      </c>
      <c r="W62" s="119" t="s">
        <v>5</v>
      </c>
      <c r="X62" s="117" t="s">
        <v>233</v>
      </c>
      <c r="Y62" s="118" t="s">
        <v>234</v>
      </c>
      <c r="Z62" s="119" t="s">
        <v>5</v>
      </c>
      <c r="AA62" s="117" t="s">
        <v>233</v>
      </c>
      <c r="AB62" s="118" t="s">
        <v>234</v>
      </c>
      <c r="AC62" s="119" t="s">
        <v>5</v>
      </c>
      <c r="AD62" s="117" t="s">
        <v>233</v>
      </c>
      <c r="AE62" s="118" t="s">
        <v>234</v>
      </c>
      <c r="AF62" s="119" t="s">
        <v>5</v>
      </c>
    </row>
    <row r="63" spans="1:32" ht="26.25" customHeight="1">
      <c r="B63" s="1299" t="s">
        <v>235</v>
      </c>
      <c r="C63" s="726">
        <v>18</v>
      </c>
      <c r="D63" s="727">
        <v>-16.3</v>
      </c>
      <c r="E63" s="728">
        <v>1.7</v>
      </c>
      <c r="F63" s="726">
        <v>16</v>
      </c>
      <c r="G63" s="727">
        <v>-57.9</v>
      </c>
      <c r="H63" s="728">
        <v>-41.9</v>
      </c>
      <c r="I63" s="726">
        <v>16.8</v>
      </c>
      <c r="J63" s="727">
        <v>-4.2</v>
      </c>
      <c r="K63" s="728">
        <v>12.6</v>
      </c>
      <c r="L63" s="726">
        <v>22.9</v>
      </c>
      <c r="M63" s="727">
        <v>-6.1</v>
      </c>
      <c r="N63" s="728">
        <v>16.8</v>
      </c>
      <c r="O63" s="726">
        <v>12.6</v>
      </c>
      <c r="P63" s="727">
        <v>-10.9</v>
      </c>
      <c r="Q63" s="728">
        <v>1.7</v>
      </c>
      <c r="R63" s="729">
        <v>11</v>
      </c>
      <c r="S63" s="730">
        <v>-4.9000000000000004</v>
      </c>
      <c r="T63" s="731">
        <v>6.1</v>
      </c>
      <c r="U63" s="729">
        <v>10.4</v>
      </c>
      <c r="V63" s="730">
        <v>-7.3</v>
      </c>
      <c r="W63" s="731">
        <v>3.1</v>
      </c>
      <c r="X63" s="729">
        <v>7.4</v>
      </c>
      <c r="Y63" s="730">
        <v>-7</v>
      </c>
      <c r="Z63" s="731">
        <v>0.4</v>
      </c>
      <c r="AA63" s="729">
        <v>9.1999999999999993</v>
      </c>
      <c r="AB63" s="730">
        <v>-5.8</v>
      </c>
      <c r="AC63" s="731">
        <v>3.4</v>
      </c>
      <c r="AD63" s="729">
        <v>8.8000000000000007</v>
      </c>
      <c r="AE63" s="730">
        <v>-3.6</v>
      </c>
      <c r="AF63" s="731">
        <v>3.4</v>
      </c>
    </row>
    <row r="64" spans="1:32" ht="26.25" customHeight="1">
      <c r="B64" s="1298" t="s">
        <v>236</v>
      </c>
      <c r="C64" s="732">
        <v>17.100000000000001</v>
      </c>
      <c r="D64" s="733">
        <v>-20.9</v>
      </c>
      <c r="E64" s="734">
        <v>-3.8</v>
      </c>
      <c r="F64" s="732">
        <v>23.4</v>
      </c>
      <c r="G64" s="733">
        <v>-29.2</v>
      </c>
      <c r="H64" s="734">
        <v>-5.8</v>
      </c>
      <c r="I64" s="732">
        <v>40.299999999999997</v>
      </c>
      <c r="J64" s="733">
        <v>-5.7</v>
      </c>
      <c r="K64" s="734">
        <v>34.6</v>
      </c>
      <c r="L64" s="732">
        <v>45.7</v>
      </c>
      <c r="M64" s="733">
        <v>-4.5</v>
      </c>
      <c r="N64" s="734">
        <v>41.2</v>
      </c>
      <c r="O64" s="732">
        <v>47.4</v>
      </c>
      <c r="P64" s="733">
        <v>-6.9</v>
      </c>
      <c r="Q64" s="734">
        <v>40.5</v>
      </c>
      <c r="R64" s="735">
        <v>43.3</v>
      </c>
      <c r="S64" s="736">
        <v>-15.7</v>
      </c>
      <c r="T64" s="737">
        <v>27.6</v>
      </c>
      <c r="U64" s="735">
        <v>24.2</v>
      </c>
      <c r="V64" s="736">
        <v>-11.7</v>
      </c>
      <c r="W64" s="737">
        <v>12.5</v>
      </c>
      <c r="X64" s="735">
        <v>39.799999999999997</v>
      </c>
      <c r="Y64" s="736">
        <v>-14</v>
      </c>
      <c r="Z64" s="737">
        <v>25.8</v>
      </c>
      <c r="AA64" s="735">
        <v>49.1</v>
      </c>
      <c r="AB64" s="736">
        <v>-8.6</v>
      </c>
      <c r="AC64" s="737">
        <v>40.5</v>
      </c>
      <c r="AD64" s="735">
        <v>21.7</v>
      </c>
      <c r="AE64" s="736">
        <v>-12.1</v>
      </c>
      <c r="AF64" s="737">
        <v>40.5</v>
      </c>
    </row>
    <row r="65" spans="2:32" ht="36" customHeight="1">
      <c r="B65" s="1302" t="s">
        <v>237</v>
      </c>
      <c r="C65" s="732">
        <v>6.8</v>
      </c>
      <c r="D65" s="733">
        <v>-0.9</v>
      </c>
      <c r="E65" s="734">
        <v>5.9</v>
      </c>
      <c r="F65" s="732">
        <v>11.1</v>
      </c>
      <c r="G65" s="733">
        <v>-7.6</v>
      </c>
      <c r="H65" s="734">
        <v>3.5</v>
      </c>
      <c r="I65" s="732">
        <v>16.600000000000001</v>
      </c>
      <c r="J65" s="733">
        <v>-3.3</v>
      </c>
      <c r="K65" s="734">
        <v>13.3</v>
      </c>
      <c r="L65" s="732">
        <v>19.8</v>
      </c>
      <c r="M65" s="733">
        <v>-2.6</v>
      </c>
      <c r="N65" s="734">
        <v>17.2</v>
      </c>
      <c r="O65" s="732">
        <v>21.7</v>
      </c>
      <c r="P65" s="733">
        <v>-1</v>
      </c>
      <c r="Q65" s="734">
        <v>20.7</v>
      </c>
      <c r="R65" s="735">
        <v>13</v>
      </c>
      <c r="S65" s="736">
        <v>-4.4000000000000004</v>
      </c>
      <c r="T65" s="737">
        <v>8.6</v>
      </c>
      <c r="U65" s="735">
        <v>6.7</v>
      </c>
      <c r="V65" s="736">
        <v>-1</v>
      </c>
      <c r="W65" s="737">
        <v>5.7</v>
      </c>
      <c r="X65" s="735">
        <v>11.1</v>
      </c>
      <c r="Y65" s="736">
        <v>-0.8</v>
      </c>
      <c r="Z65" s="737">
        <v>10.3</v>
      </c>
      <c r="AA65" s="735">
        <v>10.8</v>
      </c>
      <c r="AB65" s="736">
        <v>-9.9999999999999995E-8</v>
      </c>
      <c r="AC65" s="737">
        <v>10.8</v>
      </c>
      <c r="AD65" s="735">
        <v>17.399999999999999</v>
      </c>
      <c r="AE65" s="736">
        <v>-1</v>
      </c>
      <c r="AF65" s="737">
        <v>10.8</v>
      </c>
    </row>
    <row r="66" spans="2:32" ht="36" customHeight="1" thickBot="1">
      <c r="B66" s="1328" t="s">
        <v>238</v>
      </c>
      <c r="C66" s="738">
        <v>5.5</v>
      </c>
      <c r="D66" s="739">
        <v>-2.2000000000000002</v>
      </c>
      <c r="E66" s="740">
        <v>3.3</v>
      </c>
      <c r="F66" s="738">
        <v>7.1</v>
      </c>
      <c r="G66" s="739">
        <v>-1.6</v>
      </c>
      <c r="H66" s="740">
        <v>5.5</v>
      </c>
      <c r="I66" s="738">
        <v>10.3</v>
      </c>
      <c r="J66" s="739">
        <v>-4.8</v>
      </c>
      <c r="K66" s="740">
        <v>5.5</v>
      </c>
      <c r="L66" s="738">
        <v>8.3000000000000007</v>
      </c>
      <c r="M66" s="739">
        <v>-1.4</v>
      </c>
      <c r="N66" s="740">
        <v>6.9</v>
      </c>
      <c r="O66" s="738">
        <v>11.9</v>
      </c>
      <c r="P66" s="739">
        <v>-1.8</v>
      </c>
      <c r="Q66" s="740">
        <v>10.1</v>
      </c>
      <c r="R66" s="741">
        <v>6.7</v>
      </c>
      <c r="S66" s="742">
        <v>-10.6</v>
      </c>
      <c r="T66" s="743">
        <v>-3.9</v>
      </c>
      <c r="U66" s="741">
        <v>6.9</v>
      </c>
      <c r="V66" s="742">
        <v>-2.2000000000000002</v>
      </c>
      <c r="W66" s="743">
        <v>4.7</v>
      </c>
      <c r="X66" s="741">
        <v>13.7</v>
      </c>
      <c r="Y66" s="742">
        <v>-1.4</v>
      </c>
      <c r="Z66" s="743">
        <v>12.3</v>
      </c>
      <c r="AA66" s="741">
        <v>6.5</v>
      </c>
      <c r="AB66" s="742">
        <v>-6.1</v>
      </c>
      <c r="AC66" s="743">
        <v>0.4</v>
      </c>
      <c r="AD66" s="741">
        <v>8</v>
      </c>
      <c r="AE66" s="742">
        <v>-7.5</v>
      </c>
      <c r="AF66" s="743">
        <v>0.4</v>
      </c>
    </row>
    <row r="67" spans="2:32" ht="26.25" customHeight="1" thickTop="1">
      <c r="B67" s="1300" t="s">
        <v>5</v>
      </c>
      <c r="C67" s="744">
        <v>47.4</v>
      </c>
      <c r="D67" s="745">
        <v>-40.299999999999997</v>
      </c>
      <c r="E67" s="746">
        <v>7.1</v>
      </c>
      <c r="F67" s="744">
        <v>57.6</v>
      </c>
      <c r="G67" s="745">
        <v>-96.3</v>
      </c>
      <c r="H67" s="746">
        <v>-38.700000000000003</v>
      </c>
      <c r="I67" s="744">
        <v>84</v>
      </c>
      <c r="J67" s="745">
        <v>-18</v>
      </c>
      <c r="K67" s="746">
        <v>66</v>
      </c>
      <c r="L67" s="744">
        <v>96.7</v>
      </c>
      <c r="M67" s="745">
        <v>-14.6</v>
      </c>
      <c r="N67" s="746">
        <v>82.1</v>
      </c>
      <c r="O67" s="744">
        <v>93.6</v>
      </c>
      <c r="P67" s="745">
        <v>-20.6</v>
      </c>
      <c r="Q67" s="746">
        <v>73</v>
      </c>
      <c r="R67" s="747">
        <v>74</v>
      </c>
      <c r="S67" s="748">
        <v>-35.6</v>
      </c>
      <c r="T67" s="749">
        <v>38.4</v>
      </c>
      <c r="U67" s="747">
        <v>48.2</v>
      </c>
      <c r="V67" s="748">
        <v>-22.2</v>
      </c>
      <c r="W67" s="749">
        <v>26</v>
      </c>
      <c r="X67" s="747">
        <v>72</v>
      </c>
      <c r="Y67" s="748">
        <v>-23.2</v>
      </c>
      <c r="Z67" s="749">
        <v>48.8</v>
      </c>
      <c r="AA67" s="747">
        <v>75.599999999999994</v>
      </c>
      <c r="AB67" s="748">
        <v>-20.5</v>
      </c>
      <c r="AC67" s="749">
        <v>55.1</v>
      </c>
      <c r="AD67" s="747">
        <v>55.9</v>
      </c>
      <c r="AE67" s="748">
        <v>-24.2</v>
      </c>
      <c r="AF67" s="749">
        <v>55.1</v>
      </c>
    </row>
  </sheetData>
  <mergeCells count="47">
    <mergeCell ref="R46:T47"/>
    <mergeCell ref="I46:K47"/>
    <mergeCell ref="B46:B48"/>
    <mergeCell ref="C46:E47"/>
    <mergeCell ref="F46:H47"/>
    <mergeCell ref="L46:N47"/>
    <mergeCell ref="O46:Q47"/>
    <mergeCell ref="U60:W61"/>
    <mergeCell ref="B60:B62"/>
    <mergeCell ref="O60:Q61"/>
    <mergeCell ref="R60:T61"/>
    <mergeCell ref="AD60:AF61"/>
    <mergeCell ref="C60:E61"/>
    <mergeCell ref="F60:H61"/>
    <mergeCell ref="I60:K61"/>
    <mergeCell ref="L60:N61"/>
    <mergeCell ref="X60:Z61"/>
    <mergeCell ref="AA60:AC61"/>
    <mergeCell ref="B16:B18"/>
    <mergeCell ref="AC31:AE32"/>
    <mergeCell ref="P34:S34"/>
    <mergeCell ref="L31:N32"/>
    <mergeCell ref="P31:S33"/>
    <mergeCell ref="T31:V32"/>
    <mergeCell ref="W31:Y32"/>
    <mergeCell ref="Z31:AB32"/>
    <mergeCell ref="P37:S37"/>
    <mergeCell ref="B31:B33"/>
    <mergeCell ref="C31:E32"/>
    <mergeCell ref="F31:H32"/>
    <mergeCell ref="I31:K32"/>
    <mergeCell ref="P54:AE54"/>
    <mergeCell ref="B55:S55"/>
    <mergeCell ref="B3:B5"/>
    <mergeCell ref="C3:E4"/>
    <mergeCell ref="C16:E17"/>
    <mergeCell ref="F16:H17"/>
    <mergeCell ref="I16:K17"/>
    <mergeCell ref="B28:Y29"/>
    <mergeCell ref="L16:N17"/>
    <mergeCell ref="P41:S41"/>
    <mergeCell ref="P42:S42"/>
    <mergeCell ref="P38:S38"/>
    <mergeCell ref="P39:S39"/>
    <mergeCell ref="P40:S40"/>
    <mergeCell ref="P35:S35"/>
    <mergeCell ref="P36:S36"/>
  </mergeCells>
  <phoneticPr fontId="2"/>
  <pageMargins left="0.55118110236220474" right="0.19685039370078741" top="0.6692913385826772" bottom="0.31496062992125984" header="0.47244094488188981" footer="0.39370078740157483"/>
  <pageSetup paperSize="8" scale="47" orientation="landscape" verticalDpi="1200" r:id="rId1"/>
  <headerFooter alignWithMargins="0"/>
  <colBreaks count="1" manualBreakCount="1">
    <brk id="20"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7F101-1495-4C62-BC72-FF773C8995A4}">
  <dimension ref="A1:AF71"/>
  <sheetViews>
    <sheetView showGridLines="0" view="pageBreakPreview" zoomScale="70" zoomScaleNormal="70" zoomScaleSheetLayoutView="70" workbookViewId="0">
      <pane xSplit="2" ySplit="4" topLeftCell="S5" activePane="bottomRight" state="frozen"/>
      <selection pane="topRight" activeCell="C1" sqref="C1"/>
      <selection pane="bottomLeft" activeCell="A5" sqref="A5"/>
      <selection pane="bottomRight"/>
    </sheetView>
  </sheetViews>
  <sheetFormatPr defaultColWidth="9" defaultRowHeight="14.25"/>
  <cols>
    <col min="1" max="1" width="3.625" style="1" customWidth="1"/>
    <col min="2" max="2" width="42.375" style="9" customWidth="1"/>
    <col min="3" max="5" width="18.625" style="79" customWidth="1"/>
    <col min="6" max="6" width="1" style="79" customWidth="1"/>
    <col min="7" max="7" width="18.625" style="79" customWidth="1"/>
    <col min="8" max="9" width="18.625" style="1" customWidth="1"/>
    <col min="10" max="10" width="1" style="1" customWidth="1"/>
    <col min="11" max="13" width="18.625" style="1" customWidth="1"/>
    <col min="14" max="14" width="1" style="1" customWidth="1"/>
    <col min="15" max="15" width="18.625" style="1" customWidth="1"/>
    <col min="16" max="17" width="19.125" style="1" bestFit="1" customWidth="1"/>
    <col min="18" max="18" width="1" style="1" customWidth="1"/>
    <col min="19" max="21" width="19.125" style="1" customWidth="1"/>
    <col min="22" max="22" width="1" style="1" customWidth="1"/>
    <col min="23" max="25" width="18.625" style="1" customWidth="1"/>
    <col min="26" max="26" width="1" style="1" customWidth="1"/>
    <col min="27" max="29" width="18.625" style="1" customWidth="1"/>
    <col min="30" max="30" width="1" style="1" customWidth="1"/>
    <col min="31" max="32" width="18.625" style="1" customWidth="1"/>
    <col min="33" max="16384" width="9" style="1"/>
  </cols>
  <sheetData>
    <row r="1" spans="1:32" ht="21.75" customHeight="1">
      <c r="A1" s="33" t="s">
        <v>470</v>
      </c>
      <c r="B1" s="33"/>
      <c r="D1" s="121"/>
      <c r="G1" s="122"/>
      <c r="I1" s="167"/>
      <c r="J1" s="167"/>
      <c r="K1" s="167"/>
      <c r="O1" s="167"/>
      <c r="T1" s="167"/>
      <c r="W1" s="167"/>
    </row>
    <row r="2" spans="1:32" ht="18" customHeight="1">
      <c r="B2" s="10"/>
      <c r="D2" s="123"/>
      <c r="E2" s="18"/>
      <c r="F2" s="18"/>
      <c r="G2" s="235"/>
      <c r="I2" s="235"/>
      <c r="J2" s="235"/>
      <c r="K2" s="235"/>
      <c r="M2" s="235"/>
      <c r="P2" s="318"/>
      <c r="Q2" s="318"/>
      <c r="T2" s="318"/>
      <c r="U2" s="318"/>
      <c r="Y2" s="318"/>
      <c r="AB2" s="318"/>
      <c r="AC2" s="318"/>
      <c r="AD2" s="318"/>
      <c r="AF2" s="318" t="s">
        <v>564</v>
      </c>
    </row>
    <row r="3" spans="1:32" s="11" customFormat="1" ht="54.75" customHeight="1">
      <c r="B3" s="37"/>
      <c r="C3" s="1786" t="s">
        <v>82</v>
      </c>
      <c r="D3" s="1787"/>
      <c r="E3" s="1788"/>
      <c r="F3" s="276"/>
      <c r="G3" s="1789" t="s">
        <v>7</v>
      </c>
      <c r="H3" s="1790"/>
      <c r="I3" s="1791"/>
      <c r="K3" s="1792" t="s">
        <v>24</v>
      </c>
      <c r="L3" s="1793"/>
      <c r="M3" s="1794"/>
      <c r="O3" s="1776" t="s">
        <v>88</v>
      </c>
      <c r="P3" s="1785"/>
      <c r="Q3" s="1777"/>
      <c r="S3" s="1776" t="s">
        <v>530</v>
      </c>
      <c r="T3" s="1795"/>
      <c r="U3" s="1699"/>
      <c r="W3" s="1776" t="s">
        <v>565</v>
      </c>
      <c r="X3" s="1785"/>
      <c r="Y3" s="1777"/>
      <c r="AA3" s="1776" t="s">
        <v>644</v>
      </c>
      <c r="AB3" s="1785"/>
      <c r="AC3" s="1777"/>
      <c r="AD3" s="1301"/>
      <c r="AE3" s="1776" t="s">
        <v>690</v>
      </c>
      <c r="AF3" s="1777"/>
    </row>
    <row r="4" spans="1:32" s="12" customFormat="1" ht="54.75" customHeight="1">
      <c r="B4" s="38"/>
      <c r="C4" s="335" t="s">
        <v>491</v>
      </c>
      <c r="D4" s="124" t="s">
        <v>492</v>
      </c>
      <c r="E4" s="336" t="s">
        <v>493</v>
      </c>
      <c r="F4" s="277"/>
      <c r="G4" s="337" t="s">
        <v>494</v>
      </c>
      <c r="H4" s="124" t="s">
        <v>495</v>
      </c>
      <c r="I4" s="125" t="s">
        <v>496</v>
      </c>
      <c r="K4" s="182" t="s">
        <v>497</v>
      </c>
      <c r="L4" s="200" t="s">
        <v>498</v>
      </c>
      <c r="M4" s="281" t="s">
        <v>499</v>
      </c>
      <c r="O4" s="632" t="s">
        <v>500</v>
      </c>
      <c r="P4" s="806" t="s">
        <v>478</v>
      </c>
      <c r="Q4" s="281" t="s">
        <v>504</v>
      </c>
      <c r="S4" s="182" t="s">
        <v>531</v>
      </c>
      <c r="T4" s="654" t="s">
        <v>534</v>
      </c>
      <c r="U4" s="281" t="s">
        <v>540</v>
      </c>
      <c r="W4" s="632" t="s">
        <v>578</v>
      </c>
      <c r="X4" s="200" t="s">
        <v>603</v>
      </c>
      <c r="Y4" s="817" t="s">
        <v>643</v>
      </c>
      <c r="AA4" s="182" t="s">
        <v>668</v>
      </c>
      <c r="AB4" s="200" t="s">
        <v>678</v>
      </c>
      <c r="AC4" s="817" t="s">
        <v>682</v>
      </c>
      <c r="AD4" s="1340"/>
      <c r="AE4" s="182" t="s">
        <v>689</v>
      </c>
      <c r="AF4" s="281" t="s">
        <v>722</v>
      </c>
    </row>
    <row r="5" spans="1:32" s="34" customFormat="1" ht="30" customHeight="1">
      <c r="B5" s="77" t="s">
        <v>20</v>
      </c>
      <c r="C5" s="161">
        <v>48.5</v>
      </c>
      <c r="D5" s="163">
        <v>58.1</v>
      </c>
      <c r="E5" s="162">
        <v>78.8</v>
      </c>
      <c r="F5" s="275"/>
      <c r="G5" s="161">
        <v>89.5</v>
      </c>
      <c r="H5" s="163">
        <v>101.5</v>
      </c>
      <c r="I5" s="164">
        <v>33.6</v>
      </c>
      <c r="J5" s="165"/>
      <c r="K5" s="133">
        <v>13.7</v>
      </c>
      <c r="L5" s="206">
        <v>45.3</v>
      </c>
      <c r="M5" s="204" t="s">
        <v>13</v>
      </c>
      <c r="N5" s="191"/>
      <c r="O5" s="633" t="s">
        <v>13</v>
      </c>
      <c r="P5" s="807" t="s">
        <v>13</v>
      </c>
      <c r="Q5" s="664" t="s">
        <v>13</v>
      </c>
      <c r="S5" s="168" t="s">
        <v>13</v>
      </c>
      <c r="T5" s="668" t="s">
        <v>13</v>
      </c>
      <c r="U5" s="664" t="s">
        <v>13</v>
      </c>
      <c r="W5" s="803" t="s">
        <v>25</v>
      </c>
      <c r="X5" s="818" t="s">
        <v>25</v>
      </c>
      <c r="Y5" s="914" t="s">
        <v>25</v>
      </c>
      <c r="AA5" s="1233" t="s">
        <v>25</v>
      </c>
      <c r="AB5" s="1239" t="s">
        <v>25</v>
      </c>
      <c r="AC5" s="1264" t="s">
        <v>683</v>
      </c>
      <c r="AD5" s="1341"/>
      <c r="AE5" s="1233" t="s">
        <v>25</v>
      </c>
      <c r="AF5" s="1417" t="s">
        <v>25</v>
      </c>
    </row>
    <row r="6" spans="1:32" s="35" customFormat="1" ht="25.5" customHeight="1">
      <c r="B6" s="78" t="s">
        <v>70</v>
      </c>
      <c r="C6" s="133">
        <v>-33.6</v>
      </c>
      <c r="D6" s="135">
        <v>-412.5</v>
      </c>
      <c r="E6" s="134">
        <v>43.7</v>
      </c>
      <c r="F6" s="278"/>
      <c r="G6" s="133">
        <v>58.8</v>
      </c>
      <c r="H6" s="135">
        <v>62.7</v>
      </c>
      <c r="I6" s="136">
        <v>19</v>
      </c>
      <c r="J6" s="166"/>
      <c r="K6" s="133">
        <v>8.8000000000000007</v>
      </c>
      <c r="L6" s="135">
        <v>16</v>
      </c>
      <c r="M6" s="136">
        <v>-10</v>
      </c>
      <c r="N6" s="191"/>
      <c r="O6" s="633">
        <v>13.4</v>
      </c>
      <c r="P6" s="807">
        <v>27.3</v>
      </c>
      <c r="Q6" s="664">
        <v>33.1</v>
      </c>
      <c r="S6" s="183">
        <v>36.5</v>
      </c>
      <c r="T6" s="669">
        <v>40.799999999999997</v>
      </c>
      <c r="U6" s="665">
        <v>56.8</v>
      </c>
      <c r="W6" s="633">
        <v>70.400000000000006</v>
      </c>
      <c r="X6" s="818">
        <v>60.8</v>
      </c>
      <c r="Y6" s="915">
        <v>27</v>
      </c>
      <c r="AA6" s="1234">
        <v>82.3</v>
      </c>
      <c r="AB6" s="1240">
        <v>111.2</v>
      </c>
      <c r="AC6" s="1265">
        <v>100.8</v>
      </c>
      <c r="AD6" s="1342"/>
      <c r="AE6" s="1234">
        <v>110</v>
      </c>
      <c r="AF6" s="1418">
        <v>45.3</v>
      </c>
    </row>
    <row r="7" spans="1:32" s="35" customFormat="1" ht="25.5" customHeight="1">
      <c r="B7" s="39" t="s">
        <v>6</v>
      </c>
      <c r="C7" s="133">
        <v>3077</v>
      </c>
      <c r="D7" s="135">
        <v>2448.5</v>
      </c>
      <c r="E7" s="134">
        <v>2521.6999999999998</v>
      </c>
      <c r="F7" s="278"/>
      <c r="G7" s="133">
        <v>2619.5</v>
      </c>
      <c r="H7" s="135">
        <v>2669.4</v>
      </c>
      <c r="I7" s="136">
        <v>2313</v>
      </c>
      <c r="J7" s="166"/>
      <c r="K7" s="133">
        <v>2160.9</v>
      </c>
      <c r="L7" s="135">
        <v>2117</v>
      </c>
      <c r="M7" s="204">
        <v>2190.6999999999998</v>
      </c>
      <c r="N7" s="191"/>
      <c r="O7" s="634">
        <v>2150.1</v>
      </c>
      <c r="P7" s="808">
        <v>2220.1999999999998</v>
      </c>
      <c r="Q7" s="750">
        <v>2297.4</v>
      </c>
      <c r="S7" s="183">
        <v>2056.6999999999998</v>
      </c>
      <c r="T7" s="669">
        <v>2138.5</v>
      </c>
      <c r="U7" s="665">
        <v>2350.4</v>
      </c>
      <c r="W7" s="822">
        <v>2297.1</v>
      </c>
      <c r="X7" s="819">
        <v>2230.3000000000002</v>
      </c>
      <c r="Y7" s="915">
        <v>2300.1</v>
      </c>
      <c r="AA7" s="1234">
        <v>2661.7</v>
      </c>
      <c r="AB7" s="1240">
        <v>2660.8</v>
      </c>
      <c r="AC7" s="1265">
        <v>2886.9</v>
      </c>
      <c r="AD7" s="1342"/>
      <c r="AE7" s="1234">
        <v>3087</v>
      </c>
      <c r="AF7" s="1418">
        <v>3249.4</v>
      </c>
    </row>
    <row r="8" spans="1:32" s="35" customFormat="1" ht="25.5" customHeight="1">
      <c r="B8" s="39" t="s">
        <v>69</v>
      </c>
      <c r="C8" s="133">
        <v>316.2</v>
      </c>
      <c r="D8" s="135">
        <v>280.2</v>
      </c>
      <c r="E8" s="134">
        <v>427</v>
      </c>
      <c r="F8" s="278"/>
      <c r="G8" s="133">
        <v>488.6</v>
      </c>
      <c r="H8" s="135">
        <v>476</v>
      </c>
      <c r="I8" s="136">
        <v>319</v>
      </c>
      <c r="J8" s="166"/>
      <c r="K8" s="133">
        <v>352.4</v>
      </c>
      <c r="L8" s="135">
        <v>330</v>
      </c>
      <c r="M8" s="204">
        <v>330</v>
      </c>
      <c r="N8" s="191"/>
      <c r="O8" s="634">
        <v>382.6</v>
      </c>
      <c r="P8" s="808">
        <v>459.9</v>
      </c>
      <c r="Q8" s="750">
        <v>550.9</v>
      </c>
      <c r="S8" s="183">
        <v>520.29999999999995</v>
      </c>
      <c r="T8" s="669">
        <v>550.5</v>
      </c>
      <c r="U8" s="665">
        <v>586.5</v>
      </c>
      <c r="W8" s="634">
        <v>618.20000000000005</v>
      </c>
      <c r="X8" s="818">
        <v>579.1</v>
      </c>
      <c r="Y8" s="915">
        <v>619</v>
      </c>
      <c r="AA8" s="1234">
        <v>728</v>
      </c>
      <c r="AB8" s="1240">
        <v>837.7</v>
      </c>
      <c r="AC8" s="1265">
        <v>924.1</v>
      </c>
      <c r="AD8" s="1342"/>
      <c r="AE8" s="1234">
        <v>969</v>
      </c>
      <c r="AF8" s="1418">
        <v>980.4</v>
      </c>
    </row>
    <row r="9" spans="1:32" s="35" customFormat="1" ht="25.5" customHeight="1">
      <c r="B9" s="39" t="s">
        <v>71</v>
      </c>
      <c r="C9" s="133">
        <v>10.3</v>
      </c>
      <c r="D9" s="135">
        <v>11.4</v>
      </c>
      <c r="E9" s="134">
        <v>16.899999999999999</v>
      </c>
      <c r="F9" s="278"/>
      <c r="G9" s="133">
        <v>18.7</v>
      </c>
      <c r="H9" s="135">
        <v>17.8</v>
      </c>
      <c r="I9" s="136">
        <v>13.8</v>
      </c>
      <c r="K9" s="183">
        <v>16.3</v>
      </c>
      <c r="L9" s="135">
        <v>15.6</v>
      </c>
      <c r="M9" s="204">
        <v>15.1</v>
      </c>
      <c r="N9" s="279"/>
      <c r="O9" s="635">
        <v>17.8</v>
      </c>
      <c r="P9" s="809">
        <v>20.7</v>
      </c>
      <c r="Q9" s="665">
        <v>24</v>
      </c>
      <c r="S9" s="183">
        <v>25.3</v>
      </c>
      <c r="T9" s="670">
        <v>25.7</v>
      </c>
      <c r="U9" s="665">
        <v>25</v>
      </c>
      <c r="W9" s="634">
        <v>26.9</v>
      </c>
      <c r="X9" s="819">
        <v>26</v>
      </c>
      <c r="Y9" s="915">
        <v>26.9</v>
      </c>
      <c r="AA9" s="1234">
        <v>27.4</v>
      </c>
      <c r="AB9" s="1240">
        <v>31.5</v>
      </c>
      <c r="AC9" s="1265">
        <v>32</v>
      </c>
      <c r="AD9" s="1342"/>
      <c r="AE9" s="1234">
        <v>31.3965539577665</v>
      </c>
      <c r="AF9" s="1562">
        <v>30.2</v>
      </c>
    </row>
    <row r="10" spans="1:32" s="35" customFormat="1" ht="25.5" customHeight="1">
      <c r="B10" s="39" t="s">
        <v>629</v>
      </c>
      <c r="C10" s="133">
        <v>1992.8</v>
      </c>
      <c r="D10" s="135">
        <v>1428.4</v>
      </c>
      <c r="E10" s="134">
        <v>1386.3</v>
      </c>
      <c r="F10" s="278"/>
      <c r="G10" s="133">
        <v>1317.7</v>
      </c>
      <c r="H10" s="135">
        <v>1299.0999999999999</v>
      </c>
      <c r="I10" s="136">
        <v>1286.9000000000001</v>
      </c>
      <c r="K10" s="183">
        <v>1193.5</v>
      </c>
      <c r="L10" s="135">
        <v>1116.3</v>
      </c>
      <c r="M10" s="204">
        <v>1118.0999999999999</v>
      </c>
      <c r="N10" s="191"/>
      <c r="O10" s="636">
        <v>1077</v>
      </c>
      <c r="P10" s="810">
        <v>1065.3</v>
      </c>
      <c r="Q10" s="751">
        <v>1038.8</v>
      </c>
      <c r="S10" s="183">
        <v>922.7</v>
      </c>
      <c r="T10" s="669">
        <v>925.4</v>
      </c>
      <c r="U10" s="665">
        <v>911.5</v>
      </c>
      <c r="W10" s="634">
        <v>873.3</v>
      </c>
      <c r="X10" s="818">
        <v>893.3</v>
      </c>
      <c r="Y10" s="915">
        <v>908.3</v>
      </c>
      <c r="AA10" s="1234">
        <v>1052.7</v>
      </c>
      <c r="AB10" s="1240">
        <v>883.7</v>
      </c>
      <c r="AC10" s="1265">
        <v>906.7</v>
      </c>
      <c r="AD10" s="1342"/>
      <c r="AE10" s="1234">
        <v>1086.4000000000001</v>
      </c>
      <c r="AF10" s="1418">
        <v>1167.9000000000001</v>
      </c>
    </row>
    <row r="11" spans="1:32" s="35" customFormat="1" ht="25.5" customHeight="1">
      <c r="B11" s="39" t="s">
        <v>628</v>
      </c>
      <c r="C11" s="133">
        <v>1577.1</v>
      </c>
      <c r="D11" s="135">
        <v>1002.3</v>
      </c>
      <c r="E11" s="134">
        <v>864.4</v>
      </c>
      <c r="F11" s="278"/>
      <c r="G11" s="133">
        <v>846.1</v>
      </c>
      <c r="H11" s="135">
        <v>918.9</v>
      </c>
      <c r="I11" s="136">
        <v>865.3</v>
      </c>
      <c r="K11" s="183">
        <v>737.8</v>
      </c>
      <c r="L11" s="135">
        <v>700.6</v>
      </c>
      <c r="M11" s="204">
        <v>676.4</v>
      </c>
      <c r="N11" s="191"/>
      <c r="O11" s="813">
        <v>643.29999999999995</v>
      </c>
      <c r="P11" s="811">
        <v>640.20000000000005</v>
      </c>
      <c r="Q11" s="752">
        <v>629.6</v>
      </c>
      <c r="S11" s="183">
        <v>571.6</v>
      </c>
      <c r="T11" s="669">
        <v>611.1</v>
      </c>
      <c r="U11" s="665">
        <v>603.5</v>
      </c>
      <c r="W11" s="634">
        <v>584.70000000000005</v>
      </c>
      <c r="X11" s="818">
        <v>613.20000000000005</v>
      </c>
      <c r="Y11" s="915">
        <v>610.6</v>
      </c>
      <c r="AA11" s="1234">
        <v>770.2</v>
      </c>
      <c r="AB11" s="1240">
        <v>629.4</v>
      </c>
      <c r="AC11" s="1265">
        <v>697.3</v>
      </c>
      <c r="AD11" s="1342"/>
      <c r="AE11" s="1234">
        <v>887.2</v>
      </c>
      <c r="AF11" s="1418">
        <v>968.2</v>
      </c>
    </row>
    <row r="12" spans="1:32" s="35" customFormat="1" ht="25.5" customHeight="1">
      <c r="B12" s="39" t="s">
        <v>8</v>
      </c>
      <c r="C12" s="133">
        <v>6.3</v>
      </c>
      <c r="D12" s="135">
        <v>5.0999999999999996</v>
      </c>
      <c r="E12" s="134">
        <v>3.2</v>
      </c>
      <c r="F12" s="278"/>
      <c r="G12" s="133">
        <v>2.7</v>
      </c>
      <c r="H12" s="135">
        <v>2.7</v>
      </c>
      <c r="I12" s="136">
        <v>4</v>
      </c>
      <c r="K12" s="183">
        <v>3.4</v>
      </c>
      <c r="L12" s="207">
        <v>3.4</v>
      </c>
      <c r="M12" s="204">
        <v>3.4</v>
      </c>
      <c r="N12" s="280"/>
      <c r="O12" s="635">
        <v>2.8</v>
      </c>
      <c r="P12" s="809">
        <v>2.2999999999999998</v>
      </c>
      <c r="Q12" s="665">
        <v>1.9</v>
      </c>
      <c r="S12" s="183">
        <v>1.8</v>
      </c>
      <c r="T12" s="670">
        <v>1.7</v>
      </c>
      <c r="U12" s="680">
        <v>1.6</v>
      </c>
      <c r="W12" s="634">
        <v>1.4</v>
      </c>
      <c r="X12" s="819">
        <v>1.5</v>
      </c>
      <c r="Y12" s="915">
        <v>1.47</v>
      </c>
      <c r="AA12" s="1235">
        <v>1.44</v>
      </c>
      <c r="AB12" s="1241">
        <v>1.05</v>
      </c>
      <c r="AC12" s="1266">
        <v>0.98</v>
      </c>
      <c r="AD12" s="1343"/>
      <c r="AE12" s="1235">
        <v>1.1206932122962658</v>
      </c>
      <c r="AF12" s="1419">
        <f>AF10/AF8</f>
        <v>1.1912484700122401</v>
      </c>
    </row>
    <row r="13" spans="1:32" s="35" customFormat="1" ht="25.5" customHeight="1">
      <c r="B13" s="40" t="s">
        <v>9</v>
      </c>
      <c r="C13" s="137">
        <v>4.9000000000000004</v>
      </c>
      <c r="D13" s="139">
        <v>3.6</v>
      </c>
      <c r="E13" s="138">
        <v>2</v>
      </c>
      <c r="F13" s="278"/>
      <c r="G13" s="137">
        <v>1.7</v>
      </c>
      <c r="H13" s="139">
        <v>1.9</v>
      </c>
      <c r="I13" s="140">
        <v>2.7</v>
      </c>
      <c r="K13" s="184">
        <v>2.1</v>
      </c>
      <c r="L13" s="208">
        <v>2.1</v>
      </c>
      <c r="M13" s="205">
        <v>2</v>
      </c>
      <c r="N13" s="280"/>
      <c r="O13" s="637">
        <v>1.7</v>
      </c>
      <c r="P13" s="812">
        <v>1.4</v>
      </c>
      <c r="Q13" s="666">
        <v>1.1000000000000001</v>
      </c>
      <c r="S13" s="184">
        <v>1.1000000000000001</v>
      </c>
      <c r="T13" s="671">
        <v>1.1000000000000001</v>
      </c>
      <c r="U13" s="666">
        <v>1</v>
      </c>
      <c r="W13" s="645">
        <v>0.95</v>
      </c>
      <c r="X13" s="203">
        <v>1.06</v>
      </c>
      <c r="Y13" s="916">
        <v>0.99</v>
      </c>
      <c r="AA13" s="1236">
        <v>1.06</v>
      </c>
      <c r="AB13" s="1242">
        <v>0.75</v>
      </c>
      <c r="AC13" s="1267">
        <v>0.75</v>
      </c>
      <c r="AD13" s="1343"/>
      <c r="AE13" s="1236">
        <f>AE11/AE8</f>
        <v>0.9155830753353974</v>
      </c>
      <c r="AF13" s="1420">
        <f>AF11/AF8</f>
        <v>0.98755609955120371</v>
      </c>
    </row>
    <row r="14" spans="1:32" ht="37.5" customHeight="1">
      <c r="B14" s="1781" t="s">
        <v>638</v>
      </c>
      <c r="C14" s="1782"/>
      <c r="D14" s="1782"/>
      <c r="E14" s="1782"/>
      <c r="F14" s="1782"/>
      <c r="G14" s="1782"/>
      <c r="H14" s="1782"/>
      <c r="I14" s="1782"/>
      <c r="J14" s="1782"/>
      <c r="K14" s="1782"/>
      <c r="L14" s="1782"/>
      <c r="M14" s="1782"/>
      <c r="N14" s="1782"/>
      <c r="O14" s="1782"/>
      <c r="P14" s="1782"/>
      <c r="Q14" s="1782"/>
      <c r="R14" s="1782"/>
      <c r="S14" s="1782"/>
      <c r="T14" s="1782"/>
      <c r="U14" s="1782"/>
      <c r="V14" s="1782"/>
      <c r="W14" s="1782"/>
      <c r="X14" s="1782"/>
      <c r="Y14" s="1782"/>
      <c r="Z14" s="1782"/>
    </row>
    <row r="15" spans="1:32" ht="33" customHeight="1">
      <c r="A15" s="33" t="s">
        <v>471</v>
      </c>
      <c r="B15" s="33"/>
      <c r="C15" s="127"/>
      <c r="D15" s="127"/>
      <c r="E15" s="240"/>
      <c r="F15" s="240"/>
      <c r="G15" s="180"/>
      <c r="I15" s="180"/>
      <c r="J15" s="180"/>
      <c r="K15" s="180"/>
      <c r="M15" s="180"/>
      <c r="P15" s="1778"/>
      <c r="Q15" s="1778"/>
      <c r="S15" s="1783"/>
      <c r="T15" s="1778"/>
      <c r="U15" s="1778"/>
      <c r="W15" s="1778"/>
      <c r="Y15" s="1778"/>
      <c r="AA15" s="1778"/>
      <c r="AB15" s="1778"/>
      <c r="AC15" s="1778"/>
      <c r="AD15" s="180"/>
      <c r="AF15" s="1778" t="s">
        <v>566</v>
      </c>
    </row>
    <row r="16" spans="1:32" ht="11.25" customHeight="1">
      <c r="B16" s="10"/>
      <c r="C16" s="127"/>
      <c r="D16" s="127"/>
      <c r="E16" s="127"/>
      <c r="F16" s="127"/>
      <c r="G16" s="127"/>
      <c r="H16" s="127"/>
      <c r="I16" s="127"/>
      <c r="J16" s="127"/>
      <c r="K16" s="127"/>
      <c r="L16" s="928"/>
      <c r="M16" s="928"/>
      <c r="P16" s="1779"/>
      <c r="Q16" s="1779"/>
      <c r="S16" s="1784"/>
      <c r="T16" s="1779"/>
      <c r="U16" s="1779"/>
      <c r="W16" s="1779"/>
      <c r="Y16" s="1779"/>
      <c r="AA16" s="1779"/>
      <c r="AB16" s="1779"/>
      <c r="AC16" s="1779"/>
      <c r="AD16" s="235"/>
      <c r="AF16" s="1779"/>
    </row>
    <row r="17" spans="2:32" s="12" customFormat="1" ht="54.75" customHeight="1">
      <c r="B17" s="41"/>
      <c r="C17" s="337" t="s">
        <v>491</v>
      </c>
      <c r="D17" s="124" t="s">
        <v>492</v>
      </c>
      <c r="E17" s="125" t="s">
        <v>493</v>
      </c>
      <c r="F17" s="277"/>
      <c r="G17" s="337" t="s">
        <v>494</v>
      </c>
      <c r="H17" s="124" t="s">
        <v>495</v>
      </c>
      <c r="I17" s="125" t="s">
        <v>496</v>
      </c>
      <c r="K17" s="182" t="s">
        <v>497</v>
      </c>
      <c r="L17" s="200" t="s">
        <v>498</v>
      </c>
      <c r="M17" s="281" t="s">
        <v>499</v>
      </c>
      <c r="O17" s="632" t="s">
        <v>500</v>
      </c>
      <c r="P17" s="654" t="s">
        <v>478</v>
      </c>
      <c r="Q17" s="281" t="s">
        <v>504</v>
      </c>
      <c r="S17" s="182" t="s">
        <v>531</v>
      </c>
      <c r="T17" s="654" t="s">
        <v>534</v>
      </c>
      <c r="U17" s="281" t="s">
        <v>540</v>
      </c>
      <c r="W17" s="632" t="s">
        <v>578</v>
      </c>
      <c r="X17" s="200" t="s">
        <v>603</v>
      </c>
      <c r="Y17" s="281" t="s">
        <v>643</v>
      </c>
      <c r="AA17" s="182" t="s">
        <v>668</v>
      </c>
      <c r="AB17" s="200" t="s">
        <v>678</v>
      </c>
      <c r="AC17" s="817" t="s">
        <v>682</v>
      </c>
      <c r="AD17" s="1340"/>
      <c r="AE17" s="182" t="s">
        <v>689</v>
      </c>
      <c r="AF17" s="281" t="s">
        <v>722</v>
      </c>
    </row>
    <row r="18" spans="2:32" s="36" customFormat="1" ht="18" customHeight="1">
      <c r="B18" s="236" t="s">
        <v>10</v>
      </c>
      <c r="C18" s="286"/>
      <c r="D18" s="291"/>
      <c r="E18" s="285"/>
      <c r="F18" s="282"/>
      <c r="G18" s="128"/>
      <c r="H18" s="129"/>
      <c r="I18" s="130"/>
      <c r="K18" s="185"/>
      <c r="L18" s="201"/>
      <c r="M18" s="199"/>
      <c r="O18" s="638"/>
      <c r="P18" s="655"/>
      <c r="Q18" s="639"/>
      <c r="S18" s="185"/>
      <c r="T18" s="655"/>
      <c r="U18" s="639"/>
      <c r="W18" s="638"/>
      <c r="X18" s="201"/>
      <c r="Y18" s="639"/>
      <c r="AA18" s="185"/>
      <c r="AB18" s="201"/>
      <c r="AC18" s="199"/>
      <c r="AD18" s="1344"/>
      <c r="AE18" s="185"/>
      <c r="AF18" s="639"/>
    </row>
    <row r="19" spans="2:32" s="35" customFormat="1" ht="18" customHeight="1">
      <c r="B19" s="237" t="s">
        <v>620</v>
      </c>
      <c r="C19" s="287">
        <v>718</v>
      </c>
      <c r="D19" s="189">
        <v>528</v>
      </c>
      <c r="E19" s="86">
        <v>696</v>
      </c>
      <c r="F19" s="283"/>
      <c r="G19" s="80">
        <v>491</v>
      </c>
      <c r="H19" s="81">
        <v>330</v>
      </c>
      <c r="I19" s="86">
        <v>117</v>
      </c>
      <c r="K19" s="186">
        <v>181</v>
      </c>
      <c r="L19" s="189">
        <v>166</v>
      </c>
      <c r="M19" s="192">
        <v>148</v>
      </c>
      <c r="O19" s="640">
        <v>145</v>
      </c>
      <c r="P19" s="287">
        <v>176</v>
      </c>
      <c r="Q19" s="641">
        <v>201</v>
      </c>
      <c r="S19" s="186">
        <v>231</v>
      </c>
      <c r="T19" s="672">
        <v>279</v>
      </c>
      <c r="U19" s="679">
        <v>341</v>
      </c>
      <c r="W19" s="640">
        <v>390</v>
      </c>
      <c r="X19" s="189">
        <v>254</v>
      </c>
      <c r="Y19" s="917">
        <v>312</v>
      </c>
      <c r="AA19" s="186">
        <v>2017</v>
      </c>
      <c r="AB19" s="189">
        <v>2763</v>
      </c>
      <c r="AC19" s="192">
        <v>3987</v>
      </c>
      <c r="AD19" s="191"/>
      <c r="AE19" s="186">
        <v>3282</v>
      </c>
      <c r="AF19" s="641">
        <v>3916</v>
      </c>
    </row>
    <row r="20" spans="2:32" s="35" customFormat="1" ht="25.5" customHeight="1">
      <c r="B20" s="238" t="s">
        <v>486</v>
      </c>
      <c r="C20" s="288">
        <v>794</v>
      </c>
      <c r="D20" s="173">
        <v>777</v>
      </c>
      <c r="E20" s="85">
        <v>766</v>
      </c>
      <c r="F20" s="283"/>
      <c r="G20" s="83">
        <v>730</v>
      </c>
      <c r="H20" s="84">
        <v>627</v>
      </c>
      <c r="I20" s="85">
        <v>428</v>
      </c>
      <c r="K20" s="168">
        <v>239</v>
      </c>
      <c r="L20" s="173">
        <v>198</v>
      </c>
      <c r="M20" s="174">
        <v>168</v>
      </c>
      <c r="O20" s="642">
        <v>154</v>
      </c>
      <c r="P20" s="288">
        <v>248</v>
      </c>
      <c r="Q20" s="210">
        <v>213</v>
      </c>
      <c r="S20" s="168">
        <v>329</v>
      </c>
      <c r="T20" s="673">
        <v>304</v>
      </c>
      <c r="U20" s="676">
        <v>377</v>
      </c>
      <c r="W20" s="642">
        <v>434</v>
      </c>
      <c r="X20" s="173">
        <v>403</v>
      </c>
      <c r="Y20" s="918">
        <v>330</v>
      </c>
      <c r="AA20" s="168">
        <v>2129</v>
      </c>
      <c r="AB20" s="173">
        <v>2863</v>
      </c>
      <c r="AC20" s="174">
        <v>4122</v>
      </c>
      <c r="AD20" s="191"/>
      <c r="AE20" s="168">
        <v>4408</v>
      </c>
      <c r="AF20" s="210">
        <v>4060</v>
      </c>
    </row>
    <row r="21" spans="2:32" s="35" customFormat="1" ht="25.5" customHeight="1">
      <c r="B21" s="238" t="s">
        <v>487</v>
      </c>
      <c r="C21" s="288">
        <v>205</v>
      </c>
      <c r="D21" s="173">
        <v>325</v>
      </c>
      <c r="E21" s="85">
        <v>388</v>
      </c>
      <c r="F21" s="283"/>
      <c r="G21" s="83">
        <v>318</v>
      </c>
      <c r="H21" s="84">
        <v>304</v>
      </c>
      <c r="I21" s="85">
        <v>103</v>
      </c>
      <c r="K21" s="168">
        <v>120</v>
      </c>
      <c r="L21" s="173">
        <v>116</v>
      </c>
      <c r="M21" s="174">
        <v>114</v>
      </c>
      <c r="O21" s="642">
        <v>95</v>
      </c>
      <c r="P21" s="288">
        <v>134</v>
      </c>
      <c r="Q21" s="210">
        <v>150</v>
      </c>
      <c r="S21" s="168">
        <v>192</v>
      </c>
      <c r="T21" s="673">
        <v>204</v>
      </c>
      <c r="U21" s="676">
        <v>260</v>
      </c>
      <c r="W21" s="642">
        <v>331</v>
      </c>
      <c r="X21" s="173">
        <v>228</v>
      </c>
      <c r="Y21" s="918">
        <v>221</v>
      </c>
      <c r="AA21" s="168">
        <v>1495</v>
      </c>
      <c r="AB21" s="173">
        <v>1835</v>
      </c>
      <c r="AC21" s="174">
        <v>2715</v>
      </c>
      <c r="AD21" s="191"/>
      <c r="AE21" s="168">
        <v>2714</v>
      </c>
      <c r="AF21" s="210">
        <v>2689</v>
      </c>
    </row>
    <row r="22" spans="2:32" s="35" customFormat="1" ht="25.5" customHeight="1">
      <c r="B22" s="239" t="s">
        <v>68</v>
      </c>
      <c r="C22" s="288">
        <v>11715.39</v>
      </c>
      <c r="D22" s="173">
        <v>11668.95</v>
      </c>
      <c r="E22" s="85">
        <v>17059.66</v>
      </c>
      <c r="F22" s="283"/>
      <c r="G22" s="83">
        <v>17287.650000000001</v>
      </c>
      <c r="H22" s="84">
        <v>12525.54</v>
      </c>
      <c r="I22" s="85">
        <v>8109.53</v>
      </c>
      <c r="K22" s="168">
        <v>11090</v>
      </c>
      <c r="L22" s="173">
        <v>9755</v>
      </c>
      <c r="M22" s="174">
        <v>10084</v>
      </c>
      <c r="O22" s="642">
        <v>12397.91</v>
      </c>
      <c r="P22" s="288">
        <v>14827.83</v>
      </c>
      <c r="Q22" s="210">
        <v>19207</v>
      </c>
      <c r="S22" s="168">
        <v>16758.669999999998</v>
      </c>
      <c r="T22" s="673">
        <v>18909</v>
      </c>
      <c r="U22" s="676">
        <v>21454</v>
      </c>
      <c r="W22" s="642">
        <v>21205.81</v>
      </c>
      <c r="X22" s="173">
        <v>18917.009999999998</v>
      </c>
      <c r="Y22" s="918">
        <v>29178.799999999999</v>
      </c>
      <c r="AA22" s="168">
        <v>27821.43</v>
      </c>
      <c r="AB22" s="173">
        <v>28041.48</v>
      </c>
      <c r="AC22" s="174">
        <v>40369</v>
      </c>
      <c r="AD22" s="191"/>
      <c r="AE22" s="168">
        <v>35618</v>
      </c>
      <c r="AF22" s="210">
        <v>44932</v>
      </c>
    </row>
    <row r="23" spans="2:32" s="35" customFormat="1" ht="44.25" customHeight="1">
      <c r="B23" s="239" t="s">
        <v>31</v>
      </c>
      <c r="C23" s="287">
        <v>194817297</v>
      </c>
      <c r="D23" s="189">
        <v>219825798</v>
      </c>
      <c r="E23" s="86">
        <v>346172113</v>
      </c>
      <c r="F23" s="283"/>
      <c r="G23" s="80">
        <v>687273129</v>
      </c>
      <c r="H23" s="84">
        <v>1205695844</v>
      </c>
      <c r="I23" s="85">
        <v>1233577987</v>
      </c>
      <c r="K23" s="168">
        <v>1241281744</v>
      </c>
      <c r="L23" s="173">
        <v>1251087488</v>
      </c>
      <c r="M23" s="174">
        <v>1251095242</v>
      </c>
      <c r="O23" s="642">
        <v>1251085083</v>
      </c>
      <c r="P23" s="288">
        <v>1251066949</v>
      </c>
      <c r="Q23" s="210">
        <v>1251027247</v>
      </c>
      <c r="S23" s="168">
        <v>1251018245</v>
      </c>
      <c r="T23" s="288">
        <v>1251010292</v>
      </c>
      <c r="U23" s="676">
        <v>1250975218</v>
      </c>
      <c r="W23" s="642">
        <v>1249847151</v>
      </c>
      <c r="X23" s="173">
        <v>1243634792</v>
      </c>
      <c r="Y23" s="918">
        <v>1199760352</v>
      </c>
      <c r="AA23" s="168">
        <v>233464995</v>
      </c>
      <c r="AB23" s="173">
        <v>230830451</v>
      </c>
      <c r="AC23" s="174">
        <v>223441431</v>
      </c>
      <c r="AD23" s="191"/>
      <c r="AE23" s="168">
        <v>215354144</v>
      </c>
      <c r="AF23" s="210">
        <v>209174673</v>
      </c>
    </row>
    <row r="24" spans="2:32" s="35" customFormat="1" ht="44.25" customHeight="1">
      <c r="B24" s="239" t="s">
        <v>29</v>
      </c>
      <c r="C24" s="287">
        <v>117695891</v>
      </c>
      <c r="D24" s="189">
        <v>147271370</v>
      </c>
      <c r="E24" s="86">
        <v>161838561</v>
      </c>
      <c r="F24" s="283"/>
      <c r="G24" s="80">
        <v>139697053</v>
      </c>
      <c r="H24" s="84">
        <v>10836065</v>
      </c>
      <c r="I24" s="85">
        <v>1500000</v>
      </c>
      <c r="K24" s="168">
        <v>834247</v>
      </c>
      <c r="L24" s="173" t="s">
        <v>63</v>
      </c>
      <c r="M24" s="210" t="s">
        <v>13</v>
      </c>
      <c r="O24" s="642" t="s">
        <v>13</v>
      </c>
      <c r="P24" s="288" t="s">
        <v>13</v>
      </c>
      <c r="Q24" s="210" t="s">
        <v>13</v>
      </c>
      <c r="S24" s="168" t="s">
        <v>13</v>
      </c>
      <c r="T24" s="288" t="s">
        <v>25</v>
      </c>
      <c r="U24" s="676" t="s">
        <v>25</v>
      </c>
      <c r="W24" s="642" t="s">
        <v>25</v>
      </c>
      <c r="X24" s="173" t="s">
        <v>25</v>
      </c>
      <c r="Y24" s="918" t="s">
        <v>25</v>
      </c>
      <c r="AA24" s="1237" t="s">
        <v>669</v>
      </c>
      <c r="AB24" s="1243" t="s">
        <v>13</v>
      </c>
      <c r="AC24" s="1268" t="s">
        <v>683</v>
      </c>
      <c r="AD24" s="1345"/>
      <c r="AE24" s="1237" t="s">
        <v>25</v>
      </c>
      <c r="AF24" s="1421" t="s">
        <v>724</v>
      </c>
    </row>
    <row r="25" spans="2:32" s="35" customFormat="1" ht="44.25" customHeight="1">
      <c r="B25" s="239" t="s">
        <v>28</v>
      </c>
      <c r="C25" s="287">
        <v>213462191</v>
      </c>
      <c r="D25" s="189">
        <v>240066694</v>
      </c>
      <c r="E25" s="86">
        <v>403985111</v>
      </c>
      <c r="F25" s="283"/>
      <c r="G25" s="80">
        <v>1067852177</v>
      </c>
      <c r="H25" s="84">
        <v>1233562344</v>
      </c>
      <c r="I25" s="85">
        <v>1233519837</v>
      </c>
      <c r="K25" s="168">
        <v>1251091013</v>
      </c>
      <c r="L25" s="173">
        <v>1251082539</v>
      </c>
      <c r="M25" s="210">
        <v>1251088074</v>
      </c>
      <c r="O25" s="642">
        <v>1251081849</v>
      </c>
      <c r="P25" s="288">
        <v>1251032203</v>
      </c>
      <c r="Q25" s="210">
        <v>1251022412</v>
      </c>
      <c r="S25" s="168">
        <v>1251014642</v>
      </c>
      <c r="T25" s="288">
        <v>1250982748</v>
      </c>
      <c r="U25" s="676">
        <v>1250970754</v>
      </c>
      <c r="W25" s="642">
        <v>1249239057</v>
      </c>
      <c r="X25" s="173">
        <v>1219295244</v>
      </c>
      <c r="Y25" s="918">
        <v>1199095031</v>
      </c>
      <c r="AA25" s="168">
        <v>230829344</v>
      </c>
      <c r="AB25" s="173">
        <v>230816920</v>
      </c>
      <c r="AC25" s="174">
        <v>218003809</v>
      </c>
      <c r="AD25" s="191"/>
      <c r="AE25" s="168">
        <v>210829285</v>
      </c>
      <c r="AF25" s="210">
        <v>208062584</v>
      </c>
    </row>
    <row r="26" spans="2:32" s="35" customFormat="1" ht="44.25" customHeight="1">
      <c r="B26" s="239" t="s">
        <v>30</v>
      </c>
      <c r="C26" s="287">
        <v>133000000</v>
      </c>
      <c r="D26" s="189">
        <v>166825000</v>
      </c>
      <c r="E26" s="86">
        <v>145825000</v>
      </c>
      <c r="F26" s="283"/>
      <c r="G26" s="80">
        <v>32325000</v>
      </c>
      <c r="H26" s="84">
        <v>1500000</v>
      </c>
      <c r="I26" s="85">
        <v>1500000</v>
      </c>
      <c r="K26" s="168" t="s">
        <v>25</v>
      </c>
      <c r="L26" s="173" t="s">
        <v>13</v>
      </c>
      <c r="M26" s="210" t="s">
        <v>13</v>
      </c>
      <c r="O26" s="642" t="s">
        <v>13</v>
      </c>
      <c r="P26" s="288" t="s">
        <v>13</v>
      </c>
      <c r="Q26" s="210" t="s">
        <v>13</v>
      </c>
      <c r="S26" s="168" t="s">
        <v>13</v>
      </c>
      <c r="T26" s="288" t="s">
        <v>25</v>
      </c>
      <c r="U26" s="210" t="s">
        <v>25</v>
      </c>
      <c r="W26" s="642" t="s">
        <v>25</v>
      </c>
      <c r="X26" s="173" t="s">
        <v>25</v>
      </c>
      <c r="Y26" s="918" t="s">
        <v>25</v>
      </c>
      <c r="AA26" s="1237" t="s">
        <v>669</v>
      </c>
      <c r="AB26" s="1243" t="s">
        <v>13</v>
      </c>
      <c r="AC26" s="1268" t="s">
        <v>683</v>
      </c>
      <c r="AD26" s="1345"/>
      <c r="AE26" s="1237" t="s">
        <v>25</v>
      </c>
      <c r="AF26" s="1421" t="s">
        <v>724</v>
      </c>
    </row>
    <row r="27" spans="2:32" s="35" customFormat="1" ht="25.5" customHeight="1">
      <c r="B27" s="42" t="s">
        <v>11</v>
      </c>
      <c r="C27" s="289">
        <v>-172.52</v>
      </c>
      <c r="D27" s="142">
        <v>-1876.48</v>
      </c>
      <c r="E27" s="143">
        <v>126.21</v>
      </c>
      <c r="F27" s="284"/>
      <c r="G27" s="141">
        <v>85.51</v>
      </c>
      <c r="H27" s="142">
        <v>51.979112562553404</v>
      </c>
      <c r="I27" s="143">
        <v>15.385298521925304</v>
      </c>
      <c r="K27" s="187">
        <v>7.08</v>
      </c>
      <c r="L27" s="202">
        <v>12.773687013861446</v>
      </c>
      <c r="M27" s="753">
        <v>-0.83127164507020535</v>
      </c>
      <c r="O27" s="643">
        <v>10.75</v>
      </c>
      <c r="P27" s="656">
        <v>21.78</v>
      </c>
      <c r="Q27" s="644">
        <v>26.44</v>
      </c>
      <c r="S27" s="187">
        <v>29.2</v>
      </c>
      <c r="T27" s="656">
        <v>32.58</v>
      </c>
      <c r="U27" s="677">
        <v>45.44</v>
      </c>
      <c r="W27" s="643">
        <v>56.34</v>
      </c>
      <c r="X27" s="202">
        <v>48.91</v>
      </c>
      <c r="Y27" s="919">
        <v>22.51</v>
      </c>
      <c r="AA27" s="187">
        <v>352.65</v>
      </c>
      <c r="AB27" s="202">
        <v>481.94</v>
      </c>
      <c r="AC27" s="1269">
        <v>450.97</v>
      </c>
      <c r="AD27" s="280"/>
      <c r="AE27" s="187">
        <v>513.74</v>
      </c>
      <c r="AF27" s="644">
        <v>216.45</v>
      </c>
    </row>
    <row r="28" spans="2:32" s="35" customFormat="1" ht="25.5" customHeight="1">
      <c r="B28" s="42" t="s">
        <v>12</v>
      </c>
      <c r="C28" s="289">
        <v>235.43</v>
      </c>
      <c r="D28" s="142">
        <v>-1440.26</v>
      </c>
      <c r="E28" s="143">
        <v>-368.95</v>
      </c>
      <c r="F28" s="284"/>
      <c r="G28" s="141">
        <v>145.69999999999999</v>
      </c>
      <c r="H28" s="142">
        <v>383.46</v>
      </c>
      <c r="I28" s="143">
        <v>256.17</v>
      </c>
      <c r="K28" s="187">
        <v>281.69</v>
      </c>
      <c r="L28" s="202">
        <v>263.79000000000002</v>
      </c>
      <c r="M28" s="644">
        <v>263.74</v>
      </c>
      <c r="O28" s="643">
        <v>305.81</v>
      </c>
      <c r="P28" s="656">
        <v>367.58</v>
      </c>
      <c r="Q28" s="644">
        <v>440.43</v>
      </c>
      <c r="S28" s="187">
        <v>415.95</v>
      </c>
      <c r="T28" s="656">
        <v>440.06</v>
      </c>
      <c r="U28" s="677">
        <v>468.81</v>
      </c>
      <c r="W28" s="643">
        <v>494.94</v>
      </c>
      <c r="X28" s="202">
        <v>474.97</v>
      </c>
      <c r="Y28" s="919">
        <v>516.32000000000005</v>
      </c>
      <c r="AA28" s="1238">
        <v>3153.9</v>
      </c>
      <c r="AB28" s="145">
        <v>3629.34</v>
      </c>
      <c r="AC28" s="1270">
        <v>4238.8100000000004</v>
      </c>
      <c r="AD28" s="1346"/>
      <c r="AE28" s="144">
        <v>4595.93</v>
      </c>
      <c r="AF28" s="1422">
        <v>4712.26</v>
      </c>
    </row>
    <row r="29" spans="2:32" s="35" customFormat="1" ht="54.4" customHeight="1">
      <c r="B29" s="940" t="s">
        <v>645</v>
      </c>
      <c r="C29" s="929" t="s">
        <v>648</v>
      </c>
      <c r="D29" s="930" t="s">
        <v>648</v>
      </c>
      <c r="E29" s="931">
        <v>631.05999999999995</v>
      </c>
      <c r="F29" s="284"/>
      <c r="G29" s="932">
        <v>427.53</v>
      </c>
      <c r="H29" s="930">
        <v>259.89999999999998</v>
      </c>
      <c r="I29" s="931">
        <v>76.930000000000007</v>
      </c>
      <c r="K29" s="933">
        <v>35.369999999999997</v>
      </c>
      <c r="L29" s="934">
        <v>63.87</v>
      </c>
      <c r="M29" s="942">
        <v>-4.16</v>
      </c>
      <c r="O29" s="935">
        <v>53.74534538552188</v>
      </c>
      <c r="P29" s="936">
        <v>108.907041305823</v>
      </c>
      <c r="Q29" s="937">
        <v>132.19136513613111</v>
      </c>
      <c r="S29" s="933">
        <v>145.98508113684625</v>
      </c>
      <c r="T29" s="936">
        <v>162.90833162168343</v>
      </c>
      <c r="U29" s="938">
        <v>227.19075122846959</v>
      </c>
      <c r="W29" s="935">
        <v>281.71044755352688</v>
      </c>
      <c r="X29" s="934">
        <v>244.52918270109998</v>
      </c>
      <c r="Y29" s="939">
        <v>112.52663870527711</v>
      </c>
      <c r="AA29" s="943"/>
      <c r="AB29" s="943"/>
      <c r="AC29" s="943"/>
      <c r="AD29" s="280"/>
      <c r="AE29" s="943"/>
    </row>
    <row r="30" spans="2:32" s="35" customFormat="1" ht="54.4" customHeight="1">
      <c r="B30" s="941" t="s">
        <v>646</v>
      </c>
      <c r="C30" s="290" t="s">
        <v>648</v>
      </c>
      <c r="D30" s="145" t="s">
        <v>648</v>
      </c>
      <c r="E30" s="146">
        <v>-1844.75</v>
      </c>
      <c r="F30" s="284"/>
      <c r="G30" s="144">
        <v>728.5</v>
      </c>
      <c r="H30" s="145">
        <v>1917.29</v>
      </c>
      <c r="I30" s="146">
        <v>1280.8699999999999</v>
      </c>
      <c r="K30" s="188">
        <v>1408.44</v>
      </c>
      <c r="L30" s="203">
        <v>1318.97</v>
      </c>
      <c r="M30" s="211">
        <v>1222.56</v>
      </c>
      <c r="O30" s="645">
        <v>1529.0326528196376</v>
      </c>
      <c r="P30" s="657">
        <v>1837.8943330239847</v>
      </c>
      <c r="Q30" s="211">
        <v>2202.1308067449772</v>
      </c>
      <c r="S30" s="188">
        <v>2079.73</v>
      </c>
      <c r="T30" s="657">
        <v>2200.3221067596655</v>
      </c>
      <c r="U30" s="678">
        <v>2344.0356125671378</v>
      </c>
      <c r="W30" s="645">
        <v>2474.6864703381912</v>
      </c>
      <c r="X30" s="203">
        <v>2374.8267795467373</v>
      </c>
      <c r="Y30" s="920">
        <v>2581.5760407246453</v>
      </c>
      <c r="AA30" s="280"/>
      <c r="AB30" s="280"/>
      <c r="AC30" s="280"/>
      <c r="AD30" s="280"/>
      <c r="AE30" s="280"/>
    </row>
    <row r="31" spans="2:32" ht="25.15" customHeight="1">
      <c r="B31" s="1780" t="s">
        <v>647</v>
      </c>
      <c r="C31" s="1780"/>
      <c r="D31" s="1780"/>
      <c r="E31" s="1780"/>
      <c r="F31" s="1780"/>
      <c r="G31" s="1780"/>
      <c r="H31" s="1780"/>
      <c r="I31" s="1780"/>
      <c r="J31" s="1780"/>
      <c r="K31" s="1780"/>
      <c r="L31" s="1780"/>
      <c r="M31" s="1780"/>
      <c r="N31" s="1780"/>
      <c r="O31" s="1780"/>
      <c r="P31" s="1780"/>
      <c r="Q31" s="1780"/>
      <c r="R31" s="1780"/>
      <c r="S31" s="1780"/>
      <c r="T31" s="1780"/>
      <c r="U31" s="1780"/>
      <c r="V31" s="1780"/>
      <c r="W31" s="1780"/>
      <c r="X31" s="1780"/>
      <c r="Y31" s="1780"/>
      <c r="Z31" s="1780"/>
      <c r="AA31" s="1780"/>
      <c r="AB31" s="1024"/>
      <c r="AC31" s="1024"/>
      <c r="AD31" s="1024"/>
    </row>
    <row r="32" spans="2:32"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sheetData>
  <mergeCells count="21">
    <mergeCell ref="C3:E3"/>
    <mergeCell ref="G3:I3"/>
    <mergeCell ref="K3:M3"/>
    <mergeCell ref="O3:Q3"/>
    <mergeCell ref="S3:U3"/>
    <mergeCell ref="AE3:AF3"/>
    <mergeCell ref="AF15:AF16"/>
    <mergeCell ref="B31:AA31"/>
    <mergeCell ref="B14:Z14"/>
    <mergeCell ref="P15:P16"/>
    <mergeCell ref="Q15:Q16"/>
    <mergeCell ref="S15:S16"/>
    <mergeCell ref="T15:T16"/>
    <mergeCell ref="U15:U16"/>
    <mergeCell ref="W15:W16"/>
    <mergeCell ref="Y15:Y16"/>
    <mergeCell ref="AC15:AC16"/>
    <mergeCell ref="AA3:AC3"/>
    <mergeCell ref="AB15:AB16"/>
    <mergeCell ref="AA15:AA16"/>
    <mergeCell ref="W3:Y3"/>
  </mergeCells>
  <phoneticPr fontId="2"/>
  <printOptions horizontalCentered="1"/>
  <pageMargins left="0.39" right="0.56999999999999995" top="0.94" bottom="1.1811023622047245" header="0.27559055118110237" footer="0.78740157480314965"/>
  <pageSetup paperSize="8" scale="40" fitToWidth="2"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DF867-E54A-4E35-A2A5-9327A5E7D095}">
  <sheetPr>
    <pageSetUpPr fitToPage="1"/>
  </sheetPr>
  <dimension ref="A1:J101"/>
  <sheetViews>
    <sheetView view="pageBreakPreview" zoomScale="78" zoomScaleNormal="100" zoomScaleSheetLayoutView="94" workbookViewId="0"/>
  </sheetViews>
  <sheetFormatPr defaultColWidth="9" defaultRowHeight="14.25"/>
  <cols>
    <col min="1" max="1" width="7.5" style="1438" customWidth="1"/>
    <col min="2" max="2" width="18.5" style="1438" customWidth="1"/>
    <col min="3" max="3" width="10" style="1438" customWidth="1"/>
    <col min="4" max="4" width="9.875" style="1438" customWidth="1"/>
    <col min="5" max="5" width="11.375" style="1438" customWidth="1"/>
    <col min="6" max="6" width="11.875" style="1438" customWidth="1"/>
    <col min="7" max="9" width="9.875" style="1438" customWidth="1"/>
    <col min="10" max="10" width="11.125" style="1438" customWidth="1"/>
    <col min="11" max="121" width="9" style="1438"/>
    <col min="122" max="122" width="5" style="1438" bestFit="1" customWidth="1"/>
    <col min="123" max="123" width="7.5" style="1438" customWidth="1"/>
    <col min="124" max="124" width="18.5" style="1438" customWidth="1"/>
    <col min="125" max="125" width="10" style="1438" customWidth="1"/>
    <col min="126" max="126" width="9.875" style="1438" customWidth="1"/>
    <col min="127" max="127" width="11.375" style="1438" customWidth="1"/>
    <col min="128" max="128" width="11.875" style="1438" customWidth="1"/>
    <col min="129" max="131" width="9.875" style="1438" customWidth="1"/>
    <col min="132" max="132" width="11.125" style="1438" customWidth="1"/>
    <col min="133" max="133" width="13.125" style="1438" bestFit="1" customWidth="1"/>
    <col min="134" max="377" width="9" style="1438"/>
    <col min="378" max="378" width="5" style="1438" bestFit="1" customWidth="1"/>
    <col min="379" max="379" width="7.5" style="1438" customWidth="1"/>
    <col min="380" max="380" width="18.5" style="1438" customWidth="1"/>
    <col min="381" max="381" width="10" style="1438" customWidth="1"/>
    <col min="382" max="382" width="9.875" style="1438" customWidth="1"/>
    <col min="383" max="383" width="11.375" style="1438" customWidth="1"/>
    <col min="384" max="384" width="11.875" style="1438" customWidth="1"/>
    <col min="385" max="387" width="9.875" style="1438" customWidth="1"/>
    <col min="388" max="388" width="11.125" style="1438" customWidth="1"/>
    <col min="389" max="389" width="13.125" style="1438" bestFit="1" customWidth="1"/>
    <col min="390" max="633" width="9" style="1438"/>
    <col min="634" max="634" width="5" style="1438" bestFit="1" customWidth="1"/>
    <col min="635" max="635" width="7.5" style="1438" customWidth="1"/>
    <col min="636" max="636" width="18.5" style="1438" customWidth="1"/>
    <col min="637" max="637" width="10" style="1438" customWidth="1"/>
    <col min="638" max="638" width="9.875" style="1438" customWidth="1"/>
    <col min="639" max="639" width="11.375" style="1438" customWidth="1"/>
    <col min="640" max="640" width="11.875" style="1438" customWidth="1"/>
    <col min="641" max="643" width="9.875" style="1438" customWidth="1"/>
    <col min="644" max="644" width="11.125" style="1438" customWidth="1"/>
    <col min="645" max="645" width="13.125" style="1438" bestFit="1" customWidth="1"/>
    <col min="646" max="889" width="9" style="1438"/>
    <col min="890" max="890" width="5" style="1438" bestFit="1" customWidth="1"/>
    <col min="891" max="891" width="7.5" style="1438" customWidth="1"/>
    <col min="892" max="892" width="18.5" style="1438" customWidth="1"/>
    <col min="893" max="893" width="10" style="1438" customWidth="1"/>
    <col min="894" max="894" width="9.875" style="1438" customWidth="1"/>
    <col min="895" max="895" width="11.375" style="1438" customWidth="1"/>
    <col min="896" max="896" width="11.875" style="1438" customWidth="1"/>
    <col min="897" max="899" width="9.875" style="1438" customWidth="1"/>
    <col min="900" max="900" width="11.125" style="1438" customWidth="1"/>
    <col min="901" max="901" width="13.125" style="1438" bestFit="1" customWidth="1"/>
    <col min="902" max="1145" width="9" style="1438"/>
    <col min="1146" max="1146" width="5" style="1438" bestFit="1" customWidth="1"/>
    <col min="1147" max="1147" width="7.5" style="1438" customWidth="1"/>
    <col min="1148" max="1148" width="18.5" style="1438" customWidth="1"/>
    <col min="1149" max="1149" width="10" style="1438" customWidth="1"/>
    <col min="1150" max="1150" width="9.875" style="1438" customWidth="1"/>
    <col min="1151" max="1151" width="11.375" style="1438" customWidth="1"/>
    <col min="1152" max="1152" width="11.875" style="1438" customWidth="1"/>
    <col min="1153" max="1155" width="9.875" style="1438" customWidth="1"/>
    <col min="1156" max="1156" width="11.125" style="1438" customWidth="1"/>
    <col min="1157" max="1157" width="13.125" style="1438" bestFit="1" customWidth="1"/>
    <col min="1158" max="1401" width="9" style="1438"/>
    <col min="1402" max="1402" width="5" style="1438" bestFit="1" customWidth="1"/>
    <col min="1403" max="1403" width="7.5" style="1438" customWidth="1"/>
    <col min="1404" max="1404" width="18.5" style="1438" customWidth="1"/>
    <col min="1405" max="1405" width="10" style="1438" customWidth="1"/>
    <col min="1406" max="1406" width="9.875" style="1438" customWidth="1"/>
    <col min="1407" max="1407" width="11.375" style="1438" customWidth="1"/>
    <col min="1408" max="1408" width="11.875" style="1438" customWidth="1"/>
    <col min="1409" max="1411" width="9.875" style="1438" customWidth="1"/>
    <col min="1412" max="1412" width="11.125" style="1438" customWidth="1"/>
    <col min="1413" max="1413" width="13.125" style="1438" bestFit="1" customWidth="1"/>
    <col min="1414" max="1657" width="9" style="1438"/>
    <col min="1658" max="1658" width="5" style="1438" bestFit="1" customWidth="1"/>
    <col min="1659" max="1659" width="7.5" style="1438" customWidth="1"/>
    <col min="1660" max="1660" width="18.5" style="1438" customWidth="1"/>
    <col min="1661" max="1661" width="10" style="1438" customWidth="1"/>
    <col min="1662" max="1662" width="9.875" style="1438" customWidth="1"/>
    <col min="1663" max="1663" width="11.375" style="1438" customWidth="1"/>
    <col min="1664" max="1664" width="11.875" style="1438" customWidth="1"/>
    <col min="1665" max="1667" width="9.875" style="1438" customWidth="1"/>
    <col min="1668" max="1668" width="11.125" style="1438" customWidth="1"/>
    <col min="1669" max="1669" width="13.125" style="1438" bestFit="1" customWidth="1"/>
    <col min="1670" max="1913" width="9" style="1438"/>
    <col min="1914" max="1914" width="5" style="1438" bestFit="1" customWidth="1"/>
    <col min="1915" max="1915" width="7.5" style="1438" customWidth="1"/>
    <col min="1916" max="1916" width="18.5" style="1438" customWidth="1"/>
    <col min="1917" max="1917" width="10" style="1438" customWidth="1"/>
    <col min="1918" max="1918" width="9.875" style="1438" customWidth="1"/>
    <col min="1919" max="1919" width="11.375" style="1438" customWidth="1"/>
    <col min="1920" max="1920" width="11.875" style="1438" customWidth="1"/>
    <col min="1921" max="1923" width="9.875" style="1438" customWidth="1"/>
    <col min="1924" max="1924" width="11.125" style="1438" customWidth="1"/>
    <col min="1925" max="1925" width="13.125" style="1438" bestFit="1" customWidth="1"/>
    <col min="1926" max="2169" width="9" style="1438"/>
    <col min="2170" max="2170" width="5" style="1438" bestFit="1" customWidth="1"/>
    <col min="2171" max="2171" width="7.5" style="1438" customWidth="1"/>
    <col min="2172" max="2172" width="18.5" style="1438" customWidth="1"/>
    <col min="2173" max="2173" width="10" style="1438" customWidth="1"/>
    <col min="2174" max="2174" width="9.875" style="1438" customWidth="1"/>
    <col min="2175" max="2175" width="11.375" style="1438" customWidth="1"/>
    <col min="2176" max="2176" width="11.875" style="1438" customWidth="1"/>
    <col min="2177" max="2179" width="9.875" style="1438" customWidth="1"/>
    <col min="2180" max="2180" width="11.125" style="1438" customWidth="1"/>
    <col min="2181" max="2181" width="13.125" style="1438" bestFit="1" customWidth="1"/>
    <col min="2182" max="2425" width="9" style="1438"/>
    <col min="2426" max="2426" width="5" style="1438" bestFit="1" customWidth="1"/>
    <col min="2427" max="2427" width="7.5" style="1438" customWidth="1"/>
    <col min="2428" max="2428" width="18.5" style="1438" customWidth="1"/>
    <col min="2429" max="2429" width="10" style="1438" customWidth="1"/>
    <col min="2430" max="2430" width="9.875" style="1438" customWidth="1"/>
    <col min="2431" max="2431" width="11.375" style="1438" customWidth="1"/>
    <col min="2432" max="2432" width="11.875" style="1438" customWidth="1"/>
    <col min="2433" max="2435" width="9.875" style="1438" customWidth="1"/>
    <col min="2436" max="2436" width="11.125" style="1438" customWidth="1"/>
    <col min="2437" max="2437" width="13.125" style="1438" bestFit="1" customWidth="1"/>
    <col min="2438" max="2681" width="9" style="1438"/>
    <col min="2682" max="2682" width="5" style="1438" bestFit="1" customWidth="1"/>
    <col min="2683" max="2683" width="7.5" style="1438" customWidth="1"/>
    <col min="2684" max="2684" width="18.5" style="1438" customWidth="1"/>
    <col min="2685" max="2685" width="10" style="1438" customWidth="1"/>
    <col min="2686" max="2686" width="9.875" style="1438" customWidth="1"/>
    <col min="2687" max="2687" width="11.375" style="1438" customWidth="1"/>
    <col min="2688" max="2688" width="11.875" style="1438" customWidth="1"/>
    <col min="2689" max="2691" width="9.875" style="1438" customWidth="1"/>
    <col min="2692" max="2692" width="11.125" style="1438" customWidth="1"/>
    <col min="2693" max="2693" width="13.125" style="1438" bestFit="1" customWidth="1"/>
    <col min="2694" max="2937" width="9" style="1438"/>
    <col min="2938" max="2938" width="5" style="1438" bestFit="1" customWidth="1"/>
    <col min="2939" max="2939" width="7.5" style="1438" customWidth="1"/>
    <col min="2940" max="2940" width="18.5" style="1438" customWidth="1"/>
    <col min="2941" max="2941" width="10" style="1438" customWidth="1"/>
    <col min="2942" max="2942" width="9.875" style="1438" customWidth="1"/>
    <col min="2943" max="2943" width="11.375" style="1438" customWidth="1"/>
    <col min="2944" max="2944" width="11.875" style="1438" customWidth="1"/>
    <col min="2945" max="2947" width="9.875" style="1438" customWidth="1"/>
    <col min="2948" max="2948" width="11.125" style="1438" customWidth="1"/>
    <col min="2949" max="2949" width="13.125" style="1438" bestFit="1" customWidth="1"/>
    <col min="2950" max="3193" width="9" style="1438"/>
    <col min="3194" max="3194" width="5" style="1438" bestFit="1" customWidth="1"/>
    <col min="3195" max="3195" width="7.5" style="1438" customWidth="1"/>
    <col min="3196" max="3196" width="18.5" style="1438" customWidth="1"/>
    <col min="3197" max="3197" width="10" style="1438" customWidth="1"/>
    <col min="3198" max="3198" width="9.875" style="1438" customWidth="1"/>
    <col min="3199" max="3199" width="11.375" style="1438" customWidth="1"/>
    <col min="3200" max="3200" width="11.875" style="1438" customWidth="1"/>
    <col min="3201" max="3203" width="9.875" style="1438" customWidth="1"/>
    <col min="3204" max="3204" width="11.125" style="1438" customWidth="1"/>
    <col min="3205" max="3205" width="13.125" style="1438" bestFit="1" customWidth="1"/>
    <col min="3206" max="3449" width="9" style="1438"/>
    <col min="3450" max="3450" width="5" style="1438" bestFit="1" customWidth="1"/>
    <col min="3451" max="3451" width="7.5" style="1438" customWidth="1"/>
    <col min="3452" max="3452" width="18.5" style="1438" customWidth="1"/>
    <col min="3453" max="3453" width="10" style="1438" customWidth="1"/>
    <col min="3454" max="3454" width="9.875" style="1438" customWidth="1"/>
    <col min="3455" max="3455" width="11.375" style="1438" customWidth="1"/>
    <col min="3456" max="3456" width="11.875" style="1438" customWidth="1"/>
    <col min="3457" max="3459" width="9.875" style="1438" customWidth="1"/>
    <col min="3460" max="3460" width="11.125" style="1438" customWidth="1"/>
    <col min="3461" max="3461" width="13.125" style="1438" bestFit="1" customWidth="1"/>
    <col min="3462" max="3705" width="9" style="1438"/>
    <col min="3706" max="3706" width="5" style="1438" bestFit="1" customWidth="1"/>
    <col min="3707" max="3707" width="7.5" style="1438" customWidth="1"/>
    <col min="3708" max="3708" width="18.5" style="1438" customWidth="1"/>
    <col min="3709" max="3709" width="10" style="1438" customWidth="1"/>
    <col min="3710" max="3710" width="9.875" style="1438" customWidth="1"/>
    <col min="3711" max="3711" width="11.375" style="1438" customWidth="1"/>
    <col min="3712" max="3712" width="11.875" style="1438" customWidth="1"/>
    <col min="3713" max="3715" width="9.875" style="1438" customWidth="1"/>
    <col min="3716" max="3716" width="11.125" style="1438" customWidth="1"/>
    <col min="3717" max="3717" width="13.125" style="1438" bestFit="1" customWidth="1"/>
    <col min="3718" max="3961" width="9" style="1438"/>
    <col min="3962" max="3962" width="5" style="1438" bestFit="1" customWidth="1"/>
    <col min="3963" max="3963" width="7.5" style="1438" customWidth="1"/>
    <col min="3964" max="3964" width="18.5" style="1438" customWidth="1"/>
    <col min="3965" max="3965" width="10" style="1438" customWidth="1"/>
    <col min="3966" max="3966" width="9.875" style="1438" customWidth="1"/>
    <col min="3967" max="3967" width="11.375" style="1438" customWidth="1"/>
    <col min="3968" max="3968" width="11.875" style="1438" customWidth="1"/>
    <col min="3969" max="3971" width="9.875" style="1438" customWidth="1"/>
    <col min="3972" max="3972" width="11.125" style="1438" customWidth="1"/>
    <col min="3973" max="3973" width="13.125" style="1438" bestFit="1" customWidth="1"/>
    <col min="3974" max="4217" width="9" style="1438"/>
    <col min="4218" max="4218" width="5" style="1438" bestFit="1" customWidth="1"/>
    <col min="4219" max="4219" width="7.5" style="1438" customWidth="1"/>
    <col min="4220" max="4220" width="18.5" style="1438" customWidth="1"/>
    <col min="4221" max="4221" width="10" style="1438" customWidth="1"/>
    <col min="4222" max="4222" width="9.875" style="1438" customWidth="1"/>
    <col min="4223" max="4223" width="11.375" style="1438" customWidth="1"/>
    <col min="4224" max="4224" width="11.875" style="1438" customWidth="1"/>
    <col min="4225" max="4227" width="9.875" style="1438" customWidth="1"/>
    <col min="4228" max="4228" width="11.125" style="1438" customWidth="1"/>
    <col min="4229" max="4229" width="13.125" style="1438" bestFit="1" customWidth="1"/>
    <col min="4230" max="4473" width="9" style="1438"/>
    <col min="4474" max="4474" width="5" style="1438" bestFit="1" customWidth="1"/>
    <col min="4475" max="4475" width="7.5" style="1438" customWidth="1"/>
    <col min="4476" max="4476" width="18.5" style="1438" customWidth="1"/>
    <col min="4477" max="4477" width="10" style="1438" customWidth="1"/>
    <col min="4478" max="4478" width="9.875" style="1438" customWidth="1"/>
    <col min="4479" max="4479" width="11.375" style="1438" customWidth="1"/>
    <col min="4480" max="4480" width="11.875" style="1438" customWidth="1"/>
    <col min="4481" max="4483" width="9.875" style="1438" customWidth="1"/>
    <col min="4484" max="4484" width="11.125" style="1438" customWidth="1"/>
    <col min="4485" max="4485" width="13.125" style="1438" bestFit="1" customWidth="1"/>
    <col min="4486" max="4729" width="9" style="1438"/>
    <col min="4730" max="4730" width="5" style="1438" bestFit="1" customWidth="1"/>
    <col min="4731" max="4731" width="7.5" style="1438" customWidth="1"/>
    <col min="4732" max="4732" width="18.5" style="1438" customWidth="1"/>
    <col min="4733" max="4733" width="10" style="1438" customWidth="1"/>
    <col min="4734" max="4734" width="9.875" style="1438" customWidth="1"/>
    <col min="4735" max="4735" width="11.375" style="1438" customWidth="1"/>
    <col min="4736" max="4736" width="11.875" style="1438" customWidth="1"/>
    <col min="4737" max="4739" width="9.875" style="1438" customWidth="1"/>
    <col min="4740" max="4740" width="11.125" style="1438" customWidth="1"/>
    <col min="4741" max="4741" width="13.125" style="1438" bestFit="1" customWidth="1"/>
    <col min="4742" max="4985" width="9" style="1438"/>
    <col min="4986" max="4986" width="5" style="1438" bestFit="1" customWidth="1"/>
    <col min="4987" max="4987" width="7.5" style="1438" customWidth="1"/>
    <col min="4988" max="4988" width="18.5" style="1438" customWidth="1"/>
    <col min="4989" max="4989" width="10" style="1438" customWidth="1"/>
    <col min="4990" max="4990" width="9.875" style="1438" customWidth="1"/>
    <col min="4991" max="4991" width="11.375" style="1438" customWidth="1"/>
    <col min="4992" max="4992" width="11.875" style="1438" customWidth="1"/>
    <col min="4993" max="4995" width="9.875" style="1438" customWidth="1"/>
    <col min="4996" max="4996" width="11.125" style="1438" customWidth="1"/>
    <col min="4997" max="4997" width="13.125" style="1438" bestFit="1" customWidth="1"/>
    <col min="4998" max="5241" width="9" style="1438"/>
    <col min="5242" max="5242" width="5" style="1438" bestFit="1" customWidth="1"/>
    <col min="5243" max="5243" width="7.5" style="1438" customWidth="1"/>
    <col min="5244" max="5244" width="18.5" style="1438" customWidth="1"/>
    <col min="5245" max="5245" width="10" style="1438" customWidth="1"/>
    <col min="5246" max="5246" width="9.875" style="1438" customWidth="1"/>
    <col min="5247" max="5247" width="11.375" style="1438" customWidth="1"/>
    <col min="5248" max="5248" width="11.875" style="1438" customWidth="1"/>
    <col min="5249" max="5251" width="9.875" style="1438" customWidth="1"/>
    <col min="5252" max="5252" width="11.125" style="1438" customWidth="1"/>
    <col min="5253" max="5253" width="13.125" style="1438" bestFit="1" customWidth="1"/>
    <col min="5254" max="5497" width="9" style="1438"/>
    <col min="5498" max="5498" width="5" style="1438" bestFit="1" customWidth="1"/>
    <col min="5499" max="5499" width="7.5" style="1438" customWidth="1"/>
    <col min="5500" max="5500" width="18.5" style="1438" customWidth="1"/>
    <col min="5501" max="5501" width="10" style="1438" customWidth="1"/>
    <col min="5502" max="5502" width="9.875" style="1438" customWidth="1"/>
    <col min="5503" max="5503" width="11.375" style="1438" customWidth="1"/>
    <col min="5504" max="5504" width="11.875" style="1438" customWidth="1"/>
    <col min="5505" max="5507" width="9.875" style="1438" customWidth="1"/>
    <col min="5508" max="5508" width="11.125" style="1438" customWidth="1"/>
    <col min="5509" max="5509" width="13.125" style="1438" bestFit="1" customWidth="1"/>
    <col min="5510" max="5753" width="9" style="1438"/>
    <col min="5754" max="5754" width="5" style="1438" bestFit="1" customWidth="1"/>
    <col min="5755" max="5755" width="7.5" style="1438" customWidth="1"/>
    <col min="5756" max="5756" width="18.5" style="1438" customWidth="1"/>
    <col min="5757" max="5757" width="10" style="1438" customWidth="1"/>
    <col min="5758" max="5758" width="9.875" style="1438" customWidth="1"/>
    <col min="5759" max="5759" width="11.375" style="1438" customWidth="1"/>
    <col min="5760" max="5760" width="11.875" style="1438" customWidth="1"/>
    <col min="5761" max="5763" width="9.875" style="1438" customWidth="1"/>
    <col min="5764" max="5764" width="11.125" style="1438" customWidth="1"/>
    <col min="5765" max="5765" width="13.125" style="1438" bestFit="1" customWidth="1"/>
    <col min="5766" max="6009" width="9" style="1438"/>
    <col min="6010" max="6010" width="5" style="1438" bestFit="1" customWidth="1"/>
    <col min="6011" max="6011" width="7.5" style="1438" customWidth="1"/>
    <col min="6012" max="6012" width="18.5" style="1438" customWidth="1"/>
    <col min="6013" max="6013" width="10" style="1438" customWidth="1"/>
    <col min="6014" max="6014" width="9.875" style="1438" customWidth="1"/>
    <col min="6015" max="6015" width="11.375" style="1438" customWidth="1"/>
    <col min="6016" max="6016" width="11.875" style="1438" customWidth="1"/>
    <col min="6017" max="6019" width="9.875" style="1438" customWidth="1"/>
    <col min="6020" max="6020" width="11.125" style="1438" customWidth="1"/>
    <col min="6021" max="6021" width="13.125" style="1438" bestFit="1" customWidth="1"/>
    <col min="6022" max="6265" width="9" style="1438"/>
    <col min="6266" max="6266" width="5" style="1438" bestFit="1" customWidth="1"/>
    <col min="6267" max="6267" width="7.5" style="1438" customWidth="1"/>
    <col min="6268" max="6268" width="18.5" style="1438" customWidth="1"/>
    <col min="6269" max="6269" width="10" style="1438" customWidth="1"/>
    <col min="6270" max="6270" width="9.875" style="1438" customWidth="1"/>
    <col min="6271" max="6271" width="11.375" style="1438" customWidth="1"/>
    <col min="6272" max="6272" width="11.875" style="1438" customWidth="1"/>
    <col min="6273" max="6275" width="9.875" style="1438" customWidth="1"/>
    <col min="6276" max="6276" width="11.125" style="1438" customWidth="1"/>
    <col min="6277" max="6277" width="13.125" style="1438" bestFit="1" customWidth="1"/>
    <col min="6278" max="6521" width="9" style="1438"/>
    <col min="6522" max="6522" width="5" style="1438" bestFit="1" customWidth="1"/>
    <col min="6523" max="6523" width="7.5" style="1438" customWidth="1"/>
    <col min="6524" max="6524" width="18.5" style="1438" customWidth="1"/>
    <col min="6525" max="6525" width="10" style="1438" customWidth="1"/>
    <col min="6526" max="6526" width="9.875" style="1438" customWidth="1"/>
    <col min="6527" max="6527" width="11.375" style="1438" customWidth="1"/>
    <col min="6528" max="6528" width="11.875" style="1438" customWidth="1"/>
    <col min="6529" max="6531" width="9.875" style="1438" customWidth="1"/>
    <col min="6532" max="6532" width="11.125" style="1438" customWidth="1"/>
    <col min="6533" max="6533" width="13.125" style="1438" bestFit="1" customWidth="1"/>
    <col min="6534" max="6777" width="9" style="1438"/>
    <col min="6778" max="6778" width="5" style="1438" bestFit="1" customWidth="1"/>
    <col min="6779" max="6779" width="7.5" style="1438" customWidth="1"/>
    <col min="6780" max="6780" width="18.5" style="1438" customWidth="1"/>
    <col min="6781" max="6781" width="10" style="1438" customWidth="1"/>
    <col min="6782" max="6782" width="9.875" style="1438" customWidth="1"/>
    <col min="6783" max="6783" width="11.375" style="1438" customWidth="1"/>
    <col min="6784" max="6784" width="11.875" style="1438" customWidth="1"/>
    <col min="6785" max="6787" width="9.875" style="1438" customWidth="1"/>
    <col min="6788" max="6788" width="11.125" style="1438" customWidth="1"/>
    <col min="6789" max="6789" width="13.125" style="1438" bestFit="1" customWidth="1"/>
    <col min="6790" max="7033" width="9" style="1438"/>
    <col min="7034" max="7034" width="5" style="1438" bestFit="1" customWidth="1"/>
    <col min="7035" max="7035" width="7.5" style="1438" customWidth="1"/>
    <col min="7036" max="7036" width="18.5" style="1438" customWidth="1"/>
    <col min="7037" max="7037" width="10" style="1438" customWidth="1"/>
    <col min="7038" max="7038" width="9.875" style="1438" customWidth="1"/>
    <col min="7039" max="7039" width="11.375" style="1438" customWidth="1"/>
    <col min="7040" max="7040" width="11.875" style="1438" customWidth="1"/>
    <col min="7041" max="7043" width="9.875" style="1438" customWidth="1"/>
    <col min="7044" max="7044" width="11.125" style="1438" customWidth="1"/>
    <col min="7045" max="7045" width="13.125" style="1438" bestFit="1" customWidth="1"/>
    <col min="7046" max="7289" width="9" style="1438"/>
    <col min="7290" max="7290" width="5" style="1438" bestFit="1" customWidth="1"/>
    <col min="7291" max="7291" width="7.5" style="1438" customWidth="1"/>
    <col min="7292" max="7292" width="18.5" style="1438" customWidth="1"/>
    <col min="7293" max="7293" width="10" style="1438" customWidth="1"/>
    <col min="7294" max="7294" width="9.875" style="1438" customWidth="1"/>
    <col min="7295" max="7295" width="11.375" style="1438" customWidth="1"/>
    <col min="7296" max="7296" width="11.875" style="1438" customWidth="1"/>
    <col min="7297" max="7299" width="9.875" style="1438" customWidth="1"/>
    <col min="7300" max="7300" width="11.125" style="1438" customWidth="1"/>
    <col min="7301" max="7301" width="13.125" style="1438" bestFit="1" customWidth="1"/>
    <col min="7302" max="7545" width="9" style="1438"/>
    <col min="7546" max="7546" width="5" style="1438" bestFit="1" customWidth="1"/>
    <col min="7547" max="7547" width="7.5" style="1438" customWidth="1"/>
    <col min="7548" max="7548" width="18.5" style="1438" customWidth="1"/>
    <col min="7549" max="7549" width="10" style="1438" customWidth="1"/>
    <col min="7550" max="7550" width="9.875" style="1438" customWidth="1"/>
    <col min="7551" max="7551" width="11.375" style="1438" customWidth="1"/>
    <col min="7552" max="7552" width="11.875" style="1438" customWidth="1"/>
    <col min="7553" max="7555" width="9.875" style="1438" customWidth="1"/>
    <col min="7556" max="7556" width="11.125" style="1438" customWidth="1"/>
    <col min="7557" max="7557" width="13.125" style="1438" bestFit="1" customWidth="1"/>
    <col min="7558" max="7801" width="9" style="1438"/>
    <col min="7802" max="7802" width="5" style="1438" bestFit="1" customWidth="1"/>
    <col min="7803" max="7803" width="7.5" style="1438" customWidth="1"/>
    <col min="7804" max="7804" width="18.5" style="1438" customWidth="1"/>
    <col min="7805" max="7805" width="10" style="1438" customWidth="1"/>
    <col min="7806" max="7806" width="9.875" style="1438" customWidth="1"/>
    <col min="7807" max="7807" width="11.375" style="1438" customWidth="1"/>
    <col min="7808" max="7808" width="11.875" style="1438" customWidth="1"/>
    <col min="7809" max="7811" width="9.875" style="1438" customWidth="1"/>
    <col min="7812" max="7812" width="11.125" style="1438" customWidth="1"/>
    <col min="7813" max="7813" width="13.125" style="1438" bestFit="1" customWidth="1"/>
    <col min="7814" max="8057" width="9" style="1438"/>
    <col min="8058" max="8058" width="5" style="1438" bestFit="1" customWidth="1"/>
    <col min="8059" max="8059" width="7.5" style="1438" customWidth="1"/>
    <col min="8060" max="8060" width="18.5" style="1438" customWidth="1"/>
    <col min="8061" max="8061" width="10" style="1438" customWidth="1"/>
    <col min="8062" max="8062" width="9.875" style="1438" customWidth="1"/>
    <col min="8063" max="8063" width="11.375" style="1438" customWidth="1"/>
    <col min="8064" max="8064" width="11.875" style="1438" customWidth="1"/>
    <col min="8065" max="8067" width="9.875" style="1438" customWidth="1"/>
    <col min="8068" max="8068" width="11.125" style="1438" customWidth="1"/>
    <col min="8069" max="8069" width="13.125" style="1438" bestFit="1" customWidth="1"/>
    <col min="8070" max="8313" width="9" style="1438"/>
    <col min="8314" max="8314" width="5" style="1438" bestFit="1" customWidth="1"/>
    <col min="8315" max="8315" width="7.5" style="1438" customWidth="1"/>
    <col min="8316" max="8316" width="18.5" style="1438" customWidth="1"/>
    <col min="8317" max="8317" width="10" style="1438" customWidth="1"/>
    <col min="8318" max="8318" width="9.875" style="1438" customWidth="1"/>
    <col min="8319" max="8319" width="11.375" style="1438" customWidth="1"/>
    <col min="8320" max="8320" width="11.875" style="1438" customWidth="1"/>
    <col min="8321" max="8323" width="9.875" style="1438" customWidth="1"/>
    <col min="8324" max="8324" width="11.125" style="1438" customWidth="1"/>
    <col min="8325" max="8325" width="13.125" style="1438" bestFit="1" customWidth="1"/>
    <col min="8326" max="8569" width="9" style="1438"/>
    <col min="8570" max="8570" width="5" style="1438" bestFit="1" customWidth="1"/>
    <col min="8571" max="8571" width="7.5" style="1438" customWidth="1"/>
    <col min="8572" max="8572" width="18.5" style="1438" customWidth="1"/>
    <col min="8573" max="8573" width="10" style="1438" customWidth="1"/>
    <col min="8574" max="8574" width="9.875" style="1438" customWidth="1"/>
    <col min="8575" max="8575" width="11.375" style="1438" customWidth="1"/>
    <col min="8576" max="8576" width="11.875" style="1438" customWidth="1"/>
    <col min="8577" max="8579" width="9.875" style="1438" customWidth="1"/>
    <col min="8580" max="8580" width="11.125" style="1438" customWidth="1"/>
    <col min="8581" max="8581" width="13.125" style="1438" bestFit="1" customWidth="1"/>
    <col min="8582" max="8825" width="9" style="1438"/>
    <col min="8826" max="8826" width="5" style="1438" bestFit="1" customWidth="1"/>
    <col min="8827" max="8827" width="7.5" style="1438" customWidth="1"/>
    <col min="8828" max="8828" width="18.5" style="1438" customWidth="1"/>
    <col min="8829" max="8829" width="10" style="1438" customWidth="1"/>
    <col min="8830" max="8830" width="9.875" style="1438" customWidth="1"/>
    <col min="8831" max="8831" width="11.375" style="1438" customWidth="1"/>
    <col min="8832" max="8832" width="11.875" style="1438" customWidth="1"/>
    <col min="8833" max="8835" width="9.875" style="1438" customWidth="1"/>
    <col min="8836" max="8836" width="11.125" style="1438" customWidth="1"/>
    <col min="8837" max="8837" width="13.125" style="1438" bestFit="1" customWidth="1"/>
    <col min="8838" max="9081" width="9" style="1438"/>
    <col min="9082" max="9082" width="5" style="1438" bestFit="1" customWidth="1"/>
    <col min="9083" max="9083" width="7.5" style="1438" customWidth="1"/>
    <col min="9084" max="9084" width="18.5" style="1438" customWidth="1"/>
    <col min="9085" max="9085" width="10" style="1438" customWidth="1"/>
    <col min="9086" max="9086" width="9.875" style="1438" customWidth="1"/>
    <col min="9087" max="9087" width="11.375" style="1438" customWidth="1"/>
    <col min="9088" max="9088" width="11.875" style="1438" customWidth="1"/>
    <col min="9089" max="9091" width="9.875" style="1438" customWidth="1"/>
    <col min="9092" max="9092" width="11.125" style="1438" customWidth="1"/>
    <col min="9093" max="9093" width="13.125" style="1438" bestFit="1" customWidth="1"/>
    <col min="9094" max="9337" width="9" style="1438"/>
    <col min="9338" max="9338" width="5" style="1438" bestFit="1" customWidth="1"/>
    <col min="9339" max="9339" width="7.5" style="1438" customWidth="1"/>
    <col min="9340" max="9340" width="18.5" style="1438" customWidth="1"/>
    <col min="9341" max="9341" width="10" style="1438" customWidth="1"/>
    <col min="9342" max="9342" width="9.875" style="1438" customWidth="1"/>
    <col min="9343" max="9343" width="11.375" style="1438" customWidth="1"/>
    <col min="9344" max="9344" width="11.875" style="1438" customWidth="1"/>
    <col min="9345" max="9347" width="9.875" style="1438" customWidth="1"/>
    <col min="9348" max="9348" width="11.125" style="1438" customWidth="1"/>
    <col min="9349" max="9349" width="13.125" style="1438" bestFit="1" customWidth="1"/>
    <col min="9350" max="9593" width="9" style="1438"/>
    <col min="9594" max="9594" width="5" style="1438" bestFit="1" customWidth="1"/>
    <col min="9595" max="9595" width="7.5" style="1438" customWidth="1"/>
    <col min="9596" max="9596" width="18.5" style="1438" customWidth="1"/>
    <col min="9597" max="9597" width="10" style="1438" customWidth="1"/>
    <col min="9598" max="9598" width="9.875" style="1438" customWidth="1"/>
    <col min="9599" max="9599" width="11.375" style="1438" customWidth="1"/>
    <col min="9600" max="9600" width="11.875" style="1438" customWidth="1"/>
    <col min="9601" max="9603" width="9.875" style="1438" customWidth="1"/>
    <col min="9604" max="9604" width="11.125" style="1438" customWidth="1"/>
    <col min="9605" max="9605" width="13.125" style="1438" bestFit="1" customWidth="1"/>
    <col min="9606" max="9849" width="9" style="1438"/>
    <col min="9850" max="9850" width="5" style="1438" bestFit="1" customWidth="1"/>
    <col min="9851" max="9851" width="7.5" style="1438" customWidth="1"/>
    <col min="9852" max="9852" width="18.5" style="1438" customWidth="1"/>
    <col min="9853" max="9853" width="10" style="1438" customWidth="1"/>
    <col min="9854" max="9854" width="9.875" style="1438" customWidth="1"/>
    <col min="9855" max="9855" width="11.375" style="1438" customWidth="1"/>
    <col min="9856" max="9856" width="11.875" style="1438" customWidth="1"/>
    <col min="9857" max="9859" width="9.875" style="1438" customWidth="1"/>
    <col min="9860" max="9860" width="11.125" style="1438" customWidth="1"/>
    <col min="9861" max="9861" width="13.125" style="1438" bestFit="1" customWidth="1"/>
    <col min="9862" max="10105" width="9" style="1438"/>
    <col min="10106" max="10106" width="5" style="1438" bestFit="1" customWidth="1"/>
    <col min="10107" max="10107" width="7.5" style="1438" customWidth="1"/>
    <col min="10108" max="10108" width="18.5" style="1438" customWidth="1"/>
    <col min="10109" max="10109" width="10" style="1438" customWidth="1"/>
    <col min="10110" max="10110" width="9.875" style="1438" customWidth="1"/>
    <col min="10111" max="10111" width="11.375" style="1438" customWidth="1"/>
    <col min="10112" max="10112" width="11.875" style="1438" customWidth="1"/>
    <col min="10113" max="10115" width="9.875" style="1438" customWidth="1"/>
    <col min="10116" max="10116" width="11.125" style="1438" customWidth="1"/>
    <col min="10117" max="10117" width="13.125" style="1438" bestFit="1" customWidth="1"/>
    <col min="10118" max="10361" width="9" style="1438"/>
    <col min="10362" max="10362" width="5" style="1438" bestFit="1" customWidth="1"/>
    <col min="10363" max="10363" width="7.5" style="1438" customWidth="1"/>
    <col min="10364" max="10364" width="18.5" style="1438" customWidth="1"/>
    <col min="10365" max="10365" width="10" style="1438" customWidth="1"/>
    <col min="10366" max="10366" width="9.875" style="1438" customWidth="1"/>
    <col min="10367" max="10367" width="11.375" style="1438" customWidth="1"/>
    <col min="10368" max="10368" width="11.875" style="1438" customWidth="1"/>
    <col min="10369" max="10371" width="9.875" style="1438" customWidth="1"/>
    <col min="10372" max="10372" width="11.125" style="1438" customWidth="1"/>
    <col min="10373" max="10373" width="13.125" style="1438" bestFit="1" customWidth="1"/>
    <col min="10374" max="10617" width="9" style="1438"/>
    <col min="10618" max="10618" width="5" style="1438" bestFit="1" customWidth="1"/>
    <col min="10619" max="10619" width="7.5" style="1438" customWidth="1"/>
    <col min="10620" max="10620" width="18.5" style="1438" customWidth="1"/>
    <col min="10621" max="10621" width="10" style="1438" customWidth="1"/>
    <col min="10622" max="10622" width="9.875" style="1438" customWidth="1"/>
    <col min="10623" max="10623" width="11.375" style="1438" customWidth="1"/>
    <col min="10624" max="10624" width="11.875" style="1438" customWidth="1"/>
    <col min="10625" max="10627" width="9.875" style="1438" customWidth="1"/>
    <col min="10628" max="10628" width="11.125" style="1438" customWidth="1"/>
    <col min="10629" max="10629" width="13.125" style="1438" bestFit="1" customWidth="1"/>
    <col min="10630" max="10873" width="9" style="1438"/>
    <col min="10874" max="10874" width="5" style="1438" bestFit="1" customWidth="1"/>
    <col min="10875" max="10875" width="7.5" style="1438" customWidth="1"/>
    <col min="10876" max="10876" width="18.5" style="1438" customWidth="1"/>
    <col min="10877" max="10877" width="10" style="1438" customWidth="1"/>
    <col min="10878" max="10878" width="9.875" style="1438" customWidth="1"/>
    <col min="10879" max="10879" width="11.375" style="1438" customWidth="1"/>
    <col min="10880" max="10880" width="11.875" style="1438" customWidth="1"/>
    <col min="10881" max="10883" width="9.875" style="1438" customWidth="1"/>
    <col min="10884" max="10884" width="11.125" style="1438" customWidth="1"/>
    <col min="10885" max="10885" width="13.125" style="1438" bestFit="1" customWidth="1"/>
    <col min="10886" max="11129" width="9" style="1438"/>
    <col min="11130" max="11130" width="5" style="1438" bestFit="1" customWidth="1"/>
    <col min="11131" max="11131" width="7.5" style="1438" customWidth="1"/>
    <col min="11132" max="11132" width="18.5" style="1438" customWidth="1"/>
    <col min="11133" max="11133" width="10" style="1438" customWidth="1"/>
    <col min="11134" max="11134" width="9.875" style="1438" customWidth="1"/>
    <col min="11135" max="11135" width="11.375" style="1438" customWidth="1"/>
    <col min="11136" max="11136" width="11.875" style="1438" customWidth="1"/>
    <col min="11137" max="11139" width="9.875" style="1438" customWidth="1"/>
    <col min="11140" max="11140" width="11.125" style="1438" customWidth="1"/>
    <col min="11141" max="11141" width="13.125" style="1438" bestFit="1" customWidth="1"/>
    <col min="11142" max="11385" width="9" style="1438"/>
    <col min="11386" max="11386" width="5" style="1438" bestFit="1" customWidth="1"/>
    <col min="11387" max="11387" width="7.5" style="1438" customWidth="1"/>
    <col min="11388" max="11388" width="18.5" style="1438" customWidth="1"/>
    <col min="11389" max="11389" width="10" style="1438" customWidth="1"/>
    <col min="11390" max="11390" width="9.875" style="1438" customWidth="1"/>
    <col min="11391" max="11391" width="11.375" style="1438" customWidth="1"/>
    <col min="11392" max="11392" width="11.875" style="1438" customWidth="1"/>
    <col min="11393" max="11395" width="9.875" style="1438" customWidth="1"/>
    <col min="11396" max="11396" width="11.125" style="1438" customWidth="1"/>
    <col min="11397" max="11397" width="13.125" style="1438" bestFit="1" customWidth="1"/>
    <col min="11398" max="11641" width="9" style="1438"/>
    <col min="11642" max="11642" width="5" style="1438" bestFit="1" customWidth="1"/>
    <col min="11643" max="11643" width="7.5" style="1438" customWidth="1"/>
    <col min="11644" max="11644" width="18.5" style="1438" customWidth="1"/>
    <col min="11645" max="11645" width="10" style="1438" customWidth="1"/>
    <col min="11646" max="11646" width="9.875" style="1438" customWidth="1"/>
    <col min="11647" max="11647" width="11.375" style="1438" customWidth="1"/>
    <col min="11648" max="11648" width="11.875" style="1438" customWidth="1"/>
    <col min="11649" max="11651" width="9.875" style="1438" customWidth="1"/>
    <col min="11652" max="11652" width="11.125" style="1438" customWidth="1"/>
    <col min="11653" max="11653" width="13.125" style="1438" bestFit="1" customWidth="1"/>
    <col min="11654" max="11897" width="9" style="1438"/>
    <col min="11898" max="11898" width="5" style="1438" bestFit="1" customWidth="1"/>
    <col min="11899" max="11899" width="7.5" style="1438" customWidth="1"/>
    <col min="11900" max="11900" width="18.5" style="1438" customWidth="1"/>
    <col min="11901" max="11901" width="10" style="1438" customWidth="1"/>
    <col min="11902" max="11902" width="9.875" style="1438" customWidth="1"/>
    <col min="11903" max="11903" width="11.375" style="1438" customWidth="1"/>
    <col min="11904" max="11904" width="11.875" style="1438" customWidth="1"/>
    <col min="11905" max="11907" width="9.875" style="1438" customWidth="1"/>
    <col min="11908" max="11908" width="11.125" style="1438" customWidth="1"/>
    <col min="11909" max="11909" width="13.125" style="1438" bestFit="1" customWidth="1"/>
    <col min="11910" max="12153" width="9" style="1438"/>
    <col min="12154" max="12154" width="5" style="1438" bestFit="1" customWidth="1"/>
    <col min="12155" max="12155" width="7.5" style="1438" customWidth="1"/>
    <col min="12156" max="12156" width="18.5" style="1438" customWidth="1"/>
    <col min="12157" max="12157" width="10" style="1438" customWidth="1"/>
    <col min="12158" max="12158" width="9.875" style="1438" customWidth="1"/>
    <col min="12159" max="12159" width="11.375" style="1438" customWidth="1"/>
    <col min="12160" max="12160" width="11.875" style="1438" customWidth="1"/>
    <col min="12161" max="12163" width="9.875" style="1438" customWidth="1"/>
    <col min="12164" max="12164" width="11.125" style="1438" customWidth="1"/>
    <col min="12165" max="12165" width="13.125" style="1438" bestFit="1" customWidth="1"/>
    <col min="12166" max="12409" width="9" style="1438"/>
    <col min="12410" max="12410" width="5" style="1438" bestFit="1" customWidth="1"/>
    <col min="12411" max="12411" width="7.5" style="1438" customWidth="1"/>
    <col min="12412" max="12412" width="18.5" style="1438" customWidth="1"/>
    <col min="12413" max="12413" width="10" style="1438" customWidth="1"/>
    <col min="12414" max="12414" width="9.875" style="1438" customWidth="1"/>
    <col min="12415" max="12415" width="11.375" style="1438" customWidth="1"/>
    <col min="12416" max="12416" width="11.875" style="1438" customWidth="1"/>
    <col min="12417" max="12419" width="9.875" style="1438" customWidth="1"/>
    <col min="12420" max="12420" width="11.125" style="1438" customWidth="1"/>
    <col min="12421" max="12421" width="13.125" style="1438" bestFit="1" customWidth="1"/>
    <col min="12422" max="12665" width="9" style="1438"/>
    <col min="12666" max="12666" width="5" style="1438" bestFit="1" customWidth="1"/>
    <col min="12667" max="12667" width="7.5" style="1438" customWidth="1"/>
    <col min="12668" max="12668" width="18.5" style="1438" customWidth="1"/>
    <col min="12669" max="12669" width="10" style="1438" customWidth="1"/>
    <col min="12670" max="12670" width="9.875" style="1438" customWidth="1"/>
    <col min="12671" max="12671" width="11.375" style="1438" customWidth="1"/>
    <col min="12672" max="12672" width="11.875" style="1438" customWidth="1"/>
    <col min="12673" max="12675" width="9.875" style="1438" customWidth="1"/>
    <col min="12676" max="12676" width="11.125" style="1438" customWidth="1"/>
    <col min="12677" max="12677" width="13.125" style="1438" bestFit="1" customWidth="1"/>
    <col min="12678" max="12921" width="9" style="1438"/>
    <col min="12922" max="12922" width="5" style="1438" bestFit="1" customWidth="1"/>
    <col min="12923" max="12923" width="7.5" style="1438" customWidth="1"/>
    <col min="12924" max="12924" width="18.5" style="1438" customWidth="1"/>
    <col min="12925" max="12925" width="10" style="1438" customWidth="1"/>
    <col min="12926" max="12926" width="9.875" style="1438" customWidth="1"/>
    <col min="12927" max="12927" width="11.375" style="1438" customWidth="1"/>
    <col min="12928" max="12928" width="11.875" style="1438" customWidth="1"/>
    <col min="12929" max="12931" width="9.875" style="1438" customWidth="1"/>
    <col min="12932" max="12932" width="11.125" style="1438" customWidth="1"/>
    <col min="12933" max="12933" width="13.125" style="1438" bestFit="1" customWidth="1"/>
    <col min="12934" max="13177" width="9" style="1438"/>
    <col min="13178" max="13178" width="5" style="1438" bestFit="1" customWidth="1"/>
    <col min="13179" max="13179" width="7.5" style="1438" customWidth="1"/>
    <col min="13180" max="13180" width="18.5" style="1438" customWidth="1"/>
    <col min="13181" max="13181" width="10" style="1438" customWidth="1"/>
    <col min="13182" max="13182" width="9.875" style="1438" customWidth="1"/>
    <col min="13183" max="13183" width="11.375" style="1438" customWidth="1"/>
    <col min="13184" max="13184" width="11.875" style="1438" customWidth="1"/>
    <col min="13185" max="13187" width="9.875" style="1438" customWidth="1"/>
    <col min="13188" max="13188" width="11.125" style="1438" customWidth="1"/>
    <col min="13189" max="13189" width="13.125" style="1438" bestFit="1" customWidth="1"/>
    <col min="13190" max="13433" width="9" style="1438"/>
    <col min="13434" max="13434" width="5" style="1438" bestFit="1" customWidth="1"/>
    <col min="13435" max="13435" width="7.5" style="1438" customWidth="1"/>
    <col min="13436" max="13436" width="18.5" style="1438" customWidth="1"/>
    <col min="13437" max="13437" width="10" style="1438" customWidth="1"/>
    <col min="13438" max="13438" width="9.875" style="1438" customWidth="1"/>
    <col min="13439" max="13439" width="11.375" style="1438" customWidth="1"/>
    <col min="13440" max="13440" width="11.875" style="1438" customWidth="1"/>
    <col min="13441" max="13443" width="9.875" style="1438" customWidth="1"/>
    <col min="13444" max="13444" width="11.125" style="1438" customWidth="1"/>
    <col min="13445" max="13445" width="13.125" style="1438" bestFit="1" customWidth="1"/>
    <col min="13446" max="13689" width="9" style="1438"/>
    <col min="13690" max="13690" width="5" style="1438" bestFit="1" customWidth="1"/>
    <col min="13691" max="13691" width="7.5" style="1438" customWidth="1"/>
    <col min="13692" max="13692" width="18.5" style="1438" customWidth="1"/>
    <col min="13693" max="13693" width="10" style="1438" customWidth="1"/>
    <col min="13694" max="13694" width="9.875" style="1438" customWidth="1"/>
    <col min="13695" max="13695" width="11.375" style="1438" customWidth="1"/>
    <col min="13696" max="13696" width="11.875" style="1438" customWidth="1"/>
    <col min="13697" max="13699" width="9.875" style="1438" customWidth="1"/>
    <col min="13700" max="13700" width="11.125" style="1438" customWidth="1"/>
    <col min="13701" max="13701" width="13.125" style="1438" bestFit="1" customWidth="1"/>
    <col min="13702" max="13945" width="9" style="1438"/>
    <col min="13946" max="13946" width="5" style="1438" bestFit="1" customWidth="1"/>
    <col min="13947" max="13947" width="7.5" style="1438" customWidth="1"/>
    <col min="13948" max="13948" width="18.5" style="1438" customWidth="1"/>
    <col min="13949" max="13949" width="10" style="1438" customWidth="1"/>
    <col min="13950" max="13950" width="9.875" style="1438" customWidth="1"/>
    <col min="13951" max="13951" width="11.375" style="1438" customWidth="1"/>
    <col min="13952" max="13952" width="11.875" style="1438" customWidth="1"/>
    <col min="13953" max="13955" width="9.875" style="1438" customWidth="1"/>
    <col min="13956" max="13956" width="11.125" style="1438" customWidth="1"/>
    <col min="13957" max="13957" width="13.125" style="1438" bestFit="1" customWidth="1"/>
    <col min="13958" max="14201" width="9" style="1438"/>
    <col min="14202" max="14202" width="5" style="1438" bestFit="1" customWidth="1"/>
    <col min="14203" max="14203" width="7.5" style="1438" customWidth="1"/>
    <col min="14204" max="14204" width="18.5" style="1438" customWidth="1"/>
    <col min="14205" max="14205" width="10" style="1438" customWidth="1"/>
    <col min="14206" max="14206" width="9.875" style="1438" customWidth="1"/>
    <col min="14207" max="14207" width="11.375" style="1438" customWidth="1"/>
    <col min="14208" max="14208" width="11.875" style="1438" customWidth="1"/>
    <col min="14209" max="14211" width="9.875" style="1438" customWidth="1"/>
    <col min="14212" max="14212" width="11.125" style="1438" customWidth="1"/>
    <col min="14213" max="14213" width="13.125" style="1438" bestFit="1" customWidth="1"/>
    <col min="14214" max="14457" width="9" style="1438"/>
    <col min="14458" max="14458" width="5" style="1438" bestFit="1" customWidth="1"/>
    <col min="14459" max="14459" width="7.5" style="1438" customWidth="1"/>
    <col min="14460" max="14460" width="18.5" style="1438" customWidth="1"/>
    <col min="14461" max="14461" width="10" style="1438" customWidth="1"/>
    <col min="14462" max="14462" width="9.875" style="1438" customWidth="1"/>
    <col min="14463" max="14463" width="11.375" style="1438" customWidth="1"/>
    <col min="14464" max="14464" width="11.875" style="1438" customWidth="1"/>
    <col min="14465" max="14467" width="9.875" style="1438" customWidth="1"/>
    <col min="14468" max="14468" width="11.125" style="1438" customWidth="1"/>
    <col min="14469" max="14469" width="13.125" style="1438" bestFit="1" customWidth="1"/>
    <col min="14470" max="14713" width="9" style="1438"/>
    <col min="14714" max="14714" width="5" style="1438" bestFit="1" customWidth="1"/>
    <col min="14715" max="14715" width="7.5" style="1438" customWidth="1"/>
    <col min="14716" max="14716" width="18.5" style="1438" customWidth="1"/>
    <col min="14717" max="14717" width="10" style="1438" customWidth="1"/>
    <col min="14718" max="14718" width="9.875" style="1438" customWidth="1"/>
    <col min="14719" max="14719" width="11.375" style="1438" customWidth="1"/>
    <col min="14720" max="14720" width="11.875" style="1438" customWidth="1"/>
    <col min="14721" max="14723" width="9.875" style="1438" customWidth="1"/>
    <col min="14724" max="14724" width="11.125" style="1438" customWidth="1"/>
    <col min="14725" max="14725" width="13.125" style="1438" bestFit="1" customWidth="1"/>
    <col min="14726" max="14969" width="9" style="1438"/>
    <col min="14970" max="14970" width="5" style="1438" bestFit="1" customWidth="1"/>
    <col min="14971" max="14971" width="7.5" style="1438" customWidth="1"/>
    <col min="14972" max="14972" width="18.5" style="1438" customWidth="1"/>
    <col min="14973" max="14973" width="10" style="1438" customWidth="1"/>
    <col min="14974" max="14974" width="9.875" style="1438" customWidth="1"/>
    <col min="14975" max="14975" width="11.375" style="1438" customWidth="1"/>
    <col min="14976" max="14976" width="11.875" style="1438" customWidth="1"/>
    <col min="14977" max="14979" width="9.875" style="1438" customWidth="1"/>
    <col min="14980" max="14980" width="11.125" style="1438" customWidth="1"/>
    <col min="14981" max="14981" width="13.125" style="1438" bestFit="1" customWidth="1"/>
    <col min="14982" max="15225" width="9" style="1438"/>
    <col min="15226" max="15226" width="5" style="1438" bestFit="1" customWidth="1"/>
    <col min="15227" max="15227" width="7.5" style="1438" customWidth="1"/>
    <col min="15228" max="15228" width="18.5" style="1438" customWidth="1"/>
    <col min="15229" max="15229" width="10" style="1438" customWidth="1"/>
    <col min="15230" max="15230" width="9.875" style="1438" customWidth="1"/>
    <col min="15231" max="15231" width="11.375" style="1438" customWidth="1"/>
    <col min="15232" max="15232" width="11.875" style="1438" customWidth="1"/>
    <col min="15233" max="15235" width="9.875" style="1438" customWidth="1"/>
    <col min="15236" max="15236" width="11.125" style="1438" customWidth="1"/>
    <col min="15237" max="15237" width="13.125" style="1438" bestFit="1" customWidth="1"/>
    <col min="15238" max="15481" width="9" style="1438"/>
    <col min="15482" max="15482" width="5" style="1438" bestFit="1" customWidth="1"/>
    <col min="15483" max="15483" width="7.5" style="1438" customWidth="1"/>
    <col min="15484" max="15484" width="18.5" style="1438" customWidth="1"/>
    <col min="15485" max="15485" width="10" style="1438" customWidth="1"/>
    <col min="15486" max="15486" width="9.875" style="1438" customWidth="1"/>
    <col min="15487" max="15487" width="11.375" style="1438" customWidth="1"/>
    <col min="15488" max="15488" width="11.875" style="1438" customWidth="1"/>
    <col min="15489" max="15491" width="9.875" style="1438" customWidth="1"/>
    <col min="15492" max="15492" width="11.125" style="1438" customWidth="1"/>
    <col min="15493" max="15493" width="13.125" style="1438" bestFit="1" customWidth="1"/>
    <col min="15494" max="15737" width="9" style="1438"/>
    <col min="15738" max="15738" width="5" style="1438" bestFit="1" customWidth="1"/>
    <col min="15739" max="15739" width="7.5" style="1438" customWidth="1"/>
    <col min="15740" max="15740" width="18.5" style="1438" customWidth="1"/>
    <col min="15741" max="15741" width="10" style="1438" customWidth="1"/>
    <col min="15742" max="15742" width="9.875" style="1438" customWidth="1"/>
    <col min="15743" max="15743" width="11.375" style="1438" customWidth="1"/>
    <col min="15744" max="15744" width="11.875" style="1438" customWidth="1"/>
    <col min="15745" max="15747" width="9.875" style="1438" customWidth="1"/>
    <col min="15748" max="15748" width="11.125" style="1438" customWidth="1"/>
    <col min="15749" max="15749" width="13.125" style="1438" bestFit="1" customWidth="1"/>
    <col min="15750" max="15993" width="9" style="1438"/>
    <col min="15994" max="15994" width="5" style="1438" bestFit="1" customWidth="1"/>
    <col min="15995" max="15995" width="7.5" style="1438" customWidth="1"/>
    <col min="15996" max="15996" width="18.5" style="1438" customWidth="1"/>
    <col min="15997" max="15997" width="10" style="1438" customWidth="1"/>
    <col min="15998" max="15998" width="9.875" style="1438" customWidth="1"/>
    <col min="15999" max="15999" width="11.375" style="1438" customWidth="1"/>
    <col min="16000" max="16000" width="11.875" style="1438" customWidth="1"/>
    <col min="16001" max="16003" width="9.875" style="1438" customWidth="1"/>
    <col min="16004" max="16004" width="11.125" style="1438" customWidth="1"/>
    <col min="16005" max="16005" width="13.125" style="1438" bestFit="1" customWidth="1"/>
    <col min="16006" max="16384" width="9" style="1438"/>
  </cols>
  <sheetData>
    <row r="1" spans="1:10" ht="25.35" customHeight="1">
      <c r="A1" s="1437" t="s">
        <v>725</v>
      </c>
      <c r="B1" s="1437"/>
      <c r="C1" s="1437"/>
      <c r="D1" s="1437"/>
      <c r="E1" s="1437"/>
      <c r="F1" s="1437"/>
      <c r="G1" s="1437"/>
      <c r="H1" s="1437"/>
      <c r="I1" s="1437"/>
      <c r="J1" s="1437"/>
    </row>
    <row r="2" spans="1:10" ht="25.35" customHeight="1">
      <c r="A2" s="2"/>
      <c r="B2" s="2"/>
      <c r="C2" s="2"/>
    </row>
    <row r="3" spans="1:10" ht="23.25" customHeight="1">
      <c r="A3" s="1439" t="s">
        <v>766</v>
      </c>
      <c r="B3" s="1439"/>
      <c r="C3" s="1439"/>
      <c r="D3" s="1439"/>
      <c r="E3" s="1439"/>
      <c r="F3" s="1439"/>
      <c r="G3" s="1439"/>
      <c r="H3" s="1439"/>
      <c r="I3" s="1439"/>
      <c r="J3" s="1439"/>
    </row>
    <row r="4" spans="1:10" ht="15" customHeight="1">
      <c r="A4" s="1440"/>
      <c r="B4" s="1440"/>
      <c r="C4" s="1440"/>
      <c r="D4" s="1440"/>
      <c r="E4" s="1440"/>
      <c r="F4" s="1440"/>
      <c r="G4" s="1440"/>
      <c r="H4" s="1440"/>
      <c r="I4" s="1440"/>
      <c r="J4" s="1440"/>
    </row>
    <row r="5" spans="1:10" ht="12.75" customHeight="1">
      <c r="A5" s="1441" t="s">
        <v>726</v>
      </c>
      <c r="B5" s="1442"/>
      <c r="C5" s="1443"/>
      <c r="D5" s="1443"/>
      <c r="E5" s="1443"/>
      <c r="F5" s="1443"/>
      <c r="G5" s="1443"/>
      <c r="H5" s="1443"/>
      <c r="I5" s="1443"/>
      <c r="J5" s="1443"/>
    </row>
    <row r="6" spans="1:10" ht="12.75" customHeight="1">
      <c r="A6" s="1444" t="s">
        <v>727</v>
      </c>
      <c r="B6" s="1442"/>
      <c r="C6" s="1443"/>
      <c r="D6" s="1443"/>
      <c r="E6" s="1443"/>
      <c r="F6" s="1443"/>
      <c r="G6" s="1443"/>
      <c r="H6" s="1443"/>
      <c r="I6" s="1443"/>
      <c r="J6" s="1443"/>
    </row>
    <row r="7" spans="1:10" ht="12.75" customHeight="1">
      <c r="A7" s="1796" t="s">
        <v>728</v>
      </c>
      <c r="B7" s="1796"/>
      <c r="C7" s="1796"/>
      <c r="D7" s="1796"/>
      <c r="E7" s="1796"/>
      <c r="F7" s="1796"/>
      <c r="G7" s="1796"/>
      <c r="H7" s="1796"/>
      <c r="I7" s="1796"/>
      <c r="J7" s="1796"/>
    </row>
    <row r="8" spans="1:10" ht="30.75" customHeight="1">
      <c r="A8" s="1796"/>
      <c r="B8" s="1796"/>
      <c r="C8" s="1796"/>
      <c r="D8" s="1796"/>
      <c r="E8" s="1796"/>
      <c r="F8" s="1796"/>
      <c r="G8" s="1796"/>
      <c r="H8" s="1796"/>
      <c r="I8" s="1796"/>
      <c r="J8" s="1796"/>
    </row>
    <row r="9" spans="1:10" ht="12.75" customHeight="1">
      <c r="A9" s="1444" t="s">
        <v>729</v>
      </c>
      <c r="B9" s="1445"/>
      <c r="C9" s="1443"/>
      <c r="D9" s="1443"/>
      <c r="E9" s="1443"/>
      <c r="F9" s="1443"/>
      <c r="G9" s="1443"/>
      <c r="H9" s="1443"/>
      <c r="I9" s="1443"/>
      <c r="J9" s="1443"/>
    </row>
    <row r="10" spans="1:10" ht="12.75" customHeight="1">
      <c r="A10" s="1441" t="s">
        <v>730</v>
      </c>
      <c r="C10" s="1443"/>
      <c r="D10" s="1443"/>
      <c r="E10" s="1443"/>
      <c r="F10" s="1443"/>
      <c r="G10" s="1443"/>
      <c r="H10" s="1443"/>
      <c r="I10" s="1443"/>
      <c r="J10" s="1443"/>
    </row>
    <row r="11" spans="1:10" ht="26.25" customHeight="1">
      <c r="A11" s="1797" t="s">
        <v>731</v>
      </c>
      <c r="B11" s="1797"/>
      <c r="C11" s="1797"/>
      <c r="D11" s="1797"/>
      <c r="E11" s="1797"/>
      <c r="F11" s="1797"/>
      <c r="G11" s="1797"/>
      <c r="H11" s="1797"/>
      <c r="I11" s="1797"/>
      <c r="J11" s="1797"/>
    </row>
    <row r="12" spans="1:10" customFormat="1" ht="12.75" customHeight="1"/>
    <row r="13" spans="1:10" ht="12.75" customHeight="1">
      <c r="J13" s="1446" t="s">
        <v>732</v>
      </c>
    </row>
    <row r="14" spans="1:10" s="1445" customFormat="1" ht="21" customHeight="1">
      <c r="A14" s="1447"/>
      <c r="B14" s="1448"/>
      <c r="C14" s="1798" t="s">
        <v>733</v>
      </c>
      <c r="D14" s="1798" t="s">
        <v>734</v>
      </c>
      <c r="E14" s="1798" t="s">
        <v>735</v>
      </c>
      <c r="F14" s="1800" t="s">
        <v>736</v>
      </c>
      <c r="G14" s="1800" t="s">
        <v>737</v>
      </c>
      <c r="H14" s="1800" t="s">
        <v>738</v>
      </c>
      <c r="I14" s="1801" t="s">
        <v>739</v>
      </c>
      <c r="J14" s="1801" t="s">
        <v>740</v>
      </c>
    </row>
    <row r="15" spans="1:10" s="1445" customFormat="1" ht="21" customHeight="1">
      <c r="A15" s="1449"/>
      <c r="B15" s="1450"/>
      <c r="C15" s="1799"/>
      <c r="D15" s="1799"/>
      <c r="E15" s="1799"/>
      <c r="F15" s="1799"/>
      <c r="G15" s="1799"/>
      <c r="H15" s="1799"/>
      <c r="I15" s="1802"/>
      <c r="J15" s="1802"/>
    </row>
    <row r="16" spans="1:10" ht="18" customHeight="1">
      <c r="A16" s="1451" t="s">
        <v>741</v>
      </c>
      <c r="C16" s="1452">
        <v>3.6597656187254004</v>
      </c>
      <c r="D16" s="1452">
        <v>0</v>
      </c>
      <c r="E16" s="1452">
        <v>0</v>
      </c>
      <c r="F16" s="1452">
        <v>29.271436511951315</v>
      </c>
      <c r="G16" s="1452">
        <v>31.433394682385</v>
      </c>
      <c r="H16" s="1452">
        <v>10.840792199970206</v>
      </c>
      <c r="I16" s="1453">
        <v>75.205389013031919</v>
      </c>
      <c r="J16" s="1454">
        <v>74.136184045858514</v>
      </c>
    </row>
    <row r="17" spans="1:10" ht="18" customHeight="1">
      <c r="A17" s="1451" t="s">
        <v>742</v>
      </c>
      <c r="C17" s="1455">
        <v>17.92382527294</v>
      </c>
      <c r="D17" s="1455">
        <v>3.0955465780000005E-3</v>
      </c>
      <c r="E17" s="1455">
        <v>0</v>
      </c>
      <c r="F17" s="1455">
        <v>27.0273860254959</v>
      </c>
      <c r="G17" s="1455">
        <v>4.5938936277</v>
      </c>
      <c r="H17" s="1455">
        <v>7.3559841188399968</v>
      </c>
      <c r="I17" s="1456">
        <v>56.904184591553893</v>
      </c>
      <c r="J17" s="1457">
        <v>63.099040041827507</v>
      </c>
    </row>
    <row r="18" spans="1:10" ht="18" customHeight="1">
      <c r="A18" s="1451" t="s">
        <v>743</v>
      </c>
      <c r="C18" s="1455">
        <v>10.485271051</v>
      </c>
      <c r="D18" s="1455">
        <v>0.1545010476682</v>
      </c>
      <c r="E18" s="1455">
        <v>0</v>
      </c>
      <c r="F18" s="1455">
        <v>20.15302896751389</v>
      </c>
      <c r="G18" s="1455">
        <v>2.7908039769220006</v>
      </c>
      <c r="H18" s="1455">
        <v>30.119197894785593</v>
      </c>
      <c r="I18" s="1456">
        <v>63.702802937889679</v>
      </c>
      <c r="J18" s="1457">
        <v>63.678213593056775</v>
      </c>
    </row>
    <row r="19" spans="1:10" ht="18" customHeight="1">
      <c r="A19" s="1451" t="s">
        <v>744</v>
      </c>
      <c r="C19" s="1458">
        <v>3.6063652140295992</v>
      </c>
      <c r="D19" s="1458">
        <v>0</v>
      </c>
      <c r="E19" s="1458">
        <v>0</v>
      </c>
      <c r="F19" s="1458">
        <v>38.979983455425597</v>
      </c>
      <c r="G19" s="1458">
        <v>2.4571964463984002</v>
      </c>
      <c r="H19" s="1458">
        <v>4.5</v>
      </c>
      <c r="I19" s="1459">
        <v>49.493078511826397</v>
      </c>
      <c r="J19" s="1460">
        <v>48.959599936981419</v>
      </c>
    </row>
    <row r="20" spans="1:10" ht="18" customHeight="1">
      <c r="A20" s="1451"/>
      <c r="B20" s="19" t="s">
        <v>745</v>
      </c>
      <c r="C20" s="1461">
        <v>3.2575532390295989</v>
      </c>
      <c r="D20" s="1461">
        <v>0</v>
      </c>
      <c r="E20" s="1461">
        <v>0</v>
      </c>
      <c r="F20" s="1461">
        <v>34.884079659906995</v>
      </c>
      <c r="G20" s="1461">
        <v>2.0618357342368001</v>
      </c>
      <c r="H20" s="1461">
        <v>3.3808580135168023</v>
      </c>
      <c r="I20" s="1462">
        <v>43.584326646690201</v>
      </c>
      <c r="J20" s="1463">
        <v>43.570365165648624</v>
      </c>
    </row>
    <row r="21" spans="1:10" ht="18" customHeight="1">
      <c r="A21" s="1451"/>
      <c r="B21" s="1464" t="s">
        <v>746</v>
      </c>
      <c r="C21" s="1461">
        <v>0.348811975</v>
      </c>
      <c r="D21" s="1461">
        <v>0</v>
      </c>
      <c r="E21" s="1461">
        <v>0</v>
      </c>
      <c r="F21" s="1461">
        <v>4.0959037955186011</v>
      </c>
      <c r="G21" s="1461">
        <v>0.39536071216160007</v>
      </c>
      <c r="H21" s="1461">
        <v>1.068675382456</v>
      </c>
      <c r="I21" s="1462">
        <v>5.9087518651362014</v>
      </c>
      <c r="J21" s="1463">
        <v>5.3892347713328004</v>
      </c>
    </row>
    <row r="22" spans="1:10" ht="18" customHeight="1">
      <c r="A22" s="1451" t="s">
        <v>747</v>
      </c>
      <c r="C22" s="1455">
        <v>1.1491711520000001</v>
      </c>
      <c r="D22" s="1455">
        <v>0.30493100052009997</v>
      </c>
      <c r="E22" s="1455">
        <v>0.35524162772999995</v>
      </c>
      <c r="F22" s="1455">
        <v>6.0745603497536029</v>
      </c>
      <c r="G22" s="1455">
        <v>2.0356963017638998</v>
      </c>
      <c r="H22" s="1455">
        <v>16.9057289323299</v>
      </c>
      <c r="I22" s="1456">
        <v>26.825329364097502</v>
      </c>
      <c r="J22" s="1457">
        <v>68.240090200257512</v>
      </c>
    </row>
    <row r="23" spans="1:10" ht="18" customHeight="1">
      <c r="A23" s="1451" t="s">
        <v>748</v>
      </c>
      <c r="C23" s="1455">
        <v>0.87302499999999994</v>
      </c>
      <c r="D23" s="1455">
        <v>0</v>
      </c>
      <c r="E23" s="1455">
        <v>0</v>
      </c>
      <c r="F23" s="1455">
        <v>0.2601103040328</v>
      </c>
      <c r="G23" s="1455">
        <v>6.9136894400000041E-3</v>
      </c>
      <c r="H23" s="1455">
        <v>0.15031379955999999</v>
      </c>
      <c r="I23" s="1456">
        <v>1.2903627930327999</v>
      </c>
      <c r="J23" s="1457">
        <v>0.78276052303279997</v>
      </c>
    </row>
    <row r="24" spans="1:10" ht="18" customHeight="1">
      <c r="A24" s="1451" t="s">
        <v>749</v>
      </c>
      <c r="C24" s="1455">
        <v>0</v>
      </c>
      <c r="D24" s="1455">
        <v>0</v>
      </c>
      <c r="E24" s="1455">
        <v>0</v>
      </c>
      <c r="F24" s="1455">
        <v>3.7715839999999998</v>
      </c>
      <c r="G24" s="1455">
        <v>3.4974891779999999</v>
      </c>
      <c r="H24" s="1455">
        <v>7.7509747729799994</v>
      </c>
      <c r="I24" s="1456">
        <v>15.02004795098</v>
      </c>
      <c r="J24" s="1457">
        <v>15.00827226198</v>
      </c>
    </row>
    <row r="25" spans="1:10" ht="18" customHeight="1">
      <c r="A25" s="1451" t="s">
        <v>750</v>
      </c>
      <c r="C25" s="1455">
        <v>10.458087921819999</v>
      </c>
      <c r="D25" s="1455">
        <v>3.6984771200000003E-3</v>
      </c>
      <c r="E25" s="1455">
        <v>0</v>
      </c>
      <c r="F25" s="1455">
        <v>22.771111376159986</v>
      </c>
      <c r="G25" s="1455">
        <v>2.1816549237142007</v>
      </c>
      <c r="H25" s="1455">
        <v>3.8806556751654009</v>
      </c>
      <c r="I25" s="1456">
        <v>39.295208373979584</v>
      </c>
      <c r="J25" s="1457">
        <v>32.498182753282336</v>
      </c>
    </row>
    <row r="26" spans="1:10" ht="18" customHeight="1">
      <c r="A26" s="1451" t="s">
        <v>751</v>
      </c>
      <c r="C26" s="1455">
        <v>16.822234872000003</v>
      </c>
      <c r="D26" s="1455">
        <v>6.2071119999999999E-3</v>
      </c>
      <c r="E26" s="1455">
        <v>1.8136843999999999E-2</v>
      </c>
      <c r="F26" s="1455">
        <v>40.72274855176083</v>
      </c>
      <c r="G26" s="1455">
        <v>13.2239126639576</v>
      </c>
      <c r="H26" s="1455">
        <v>50.506052563079635</v>
      </c>
      <c r="I26" s="1456">
        <v>121.29929260679805</v>
      </c>
      <c r="J26" s="1457">
        <v>126.54407084841121</v>
      </c>
    </row>
    <row r="27" spans="1:10" ht="18" customHeight="1">
      <c r="A27" s="1465" t="s">
        <v>752</v>
      </c>
      <c r="B27" s="1466"/>
      <c r="C27" s="1467">
        <v>0</v>
      </c>
      <c r="D27" s="1467">
        <v>0</v>
      </c>
      <c r="E27" s="1467">
        <v>0</v>
      </c>
      <c r="F27" s="1467">
        <v>8.4875018191999992E-3</v>
      </c>
      <c r="G27" s="1467">
        <v>0</v>
      </c>
      <c r="H27" s="1467">
        <v>7.3264800000000007E-3</v>
      </c>
      <c r="I27" s="1468">
        <v>1.5813981819199997E-2</v>
      </c>
      <c r="J27" s="1469">
        <v>12.265266388975201</v>
      </c>
    </row>
    <row r="28" spans="1:10" ht="20.25" customHeight="1">
      <c r="A28" s="1470" t="s">
        <v>753</v>
      </c>
      <c r="B28" s="1471"/>
      <c r="C28" s="1472">
        <v>64.977746102514999</v>
      </c>
      <c r="D28" s="1472">
        <v>0.47243318388629996</v>
      </c>
      <c r="E28" s="1472">
        <v>0.37337847172999994</v>
      </c>
      <c r="F28" s="1472">
        <v>189.04043704391313</v>
      </c>
      <c r="G28" s="1472">
        <v>62.220955490281099</v>
      </c>
      <c r="H28" s="1472">
        <v>131.96655983268354</v>
      </c>
      <c r="I28" s="1473">
        <v>449.05151012500903</v>
      </c>
      <c r="J28" s="1474">
        <v>505.21168059366329</v>
      </c>
    </row>
    <row r="29" spans="1:10" ht="12.75" customHeight="1">
      <c r="A29" s="1475"/>
      <c r="B29" s="1475"/>
      <c r="C29" s="1476"/>
      <c r="D29" s="1476"/>
      <c r="E29" s="1476"/>
      <c r="F29" s="1476"/>
      <c r="G29" s="1476"/>
      <c r="H29" s="1476"/>
      <c r="I29" s="1476"/>
      <c r="J29" s="1476"/>
    </row>
    <row r="30" spans="1:10" ht="18.75" customHeight="1">
      <c r="A30" s="1438" t="s">
        <v>754</v>
      </c>
    </row>
    <row r="31" spans="1:10" ht="15" customHeight="1"/>
    <row r="32" spans="1:10" ht="18" customHeight="1">
      <c r="A32" s="1803" t="s">
        <v>767</v>
      </c>
      <c r="B32" s="1803"/>
      <c r="C32" s="1803"/>
      <c r="D32" s="1803"/>
      <c r="E32" s="1803"/>
      <c r="F32" s="1803"/>
      <c r="G32" s="1803"/>
      <c r="H32" s="1803"/>
      <c r="I32" s="1803"/>
      <c r="J32" s="1803"/>
    </row>
    <row r="33" spans="1:10" ht="12.75" customHeight="1">
      <c r="A33" s="1477"/>
    </row>
    <row r="34" spans="1:10" ht="12.75" customHeight="1">
      <c r="J34" s="1446" t="s">
        <v>732</v>
      </c>
    </row>
    <row r="35" spans="1:10" s="1445" customFormat="1" ht="21" customHeight="1">
      <c r="A35" s="1447"/>
      <c r="B35" s="1448"/>
      <c r="C35" s="1798" t="s">
        <v>733</v>
      </c>
      <c r="D35" s="1798" t="s">
        <v>734</v>
      </c>
      <c r="E35" s="1798" t="s">
        <v>735</v>
      </c>
      <c r="F35" s="1800" t="s">
        <v>736</v>
      </c>
      <c r="G35" s="1800" t="s">
        <v>737</v>
      </c>
      <c r="H35" s="1800" t="s">
        <v>738</v>
      </c>
      <c r="I35" s="1801" t="s">
        <v>739</v>
      </c>
      <c r="J35" s="1801" t="s">
        <v>740</v>
      </c>
    </row>
    <row r="36" spans="1:10" s="1445" customFormat="1" ht="21" customHeight="1">
      <c r="A36" s="1449"/>
      <c r="B36" s="1450"/>
      <c r="C36" s="1799"/>
      <c r="D36" s="1799"/>
      <c r="E36" s="1799"/>
      <c r="F36" s="1799"/>
      <c r="G36" s="1799"/>
      <c r="H36" s="1799"/>
      <c r="I36" s="1802"/>
      <c r="J36" s="1802"/>
    </row>
    <row r="37" spans="1:10" ht="18" customHeight="1">
      <c r="A37" s="1451" t="s">
        <v>741</v>
      </c>
      <c r="C37" s="1478">
        <v>36.750520331632003</v>
      </c>
      <c r="D37" s="1478">
        <v>0</v>
      </c>
      <c r="E37" s="1478">
        <v>0</v>
      </c>
      <c r="F37" s="1478">
        <v>288.69585598711359</v>
      </c>
      <c r="G37" s="1478">
        <v>296.29135629644003</v>
      </c>
      <c r="H37" s="1478">
        <v>111.73285809828003</v>
      </c>
      <c r="I37" s="1479">
        <v>733.47059071346553</v>
      </c>
      <c r="J37" s="1479">
        <v>723.41062147998571</v>
      </c>
    </row>
    <row r="38" spans="1:10" ht="18" customHeight="1">
      <c r="A38" s="1451" t="s">
        <v>742</v>
      </c>
      <c r="C38" s="1478">
        <v>195.0257014032</v>
      </c>
      <c r="D38" s="1478">
        <v>3.9241426183999999E-2</v>
      </c>
      <c r="E38" s="1478">
        <v>0</v>
      </c>
      <c r="F38" s="1478">
        <v>256.48837390747013</v>
      </c>
      <c r="G38" s="1478">
        <v>46.683108365072002</v>
      </c>
      <c r="H38" s="1478">
        <v>87.290923796579918</v>
      </c>
      <c r="I38" s="1480">
        <v>585.52734889850603</v>
      </c>
      <c r="J38" s="1480">
        <v>660.83542458011607</v>
      </c>
    </row>
    <row r="39" spans="1:10" ht="18" customHeight="1">
      <c r="A39" s="1451" t="s">
        <v>743</v>
      </c>
      <c r="C39" s="1478">
        <v>73.882143540000001</v>
      </c>
      <c r="D39" s="1478">
        <v>1.5843358530439999</v>
      </c>
      <c r="E39" s="1478">
        <v>0</v>
      </c>
      <c r="F39" s="1478">
        <v>117.72692612430895</v>
      </c>
      <c r="G39" s="1478">
        <v>42.318764187462008</v>
      </c>
      <c r="H39" s="1478">
        <v>229.78197455102588</v>
      </c>
      <c r="I39" s="1480">
        <v>465.29414425584082</v>
      </c>
      <c r="J39" s="1480">
        <v>465.29414425584082</v>
      </c>
    </row>
    <row r="40" spans="1:10" ht="18" customHeight="1">
      <c r="A40" s="1451" t="s">
        <v>744</v>
      </c>
      <c r="C40" s="1478">
        <f>C41+C42</f>
        <v>48.268831435228009</v>
      </c>
      <c r="D40" s="1478">
        <f t="shared" ref="D40:J40" si="0">D41+D42</f>
        <v>0</v>
      </c>
      <c r="E40" s="1478">
        <f t="shared" si="0"/>
        <v>1.33011E-3</v>
      </c>
      <c r="F40" s="1478">
        <f t="shared" si="0"/>
        <v>381.93400742036971</v>
      </c>
      <c r="G40" s="1478">
        <f t="shared" si="0"/>
        <v>42.810886308711005</v>
      </c>
      <c r="H40" s="1478">
        <f t="shared" si="0"/>
        <v>42.657776333680005</v>
      </c>
      <c r="I40" s="1480">
        <f t="shared" si="0"/>
        <v>515.67283160798877</v>
      </c>
      <c r="J40" s="1480">
        <f t="shared" si="0"/>
        <v>507.10569188280164</v>
      </c>
    </row>
    <row r="41" spans="1:10" ht="18" customHeight="1">
      <c r="A41" s="1451"/>
      <c r="B41" s="19" t="s">
        <v>745</v>
      </c>
      <c r="C41" s="1481">
        <v>44.324723236028007</v>
      </c>
      <c r="D41" s="1481">
        <v>0</v>
      </c>
      <c r="E41" s="1481">
        <v>1.33011E-3</v>
      </c>
      <c r="F41" s="1481">
        <v>350.15309672449973</v>
      </c>
      <c r="G41" s="1481">
        <v>38.672531825511008</v>
      </c>
      <c r="H41" s="1481">
        <v>31.749887965272013</v>
      </c>
      <c r="I41" s="1482">
        <v>464.90156986131075</v>
      </c>
      <c r="J41" s="1482">
        <v>463.66502179485167</v>
      </c>
    </row>
    <row r="42" spans="1:10" ht="18" customHeight="1">
      <c r="A42" s="1451"/>
      <c r="B42" s="1464" t="s">
        <v>746</v>
      </c>
      <c r="C42" s="1481">
        <v>3.9441081992</v>
      </c>
      <c r="D42" s="1481">
        <v>0</v>
      </c>
      <c r="E42" s="1481">
        <v>0</v>
      </c>
      <c r="F42" s="1481">
        <v>31.780910695869988</v>
      </c>
      <c r="G42" s="1481">
        <v>4.1383544831999997</v>
      </c>
      <c r="H42" s="1481">
        <v>10.907888368407995</v>
      </c>
      <c r="I42" s="1482">
        <v>50.771261746677979</v>
      </c>
      <c r="J42" s="1482">
        <v>43.440670087949982</v>
      </c>
    </row>
    <row r="43" spans="1:10" ht="18" customHeight="1">
      <c r="A43" s="1451" t="s">
        <v>747</v>
      </c>
      <c r="C43" s="1478">
        <v>14.447858419999999</v>
      </c>
      <c r="D43" s="1478">
        <v>2.8077629770149999</v>
      </c>
      <c r="E43" s="1478">
        <v>3.2958599354999993</v>
      </c>
      <c r="F43" s="1478">
        <v>59.588671685663023</v>
      </c>
      <c r="G43" s="1478">
        <v>17.693530326834999</v>
      </c>
      <c r="H43" s="1478">
        <v>167.26478897540002</v>
      </c>
      <c r="I43" s="1480">
        <v>265.09847232041301</v>
      </c>
      <c r="J43" s="1480">
        <v>676.45322805757314</v>
      </c>
    </row>
    <row r="44" spans="1:10" ht="18" customHeight="1">
      <c r="A44" s="1451" t="s">
        <v>748</v>
      </c>
      <c r="C44" s="1478">
        <v>4.5099364</v>
      </c>
      <c r="D44" s="1478">
        <v>0</v>
      </c>
      <c r="E44" s="1478">
        <v>0</v>
      </c>
      <c r="F44" s="1478">
        <v>2.6880014967120003</v>
      </c>
      <c r="G44" s="1478">
        <v>9.0622576800000021E-2</v>
      </c>
      <c r="H44" s="1478">
        <v>1.5014148907999998</v>
      </c>
      <c r="I44" s="1480">
        <v>8.7899753643120011</v>
      </c>
      <c r="J44" s="1480">
        <v>5.0437105643120006</v>
      </c>
    </row>
    <row r="45" spans="1:10" ht="18" customHeight="1">
      <c r="A45" s="1451" t="s">
        <v>749</v>
      </c>
      <c r="C45" s="1478">
        <v>0</v>
      </c>
      <c r="D45" s="1478">
        <v>0</v>
      </c>
      <c r="E45" s="1478">
        <v>0</v>
      </c>
      <c r="F45" s="1478">
        <v>44.015500000000003</v>
      </c>
      <c r="G45" s="1478">
        <v>27.988975159999999</v>
      </c>
      <c r="H45" s="1478">
        <v>77.265046749999996</v>
      </c>
      <c r="I45" s="1480">
        <v>149.26952191000001</v>
      </c>
      <c r="J45" s="1480">
        <v>149.12950149</v>
      </c>
    </row>
    <row r="46" spans="1:10" ht="18" customHeight="1">
      <c r="A46" s="1451" t="s">
        <v>750</v>
      </c>
      <c r="C46" s="1478">
        <v>96.883102566585009</v>
      </c>
      <c r="D46" s="1478">
        <v>4.4061564800000001E-2</v>
      </c>
      <c r="E46" s="1478">
        <v>0</v>
      </c>
      <c r="F46" s="1478">
        <v>242.55307737950787</v>
      </c>
      <c r="G46" s="1478">
        <v>10.830497975215998</v>
      </c>
      <c r="H46" s="1478">
        <v>37.204770644832003</v>
      </c>
      <c r="I46" s="1480">
        <v>387.51551013094087</v>
      </c>
      <c r="J46" s="1480">
        <v>336.91570656561674</v>
      </c>
    </row>
    <row r="47" spans="1:10" ht="18" customHeight="1">
      <c r="A47" s="1451" t="s">
        <v>751</v>
      </c>
      <c r="C47" s="1478">
        <v>172.41576836159999</v>
      </c>
      <c r="D47" s="1478">
        <v>2.213091E-2</v>
      </c>
      <c r="E47" s="1478">
        <v>2.9047893</v>
      </c>
      <c r="F47" s="1478">
        <v>431.89677375420183</v>
      </c>
      <c r="G47" s="1478">
        <v>121.959908512968</v>
      </c>
      <c r="H47" s="1478">
        <v>495.17817299961274</v>
      </c>
      <c r="I47" s="1480">
        <v>1224.3775438383825</v>
      </c>
      <c r="J47" s="1480">
        <v>1369.9789837106416</v>
      </c>
    </row>
    <row r="48" spans="1:10" ht="18" customHeight="1">
      <c r="A48" s="1465" t="s">
        <v>752</v>
      </c>
      <c r="B48" s="1466"/>
      <c r="C48" s="1478">
        <v>0</v>
      </c>
      <c r="D48" s="1478">
        <v>0</v>
      </c>
      <c r="E48" s="1478">
        <v>0</v>
      </c>
      <c r="F48" s="1478">
        <v>8.4875018191999996E-2</v>
      </c>
      <c r="G48" s="1478">
        <v>0</v>
      </c>
      <c r="H48" s="1478">
        <v>7.3264800000000005E-2</v>
      </c>
      <c r="I48" s="1480">
        <v>0.15813981819199999</v>
      </c>
      <c r="J48" s="1480">
        <v>122.65266388975201</v>
      </c>
    </row>
    <row r="49" spans="1:10" ht="20.25" customHeight="1">
      <c r="A49" s="1470" t="s">
        <v>753</v>
      </c>
      <c r="B49" s="1471"/>
      <c r="C49" s="1483">
        <v>642.18386245824502</v>
      </c>
      <c r="D49" s="1483">
        <v>4.4975327310429991</v>
      </c>
      <c r="E49" s="1483">
        <v>6.2019793454999999</v>
      </c>
      <c r="F49" s="1483">
        <f>SUM(F37:F40)+SUM(F43:F48)</f>
        <v>1825.6720627735392</v>
      </c>
      <c r="G49" s="1483">
        <f t="shared" ref="G49:J49" si="1">SUM(G37:G40)+SUM(G43:G48)</f>
        <v>606.66764970950408</v>
      </c>
      <c r="H49" s="1483">
        <f t="shared" si="1"/>
        <v>1249.9509918402105</v>
      </c>
      <c r="I49" s="1484">
        <f t="shared" si="1"/>
        <v>4335.1740788580419</v>
      </c>
      <c r="J49" s="1484">
        <f t="shared" si="1"/>
        <v>5016.8196764766399</v>
      </c>
    </row>
    <row r="50" spans="1:10" ht="12.75" customHeight="1">
      <c r="A50" s="1485"/>
      <c r="B50" s="1485"/>
      <c r="C50" s="1486"/>
      <c r="D50" s="1486"/>
      <c r="E50" s="1486"/>
      <c r="F50" s="1486"/>
      <c r="G50" s="1486"/>
      <c r="H50" s="1486"/>
      <c r="I50" s="1486"/>
      <c r="J50" s="1486"/>
    </row>
    <row r="51" spans="1:10" ht="18.75" customHeight="1">
      <c r="A51" s="1445"/>
      <c r="B51" s="1445"/>
      <c r="C51" s="1487"/>
      <c r="D51" s="1487"/>
      <c r="E51" s="1487"/>
      <c r="F51" s="1487"/>
      <c r="G51" s="1487"/>
      <c r="H51" s="1487"/>
      <c r="I51" s="1488"/>
      <c r="J51" s="1487"/>
    </row>
    <row r="52" spans="1:10" ht="18.75" customHeight="1">
      <c r="A52" s="1489"/>
      <c r="B52" s="1489"/>
      <c r="C52" s="1490"/>
      <c r="D52" s="1490"/>
      <c r="E52" s="1490"/>
      <c r="F52" s="1490"/>
      <c r="G52" s="1490"/>
      <c r="H52" s="1490"/>
      <c r="I52" s="1491"/>
      <c r="J52" s="1490"/>
    </row>
    <row r="55" spans="1:10" ht="21" customHeight="1">
      <c r="A55" s="1445"/>
      <c r="B55" s="1445"/>
      <c r="C55" s="1806"/>
      <c r="D55" s="1806"/>
      <c r="E55" s="1806"/>
      <c r="F55" s="1804"/>
      <c r="G55" s="1804"/>
      <c r="H55" s="1804"/>
      <c r="I55" s="1804"/>
      <c r="J55" s="1804"/>
    </row>
    <row r="56" spans="1:10" ht="21" customHeight="1">
      <c r="A56" s="1485"/>
      <c r="B56" s="1485"/>
      <c r="C56" s="1806"/>
      <c r="D56" s="1806"/>
      <c r="E56" s="1806"/>
      <c r="F56" s="1804"/>
      <c r="G56" s="1804"/>
      <c r="H56" s="1804"/>
      <c r="I56" s="1805"/>
      <c r="J56" s="1805"/>
    </row>
    <row r="57" spans="1:10" ht="18" customHeight="1">
      <c r="A57" s="1445"/>
      <c r="B57" s="1445"/>
      <c r="C57" s="1488"/>
      <c r="D57" s="1488"/>
      <c r="E57" s="1488"/>
      <c r="F57" s="1488"/>
      <c r="G57" s="1488"/>
      <c r="H57" s="1488"/>
      <c r="I57" s="1488"/>
      <c r="J57" s="1488"/>
    </row>
    <row r="58" spans="1:10" ht="18" customHeight="1">
      <c r="A58" s="1445"/>
      <c r="B58" s="1445"/>
      <c r="C58" s="1488"/>
      <c r="D58" s="1488"/>
      <c r="E58" s="1488"/>
      <c r="F58" s="1488"/>
      <c r="G58" s="1488"/>
      <c r="H58" s="1488"/>
      <c r="I58" s="1488"/>
      <c r="J58" s="1488"/>
    </row>
    <row r="59" spans="1:10" ht="18" customHeight="1">
      <c r="A59" s="1445"/>
      <c r="B59" s="1445"/>
      <c r="C59" s="1488"/>
      <c r="D59" s="1488"/>
      <c r="E59" s="1488"/>
      <c r="F59" s="1488"/>
      <c r="G59" s="1488"/>
      <c r="H59" s="1488"/>
      <c r="I59" s="1488"/>
      <c r="J59" s="1488"/>
    </row>
    <row r="60" spans="1:10" ht="18" customHeight="1">
      <c r="A60" s="1445"/>
      <c r="B60" s="1445"/>
      <c r="C60" s="1488"/>
      <c r="D60" s="1488"/>
      <c r="E60" s="1488"/>
      <c r="F60" s="1488"/>
      <c r="G60" s="1488"/>
      <c r="H60" s="1488"/>
      <c r="I60" s="1488"/>
      <c r="J60" s="1488"/>
    </row>
    <row r="61" spans="1:10" ht="18" customHeight="1">
      <c r="A61" s="1445"/>
      <c r="C61" s="1488"/>
      <c r="D61" s="1488"/>
      <c r="E61" s="1488"/>
      <c r="F61" s="1488"/>
      <c r="G61" s="1488"/>
      <c r="H61" s="1488"/>
      <c r="I61" s="1488"/>
      <c r="J61" s="1488"/>
    </row>
    <row r="62" spans="1:10" ht="18" customHeight="1">
      <c r="A62" s="1445"/>
      <c r="B62" s="1492"/>
      <c r="C62" s="1493"/>
      <c r="D62" s="1493"/>
      <c r="E62" s="1493"/>
      <c r="F62" s="1493"/>
      <c r="G62" s="1493"/>
      <c r="H62" s="1493"/>
      <c r="I62" s="1493"/>
      <c r="J62" s="1493"/>
    </row>
    <row r="63" spans="1:10" ht="18" customHeight="1">
      <c r="A63" s="1445"/>
      <c r="B63" s="1492"/>
      <c r="C63" s="1493"/>
      <c r="D63" s="1493"/>
      <c r="E63" s="1493"/>
      <c r="F63" s="1493"/>
      <c r="G63" s="1493"/>
      <c r="H63" s="1493"/>
      <c r="I63" s="1493"/>
      <c r="J63" s="1493"/>
    </row>
    <row r="64" spans="1:10" ht="18" customHeight="1">
      <c r="A64" s="1445"/>
      <c r="B64" s="1445"/>
      <c r="C64" s="1488"/>
      <c r="D64" s="1488"/>
      <c r="E64" s="1488"/>
      <c r="F64" s="1488"/>
      <c r="G64" s="1488"/>
      <c r="H64" s="1488"/>
      <c r="I64" s="1488"/>
      <c r="J64" s="1488"/>
    </row>
    <row r="65" spans="1:10" ht="18" customHeight="1">
      <c r="A65" s="1445"/>
      <c r="B65" s="1445"/>
      <c r="C65" s="1488"/>
      <c r="D65" s="1488"/>
      <c r="E65" s="1488"/>
      <c r="F65" s="1488"/>
      <c r="G65" s="1488"/>
      <c r="H65" s="1488"/>
      <c r="I65" s="1488"/>
      <c r="J65" s="1488"/>
    </row>
    <row r="66" spans="1:10" ht="18" customHeight="1">
      <c r="A66" s="1445"/>
      <c r="B66" s="1445"/>
      <c r="C66" s="1488"/>
      <c r="D66" s="1488"/>
      <c r="E66" s="1488"/>
      <c r="F66" s="1488"/>
      <c r="G66" s="1488"/>
      <c r="H66" s="1488"/>
      <c r="I66" s="1488"/>
      <c r="J66" s="1488"/>
    </row>
    <row r="67" spans="1:10" ht="18" customHeight="1">
      <c r="A67" s="1445"/>
      <c r="B67" s="1445"/>
      <c r="C67" s="1488"/>
      <c r="D67" s="1488"/>
      <c r="E67" s="1488"/>
      <c r="F67" s="1488"/>
      <c r="G67" s="1488"/>
      <c r="H67" s="1488"/>
      <c r="I67" s="1488"/>
      <c r="J67" s="1488"/>
    </row>
    <row r="68" spans="1:10" ht="18" customHeight="1">
      <c r="A68" s="1445"/>
      <c r="B68" s="1445"/>
      <c r="C68" s="1488"/>
      <c r="D68" s="1488"/>
      <c r="E68" s="1488"/>
      <c r="F68" s="1488"/>
      <c r="G68" s="1488"/>
      <c r="H68" s="1488"/>
      <c r="I68" s="1488"/>
      <c r="J68" s="1488"/>
    </row>
    <row r="69" spans="1:10" ht="18" customHeight="1">
      <c r="A69" s="1445"/>
      <c r="B69" s="1445"/>
      <c r="C69" s="1488"/>
      <c r="D69" s="1488"/>
      <c r="E69" s="1488"/>
      <c r="F69" s="1488"/>
      <c r="G69" s="1488"/>
      <c r="H69" s="1488"/>
      <c r="I69" s="1488"/>
      <c r="J69" s="1488"/>
    </row>
    <row r="70" spans="1:10" ht="20.25" customHeight="1">
      <c r="A70" s="1485"/>
      <c r="B70" s="1485"/>
      <c r="C70" s="1488"/>
      <c r="D70" s="1488"/>
      <c r="E70" s="1488"/>
      <c r="F70" s="1488"/>
      <c r="G70" s="1488"/>
      <c r="H70" s="1488"/>
      <c r="I70" s="1488"/>
      <c r="J70" s="1488"/>
    </row>
    <row r="71" spans="1:10" ht="20.25" customHeight="1">
      <c r="A71" s="1441"/>
      <c r="B71" s="1485"/>
      <c r="C71" s="1488"/>
      <c r="D71" s="1488"/>
      <c r="E71" s="1488"/>
      <c r="F71" s="1488"/>
      <c r="G71" s="1488"/>
      <c r="H71" s="1488"/>
      <c r="I71" s="1488"/>
      <c r="J71" s="1488"/>
    </row>
    <row r="72" spans="1:10">
      <c r="C72" s="1494"/>
      <c r="D72" s="1494"/>
      <c r="E72" s="1494"/>
      <c r="F72" s="1494"/>
      <c r="G72" s="1494"/>
      <c r="H72" s="1494"/>
      <c r="I72" s="1494"/>
      <c r="J72" s="1494"/>
    </row>
    <row r="73" spans="1:10">
      <c r="C73" s="1494"/>
      <c r="D73" s="1494"/>
      <c r="E73" s="1494"/>
      <c r="F73" s="1494"/>
      <c r="G73" s="1494"/>
      <c r="H73" s="1494"/>
      <c r="I73" s="1494"/>
      <c r="J73" s="1494"/>
    </row>
    <row r="74" spans="1:10">
      <c r="C74" s="1494"/>
      <c r="D74" s="1494"/>
      <c r="E74" s="1494"/>
      <c r="F74" s="1494"/>
      <c r="G74" s="1494"/>
      <c r="H74" s="1494"/>
      <c r="I74" s="1494"/>
      <c r="J74" s="1494"/>
    </row>
    <row r="75" spans="1:10">
      <c r="C75" s="1494"/>
      <c r="D75" s="1494"/>
      <c r="E75" s="1494"/>
      <c r="F75" s="1494"/>
      <c r="G75" s="1494"/>
      <c r="H75" s="1494"/>
      <c r="I75" s="1494"/>
      <c r="J75" s="1494"/>
    </row>
    <row r="76" spans="1:10">
      <c r="C76" s="1494"/>
      <c r="D76" s="1494"/>
      <c r="E76" s="1494"/>
      <c r="F76" s="1494"/>
      <c r="G76" s="1494"/>
      <c r="H76" s="1494"/>
      <c r="I76" s="1494"/>
      <c r="J76" s="1494"/>
    </row>
    <row r="77" spans="1:10">
      <c r="C77" s="1494"/>
      <c r="D77" s="1494"/>
      <c r="E77" s="1494"/>
      <c r="F77" s="1494"/>
      <c r="G77" s="1494"/>
      <c r="H77" s="1494"/>
      <c r="I77" s="1494"/>
      <c r="J77" s="1494"/>
    </row>
    <row r="78" spans="1:10">
      <c r="C78" s="1494"/>
      <c r="D78" s="1494"/>
      <c r="E78" s="1494"/>
      <c r="F78" s="1494"/>
      <c r="G78" s="1494"/>
      <c r="H78" s="1494"/>
      <c r="I78" s="1494"/>
      <c r="J78" s="1494"/>
    </row>
    <row r="79" spans="1:10">
      <c r="C79" s="1494"/>
      <c r="D79" s="1494"/>
      <c r="E79" s="1494"/>
      <c r="F79" s="1494"/>
      <c r="G79" s="1494"/>
      <c r="H79" s="1494"/>
      <c r="I79" s="1494"/>
      <c r="J79" s="1494"/>
    </row>
    <row r="80" spans="1:10">
      <c r="C80" s="1494"/>
      <c r="D80" s="1494"/>
      <c r="E80" s="1494"/>
      <c r="F80" s="1494"/>
      <c r="G80" s="1494"/>
      <c r="H80" s="1494"/>
      <c r="I80" s="1494"/>
      <c r="J80" s="1494"/>
    </row>
    <row r="81" spans="1:10">
      <c r="C81" s="1494"/>
      <c r="D81" s="1494"/>
      <c r="E81" s="1494"/>
      <c r="F81" s="1494"/>
      <c r="G81" s="1494"/>
      <c r="H81" s="1494"/>
      <c r="I81" s="1494"/>
      <c r="J81" s="1494"/>
    </row>
    <row r="91" spans="1:10">
      <c r="A91" s="1441" t="s">
        <v>755</v>
      </c>
    </row>
    <row r="92" spans="1:10" ht="14.25" customHeight="1">
      <c r="A92" s="1438" t="s">
        <v>756</v>
      </c>
      <c r="B92" s="1438" t="s">
        <v>756</v>
      </c>
      <c r="C92" s="1495">
        <v>15000000</v>
      </c>
      <c r="D92" s="1495">
        <v>0</v>
      </c>
      <c r="E92" s="1495">
        <v>0</v>
      </c>
      <c r="F92" s="1495">
        <v>399000000</v>
      </c>
      <c r="G92" s="1495">
        <v>116000000</v>
      </c>
      <c r="H92" s="1495">
        <v>87000000</v>
      </c>
      <c r="I92" s="1496">
        <v>617000000</v>
      </c>
      <c r="J92" s="1496">
        <v>645000000</v>
      </c>
    </row>
    <row r="93" spans="1:10">
      <c r="A93" s="1438" t="s">
        <v>757</v>
      </c>
      <c r="B93" s="1438" t="s">
        <v>757</v>
      </c>
      <c r="C93" s="1497">
        <v>4000000</v>
      </c>
      <c r="D93" s="1497">
        <v>0</v>
      </c>
      <c r="E93" s="1497">
        <v>0</v>
      </c>
      <c r="F93" s="1497">
        <v>38000000</v>
      </c>
      <c r="G93" s="1497">
        <v>5000000</v>
      </c>
      <c r="H93" s="1497">
        <v>12000000</v>
      </c>
      <c r="I93" s="1498">
        <v>59000000</v>
      </c>
      <c r="J93" s="1498">
        <v>47000000</v>
      </c>
    </row>
    <row r="94" spans="1:10">
      <c r="A94" s="1438" t="s">
        <v>758</v>
      </c>
      <c r="B94" s="1438" t="s">
        <v>758</v>
      </c>
      <c r="C94" s="1497">
        <v>103000000</v>
      </c>
      <c r="D94" s="1497">
        <v>1000000</v>
      </c>
      <c r="E94" s="1497">
        <v>0</v>
      </c>
      <c r="F94" s="1497">
        <v>129000000</v>
      </c>
      <c r="G94" s="1497">
        <v>52000000</v>
      </c>
      <c r="H94" s="1497">
        <v>152000000</v>
      </c>
      <c r="I94" s="1498">
        <v>437000000</v>
      </c>
      <c r="J94" s="1498">
        <v>562000000</v>
      </c>
    </row>
    <row r="95" spans="1:10">
      <c r="A95" s="1438" t="s">
        <v>759</v>
      </c>
      <c r="B95" s="1438" t="s">
        <v>759</v>
      </c>
      <c r="C95" s="1497">
        <v>163000000</v>
      </c>
      <c r="D95" s="1497">
        <v>4000000</v>
      </c>
      <c r="E95" s="1497">
        <v>0</v>
      </c>
      <c r="F95" s="1497">
        <v>158000000</v>
      </c>
      <c r="G95" s="1497">
        <v>7000000</v>
      </c>
      <c r="H95" s="1497">
        <v>17000000</v>
      </c>
      <c r="I95" s="1498">
        <v>349000000</v>
      </c>
      <c r="J95" s="1498">
        <v>241000000</v>
      </c>
    </row>
    <row r="96" spans="1:10">
      <c r="A96" s="1438" t="s">
        <v>760</v>
      </c>
      <c r="B96" s="1438" t="s">
        <v>760</v>
      </c>
      <c r="C96" s="1497">
        <v>105000000</v>
      </c>
      <c r="D96" s="1497">
        <v>3000000</v>
      </c>
      <c r="E96" s="1497">
        <v>4000000</v>
      </c>
      <c r="F96" s="1497">
        <v>307000000</v>
      </c>
      <c r="G96" s="1497">
        <v>44000000</v>
      </c>
      <c r="H96" s="1497">
        <v>13000000</v>
      </c>
      <c r="I96" s="1498">
        <v>476000000</v>
      </c>
      <c r="J96" s="1498">
        <v>502000000</v>
      </c>
    </row>
    <row r="97" spans="1:10">
      <c r="A97" s="1438" t="s">
        <v>761</v>
      </c>
      <c r="B97" s="1438" t="s">
        <v>761</v>
      </c>
      <c r="C97" s="1497">
        <v>14000000</v>
      </c>
      <c r="D97" s="1497">
        <v>0</v>
      </c>
      <c r="E97" s="1497">
        <v>0</v>
      </c>
      <c r="F97" s="1497">
        <v>99000000</v>
      </c>
      <c r="G97" s="1497">
        <v>21000000</v>
      </c>
      <c r="H97" s="1497">
        <v>34000000</v>
      </c>
      <c r="I97" s="1498">
        <v>168000000</v>
      </c>
      <c r="J97" s="1498">
        <v>111000000</v>
      </c>
    </row>
    <row r="98" spans="1:10">
      <c r="A98" s="1438" t="s">
        <v>762</v>
      </c>
      <c r="B98" s="1438" t="s">
        <v>762</v>
      </c>
      <c r="C98" s="1497">
        <v>26000000</v>
      </c>
      <c r="D98" s="1497">
        <v>5000000</v>
      </c>
      <c r="E98" s="1497">
        <v>2000000</v>
      </c>
      <c r="F98" s="1497">
        <v>96000000</v>
      </c>
      <c r="G98" s="1497">
        <v>31000000</v>
      </c>
      <c r="H98" s="1497">
        <v>95000000</v>
      </c>
      <c r="I98" s="1498">
        <v>255000000</v>
      </c>
      <c r="J98" s="1498">
        <v>452000000</v>
      </c>
    </row>
    <row r="99" spans="1:10">
      <c r="A99" s="1438" t="s">
        <v>763</v>
      </c>
      <c r="B99" s="1438" t="s">
        <v>763</v>
      </c>
      <c r="C99" s="1497">
        <v>0</v>
      </c>
      <c r="D99" s="1497">
        <v>0</v>
      </c>
      <c r="E99" s="1497">
        <v>0</v>
      </c>
      <c r="F99" s="1497">
        <v>66000000</v>
      </c>
      <c r="G99" s="1497">
        <v>71000000</v>
      </c>
      <c r="H99" s="1497">
        <v>133000000</v>
      </c>
      <c r="I99" s="1498">
        <v>270000000</v>
      </c>
      <c r="J99" s="1498">
        <v>270000000</v>
      </c>
    </row>
    <row r="100" spans="1:10">
      <c r="A100" s="1438" t="s">
        <v>764</v>
      </c>
      <c r="B100" s="1438" t="s">
        <v>764</v>
      </c>
      <c r="C100" s="1497">
        <v>5000000</v>
      </c>
      <c r="D100" s="1497">
        <v>0</v>
      </c>
      <c r="E100" s="1497">
        <v>0</v>
      </c>
      <c r="F100" s="1497">
        <v>35000000</v>
      </c>
      <c r="G100" s="1497">
        <v>1000000</v>
      </c>
      <c r="H100" s="1497">
        <v>19000000</v>
      </c>
      <c r="I100" s="1498">
        <v>60000000</v>
      </c>
      <c r="J100" s="1498">
        <v>37000000</v>
      </c>
    </row>
    <row r="101" spans="1:10">
      <c r="A101" s="1438" t="s">
        <v>765</v>
      </c>
      <c r="B101" s="1438" t="s">
        <v>765</v>
      </c>
      <c r="C101" s="1497">
        <v>4000000</v>
      </c>
      <c r="D101" s="1497">
        <v>0</v>
      </c>
      <c r="E101" s="1497">
        <v>0</v>
      </c>
      <c r="F101" s="1497">
        <v>214000000</v>
      </c>
      <c r="G101" s="1497">
        <v>49000000</v>
      </c>
      <c r="H101" s="1497">
        <v>3000000</v>
      </c>
      <c r="I101" s="1498">
        <v>270000000</v>
      </c>
      <c r="J101" s="1498">
        <v>273000000</v>
      </c>
    </row>
  </sheetData>
  <mergeCells count="27">
    <mergeCell ref="I55:I56"/>
    <mergeCell ref="J55:J56"/>
    <mergeCell ref="C55:C56"/>
    <mergeCell ref="D55:D56"/>
    <mergeCell ref="E55:E56"/>
    <mergeCell ref="F55:F56"/>
    <mergeCell ref="G55:G56"/>
    <mergeCell ref="H55:H56"/>
    <mergeCell ref="A32:J32"/>
    <mergeCell ref="C35:C36"/>
    <mergeCell ref="D35:D36"/>
    <mergeCell ref="E35:E36"/>
    <mergeCell ref="F35:F36"/>
    <mergeCell ref="G35:G36"/>
    <mergeCell ref="H35:H36"/>
    <mergeCell ref="I35:I36"/>
    <mergeCell ref="J35:J36"/>
    <mergeCell ref="A7:J8"/>
    <mergeCell ref="A11:J11"/>
    <mergeCell ref="C14:C15"/>
    <mergeCell ref="D14:D15"/>
    <mergeCell ref="E14:E15"/>
    <mergeCell ref="F14:F15"/>
    <mergeCell ref="G14:G15"/>
    <mergeCell ref="H14:H15"/>
    <mergeCell ref="I14:I15"/>
    <mergeCell ref="J14:J15"/>
  </mergeCells>
  <phoneticPr fontId="2"/>
  <printOptions horizontalCentered="1"/>
  <pageMargins left="0.70866141732283472" right="0.70866141732283472" top="0.74803149606299213" bottom="0.74803149606299213" header="0" footer="0"/>
  <pageSetup paperSize="9" scale="79" orientation="portrait" horizontalDpi="300" verticalDpi="300" r:id="rId1"/>
  <headerFooter scaleWithDoc="0" alignWithMargins="0"/>
  <ignoredErrors>
    <ignoredError sqref="F49:J49"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6E76A-4FF7-43FE-BF4B-0E0EA07413AF}">
  <dimension ref="A1"/>
  <sheetViews>
    <sheetView workbookViewId="0"/>
  </sheetViews>
  <sheetFormatPr defaultRowHeight="13.5"/>
  <cols>
    <col min="1" max="1" width="16.875" customWidth="1"/>
  </cols>
  <sheetData>
    <row r="1" spans="1:1">
      <c r="A1" s="1435">
        <v>-662</v>
      </c>
    </row>
  </sheetData>
  <phoneticPr fontId="2"/>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46B34-8D53-4F49-8CEA-30ACEC0150C6}">
  <dimension ref="A1:T76"/>
  <sheetViews>
    <sheetView showGridLines="0" view="pageBreakPreview" zoomScale="70" zoomScaleNormal="70" zoomScaleSheetLayoutView="70" workbookViewId="0">
      <pane xSplit="2" ySplit="5" topLeftCell="R6" activePane="bottomRight" state="frozen"/>
      <selection pane="topRight" activeCell="C1" sqref="C1"/>
      <selection pane="bottomLeft" activeCell="A6" sqref="A6"/>
      <selection pane="bottomRight"/>
    </sheetView>
  </sheetViews>
  <sheetFormatPr defaultColWidth="9" defaultRowHeight="14.25"/>
  <cols>
    <col min="1" max="1" width="3.625" style="1" customWidth="1"/>
    <col min="2" max="2" width="105.125" style="1" customWidth="1"/>
    <col min="3" max="7" width="20.625" style="1" customWidth="1"/>
    <col min="8" max="16" width="20.5" style="1" customWidth="1"/>
    <col min="17" max="17" width="2.875" style="1" customWidth="1"/>
    <col min="18" max="18" width="100.625" style="1" customWidth="1"/>
    <col min="19" max="19" width="20.5" style="1" customWidth="1"/>
    <col min="20" max="20" width="20.5" style="1510" customWidth="1"/>
    <col min="21" max="16384" width="9" style="1"/>
  </cols>
  <sheetData>
    <row r="1" spans="1:20" ht="22.5" customHeight="1">
      <c r="A1" s="27" t="s">
        <v>328</v>
      </c>
      <c r="B1" s="22"/>
      <c r="Q1" s="1380" t="s">
        <v>710</v>
      </c>
      <c r="S1" s="1381"/>
    </row>
    <row r="2" spans="1:20" ht="22.5" customHeight="1">
      <c r="A2" s="27"/>
      <c r="B2" s="22"/>
      <c r="C2" s="947"/>
      <c r="D2" s="947"/>
      <c r="E2" s="947"/>
      <c r="F2" s="947"/>
      <c r="G2" s="947"/>
      <c r="H2" s="947"/>
      <c r="I2" s="947"/>
      <c r="J2" s="947"/>
      <c r="K2" s="947"/>
      <c r="L2" s="947"/>
      <c r="N2" s="1057"/>
      <c r="O2" s="1057"/>
      <c r="P2" s="1057" t="s">
        <v>62</v>
      </c>
      <c r="S2" s="180"/>
      <c r="T2" s="1436" t="s">
        <v>711</v>
      </c>
    </row>
    <row r="3" spans="1:20" ht="5.25" customHeight="1">
      <c r="B3" s="15"/>
      <c r="S3" s="1381"/>
      <c r="T3" s="1511"/>
    </row>
    <row r="4" spans="1:20" s="16" customFormat="1" ht="28.5" customHeight="1">
      <c r="B4" s="1571"/>
      <c r="C4" s="1582" t="s">
        <v>35</v>
      </c>
      <c r="D4" s="1582" t="s">
        <v>87</v>
      </c>
      <c r="E4" s="1582" t="s">
        <v>239</v>
      </c>
      <c r="F4" s="1582" t="s">
        <v>485</v>
      </c>
      <c r="G4" s="1582" t="s">
        <v>508</v>
      </c>
      <c r="H4" s="1582" t="s">
        <v>532</v>
      </c>
      <c r="I4" s="1582" t="s">
        <v>535</v>
      </c>
      <c r="J4" s="1580" t="s">
        <v>546</v>
      </c>
      <c r="K4" s="1580" t="s">
        <v>601</v>
      </c>
      <c r="L4" s="1581" t="s">
        <v>605</v>
      </c>
      <c r="M4" s="1580" t="s">
        <v>639</v>
      </c>
      <c r="N4" s="1569" t="s">
        <v>676</v>
      </c>
      <c r="O4" s="1574" t="s">
        <v>681</v>
      </c>
      <c r="P4" s="1565" t="s">
        <v>686</v>
      </c>
      <c r="Q4" s="1382"/>
      <c r="R4" s="1596"/>
      <c r="S4" s="1593" t="s">
        <v>719</v>
      </c>
      <c r="T4" s="1587" t="s">
        <v>718</v>
      </c>
    </row>
    <row r="5" spans="1:20" s="16" customFormat="1" ht="28.5" customHeight="1">
      <c r="B5" s="1572"/>
      <c r="C5" s="1576"/>
      <c r="D5" s="1576"/>
      <c r="E5" s="1576"/>
      <c r="F5" s="1576"/>
      <c r="G5" s="1576"/>
      <c r="H5" s="1576"/>
      <c r="I5" s="1576"/>
      <c r="J5" s="1573"/>
      <c r="K5" s="1583"/>
      <c r="L5" s="1584"/>
      <c r="M5" s="1583"/>
      <c r="N5" s="1570"/>
      <c r="O5" s="1592"/>
      <c r="P5" s="1566"/>
      <c r="Q5" s="1383"/>
      <c r="R5" s="1597"/>
      <c r="S5" s="1594"/>
      <c r="T5" s="1588"/>
    </row>
    <row r="6" spans="1:20" s="17" customFormat="1" ht="21.75" customHeight="1">
      <c r="B6" s="948" t="s">
        <v>90</v>
      </c>
      <c r="C6" s="949"/>
      <c r="D6" s="949"/>
      <c r="E6" s="949"/>
      <c r="F6" s="949"/>
      <c r="G6" s="949"/>
      <c r="H6" s="949"/>
      <c r="I6" s="949"/>
      <c r="J6" s="950"/>
      <c r="K6" s="950"/>
      <c r="L6" s="1086"/>
      <c r="M6" s="950"/>
      <c r="N6" s="400"/>
      <c r="O6" s="1282"/>
      <c r="P6" s="1361"/>
      <c r="Q6" s="1383"/>
      <c r="R6" s="1384" t="s">
        <v>90</v>
      </c>
      <c r="S6" s="1282"/>
      <c r="T6" s="1512"/>
    </row>
    <row r="7" spans="1:20" s="17" customFormat="1" ht="21.75" customHeight="1">
      <c r="B7" s="951" t="s">
        <v>91</v>
      </c>
      <c r="C7" s="952">
        <v>1915992</v>
      </c>
      <c r="D7" s="952">
        <v>1659233</v>
      </c>
      <c r="E7" s="952">
        <v>1714176</v>
      </c>
      <c r="F7" s="952">
        <v>1718165</v>
      </c>
      <c r="G7" s="952">
        <v>1566839</v>
      </c>
      <c r="H7" s="952">
        <v>1463536</v>
      </c>
      <c r="I7" s="952">
        <v>1716670</v>
      </c>
      <c r="J7" s="953">
        <v>1749319</v>
      </c>
      <c r="K7" s="953">
        <v>1651592</v>
      </c>
      <c r="L7" s="1087">
        <v>1512727</v>
      </c>
      <c r="M7" s="953">
        <v>1998218</v>
      </c>
      <c r="N7" s="84">
        <v>2368500</v>
      </c>
      <c r="O7" s="345">
        <v>2299715</v>
      </c>
      <c r="P7" s="126">
        <v>2388732</v>
      </c>
      <c r="Q7" s="1383"/>
      <c r="R7" s="1385" t="s">
        <v>91</v>
      </c>
      <c r="S7" s="345">
        <v>1177097</v>
      </c>
      <c r="T7" s="1513">
        <v>1177427</v>
      </c>
    </row>
    <row r="8" spans="1:20" s="17" customFormat="1" ht="21.75" customHeight="1">
      <c r="B8" s="57" t="s">
        <v>92</v>
      </c>
      <c r="C8" s="954">
        <v>90657</v>
      </c>
      <c r="D8" s="954">
        <v>88517</v>
      </c>
      <c r="E8" s="954">
        <v>88298</v>
      </c>
      <c r="F8" s="954">
        <v>91535</v>
      </c>
      <c r="G8" s="954">
        <v>91233</v>
      </c>
      <c r="H8" s="954">
        <v>91813</v>
      </c>
      <c r="I8" s="954">
        <v>99788</v>
      </c>
      <c r="J8" s="955">
        <v>106870</v>
      </c>
      <c r="K8" s="955">
        <v>103233</v>
      </c>
      <c r="L8" s="1088">
        <v>89758</v>
      </c>
      <c r="M8" s="955">
        <v>102534</v>
      </c>
      <c r="N8" s="346">
        <v>111339</v>
      </c>
      <c r="O8" s="388">
        <v>114933</v>
      </c>
      <c r="P8" s="390">
        <v>120982</v>
      </c>
      <c r="Q8" s="1383"/>
      <c r="R8" s="1386" t="s">
        <v>92</v>
      </c>
      <c r="S8" s="388">
        <v>58127</v>
      </c>
      <c r="T8" s="1514">
        <v>62919</v>
      </c>
    </row>
    <row r="9" spans="1:20" s="17" customFormat="1" ht="21.75" customHeight="1">
      <c r="B9" s="56" t="s">
        <v>93</v>
      </c>
      <c r="C9" s="956">
        <v>2006649</v>
      </c>
      <c r="D9" s="956">
        <v>1747750</v>
      </c>
      <c r="E9" s="956">
        <v>1803104</v>
      </c>
      <c r="F9" s="956">
        <v>1809701</v>
      </c>
      <c r="G9" s="956">
        <v>1658072</v>
      </c>
      <c r="H9" s="956">
        <v>1555349</v>
      </c>
      <c r="I9" s="956">
        <v>1816459</v>
      </c>
      <c r="J9" s="957">
        <v>1856190</v>
      </c>
      <c r="K9" s="957">
        <v>1754825</v>
      </c>
      <c r="L9" s="1089">
        <v>1602485</v>
      </c>
      <c r="M9" s="957">
        <v>2100752</v>
      </c>
      <c r="N9" s="339">
        <v>2479840</v>
      </c>
      <c r="O9" s="340">
        <v>2414649</v>
      </c>
      <c r="P9" s="241">
        <v>2509714</v>
      </c>
      <c r="Q9" s="1383"/>
      <c r="R9" s="1387" t="s">
        <v>93</v>
      </c>
      <c r="S9" s="340">
        <v>1235225</v>
      </c>
      <c r="T9" s="1515">
        <v>1240346</v>
      </c>
    </row>
    <row r="10" spans="1:20" s="17" customFormat="1" ht="21.75" customHeight="1">
      <c r="B10" s="56" t="s">
        <v>26</v>
      </c>
      <c r="C10" s="956">
        <v>-1789582</v>
      </c>
      <c r="D10" s="956">
        <v>-1560504</v>
      </c>
      <c r="E10" s="956">
        <v>-1604882</v>
      </c>
      <c r="F10" s="956">
        <v>-1612013</v>
      </c>
      <c r="G10" s="956">
        <v>-1477333</v>
      </c>
      <c r="H10" s="956">
        <v>-1354664</v>
      </c>
      <c r="I10" s="956">
        <v>-1584078</v>
      </c>
      <c r="J10" s="957">
        <v>-1615233</v>
      </c>
      <c r="K10" s="957">
        <v>-1534330</v>
      </c>
      <c r="L10" s="1089">
        <v>-1414365</v>
      </c>
      <c r="M10" s="957">
        <v>-1829433</v>
      </c>
      <c r="N10" s="339">
        <v>-2142272</v>
      </c>
      <c r="O10" s="340">
        <v>-2088694</v>
      </c>
      <c r="P10" s="241">
        <v>-2162921</v>
      </c>
      <c r="Q10" s="1383"/>
      <c r="R10" s="1387" t="s">
        <v>26</v>
      </c>
      <c r="S10" s="340">
        <v>-1069599</v>
      </c>
      <c r="T10" s="1515">
        <v>-1068737</v>
      </c>
    </row>
    <row r="11" spans="1:20" s="17" customFormat="1" ht="21.75" customHeight="1">
      <c r="B11" s="56" t="s">
        <v>17</v>
      </c>
      <c r="C11" s="956">
        <v>217066</v>
      </c>
      <c r="D11" s="956">
        <v>187245</v>
      </c>
      <c r="E11" s="956">
        <v>198221</v>
      </c>
      <c r="F11" s="956">
        <v>197688</v>
      </c>
      <c r="G11" s="956">
        <v>180739</v>
      </c>
      <c r="H11" s="956">
        <v>200685</v>
      </c>
      <c r="I11" s="956">
        <v>232380</v>
      </c>
      <c r="J11" s="957">
        <v>240956</v>
      </c>
      <c r="K11" s="957">
        <v>220494</v>
      </c>
      <c r="L11" s="1089">
        <v>188120</v>
      </c>
      <c r="M11" s="957">
        <v>271319</v>
      </c>
      <c r="N11" s="339">
        <v>337567</v>
      </c>
      <c r="O11" s="340">
        <v>325955</v>
      </c>
      <c r="P11" s="241">
        <v>346793</v>
      </c>
      <c r="Q11" s="1383"/>
      <c r="R11" s="1387" t="s">
        <v>17</v>
      </c>
      <c r="S11" s="340">
        <v>165625</v>
      </c>
      <c r="T11" s="1515">
        <v>171608</v>
      </c>
    </row>
    <row r="12" spans="1:20" s="14" customFormat="1" ht="21.75" customHeight="1">
      <c r="B12" s="131" t="s">
        <v>27</v>
      </c>
      <c r="C12" s="958">
        <v>-153663</v>
      </c>
      <c r="D12" s="958">
        <v>-151091</v>
      </c>
      <c r="E12" s="958">
        <v>-151628</v>
      </c>
      <c r="F12" s="958">
        <v>-149739</v>
      </c>
      <c r="G12" s="958">
        <v>-154416</v>
      </c>
      <c r="H12" s="958">
        <v>-153038</v>
      </c>
      <c r="I12" s="958">
        <v>-162662</v>
      </c>
      <c r="J12" s="959">
        <v>-173433</v>
      </c>
      <c r="K12" s="959">
        <v>-173243</v>
      </c>
      <c r="L12" s="1090">
        <v>-161080</v>
      </c>
      <c r="M12" s="959">
        <v>-180314</v>
      </c>
      <c r="N12" s="361">
        <v>-222771</v>
      </c>
      <c r="O12" s="342">
        <v>-241464</v>
      </c>
      <c r="P12" s="242">
        <v>-269903</v>
      </c>
      <c r="Q12" s="1383"/>
      <c r="R12" s="1388" t="s">
        <v>27</v>
      </c>
      <c r="S12" s="342">
        <v>-129306</v>
      </c>
      <c r="T12" s="1516">
        <v>-144241</v>
      </c>
    </row>
    <row r="13" spans="1:20" s="17" customFormat="1" ht="21.75" customHeight="1">
      <c r="B13" s="960" t="s">
        <v>94</v>
      </c>
      <c r="C13" s="961">
        <v>-5930</v>
      </c>
      <c r="D13" s="961">
        <v>-10660</v>
      </c>
      <c r="E13" s="961">
        <v>-22898</v>
      </c>
      <c r="F13" s="961">
        <v>-14398</v>
      </c>
      <c r="G13" s="961">
        <v>2919</v>
      </c>
      <c r="H13" s="961">
        <v>3971</v>
      </c>
      <c r="I13" s="961">
        <v>-9878</v>
      </c>
      <c r="J13" s="962">
        <v>2476</v>
      </c>
      <c r="K13" s="962">
        <v>7530</v>
      </c>
      <c r="L13" s="1091">
        <v>-1137</v>
      </c>
      <c r="M13" s="962">
        <v>-13784</v>
      </c>
      <c r="N13" s="647">
        <v>12770</v>
      </c>
      <c r="O13" s="1271">
        <v>3240</v>
      </c>
      <c r="P13" s="1361">
        <v>12306</v>
      </c>
      <c r="Q13" s="1383"/>
      <c r="R13" s="1384" t="s">
        <v>94</v>
      </c>
      <c r="S13" s="1271"/>
      <c r="T13" s="1517"/>
    </row>
    <row r="14" spans="1:20" s="14" customFormat="1" ht="21.75" customHeight="1">
      <c r="B14" s="223" t="s">
        <v>95</v>
      </c>
      <c r="C14" s="963">
        <v>1839</v>
      </c>
      <c r="D14" s="963">
        <v>2209</v>
      </c>
      <c r="E14" s="963">
        <v>6132</v>
      </c>
      <c r="F14" s="963">
        <v>1058</v>
      </c>
      <c r="G14" s="963">
        <v>1498</v>
      </c>
      <c r="H14" s="963">
        <v>4797</v>
      </c>
      <c r="I14" s="963">
        <v>-324</v>
      </c>
      <c r="J14" s="964">
        <v>1764</v>
      </c>
      <c r="K14" s="964">
        <v>10274</v>
      </c>
      <c r="L14" s="1092">
        <v>2860</v>
      </c>
      <c r="M14" s="964">
        <v>6702</v>
      </c>
      <c r="N14" s="95">
        <v>2197</v>
      </c>
      <c r="O14" s="343">
        <v>2077</v>
      </c>
      <c r="P14" s="212">
        <v>-531</v>
      </c>
      <c r="Q14" s="1383"/>
      <c r="R14" s="1385" t="s">
        <v>95</v>
      </c>
      <c r="S14" s="343">
        <v>-66</v>
      </c>
      <c r="T14" s="1513">
        <v>-280</v>
      </c>
    </row>
    <row r="15" spans="1:20" s="14" customFormat="1" ht="21.75" customHeight="1">
      <c r="B15" s="965" t="s">
        <v>195</v>
      </c>
      <c r="C15" s="966">
        <v>-3190</v>
      </c>
      <c r="D15" s="966">
        <v>-11549</v>
      </c>
      <c r="E15" s="966">
        <v>-19461</v>
      </c>
      <c r="F15" s="966">
        <v>-17446</v>
      </c>
      <c r="G15" s="966">
        <v>-24051</v>
      </c>
      <c r="H15" s="966">
        <v>-4618</v>
      </c>
      <c r="I15" s="966">
        <v>-4402</v>
      </c>
      <c r="J15" s="967">
        <v>-509</v>
      </c>
      <c r="K15" s="967">
        <v>-2833</v>
      </c>
      <c r="L15" s="1093">
        <v>-5470</v>
      </c>
      <c r="M15" s="967">
        <v>-2637</v>
      </c>
      <c r="N15" s="82">
        <v>-14338</v>
      </c>
      <c r="O15" s="344">
        <v>-4983</v>
      </c>
      <c r="P15" s="209">
        <v>-918</v>
      </c>
      <c r="Q15" s="1383"/>
      <c r="R15" s="1389" t="s">
        <v>195</v>
      </c>
      <c r="S15" s="1424">
        <v>-84</v>
      </c>
      <c r="T15" s="1518">
        <v>-210</v>
      </c>
    </row>
    <row r="16" spans="1:20" s="14" customFormat="1" ht="21.75" customHeight="1">
      <c r="B16" s="965" t="s">
        <v>649</v>
      </c>
      <c r="C16" s="952">
        <v>957</v>
      </c>
      <c r="D16" s="952">
        <v>2138</v>
      </c>
      <c r="E16" s="952">
        <v>1666</v>
      </c>
      <c r="F16" s="952">
        <v>1758</v>
      </c>
      <c r="G16" s="952">
        <v>12909</v>
      </c>
      <c r="H16" s="952">
        <v>10358</v>
      </c>
      <c r="I16" s="952">
        <v>7517</v>
      </c>
      <c r="J16" s="953">
        <v>8039</v>
      </c>
      <c r="K16" s="953">
        <v>3415</v>
      </c>
      <c r="L16" s="1087">
        <v>3923</v>
      </c>
      <c r="M16" s="953">
        <v>6060</v>
      </c>
      <c r="N16" s="84">
        <v>30776</v>
      </c>
      <c r="O16" s="345">
        <v>8073</v>
      </c>
      <c r="P16" s="126">
        <v>17253</v>
      </c>
      <c r="Q16" s="1383"/>
      <c r="R16" s="1389" t="s">
        <v>712</v>
      </c>
      <c r="S16" s="345">
        <v>7186</v>
      </c>
      <c r="T16" s="1513">
        <v>7345</v>
      </c>
    </row>
    <row r="17" spans="2:20" s="14" customFormat="1" ht="21.75" customHeight="1">
      <c r="B17" s="965" t="s">
        <v>582</v>
      </c>
      <c r="C17" s="952">
        <v>-1728</v>
      </c>
      <c r="D17" s="952">
        <v>-3525</v>
      </c>
      <c r="E17" s="952">
        <v>-2684</v>
      </c>
      <c r="F17" s="952">
        <v>-2080</v>
      </c>
      <c r="G17" s="952">
        <v>-1349</v>
      </c>
      <c r="H17" s="952">
        <v>-8174</v>
      </c>
      <c r="I17" s="952">
        <v>-11847</v>
      </c>
      <c r="J17" s="953">
        <v>-3099</v>
      </c>
      <c r="K17" s="953">
        <v>-545</v>
      </c>
      <c r="L17" s="1087">
        <v>-2128</v>
      </c>
      <c r="M17" s="953">
        <v>-18215</v>
      </c>
      <c r="N17" s="84">
        <v>-8604</v>
      </c>
      <c r="O17" s="345">
        <v>-3980</v>
      </c>
      <c r="P17" s="126">
        <v>-2343</v>
      </c>
      <c r="Q17" s="1383"/>
      <c r="R17" s="1389" t="s">
        <v>582</v>
      </c>
      <c r="S17" s="345">
        <v>-1019</v>
      </c>
      <c r="T17" s="1533">
        <v>43</v>
      </c>
    </row>
    <row r="18" spans="2:20" s="14" customFormat="1" ht="21.75" customHeight="1">
      <c r="B18" s="60" t="s">
        <v>96</v>
      </c>
      <c r="C18" s="968">
        <v>11705</v>
      </c>
      <c r="D18" s="952">
        <v>10702</v>
      </c>
      <c r="E18" s="952">
        <v>10429</v>
      </c>
      <c r="F18" s="952">
        <v>17193</v>
      </c>
      <c r="G18" s="952">
        <v>20646</v>
      </c>
      <c r="H18" s="952">
        <v>9566</v>
      </c>
      <c r="I18" s="952">
        <v>6763</v>
      </c>
      <c r="J18" s="953">
        <v>5113</v>
      </c>
      <c r="K18" s="953">
        <v>5800</v>
      </c>
      <c r="L18" s="1087">
        <v>8005</v>
      </c>
      <c r="M18" s="953">
        <v>7357</v>
      </c>
      <c r="N18" s="84">
        <v>11040</v>
      </c>
      <c r="O18" s="345">
        <v>14379</v>
      </c>
      <c r="P18" s="126">
        <v>11717</v>
      </c>
      <c r="Q18" s="1383"/>
      <c r="R18" s="1389" t="s">
        <v>96</v>
      </c>
      <c r="S18" s="345">
        <v>5476</v>
      </c>
      <c r="T18" s="1513">
        <v>6736</v>
      </c>
    </row>
    <row r="19" spans="2:20" s="14" customFormat="1" ht="21.75" customHeight="1">
      <c r="B19" s="224" t="s">
        <v>97</v>
      </c>
      <c r="C19" s="952">
        <v>-15513</v>
      </c>
      <c r="D19" s="952">
        <v>-10636</v>
      </c>
      <c r="E19" s="952">
        <v>-18980</v>
      </c>
      <c r="F19" s="952">
        <v>-14882</v>
      </c>
      <c r="G19" s="952">
        <v>-6733</v>
      </c>
      <c r="H19" s="952">
        <v>-7958</v>
      </c>
      <c r="I19" s="952">
        <v>-7584</v>
      </c>
      <c r="J19" s="953">
        <v>-8832</v>
      </c>
      <c r="K19" s="953">
        <v>-8580</v>
      </c>
      <c r="L19" s="1087">
        <v>-8327</v>
      </c>
      <c r="M19" s="953">
        <v>-13052</v>
      </c>
      <c r="N19" s="84">
        <v>-8301</v>
      </c>
      <c r="O19" s="345">
        <v>-12327</v>
      </c>
      <c r="P19" s="126">
        <v>-12871</v>
      </c>
      <c r="Q19" s="1383"/>
      <c r="R19" s="1390" t="s">
        <v>97</v>
      </c>
      <c r="S19" s="345">
        <v>-6359</v>
      </c>
      <c r="T19" s="1516">
        <v>-5964</v>
      </c>
    </row>
    <row r="20" spans="2:20" s="14" customFormat="1" ht="21.75" customHeight="1">
      <c r="B20" s="56" t="s">
        <v>98</v>
      </c>
      <c r="C20" s="956">
        <v>-5930</v>
      </c>
      <c r="D20" s="956">
        <v>-10660</v>
      </c>
      <c r="E20" s="956">
        <v>-22898</v>
      </c>
      <c r="F20" s="956">
        <v>-14398</v>
      </c>
      <c r="G20" s="956">
        <v>2919</v>
      </c>
      <c r="H20" s="956">
        <v>3971</v>
      </c>
      <c r="I20" s="956">
        <v>-9878</v>
      </c>
      <c r="J20" s="957">
        <v>2476</v>
      </c>
      <c r="K20" s="957">
        <v>7530</v>
      </c>
      <c r="L20" s="1089">
        <v>-1137</v>
      </c>
      <c r="M20" s="957">
        <v>-13784</v>
      </c>
      <c r="N20" s="339">
        <v>12770</v>
      </c>
      <c r="O20" s="340">
        <v>-12327</v>
      </c>
      <c r="P20" s="241">
        <v>-12871</v>
      </c>
      <c r="Q20" s="1383"/>
      <c r="R20" s="1387" t="s">
        <v>98</v>
      </c>
      <c r="S20" s="340">
        <v>5133</v>
      </c>
      <c r="T20" s="1391">
        <v>7583</v>
      </c>
    </row>
    <row r="21" spans="2:20" s="14" customFormat="1" ht="21.75" customHeight="1">
      <c r="B21" s="948" t="s">
        <v>196</v>
      </c>
      <c r="C21" s="949">
        <v>57472</v>
      </c>
      <c r="D21" s="949">
        <v>25493</v>
      </c>
      <c r="E21" s="949">
        <v>23694</v>
      </c>
      <c r="F21" s="949">
        <v>33550</v>
      </c>
      <c r="G21" s="949">
        <v>29242</v>
      </c>
      <c r="H21" s="949">
        <v>51618</v>
      </c>
      <c r="I21" s="949">
        <v>59838</v>
      </c>
      <c r="J21" s="950" t="s">
        <v>13</v>
      </c>
      <c r="K21" s="950" t="s">
        <v>13</v>
      </c>
      <c r="L21" s="1086" t="s">
        <v>13</v>
      </c>
      <c r="M21" s="950" t="s">
        <v>669</v>
      </c>
      <c r="N21" s="400" t="s">
        <v>13</v>
      </c>
      <c r="O21" s="1272" t="s">
        <v>683</v>
      </c>
      <c r="P21" s="1362" t="s">
        <v>691</v>
      </c>
      <c r="Q21" s="1383"/>
      <c r="R21" s="1387" t="s">
        <v>196</v>
      </c>
      <c r="S21" s="1272" t="s">
        <v>13</v>
      </c>
      <c r="T21" s="1391" t="s">
        <v>13</v>
      </c>
    </row>
    <row r="22" spans="2:20" s="17" customFormat="1" ht="21.75" customHeight="1">
      <c r="B22" s="960" t="s">
        <v>101</v>
      </c>
      <c r="C22" s="961"/>
      <c r="D22" s="961"/>
      <c r="E22" s="961"/>
      <c r="F22" s="961"/>
      <c r="G22" s="961"/>
      <c r="H22" s="961"/>
      <c r="I22" s="961"/>
      <c r="J22" s="962"/>
      <c r="K22" s="962"/>
      <c r="L22" s="1091"/>
      <c r="M22" s="962"/>
      <c r="N22" s="647"/>
      <c r="O22" s="1271"/>
      <c r="P22" s="1361"/>
      <c r="Q22" s="1383"/>
      <c r="R22" s="1392" t="s">
        <v>101</v>
      </c>
      <c r="S22" s="1271"/>
      <c r="T22" s="1517"/>
    </row>
    <row r="23" spans="2:20" s="14" customFormat="1" ht="21.75" customHeight="1">
      <c r="B23" s="60" t="s">
        <v>99</v>
      </c>
      <c r="C23" s="952">
        <v>5552</v>
      </c>
      <c r="D23" s="952">
        <v>4984</v>
      </c>
      <c r="E23" s="952">
        <v>5359</v>
      </c>
      <c r="F23" s="952">
        <v>4860</v>
      </c>
      <c r="G23" s="952">
        <v>3893</v>
      </c>
      <c r="H23" s="952">
        <v>3903</v>
      </c>
      <c r="I23" s="952">
        <v>5682</v>
      </c>
      <c r="J23" s="953">
        <v>7084</v>
      </c>
      <c r="K23" s="953">
        <v>6565</v>
      </c>
      <c r="L23" s="1087">
        <v>5418</v>
      </c>
      <c r="M23" s="953">
        <v>7425</v>
      </c>
      <c r="N23" s="84">
        <v>12802</v>
      </c>
      <c r="O23" s="345">
        <v>11928</v>
      </c>
      <c r="P23" s="126">
        <v>14866</v>
      </c>
      <c r="Q23" s="1383"/>
      <c r="R23" s="1389" t="s">
        <v>99</v>
      </c>
      <c r="S23" s="345">
        <v>6925</v>
      </c>
      <c r="T23" s="1513">
        <v>9731</v>
      </c>
    </row>
    <row r="24" spans="2:20" s="14" customFormat="1" ht="21.75" customHeight="1">
      <c r="B24" s="60" t="s">
        <v>100</v>
      </c>
      <c r="C24" s="952">
        <v>3283</v>
      </c>
      <c r="D24" s="952">
        <v>2761</v>
      </c>
      <c r="E24" s="952">
        <v>3810</v>
      </c>
      <c r="F24" s="952">
        <v>4456</v>
      </c>
      <c r="G24" s="952">
        <v>4349</v>
      </c>
      <c r="H24" s="952">
        <v>4165</v>
      </c>
      <c r="I24" s="952">
        <v>4639</v>
      </c>
      <c r="J24" s="953">
        <v>5167</v>
      </c>
      <c r="K24" s="953">
        <v>4228</v>
      </c>
      <c r="L24" s="1087">
        <v>3034</v>
      </c>
      <c r="M24" s="953">
        <v>5063</v>
      </c>
      <c r="N24" s="84">
        <v>6732</v>
      </c>
      <c r="O24" s="345">
        <v>5545</v>
      </c>
      <c r="P24" s="126">
        <v>7375</v>
      </c>
      <c r="Q24" s="1383"/>
      <c r="R24" s="1389" t="s">
        <v>100</v>
      </c>
      <c r="S24" s="345">
        <v>2043</v>
      </c>
      <c r="T24" s="1513">
        <v>2670</v>
      </c>
    </row>
    <row r="25" spans="2:20" s="14" customFormat="1" ht="21.75" customHeight="1">
      <c r="B25" s="224" t="s">
        <v>197</v>
      </c>
      <c r="C25" s="952">
        <v>39</v>
      </c>
      <c r="D25" s="952">
        <v>276</v>
      </c>
      <c r="E25" s="952">
        <v>43</v>
      </c>
      <c r="F25" s="952">
        <v>78</v>
      </c>
      <c r="G25" s="952" t="s">
        <v>13</v>
      </c>
      <c r="H25" s="952" t="s">
        <v>25</v>
      </c>
      <c r="I25" s="952" t="s">
        <v>25</v>
      </c>
      <c r="J25" s="953">
        <v>143</v>
      </c>
      <c r="K25" s="953" t="s">
        <v>25</v>
      </c>
      <c r="L25" s="1087">
        <v>53</v>
      </c>
      <c r="M25" s="973">
        <v>828</v>
      </c>
      <c r="N25" s="356" t="s">
        <v>684</v>
      </c>
      <c r="O25" s="357">
        <v>684</v>
      </c>
      <c r="P25" s="243">
        <v>744</v>
      </c>
      <c r="Q25" s="1383"/>
      <c r="R25" s="1393" t="s">
        <v>197</v>
      </c>
      <c r="S25" s="1425" t="s">
        <v>13</v>
      </c>
      <c r="T25" s="1509">
        <v>108</v>
      </c>
    </row>
    <row r="26" spans="2:20" s="14" customFormat="1" ht="21.75" customHeight="1">
      <c r="B26" s="56" t="s">
        <v>102</v>
      </c>
      <c r="C26" s="956">
        <v>8875</v>
      </c>
      <c r="D26" s="956">
        <v>8022</v>
      </c>
      <c r="E26" s="956">
        <v>9213</v>
      </c>
      <c r="F26" s="956">
        <v>9395</v>
      </c>
      <c r="G26" s="956">
        <v>8242</v>
      </c>
      <c r="H26" s="956">
        <v>8068</v>
      </c>
      <c r="I26" s="956">
        <v>10321</v>
      </c>
      <c r="J26" s="957">
        <v>12395</v>
      </c>
      <c r="K26" s="957">
        <v>10794</v>
      </c>
      <c r="L26" s="1089">
        <v>8506</v>
      </c>
      <c r="M26" s="1105">
        <v>13317</v>
      </c>
      <c r="N26" s="1106">
        <v>19534</v>
      </c>
      <c r="O26" s="1273">
        <v>18158</v>
      </c>
      <c r="P26" s="1363">
        <v>22987</v>
      </c>
      <c r="Q26" s="1383"/>
      <c r="R26" s="1387" t="s">
        <v>102</v>
      </c>
      <c r="S26" s="340">
        <v>8968</v>
      </c>
      <c r="T26" s="1515">
        <v>12510</v>
      </c>
    </row>
    <row r="27" spans="2:20" s="17" customFormat="1" ht="21.75" customHeight="1">
      <c r="B27" s="969" t="s">
        <v>103</v>
      </c>
      <c r="C27" s="970"/>
      <c r="D27" s="970"/>
      <c r="E27" s="970"/>
      <c r="F27" s="970"/>
      <c r="G27" s="970"/>
      <c r="H27" s="970"/>
      <c r="I27" s="970"/>
      <c r="J27" s="971"/>
      <c r="K27" s="971"/>
      <c r="L27" s="1094"/>
      <c r="M27" s="971"/>
      <c r="N27" s="648"/>
      <c r="O27" s="1274"/>
      <c r="P27" s="1364"/>
      <c r="Q27" s="1383"/>
      <c r="R27" s="1394" t="s">
        <v>103</v>
      </c>
      <c r="S27" s="1274"/>
      <c r="T27" s="1519"/>
    </row>
    <row r="28" spans="2:20" s="14" customFormat="1" ht="21.75" customHeight="1">
      <c r="B28" s="60" t="s">
        <v>65</v>
      </c>
      <c r="C28" s="952">
        <v>-23848</v>
      </c>
      <c r="D28" s="952">
        <v>-21247</v>
      </c>
      <c r="E28" s="952">
        <v>-19855</v>
      </c>
      <c r="F28" s="952">
        <v>-18975</v>
      </c>
      <c r="G28" s="952">
        <v>-16316</v>
      </c>
      <c r="H28" s="952">
        <v>-14382</v>
      </c>
      <c r="I28" s="952">
        <v>-14746</v>
      </c>
      <c r="J28" s="953">
        <v>-15290</v>
      </c>
      <c r="K28" s="953">
        <v>-14908</v>
      </c>
      <c r="L28" s="1087">
        <v>-11774</v>
      </c>
      <c r="M28" s="953">
        <v>-11210</v>
      </c>
      <c r="N28" s="84">
        <v>-18537</v>
      </c>
      <c r="O28" s="345">
        <v>-24006</v>
      </c>
      <c r="P28" s="126">
        <v>-26509</v>
      </c>
      <c r="Q28" s="1383"/>
      <c r="R28" s="1389" t="s">
        <v>65</v>
      </c>
      <c r="S28" s="250">
        <v>-12529</v>
      </c>
      <c r="T28" s="1518">
        <v>-14609</v>
      </c>
    </row>
    <row r="29" spans="2:20" s="14" customFormat="1" ht="21.75" customHeight="1">
      <c r="B29" s="224" t="s">
        <v>198</v>
      </c>
      <c r="C29" s="972">
        <v>-338</v>
      </c>
      <c r="D29" s="972" t="s">
        <v>13</v>
      </c>
      <c r="E29" s="972" t="s">
        <v>13</v>
      </c>
      <c r="F29" s="972" t="s">
        <v>13</v>
      </c>
      <c r="G29" s="972">
        <v>-63</v>
      </c>
      <c r="H29" s="972">
        <v>-22</v>
      </c>
      <c r="I29" s="972">
        <v>-128</v>
      </c>
      <c r="J29" s="973" t="s">
        <v>25</v>
      </c>
      <c r="K29" s="973">
        <v>-47</v>
      </c>
      <c r="L29" s="1095" t="s">
        <v>13</v>
      </c>
      <c r="M29" s="973" t="s">
        <v>669</v>
      </c>
      <c r="N29" s="356">
        <v>-808</v>
      </c>
      <c r="O29" s="1275" t="s">
        <v>683</v>
      </c>
      <c r="P29" s="1365" t="s">
        <v>691</v>
      </c>
      <c r="Q29" s="1383"/>
      <c r="R29" s="1395" t="s">
        <v>198</v>
      </c>
      <c r="S29" s="1426">
        <v>-103</v>
      </c>
      <c r="T29" s="1365" t="s">
        <v>772</v>
      </c>
    </row>
    <row r="30" spans="2:20" s="14" customFormat="1" ht="21.75" customHeight="1">
      <c r="B30" s="56" t="s">
        <v>104</v>
      </c>
      <c r="C30" s="974">
        <v>-24186</v>
      </c>
      <c r="D30" s="974">
        <v>-21247</v>
      </c>
      <c r="E30" s="974">
        <v>-19855</v>
      </c>
      <c r="F30" s="974">
        <v>-18975</v>
      </c>
      <c r="G30" s="974">
        <v>-16379</v>
      </c>
      <c r="H30" s="974">
        <v>-14405</v>
      </c>
      <c r="I30" s="974">
        <v>-14874</v>
      </c>
      <c r="J30" s="975">
        <v>-15290</v>
      </c>
      <c r="K30" s="975">
        <v>-14956</v>
      </c>
      <c r="L30" s="1096">
        <v>-11774</v>
      </c>
      <c r="M30" s="975">
        <v>-11210</v>
      </c>
      <c r="N30" s="358">
        <v>-19345</v>
      </c>
      <c r="O30" s="359">
        <v>-24006</v>
      </c>
      <c r="P30" s="244">
        <v>-26509</v>
      </c>
      <c r="Q30" s="1383"/>
      <c r="R30" s="1387" t="s">
        <v>104</v>
      </c>
      <c r="S30" s="323">
        <v>-12633</v>
      </c>
      <c r="T30" s="1515">
        <v>-14609</v>
      </c>
    </row>
    <row r="31" spans="2:20" s="17" customFormat="1" ht="40.15" customHeight="1">
      <c r="B31" s="56" t="s">
        <v>110</v>
      </c>
      <c r="C31" s="956">
        <v>16296</v>
      </c>
      <c r="D31" s="956">
        <v>15784</v>
      </c>
      <c r="E31" s="956">
        <v>30979</v>
      </c>
      <c r="F31" s="956">
        <v>28613</v>
      </c>
      <c r="G31" s="956">
        <v>23163</v>
      </c>
      <c r="H31" s="956">
        <v>12673</v>
      </c>
      <c r="I31" s="956">
        <v>25057</v>
      </c>
      <c r="J31" s="957">
        <v>27779</v>
      </c>
      <c r="K31" s="957">
        <v>24908</v>
      </c>
      <c r="L31" s="1089">
        <v>14786</v>
      </c>
      <c r="M31" s="957">
        <v>37968</v>
      </c>
      <c r="N31" s="339">
        <v>27282</v>
      </c>
      <c r="O31" s="340">
        <v>43615</v>
      </c>
      <c r="P31" s="241">
        <v>49627</v>
      </c>
      <c r="Q31" s="1383"/>
      <c r="R31" s="1387" t="s">
        <v>110</v>
      </c>
      <c r="S31" s="323">
        <v>21235</v>
      </c>
      <c r="T31" s="1520">
        <v>20938</v>
      </c>
    </row>
    <row r="32" spans="2:20" s="17" customFormat="1" ht="21.75" customHeight="1">
      <c r="B32" s="56" t="s">
        <v>105</v>
      </c>
      <c r="C32" s="956">
        <v>58457</v>
      </c>
      <c r="D32" s="956">
        <v>28052</v>
      </c>
      <c r="E32" s="956">
        <v>44033</v>
      </c>
      <c r="F32" s="956">
        <v>52584</v>
      </c>
      <c r="G32" s="956">
        <v>44269</v>
      </c>
      <c r="H32" s="956">
        <v>57955</v>
      </c>
      <c r="I32" s="956">
        <v>80343</v>
      </c>
      <c r="J32" s="957">
        <v>94882</v>
      </c>
      <c r="K32" s="957">
        <v>75528</v>
      </c>
      <c r="L32" s="1089">
        <v>37420</v>
      </c>
      <c r="M32" s="957">
        <v>117295</v>
      </c>
      <c r="N32" s="339">
        <v>155036</v>
      </c>
      <c r="O32" s="340">
        <v>125498</v>
      </c>
      <c r="P32" s="241">
        <v>135300</v>
      </c>
      <c r="Q32" s="1383"/>
      <c r="R32" s="1387" t="s">
        <v>105</v>
      </c>
      <c r="S32" s="359">
        <v>59022</v>
      </c>
      <c r="T32" s="1515">
        <v>53791</v>
      </c>
    </row>
    <row r="33" spans="2:20" s="17" customFormat="1" ht="21.75" customHeight="1">
      <c r="B33" s="56" t="s">
        <v>106</v>
      </c>
      <c r="C33" s="956">
        <v>-56735</v>
      </c>
      <c r="D33" s="956">
        <v>-11058</v>
      </c>
      <c r="E33" s="956">
        <v>-11949</v>
      </c>
      <c r="F33" s="956">
        <v>-14933</v>
      </c>
      <c r="G33" s="956">
        <v>-7782</v>
      </c>
      <c r="H33" s="956">
        <v>-13879</v>
      </c>
      <c r="I33" s="956">
        <v>-18648</v>
      </c>
      <c r="J33" s="957">
        <v>-19662</v>
      </c>
      <c r="K33" s="957">
        <v>-10954</v>
      </c>
      <c r="L33" s="1089">
        <v>-8002</v>
      </c>
      <c r="M33" s="957">
        <v>-31824</v>
      </c>
      <c r="N33" s="339">
        <v>-39211</v>
      </c>
      <c r="O33" s="340">
        <v>-22437</v>
      </c>
      <c r="P33" s="241">
        <v>-21101</v>
      </c>
      <c r="Q33" s="1383"/>
      <c r="R33" s="1387" t="s">
        <v>106</v>
      </c>
      <c r="S33" s="340">
        <v>-12744</v>
      </c>
      <c r="T33" s="1516">
        <v>-6763</v>
      </c>
    </row>
    <row r="34" spans="2:20" s="14" customFormat="1" ht="21.75" customHeight="1">
      <c r="B34" s="976" t="s">
        <v>107</v>
      </c>
      <c r="C34" s="974">
        <v>1722</v>
      </c>
      <c r="D34" s="974">
        <v>16993</v>
      </c>
      <c r="E34" s="974">
        <v>32083</v>
      </c>
      <c r="F34" s="974">
        <v>37650</v>
      </c>
      <c r="G34" s="974">
        <v>36486</v>
      </c>
      <c r="H34" s="974">
        <v>44075</v>
      </c>
      <c r="I34" s="974">
        <v>61694</v>
      </c>
      <c r="J34" s="975">
        <v>75219</v>
      </c>
      <c r="K34" s="975">
        <v>64573</v>
      </c>
      <c r="L34" s="1096">
        <v>29417</v>
      </c>
      <c r="M34" s="975">
        <v>85471</v>
      </c>
      <c r="N34" s="358">
        <v>115824</v>
      </c>
      <c r="O34" s="359">
        <v>103060</v>
      </c>
      <c r="P34" s="244">
        <v>114199</v>
      </c>
      <c r="Q34" s="1383"/>
      <c r="R34" s="1396" t="s">
        <v>107</v>
      </c>
      <c r="S34" s="340">
        <v>46277</v>
      </c>
      <c r="T34" s="1515">
        <v>47027</v>
      </c>
    </row>
    <row r="35" spans="2:20" s="14" customFormat="1" ht="21.75" customHeight="1">
      <c r="B35" s="977" t="s">
        <v>108</v>
      </c>
      <c r="C35" s="978"/>
      <c r="D35" s="978"/>
      <c r="E35" s="978"/>
      <c r="F35" s="978"/>
      <c r="G35" s="978"/>
      <c r="H35" s="978"/>
      <c r="I35" s="978"/>
      <c r="J35" s="979"/>
      <c r="K35" s="979"/>
      <c r="L35" s="1097"/>
      <c r="M35" s="979"/>
      <c r="N35" s="1107"/>
      <c r="O35" s="1276"/>
      <c r="P35" s="1366"/>
      <c r="Q35" s="1383"/>
      <c r="R35" s="1397" t="s">
        <v>108</v>
      </c>
      <c r="S35" s="1282"/>
      <c r="T35" s="1521"/>
    </row>
    <row r="36" spans="2:20" s="14" customFormat="1" ht="21.75" customHeight="1">
      <c r="B36" s="980" t="s">
        <v>194</v>
      </c>
      <c r="C36" s="981">
        <v>-1040</v>
      </c>
      <c r="D36" s="981">
        <v>13448</v>
      </c>
      <c r="E36" s="981">
        <v>27250</v>
      </c>
      <c r="F36" s="981">
        <v>33075</v>
      </c>
      <c r="G36" s="981">
        <v>36526</v>
      </c>
      <c r="H36" s="981">
        <v>40760</v>
      </c>
      <c r="I36" s="981">
        <v>56842</v>
      </c>
      <c r="J36" s="982">
        <v>70419</v>
      </c>
      <c r="K36" s="982">
        <v>60821</v>
      </c>
      <c r="L36" s="1098">
        <v>27001</v>
      </c>
      <c r="M36" s="982">
        <v>82332</v>
      </c>
      <c r="N36" s="646">
        <v>111247</v>
      </c>
      <c r="O36" s="1277">
        <v>100765</v>
      </c>
      <c r="P36" s="1367">
        <v>110636</v>
      </c>
      <c r="Q36" s="1383"/>
      <c r="R36" s="1398" t="s">
        <v>194</v>
      </c>
      <c r="S36" s="1427">
        <v>44311</v>
      </c>
      <c r="T36" s="1522">
        <v>45275</v>
      </c>
    </row>
    <row r="37" spans="2:20" s="17" customFormat="1" ht="21.75" customHeight="1" thickBot="1">
      <c r="B37" s="983" t="s">
        <v>109</v>
      </c>
      <c r="C37" s="984">
        <v>2762</v>
      </c>
      <c r="D37" s="984">
        <v>3544</v>
      </c>
      <c r="E37" s="984">
        <v>4833</v>
      </c>
      <c r="F37" s="984">
        <v>4575</v>
      </c>
      <c r="G37" s="984">
        <v>-39</v>
      </c>
      <c r="H37" s="984">
        <v>3314</v>
      </c>
      <c r="I37" s="984">
        <v>4852</v>
      </c>
      <c r="J37" s="985">
        <v>4799</v>
      </c>
      <c r="K37" s="985">
        <v>3752</v>
      </c>
      <c r="L37" s="1099">
        <v>2416</v>
      </c>
      <c r="M37" s="985">
        <v>3138</v>
      </c>
      <c r="N37" s="1108">
        <v>4577</v>
      </c>
      <c r="O37" s="1278">
        <v>2294</v>
      </c>
      <c r="P37" s="1368">
        <v>3562</v>
      </c>
      <c r="Q37" s="283"/>
      <c r="R37" s="1399" t="s">
        <v>109</v>
      </c>
      <c r="S37" s="191">
        <v>1966</v>
      </c>
      <c r="T37" s="1523">
        <v>1751</v>
      </c>
    </row>
    <row r="38" spans="2:20" s="14" customFormat="1" ht="20.25" thickTop="1">
      <c r="B38" s="58" t="s">
        <v>650</v>
      </c>
      <c r="C38" s="956">
        <v>4321734</v>
      </c>
      <c r="D38" s="956">
        <v>3934456</v>
      </c>
      <c r="E38" s="956">
        <v>4046577</v>
      </c>
      <c r="F38" s="956">
        <v>4105295</v>
      </c>
      <c r="G38" s="956">
        <v>4006649</v>
      </c>
      <c r="H38" s="956">
        <v>3745549</v>
      </c>
      <c r="I38" s="956">
        <v>4209077</v>
      </c>
      <c r="J38" s="957" t="s">
        <v>13</v>
      </c>
      <c r="K38" s="957" t="s">
        <v>13</v>
      </c>
      <c r="L38" s="1089" t="s">
        <v>13</v>
      </c>
      <c r="M38" s="957" t="s">
        <v>669</v>
      </c>
      <c r="N38" s="339" t="s">
        <v>13</v>
      </c>
      <c r="O38" s="340" t="s">
        <v>13</v>
      </c>
      <c r="P38" s="241"/>
      <c r="Q38" s="1400"/>
      <c r="R38" s="1401" t="s">
        <v>650</v>
      </c>
      <c r="S38" s="1428" t="s">
        <v>13</v>
      </c>
      <c r="T38" s="1402" t="s">
        <v>13</v>
      </c>
    </row>
    <row r="39" spans="2:20" s="14" customFormat="1" ht="11.25" customHeight="1">
      <c r="B39" s="132"/>
      <c r="C39" s="986"/>
      <c r="D39" s="986"/>
      <c r="E39" s="986"/>
      <c r="F39" s="986"/>
      <c r="G39" s="986"/>
      <c r="H39" s="986"/>
      <c r="I39" s="986"/>
      <c r="J39" s="987"/>
      <c r="K39" s="987"/>
      <c r="L39" s="1100"/>
      <c r="M39" s="987"/>
      <c r="N39" s="379"/>
      <c r="O39" s="380"/>
      <c r="P39" s="245"/>
      <c r="Q39" s="1403"/>
      <c r="R39" s="1404"/>
      <c r="S39" s="1598"/>
      <c r="T39" s="1589" t="s">
        <v>509</v>
      </c>
    </row>
    <row r="40" spans="2:20" s="14" customFormat="1" ht="18">
      <c r="B40" s="132"/>
      <c r="C40" s="988"/>
      <c r="D40" s="988"/>
      <c r="E40" s="988"/>
      <c r="F40" s="988"/>
      <c r="G40" s="988"/>
      <c r="H40" s="988"/>
      <c r="I40" s="988"/>
      <c r="J40" s="989"/>
      <c r="K40" s="989"/>
      <c r="L40" s="1101"/>
      <c r="M40" s="989"/>
      <c r="N40" s="1109"/>
      <c r="P40" s="1369" t="s">
        <v>509</v>
      </c>
      <c r="Q40" s="1405"/>
      <c r="R40" s="1404"/>
      <c r="S40" s="1599"/>
      <c r="T40" s="1590"/>
    </row>
    <row r="41" spans="2:20" s="17" customFormat="1" ht="21.75" customHeight="1">
      <c r="B41" s="58" t="s">
        <v>651</v>
      </c>
      <c r="C41" s="990">
        <v>65.8</v>
      </c>
      <c r="D41" s="990">
        <v>38.5</v>
      </c>
      <c r="E41" s="990">
        <v>68</v>
      </c>
      <c r="F41" s="990">
        <v>66.3</v>
      </c>
      <c r="G41" s="990">
        <v>41.6</v>
      </c>
      <c r="H41" s="990">
        <v>54.2</v>
      </c>
      <c r="I41" s="990">
        <v>90.8</v>
      </c>
      <c r="J41" s="991">
        <v>93.2</v>
      </c>
      <c r="K41" s="991">
        <v>68.400000000000006</v>
      </c>
      <c r="L41" s="1102">
        <v>38.4</v>
      </c>
      <c r="M41" s="991">
        <v>131.30000000000001</v>
      </c>
      <c r="N41" s="382">
        <v>145.1</v>
      </c>
      <c r="O41" s="383">
        <v>121.7</v>
      </c>
      <c r="P41" s="247">
        <v>122.7</v>
      </c>
      <c r="Q41" s="1406"/>
      <c r="R41" s="1401" t="s">
        <v>651</v>
      </c>
      <c r="S41" s="1429">
        <v>53.9</v>
      </c>
      <c r="T41" s="1524">
        <v>46.6</v>
      </c>
    </row>
    <row r="42" spans="2:20" s="17" customFormat="1" ht="21" customHeight="1">
      <c r="B42" s="14" t="s">
        <v>652</v>
      </c>
      <c r="C42" s="14"/>
      <c r="D42" s="14"/>
      <c r="E42" s="14"/>
      <c r="F42" s="14"/>
      <c r="G42" s="14"/>
      <c r="H42" s="14"/>
      <c r="I42" s="14"/>
      <c r="J42" s="14"/>
      <c r="K42" s="14"/>
      <c r="L42" s="14"/>
      <c r="M42" s="14"/>
      <c r="T42" s="1525"/>
    </row>
    <row r="43" spans="2:20" s="993" customFormat="1" ht="21" customHeight="1">
      <c r="B43" s="992" t="s">
        <v>653</v>
      </c>
      <c r="C43" s="992"/>
      <c r="D43" s="992"/>
      <c r="E43" s="992"/>
      <c r="F43" s="992"/>
      <c r="G43" s="992"/>
      <c r="H43" s="992"/>
      <c r="I43" s="992"/>
      <c r="J43" s="992"/>
      <c r="K43" s="992"/>
      <c r="L43" s="992"/>
      <c r="M43" s="992"/>
      <c r="T43" s="1526"/>
    </row>
    <row r="44" spans="2:20" s="993" customFormat="1" ht="21" customHeight="1">
      <c r="B44" s="992" t="s">
        <v>654</v>
      </c>
      <c r="C44" s="992"/>
      <c r="D44" s="992"/>
      <c r="E44" s="992"/>
      <c r="F44" s="992"/>
      <c r="G44" s="992"/>
      <c r="H44" s="992"/>
      <c r="I44" s="992"/>
      <c r="J44" s="992"/>
      <c r="K44" s="992"/>
      <c r="L44" s="992"/>
      <c r="M44" s="992"/>
      <c r="T44" s="1526"/>
    </row>
    <row r="45" spans="2:20" s="17" customFormat="1" ht="21.75" customHeight="1">
      <c r="B45" s="1585" t="s">
        <v>655</v>
      </c>
      <c r="C45" s="1585"/>
      <c r="D45" s="1585"/>
      <c r="E45" s="1585"/>
      <c r="F45" s="1585"/>
      <c r="G45" s="1585"/>
      <c r="H45" s="1585"/>
      <c r="I45" s="1585"/>
      <c r="J45" s="994"/>
      <c r="K45" s="994"/>
      <c r="L45" s="994"/>
      <c r="M45" s="994"/>
      <c r="T45" s="1525"/>
    </row>
    <row r="46" spans="2:20" s="14" customFormat="1" ht="10.15" customHeight="1">
      <c r="B46" s="1585"/>
      <c r="C46" s="1585"/>
      <c r="D46" s="1585"/>
      <c r="E46" s="1585"/>
      <c r="F46" s="1585"/>
      <c r="G46" s="1585"/>
      <c r="H46" s="1585"/>
      <c r="I46" s="1585"/>
      <c r="J46" s="994"/>
      <c r="K46" s="994"/>
      <c r="L46" s="994"/>
      <c r="M46" s="994"/>
      <c r="T46" s="1527"/>
    </row>
    <row r="47" spans="2:20" ht="3" customHeight="1">
      <c r="B47" s="1585"/>
      <c r="C47" s="1585"/>
      <c r="D47" s="1585"/>
      <c r="E47" s="1585"/>
      <c r="F47" s="1585"/>
      <c r="G47" s="1585"/>
      <c r="H47" s="1585"/>
      <c r="I47" s="1585"/>
      <c r="J47" s="994"/>
      <c r="K47" s="994"/>
      <c r="L47" s="994"/>
      <c r="M47" s="994"/>
    </row>
    <row r="48" spans="2:20" ht="15" customHeight="1">
      <c r="B48" s="995" t="s">
        <v>656</v>
      </c>
    </row>
    <row r="49" spans="1:20" ht="15" customHeight="1">
      <c r="B49" s="14" t="s">
        <v>657</v>
      </c>
    </row>
    <row r="50" spans="1:20">
      <c r="B50" s="19"/>
    </row>
    <row r="51" spans="1:20" ht="18">
      <c r="A51" s="27" t="s">
        <v>329</v>
      </c>
      <c r="B51" s="19"/>
      <c r="Q51" s="1380" t="s">
        <v>713</v>
      </c>
    </row>
    <row r="52" spans="1:20" ht="22.5" customHeight="1">
      <c r="B52" s="22"/>
      <c r="C52" s="947"/>
      <c r="D52" s="947"/>
      <c r="E52" s="947"/>
      <c r="F52" s="947"/>
      <c r="G52" s="947"/>
      <c r="H52" s="947"/>
      <c r="I52" s="947"/>
      <c r="J52" s="947"/>
      <c r="K52" s="947"/>
      <c r="L52" s="947"/>
      <c r="N52" s="1057"/>
      <c r="O52" s="1057"/>
      <c r="P52" s="1057" t="s">
        <v>62</v>
      </c>
      <c r="S52" s="180"/>
      <c r="T52" s="1436" t="s">
        <v>711</v>
      </c>
    </row>
    <row r="53" spans="1:20" ht="5.25" customHeight="1">
      <c r="B53" s="15"/>
    </row>
    <row r="54" spans="1:20" s="16" customFormat="1" ht="20.25" customHeight="1">
      <c r="B54" s="1571"/>
      <c r="C54" s="1582" t="s">
        <v>35</v>
      </c>
      <c r="D54" s="1582" t="s">
        <v>87</v>
      </c>
      <c r="E54" s="1582" t="s">
        <v>239</v>
      </c>
      <c r="F54" s="1582" t="s">
        <v>485</v>
      </c>
      <c r="G54" s="1582" t="s">
        <v>508</v>
      </c>
      <c r="H54" s="1582" t="s">
        <v>532</v>
      </c>
      <c r="I54" s="1582" t="s">
        <v>535</v>
      </c>
      <c r="J54" s="1580" t="s">
        <v>546</v>
      </c>
      <c r="K54" s="1581" t="s">
        <v>601</v>
      </c>
      <c r="L54" s="1580" t="s">
        <v>605</v>
      </c>
      <c r="M54" s="1580" t="s">
        <v>639</v>
      </c>
      <c r="N54" s="1569" t="s">
        <v>676</v>
      </c>
      <c r="O54" s="1574" t="s">
        <v>681</v>
      </c>
      <c r="P54" s="1565" t="s">
        <v>686</v>
      </c>
      <c r="R54" s="1571"/>
      <c r="S54" s="1593" t="s">
        <v>719</v>
      </c>
      <c r="T54" s="1587" t="s">
        <v>718</v>
      </c>
    </row>
    <row r="55" spans="1:20" s="16" customFormat="1" ht="20.25" customHeight="1">
      <c r="B55" s="1572"/>
      <c r="C55" s="1576"/>
      <c r="D55" s="1576"/>
      <c r="E55" s="1576"/>
      <c r="F55" s="1576"/>
      <c r="G55" s="1576"/>
      <c r="H55" s="1576"/>
      <c r="I55" s="1576"/>
      <c r="J55" s="1573"/>
      <c r="K55" s="1575"/>
      <c r="L55" s="1573"/>
      <c r="M55" s="1573"/>
      <c r="N55" s="1573"/>
      <c r="O55" s="1575"/>
      <c r="P55" s="1577"/>
      <c r="R55" s="1572"/>
      <c r="S55" s="1595"/>
      <c r="T55" s="1591"/>
    </row>
    <row r="56" spans="1:20" s="17" customFormat="1" ht="21.75" customHeight="1">
      <c r="B56" s="56" t="s">
        <v>107</v>
      </c>
      <c r="C56" s="949">
        <v>1722</v>
      </c>
      <c r="D56" s="949">
        <v>16993</v>
      </c>
      <c r="E56" s="949">
        <v>32083</v>
      </c>
      <c r="F56" s="949">
        <v>37650</v>
      </c>
      <c r="G56" s="949">
        <v>36486</v>
      </c>
      <c r="H56" s="949">
        <v>44075</v>
      </c>
      <c r="I56" s="949">
        <v>61694</v>
      </c>
      <c r="J56" s="950">
        <v>75219</v>
      </c>
      <c r="K56" s="1086">
        <v>64573</v>
      </c>
      <c r="L56" s="950">
        <v>29417</v>
      </c>
      <c r="M56" s="950">
        <v>85471</v>
      </c>
      <c r="N56" s="400">
        <v>115824</v>
      </c>
      <c r="O56" s="1282">
        <v>103060</v>
      </c>
      <c r="P56" s="190">
        <v>114199</v>
      </c>
      <c r="R56" s="56" t="s">
        <v>714</v>
      </c>
      <c r="S56" s="1430">
        <v>46277</v>
      </c>
      <c r="T56" s="1528">
        <v>47027</v>
      </c>
    </row>
    <row r="57" spans="1:20" s="14" customFormat="1" ht="21.75" customHeight="1">
      <c r="B57" s="59" t="s">
        <v>34</v>
      </c>
      <c r="C57" s="949"/>
      <c r="D57" s="949"/>
      <c r="E57" s="949"/>
      <c r="F57" s="949"/>
      <c r="G57" s="949"/>
      <c r="H57" s="949"/>
      <c r="I57" s="949"/>
      <c r="J57" s="950"/>
      <c r="K57" s="1086"/>
      <c r="L57" s="950"/>
      <c r="M57" s="950"/>
      <c r="N57" s="400"/>
      <c r="O57" s="1282"/>
      <c r="P57" s="190"/>
      <c r="R57" s="59" t="s">
        <v>34</v>
      </c>
      <c r="S57" s="1431"/>
      <c r="T57" s="1410"/>
    </row>
    <row r="58" spans="1:20" s="14" customFormat="1" ht="18">
      <c r="B58" s="996" t="s">
        <v>111</v>
      </c>
      <c r="C58" s="974"/>
      <c r="D58" s="974"/>
      <c r="E58" s="974"/>
      <c r="F58" s="974"/>
      <c r="G58" s="974"/>
      <c r="H58" s="974"/>
      <c r="I58" s="974"/>
      <c r="J58" s="975"/>
      <c r="K58" s="1096"/>
      <c r="L58" s="975"/>
      <c r="M58" s="975"/>
      <c r="N58" s="358"/>
      <c r="O58" s="359"/>
      <c r="P58" s="244"/>
      <c r="R58" s="996" t="s">
        <v>111</v>
      </c>
      <c r="S58" s="1431"/>
      <c r="T58" s="1529"/>
    </row>
    <row r="59" spans="1:20" s="14" customFormat="1" ht="21.75" customHeight="1">
      <c r="B59" s="226" t="s">
        <v>112</v>
      </c>
      <c r="C59" s="952">
        <v>-1010</v>
      </c>
      <c r="D59" s="952">
        <v>11172</v>
      </c>
      <c r="E59" s="952">
        <v>15065</v>
      </c>
      <c r="F59" s="952">
        <v>46787</v>
      </c>
      <c r="G59" s="952">
        <v>-1232</v>
      </c>
      <c r="H59" s="952">
        <v>9977</v>
      </c>
      <c r="I59" s="952">
        <v>-575</v>
      </c>
      <c r="J59" s="953">
        <v>-10751</v>
      </c>
      <c r="K59" s="1087">
        <v>-21936</v>
      </c>
      <c r="L59" s="953">
        <v>13460</v>
      </c>
      <c r="M59" s="953">
        <v>18533</v>
      </c>
      <c r="N59" s="84">
        <v>-11064</v>
      </c>
      <c r="O59" s="345">
        <v>17619</v>
      </c>
      <c r="P59" s="126">
        <v>-6346</v>
      </c>
      <c r="R59" s="226" t="s">
        <v>112</v>
      </c>
      <c r="S59" s="312">
        <v>-64</v>
      </c>
      <c r="T59" s="1410">
        <v>11632</v>
      </c>
    </row>
    <row r="60" spans="1:20" s="14" customFormat="1" ht="21.75" customHeight="1">
      <c r="B60" s="226" t="s">
        <v>507</v>
      </c>
      <c r="C60" s="952">
        <v>-872</v>
      </c>
      <c r="D60" s="952">
        <v>-398</v>
      </c>
      <c r="E60" s="952">
        <v>-425</v>
      </c>
      <c r="F60" s="952">
        <v>-925</v>
      </c>
      <c r="G60" s="952">
        <v>-725</v>
      </c>
      <c r="H60" s="952">
        <v>478</v>
      </c>
      <c r="I60" s="952">
        <v>-275</v>
      </c>
      <c r="J60" s="953">
        <v>-365</v>
      </c>
      <c r="K60" s="1087">
        <v>-435</v>
      </c>
      <c r="L60" s="953">
        <v>442</v>
      </c>
      <c r="M60" s="953">
        <v>-258</v>
      </c>
      <c r="N60" s="84">
        <v>1138</v>
      </c>
      <c r="O60" s="345">
        <v>152</v>
      </c>
      <c r="P60" s="126">
        <v>408</v>
      </c>
      <c r="R60" s="226" t="s">
        <v>715</v>
      </c>
      <c r="S60" s="312">
        <v>71</v>
      </c>
      <c r="T60" s="209">
        <v>-37</v>
      </c>
    </row>
    <row r="61" spans="1:20" s="14" customFormat="1" ht="21.75" customHeight="1">
      <c r="B61" s="997" t="s">
        <v>527</v>
      </c>
      <c r="C61" s="998" t="s">
        <v>13</v>
      </c>
      <c r="D61" s="998" t="s">
        <v>13</v>
      </c>
      <c r="E61" s="998" t="s">
        <v>13</v>
      </c>
      <c r="F61" s="998" t="s">
        <v>13</v>
      </c>
      <c r="G61" s="972">
        <v>-4868</v>
      </c>
      <c r="H61" s="972">
        <v>-3686</v>
      </c>
      <c r="I61" s="972">
        <v>4778</v>
      </c>
      <c r="J61" s="973">
        <v>4391</v>
      </c>
      <c r="K61" s="1095">
        <v>-5731</v>
      </c>
      <c r="L61" s="973">
        <v>1982</v>
      </c>
      <c r="M61" s="973">
        <v>-10743</v>
      </c>
      <c r="N61" s="356">
        <v>1328</v>
      </c>
      <c r="O61" s="357">
        <v>485</v>
      </c>
      <c r="P61" s="243">
        <v>2538</v>
      </c>
      <c r="R61" s="997" t="s">
        <v>527</v>
      </c>
      <c r="S61" s="328">
        <v>2758</v>
      </c>
      <c r="T61" s="246">
        <v>-696</v>
      </c>
    </row>
    <row r="62" spans="1:20" s="14" customFormat="1" ht="18">
      <c r="B62" s="295" t="s">
        <v>114</v>
      </c>
      <c r="C62" s="956">
        <v>-1883</v>
      </c>
      <c r="D62" s="956">
        <v>10774</v>
      </c>
      <c r="E62" s="956">
        <v>14639</v>
      </c>
      <c r="F62" s="956">
        <v>45862</v>
      </c>
      <c r="G62" s="956">
        <v>-6826</v>
      </c>
      <c r="H62" s="956">
        <v>6768</v>
      </c>
      <c r="I62" s="956">
        <v>3927</v>
      </c>
      <c r="J62" s="957">
        <v>-6725</v>
      </c>
      <c r="K62" s="1089">
        <v>-28103</v>
      </c>
      <c r="L62" s="957">
        <v>15885</v>
      </c>
      <c r="M62" s="957">
        <v>7530</v>
      </c>
      <c r="N62" s="339">
        <v>-8597</v>
      </c>
      <c r="O62" s="340">
        <v>18257</v>
      </c>
      <c r="P62" s="241">
        <v>-3399</v>
      </c>
      <c r="R62" s="1407" t="s">
        <v>114</v>
      </c>
      <c r="S62" s="1430">
        <v>2765</v>
      </c>
      <c r="T62" s="1528">
        <v>10897</v>
      </c>
    </row>
    <row r="63" spans="1:20" s="14" customFormat="1" ht="18">
      <c r="B63" s="996" t="s">
        <v>113</v>
      </c>
      <c r="C63" s="974"/>
      <c r="D63" s="974"/>
      <c r="E63" s="974"/>
      <c r="F63" s="974"/>
      <c r="G63" s="974"/>
      <c r="H63" s="974"/>
      <c r="I63" s="974"/>
      <c r="J63" s="975"/>
      <c r="K63" s="1096"/>
      <c r="L63" s="975"/>
      <c r="M63" s="975"/>
      <c r="N63" s="358"/>
      <c r="O63" s="359"/>
      <c r="P63" s="244"/>
      <c r="R63" s="996" t="s">
        <v>113</v>
      </c>
      <c r="S63" s="1431"/>
      <c r="T63" s="1410"/>
    </row>
    <row r="64" spans="1:20" s="14" customFormat="1" ht="21.75" customHeight="1">
      <c r="B64" s="226" t="s">
        <v>115</v>
      </c>
      <c r="C64" s="952">
        <v>-12505</v>
      </c>
      <c r="D64" s="952">
        <v>34509</v>
      </c>
      <c r="E64" s="952">
        <v>40578</v>
      </c>
      <c r="F64" s="952">
        <v>34811</v>
      </c>
      <c r="G64" s="952">
        <v>-44362</v>
      </c>
      <c r="H64" s="952">
        <v>-7958</v>
      </c>
      <c r="I64" s="952">
        <v>-12244</v>
      </c>
      <c r="J64" s="953">
        <v>-8975</v>
      </c>
      <c r="K64" s="1087">
        <v>-24518</v>
      </c>
      <c r="L64" s="953">
        <v>17590</v>
      </c>
      <c r="M64" s="953">
        <v>34797</v>
      </c>
      <c r="N64" s="84">
        <v>18745</v>
      </c>
      <c r="O64" s="345">
        <v>39232</v>
      </c>
      <c r="P64" s="126">
        <v>-1014</v>
      </c>
      <c r="R64" s="226" t="s">
        <v>115</v>
      </c>
      <c r="S64" s="250">
        <v>2782</v>
      </c>
      <c r="T64" s="126">
        <v>-6735</v>
      </c>
    </row>
    <row r="65" spans="2:20" s="14" customFormat="1" ht="21.75" customHeight="1">
      <c r="B65" s="226" t="s">
        <v>116</v>
      </c>
      <c r="C65" s="952">
        <v>-945</v>
      </c>
      <c r="D65" s="952">
        <v>-528</v>
      </c>
      <c r="E65" s="952">
        <v>1184</v>
      </c>
      <c r="F65" s="952">
        <v>-3405</v>
      </c>
      <c r="G65" s="952">
        <v>-2709</v>
      </c>
      <c r="H65" s="952">
        <v>693</v>
      </c>
      <c r="I65" s="952">
        <v>1024</v>
      </c>
      <c r="J65" s="953">
        <v>-189</v>
      </c>
      <c r="K65" s="1087">
        <v>-1092</v>
      </c>
      <c r="L65" s="953">
        <v>4815</v>
      </c>
      <c r="M65" s="953">
        <v>1677</v>
      </c>
      <c r="N65" s="84">
        <v>-3178</v>
      </c>
      <c r="O65" s="345">
        <v>-627</v>
      </c>
      <c r="P65" s="126">
        <v>-2510</v>
      </c>
      <c r="R65" s="226" t="s">
        <v>116</v>
      </c>
      <c r="S65" s="250">
        <v>1443</v>
      </c>
      <c r="T65" s="126">
        <v>3000</v>
      </c>
    </row>
    <row r="66" spans="2:20" s="14" customFormat="1" ht="21.75" customHeight="1">
      <c r="B66" s="997" t="s">
        <v>527</v>
      </c>
      <c r="C66" s="998" t="s">
        <v>13</v>
      </c>
      <c r="D66" s="998" t="s">
        <v>13</v>
      </c>
      <c r="E66" s="998" t="s">
        <v>13</v>
      </c>
      <c r="F66" s="998" t="s">
        <v>13</v>
      </c>
      <c r="G66" s="972">
        <v>-10993</v>
      </c>
      <c r="H66" s="972">
        <v>554</v>
      </c>
      <c r="I66" s="972">
        <v>-3075</v>
      </c>
      <c r="J66" s="973">
        <v>-4380</v>
      </c>
      <c r="K66" s="1095">
        <v>-13220</v>
      </c>
      <c r="L66" s="973">
        <v>-4741</v>
      </c>
      <c r="M66" s="973">
        <v>19111</v>
      </c>
      <c r="N66" s="356">
        <v>23009</v>
      </c>
      <c r="O66" s="357">
        <v>13359</v>
      </c>
      <c r="P66" s="243">
        <v>-831</v>
      </c>
      <c r="R66" s="1408" t="s">
        <v>527</v>
      </c>
      <c r="S66" s="368">
        <v>1522</v>
      </c>
      <c r="T66" s="369">
        <v>-6453</v>
      </c>
    </row>
    <row r="67" spans="2:20" s="14" customFormat="1" ht="18">
      <c r="B67" s="295" t="s">
        <v>117</v>
      </c>
      <c r="C67" s="956">
        <v>-13450</v>
      </c>
      <c r="D67" s="956">
        <v>33980</v>
      </c>
      <c r="E67" s="956">
        <v>41763</v>
      </c>
      <c r="F67" s="956">
        <v>31405</v>
      </c>
      <c r="G67" s="956">
        <v>-58065</v>
      </c>
      <c r="H67" s="956">
        <v>-6710</v>
      </c>
      <c r="I67" s="956">
        <v>-14295</v>
      </c>
      <c r="J67" s="957">
        <v>-13545</v>
      </c>
      <c r="K67" s="1089">
        <v>-38831</v>
      </c>
      <c r="L67" s="957">
        <v>17664</v>
      </c>
      <c r="M67" s="957">
        <v>55587</v>
      </c>
      <c r="N67" s="339">
        <v>38575</v>
      </c>
      <c r="O67" s="340">
        <v>51964</v>
      </c>
      <c r="P67" s="241">
        <v>-4356</v>
      </c>
      <c r="R67" s="295" t="s">
        <v>117</v>
      </c>
      <c r="S67" s="1430">
        <v>5748</v>
      </c>
      <c r="T67" s="1528">
        <v>-10187</v>
      </c>
    </row>
    <row r="68" spans="2:20" s="14" customFormat="1" ht="18">
      <c r="B68" s="295" t="s">
        <v>118</v>
      </c>
      <c r="C68" s="956">
        <v>-15334</v>
      </c>
      <c r="D68" s="956">
        <v>44754</v>
      </c>
      <c r="E68" s="956">
        <v>56403</v>
      </c>
      <c r="F68" s="956">
        <v>77268</v>
      </c>
      <c r="G68" s="956">
        <v>-64892</v>
      </c>
      <c r="H68" s="956">
        <v>57</v>
      </c>
      <c r="I68" s="956">
        <v>-10368</v>
      </c>
      <c r="J68" s="957">
        <v>-20270</v>
      </c>
      <c r="K68" s="1089">
        <v>-66934</v>
      </c>
      <c r="L68" s="957">
        <v>33549</v>
      </c>
      <c r="M68" s="957">
        <v>63117</v>
      </c>
      <c r="N68" s="339">
        <v>29978</v>
      </c>
      <c r="O68" s="340">
        <v>70222</v>
      </c>
      <c r="P68" s="241">
        <v>-7756</v>
      </c>
      <c r="R68" s="295" t="s">
        <v>118</v>
      </c>
      <c r="S68" s="1430">
        <v>8513</v>
      </c>
      <c r="T68" s="1528">
        <v>710</v>
      </c>
    </row>
    <row r="69" spans="2:20" s="14" customFormat="1" ht="21.75" customHeight="1">
      <c r="B69" s="227" t="s">
        <v>119</v>
      </c>
      <c r="C69" s="999">
        <v>-13611</v>
      </c>
      <c r="D69" s="999">
        <v>61748</v>
      </c>
      <c r="E69" s="999">
        <v>88487</v>
      </c>
      <c r="F69" s="999">
        <v>114919</v>
      </c>
      <c r="G69" s="999">
        <v>-28405</v>
      </c>
      <c r="H69" s="999">
        <v>44133</v>
      </c>
      <c r="I69" s="999">
        <v>51326</v>
      </c>
      <c r="J69" s="834">
        <v>54948</v>
      </c>
      <c r="K69" s="1103">
        <v>-2361</v>
      </c>
      <c r="L69" s="834">
        <v>62967</v>
      </c>
      <c r="M69" s="834">
        <v>148588</v>
      </c>
      <c r="N69" s="99">
        <v>145803</v>
      </c>
      <c r="O69" s="604">
        <v>173283</v>
      </c>
      <c r="P69" s="222">
        <v>106443</v>
      </c>
      <c r="R69" s="948" t="s">
        <v>119</v>
      </c>
      <c r="S69" s="1432">
        <v>54791</v>
      </c>
      <c r="T69" s="1530">
        <v>47737</v>
      </c>
    </row>
    <row r="70" spans="2:20" s="14" customFormat="1" ht="16.5">
      <c r="B70" s="969" t="s">
        <v>120</v>
      </c>
      <c r="C70" s="963"/>
      <c r="D70" s="963"/>
      <c r="E70" s="963"/>
      <c r="F70" s="963"/>
      <c r="G70" s="963"/>
      <c r="H70" s="963"/>
      <c r="I70" s="963"/>
      <c r="J70" s="964"/>
      <c r="K70" s="1092"/>
      <c r="L70" s="964"/>
      <c r="M70" s="964"/>
      <c r="N70" s="95"/>
      <c r="O70" s="343"/>
      <c r="P70" s="212"/>
      <c r="R70" s="969" t="s">
        <v>120</v>
      </c>
      <c r="S70" s="368"/>
      <c r="T70" s="369"/>
    </row>
    <row r="71" spans="2:20" s="14" customFormat="1" ht="18">
      <c r="B71" s="996" t="s">
        <v>193</v>
      </c>
      <c r="C71" s="981">
        <v>-16177</v>
      </c>
      <c r="D71" s="981">
        <v>56171</v>
      </c>
      <c r="E71" s="981">
        <v>82221</v>
      </c>
      <c r="F71" s="981">
        <v>107347</v>
      </c>
      <c r="G71" s="981">
        <v>-25379</v>
      </c>
      <c r="H71" s="981">
        <v>40289</v>
      </c>
      <c r="I71" s="981">
        <v>47430</v>
      </c>
      <c r="J71" s="982">
        <v>50938</v>
      </c>
      <c r="K71" s="1098">
        <v>-4220</v>
      </c>
      <c r="L71" s="982">
        <v>59111</v>
      </c>
      <c r="M71" s="982">
        <v>142429</v>
      </c>
      <c r="N71" s="646">
        <v>138434</v>
      </c>
      <c r="O71" s="1277">
        <v>168317</v>
      </c>
      <c r="P71" s="1367">
        <v>103239</v>
      </c>
      <c r="R71" s="996" t="s">
        <v>193</v>
      </c>
      <c r="S71" s="1433">
        <v>53425</v>
      </c>
      <c r="T71" s="1531">
        <v>47127</v>
      </c>
    </row>
    <row r="72" spans="2:20" s="14" customFormat="1" ht="17.25" thickBot="1">
      <c r="B72" s="228" t="s">
        <v>121</v>
      </c>
      <c r="C72" s="1000">
        <v>2565</v>
      </c>
      <c r="D72" s="1000">
        <v>5576</v>
      </c>
      <c r="E72" s="1000">
        <v>6265</v>
      </c>
      <c r="F72" s="1000">
        <v>7571</v>
      </c>
      <c r="G72" s="1000">
        <v>-3025</v>
      </c>
      <c r="H72" s="1000">
        <v>3843</v>
      </c>
      <c r="I72" s="1000">
        <v>3896</v>
      </c>
      <c r="J72" s="1001">
        <v>4010</v>
      </c>
      <c r="K72" s="1104">
        <v>1859</v>
      </c>
      <c r="L72" s="1001">
        <v>3856</v>
      </c>
      <c r="M72" s="1001">
        <v>6159</v>
      </c>
      <c r="N72" s="1110">
        <v>7369</v>
      </c>
      <c r="O72" s="392">
        <v>4965</v>
      </c>
      <c r="P72" s="249">
        <v>3203</v>
      </c>
      <c r="R72" s="1409" t="s">
        <v>121</v>
      </c>
      <c r="S72" s="389">
        <v>1366</v>
      </c>
      <c r="T72" s="390">
        <v>609</v>
      </c>
    </row>
    <row r="73" spans="2:20" s="14" customFormat="1" ht="18" thickTop="1" thickBot="1">
      <c r="B73" s="228" t="s">
        <v>5</v>
      </c>
      <c r="C73" s="1000">
        <v>-13611</v>
      </c>
      <c r="D73" s="1000">
        <v>61748</v>
      </c>
      <c r="E73" s="1001">
        <v>88487</v>
      </c>
      <c r="F73" s="984">
        <v>114919</v>
      </c>
      <c r="G73" s="984">
        <v>-28405</v>
      </c>
      <c r="H73" s="984">
        <v>44133</v>
      </c>
      <c r="I73" s="984">
        <v>51326</v>
      </c>
      <c r="J73" s="985">
        <v>54948</v>
      </c>
      <c r="K73" s="1099">
        <v>-2361</v>
      </c>
      <c r="L73" s="985">
        <v>62967</v>
      </c>
      <c r="M73" s="985">
        <v>148588</v>
      </c>
      <c r="N73" s="1108">
        <v>145803</v>
      </c>
      <c r="O73" s="1278">
        <v>173283</v>
      </c>
      <c r="P73" s="1368">
        <v>106443</v>
      </c>
      <c r="R73" s="1409" t="s">
        <v>5</v>
      </c>
      <c r="S73" s="1434">
        <v>54791</v>
      </c>
      <c r="T73" s="1532">
        <v>47737</v>
      </c>
    </row>
    <row r="74" spans="2:20" ht="15" thickTop="1"/>
    <row r="75" spans="2:20" ht="14.25" customHeight="1">
      <c r="B75" s="1586" t="s">
        <v>658</v>
      </c>
      <c r="C75" s="1586"/>
      <c r="D75" s="1586"/>
      <c r="E75" s="1586"/>
      <c r="F75" s="1586"/>
      <c r="G75" s="1586"/>
      <c r="H75" s="1586"/>
      <c r="I75" s="1586"/>
      <c r="J75" s="1002"/>
      <c r="K75" s="1002"/>
      <c r="L75" s="1002"/>
      <c r="M75" s="1002"/>
    </row>
    <row r="76" spans="2:20" ht="14.25" customHeight="1">
      <c r="B76" s="1586"/>
      <c r="C76" s="1586"/>
      <c r="D76" s="1586"/>
      <c r="E76" s="1586"/>
      <c r="F76" s="1586"/>
      <c r="G76" s="1586"/>
      <c r="H76" s="1586"/>
      <c r="I76" s="1586"/>
      <c r="J76" s="1002"/>
      <c r="K76" s="1002"/>
      <c r="L76" s="1002"/>
      <c r="M76" s="1002"/>
    </row>
  </sheetData>
  <mergeCells count="40">
    <mergeCell ref="T4:T5"/>
    <mergeCell ref="T39:T40"/>
    <mergeCell ref="T54:T55"/>
    <mergeCell ref="O4:O5"/>
    <mergeCell ref="O54:O55"/>
    <mergeCell ref="S4:S5"/>
    <mergeCell ref="R54:R55"/>
    <mergeCell ref="S54:S55"/>
    <mergeCell ref="R4:R5"/>
    <mergeCell ref="S39:S40"/>
    <mergeCell ref="B75:I76"/>
    <mergeCell ref="B54:B55"/>
    <mergeCell ref="C54:C55"/>
    <mergeCell ref="D54:D55"/>
    <mergeCell ref="E54:E55"/>
    <mergeCell ref="F54:F55"/>
    <mergeCell ref="G54:G55"/>
    <mergeCell ref="H54:H55"/>
    <mergeCell ref="I54:I55"/>
    <mergeCell ref="N4:N5"/>
    <mergeCell ref="N54:N55"/>
    <mergeCell ref="P4:P5"/>
    <mergeCell ref="P54:P55"/>
    <mergeCell ref="M4:M5"/>
    <mergeCell ref="M54:M55"/>
    <mergeCell ref="J54:J55"/>
    <mergeCell ref="K54:K55"/>
    <mergeCell ref="L54:L55"/>
    <mergeCell ref="H4:H5"/>
    <mergeCell ref="I4:I5"/>
    <mergeCell ref="J4:J5"/>
    <mergeCell ref="K4:K5"/>
    <mergeCell ref="L4:L5"/>
    <mergeCell ref="B45:I47"/>
    <mergeCell ref="B4:B5"/>
    <mergeCell ref="C4:C5"/>
    <mergeCell ref="D4:D5"/>
    <mergeCell ref="E4:E5"/>
    <mergeCell ref="F4:F5"/>
    <mergeCell ref="G4:G5"/>
  </mergeCells>
  <phoneticPr fontId="2"/>
  <conditionalFormatting sqref="S17:T17">
    <cfRule type="expression" dxfId="1" priority="1">
      <formula>S17=0</formula>
    </cfRule>
    <cfRule type="expression" dxfId="0" priority="2">
      <formula>A1=0</formula>
    </cfRule>
    <cfRule type="expression" priority="3">
      <formula>"T17=0"</formula>
    </cfRule>
  </conditionalFormatting>
  <printOptions horizontalCentered="1"/>
  <pageMargins left="0.39370078740157483" right="0.43307086614173229" top="0.78740157480314965" bottom="0.39370078740157483" header="0.27559055118110237" footer="0.35433070866141736"/>
  <pageSetup paperSize="8" scale="35"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T44"/>
  <sheetViews>
    <sheetView showGridLines="0" view="pageBreakPreview" zoomScale="40" zoomScaleNormal="70" zoomScaleSheetLayoutView="40" workbookViewId="0"/>
  </sheetViews>
  <sheetFormatPr defaultColWidth="9" defaultRowHeight="20.25"/>
  <cols>
    <col min="1" max="1" width="3.625" style="20" customWidth="1"/>
    <col min="2" max="2" width="49.125" style="576" customWidth="1"/>
    <col min="3" max="18" width="19.125" style="568" customWidth="1"/>
    <col min="19" max="19" width="19.125" style="413" customWidth="1"/>
    <col min="20" max="34" width="19.125" style="87" customWidth="1"/>
    <col min="35" max="43" width="19.125" style="20" customWidth="1"/>
    <col min="44" max="16384" width="9" style="20"/>
  </cols>
  <sheetData>
    <row r="1" spans="1:42" ht="38.25" customHeight="1">
      <c r="A1" s="410" t="s">
        <v>358</v>
      </c>
      <c r="B1" s="411"/>
      <c r="C1" s="412"/>
      <c r="D1" s="412"/>
      <c r="E1" s="412"/>
      <c r="F1" s="412"/>
      <c r="G1" s="412"/>
      <c r="H1" s="412"/>
      <c r="I1" s="412"/>
      <c r="J1" s="412"/>
      <c r="K1" s="412"/>
      <c r="L1" s="412"/>
      <c r="M1" s="412"/>
      <c r="N1" s="412"/>
      <c r="O1" s="412"/>
      <c r="P1" s="412"/>
      <c r="Q1" s="412"/>
      <c r="R1" s="412"/>
      <c r="U1" s="414"/>
      <c r="W1" s="414"/>
      <c r="X1" s="88"/>
      <c r="Z1" s="415"/>
      <c r="AB1" s="415"/>
      <c r="AH1" s="88"/>
      <c r="AI1" s="88"/>
      <c r="AJ1" s="88"/>
      <c r="AK1" s="88"/>
      <c r="AL1" s="88"/>
      <c r="AO1" s="304"/>
      <c r="AP1" s="304" t="s">
        <v>330</v>
      </c>
    </row>
    <row r="2" spans="1:42" s="416" customFormat="1" ht="50.25" customHeight="1">
      <c r="B2" s="417"/>
      <c r="C2" s="1606" t="s">
        <v>242</v>
      </c>
      <c r="D2" s="1606"/>
      <c r="E2" s="1606"/>
      <c r="F2" s="1606"/>
      <c r="G2" s="1607" t="s">
        <v>243</v>
      </c>
      <c r="H2" s="1606"/>
      <c r="I2" s="1606"/>
      <c r="J2" s="1608"/>
      <c r="K2" s="1607" t="s">
        <v>244</v>
      </c>
      <c r="L2" s="1606"/>
      <c r="M2" s="1606"/>
      <c r="N2" s="1608"/>
      <c r="O2" s="1607" t="s">
        <v>245</v>
      </c>
      <c r="P2" s="1606"/>
      <c r="Q2" s="1606"/>
      <c r="R2" s="1608"/>
      <c r="S2" s="1607" t="s">
        <v>246</v>
      </c>
      <c r="T2" s="1606"/>
      <c r="U2" s="1606"/>
      <c r="V2" s="1608"/>
      <c r="W2" s="1607" t="s">
        <v>247</v>
      </c>
      <c r="X2" s="1606"/>
      <c r="Y2" s="1606"/>
      <c r="Z2" s="1608"/>
      <c r="AA2" s="1600" t="s">
        <v>248</v>
      </c>
      <c r="AB2" s="1601"/>
      <c r="AC2" s="1601"/>
      <c r="AD2" s="1602"/>
      <c r="AE2" s="1603" t="s">
        <v>249</v>
      </c>
      <c r="AF2" s="1603"/>
      <c r="AG2" s="1603"/>
      <c r="AH2" s="1604"/>
      <c r="AI2" s="1600" t="s">
        <v>250</v>
      </c>
      <c r="AJ2" s="1601"/>
      <c r="AK2" s="1601"/>
      <c r="AL2" s="1602"/>
      <c r="AM2" s="1600" t="s">
        <v>251</v>
      </c>
      <c r="AN2" s="1601"/>
      <c r="AO2" s="1601"/>
      <c r="AP2" s="1605"/>
    </row>
    <row r="3" spans="1:42" s="423" customFormat="1" ht="50.25" customHeight="1">
      <c r="B3" s="424"/>
      <c r="C3" s="425" t="s">
        <v>331</v>
      </c>
      <c r="D3" s="426" t="s">
        <v>332</v>
      </c>
      <c r="E3" s="426" t="s">
        <v>333</v>
      </c>
      <c r="F3" s="418" t="s">
        <v>334</v>
      </c>
      <c r="G3" s="425" t="s">
        <v>331</v>
      </c>
      <c r="H3" s="426" t="s">
        <v>332</v>
      </c>
      <c r="I3" s="426" t="s">
        <v>333</v>
      </c>
      <c r="J3" s="419" t="s">
        <v>334</v>
      </c>
      <c r="K3" s="425" t="s">
        <v>331</v>
      </c>
      <c r="L3" s="426" t="s">
        <v>332</v>
      </c>
      <c r="M3" s="426" t="s">
        <v>333</v>
      </c>
      <c r="N3" s="419" t="s">
        <v>334</v>
      </c>
      <c r="O3" s="425" t="s">
        <v>331</v>
      </c>
      <c r="P3" s="426" t="s">
        <v>332</v>
      </c>
      <c r="Q3" s="426" t="s">
        <v>333</v>
      </c>
      <c r="R3" s="418" t="s">
        <v>334</v>
      </c>
      <c r="S3" s="425" t="s">
        <v>331</v>
      </c>
      <c r="T3" s="426" t="s">
        <v>332</v>
      </c>
      <c r="U3" s="426" t="s">
        <v>333</v>
      </c>
      <c r="V3" s="427" t="s">
        <v>334</v>
      </c>
      <c r="W3" s="425" t="s">
        <v>331</v>
      </c>
      <c r="X3" s="426" t="s">
        <v>332</v>
      </c>
      <c r="Y3" s="426" t="s">
        <v>333</v>
      </c>
      <c r="Z3" s="427" t="s">
        <v>334</v>
      </c>
      <c r="AA3" s="428" t="s">
        <v>331</v>
      </c>
      <c r="AB3" s="429" t="s">
        <v>332</v>
      </c>
      <c r="AC3" s="430" t="s">
        <v>333</v>
      </c>
      <c r="AD3" s="422" t="s">
        <v>334</v>
      </c>
      <c r="AE3" s="420" t="s">
        <v>331</v>
      </c>
      <c r="AF3" s="430" t="s">
        <v>332</v>
      </c>
      <c r="AG3" s="430" t="s">
        <v>333</v>
      </c>
      <c r="AH3" s="422" t="s">
        <v>334</v>
      </c>
      <c r="AI3" s="428" t="s">
        <v>331</v>
      </c>
      <c r="AJ3" s="421" t="s">
        <v>332</v>
      </c>
      <c r="AK3" s="429" t="s">
        <v>333</v>
      </c>
      <c r="AL3" s="431" t="s">
        <v>334</v>
      </c>
      <c r="AM3" s="428" t="s">
        <v>331</v>
      </c>
      <c r="AN3" s="421" t="s">
        <v>332</v>
      </c>
      <c r="AO3" s="429" t="s">
        <v>333</v>
      </c>
      <c r="AP3" s="431" t="s">
        <v>334</v>
      </c>
    </row>
    <row r="4" spans="1:42" s="10" customFormat="1" ht="39" customHeight="1">
      <c r="B4" s="432" t="s">
        <v>335</v>
      </c>
      <c r="C4" s="433">
        <v>1523136</v>
      </c>
      <c r="D4" s="434">
        <v>1498906</v>
      </c>
      <c r="E4" s="434">
        <v>1387973</v>
      </c>
      <c r="F4" s="433">
        <v>1451722</v>
      </c>
      <c r="G4" s="435">
        <v>1214045</v>
      </c>
      <c r="H4" s="434">
        <v>1040170</v>
      </c>
      <c r="I4" s="434">
        <v>1154347</v>
      </c>
      <c r="J4" s="436">
        <v>1267341</v>
      </c>
      <c r="K4" s="435">
        <v>1130731</v>
      </c>
      <c r="L4" s="434">
        <f>2354027-K4</f>
        <v>1223296</v>
      </c>
      <c r="M4" s="434">
        <v>1332649</v>
      </c>
      <c r="N4" s="436">
        <v>1285383</v>
      </c>
      <c r="O4" s="437">
        <v>1227634</v>
      </c>
      <c r="P4" s="434">
        <v>1301610</v>
      </c>
      <c r="Q4" s="434">
        <v>1325425</v>
      </c>
      <c r="R4" s="433">
        <v>1363484</v>
      </c>
      <c r="S4" s="435">
        <v>1377294</v>
      </c>
      <c r="T4" s="434">
        <v>1425162</v>
      </c>
      <c r="U4" s="434">
        <v>1438351</v>
      </c>
      <c r="V4" s="436">
        <v>1530221</v>
      </c>
      <c r="W4" s="435">
        <v>1407178</v>
      </c>
      <c r="X4" s="434">
        <v>1497931</v>
      </c>
      <c r="Y4" s="434">
        <v>1305129</v>
      </c>
      <c r="Z4" s="436">
        <v>955944</v>
      </c>
      <c r="AA4" s="437">
        <v>897121</v>
      </c>
      <c r="AB4" s="438">
        <v>989277</v>
      </c>
      <c r="AC4" s="434">
        <v>982619</v>
      </c>
      <c r="AD4" s="436">
        <v>975401</v>
      </c>
      <c r="AE4" s="435">
        <v>958289</v>
      </c>
      <c r="AF4" s="434">
        <v>1006889</v>
      </c>
      <c r="AG4" s="434">
        <v>993726</v>
      </c>
      <c r="AH4" s="436">
        <v>1055735</v>
      </c>
      <c r="AI4" s="437">
        <v>1109645</v>
      </c>
      <c r="AJ4" s="433">
        <v>1086059</v>
      </c>
      <c r="AK4" s="438">
        <v>1104873</v>
      </c>
      <c r="AL4" s="439">
        <v>1193660</v>
      </c>
      <c r="AM4" s="437">
        <v>1001595</v>
      </c>
      <c r="AN4" s="433">
        <v>950975</v>
      </c>
      <c r="AO4" s="438">
        <v>995574</v>
      </c>
      <c r="AP4" s="439">
        <v>1007763</v>
      </c>
    </row>
    <row r="5" spans="1:42" s="10" customFormat="1" ht="39" customHeight="1">
      <c r="B5" s="432" t="s">
        <v>336</v>
      </c>
      <c r="C5" s="440">
        <v>-1464505</v>
      </c>
      <c r="D5" s="434">
        <v>-1435213</v>
      </c>
      <c r="E5" s="441">
        <v>-1325579</v>
      </c>
      <c r="F5" s="433">
        <v>-1387417</v>
      </c>
      <c r="G5" s="442">
        <v>-1155248</v>
      </c>
      <c r="H5" s="434">
        <v>-979250</v>
      </c>
      <c r="I5" s="441">
        <v>-1095042</v>
      </c>
      <c r="J5" s="436">
        <v>-1202116</v>
      </c>
      <c r="K5" s="442">
        <v>-1075086</v>
      </c>
      <c r="L5" s="441">
        <f>-2235356-K5</f>
        <v>-1160270</v>
      </c>
      <c r="M5" s="441">
        <v>-1270556</v>
      </c>
      <c r="N5" s="443">
        <v>-1223980</v>
      </c>
      <c r="O5" s="444">
        <v>-1168993</v>
      </c>
      <c r="P5" s="441">
        <v>-1237665</v>
      </c>
      <c r="Q5" s="441">
        <v>-1262800</v>
      </c>
      <c r="R5" s="440">
        <v>-1294228</v>
      </c>
      <c r="S5" s="442">
        <v>-1312108</v>
      </c>
      <c r="T5" s="441">
        <v>-1356029</v>
      </c>
      <c r="U5" s="441">
        <v>-1371554</v>
      </c>
      <c r="V5" s="443">
        <v>-1453605</v>
      </c>
      <c r="W5" s="442">
        <v>-1338711</v>
      </c>
      <c r="X5" s="441">
        <v>-1422736</v>
      </c>
      <c r="Y5" s="441">
        <v>-1244990</v>
      </c>
      <c r="Z5" s="443">
        <v>-924127</v>
      </c>
      <c r="AA5" s="444">
        <v>-859540</v>
      </c>
      <c r="AB5" s="445">
        <v>-941747</v>
      </c>
      <c r="AC5" s="441">
        <v>-938567</v>
      </c>
      <c r="AD5" s="443">
        <v>-926361</v>
      </c>
      <c r="AE5" s="442">
        <v>-913520</v>
      </c>
      <c r="AF5" s="441">
        <v>-957988</v>
      </c>
      <c r="AG5" s="441">
        <v>-944853</v>
      </c>
      <c r="AH5" s="443">
        <v>-1005553</v>
      </c>
      <c r="AI5" s="444">
        <v>-1058994</v>
      </c>
      <c r="AJ5" s="440">
        <v>-1034501</v>
      </c>
      <c r="AK5" s="445">
        <v>-1050380</v>
      </c>
      <c r="AL5" s="446">
        <v>-1118796</v>
      </c>
      <c r="AM5" s="444">
        <v>-954277</v>
      </c>
      <c r="AN5" s="440">
        <v>-903459</v>
      </c>
      <c r="AO5" s="445">
        <v>-949331</v>
      </c>
      <c r="AP5" s="446">
        <v>-956775</v>
      </c>
    </row>
    <row r="6" spans="1:42" s="10" customFormat="1" ht="39" customHeight="1">
      <c r="B6" s="432" t="s">
        <v>254</v>
      </c>
      <c r="C6" s="440">
        <v>58631</v>
      </c>
      <c r="D6" s="434">
        <v>63692</v>
      </c>
      <c r="E6" s="441">
        <v>62394</v>
      </c>
      <c r="F6" s="433">
        <v>64305</v>
      </c>
      <c r="G6" s="442">
        <v>58797</v>
      </c>
      <c r="H6" s="434">
        <v>60920</v>
      </c>
      <c r="I6" s="441">
        <v>59305</v>
      </c>
      <c r="J6" s="436">
        <v>65225</v>
      </c>
      <c r="K6" s="442">
        <v>55645</v>
      </c>
      <c r="L6" s="441">
        <f>118670-K6</f>
        <v>63025</v>
      </c>
      <c r="M6" s="441">
        <v>62092</v>
      </c>
      <c r="N6" s="443">
        <v>61404</v>
      </c>
      <c r="O6" s="444">
        <v>58641</v>
      </c>
      <c r="P6" s="441">
        <v>63944</v>
      </c>
      <c r="Q6" s="441">
        <v>62624</v>
      </c>
      <c r="R6" s="440">
        <v>69257</v>
      </c>
      <c r="S6" s="442">
        <v>65186</v>
      </c>
      <c r="T6" s="441">
        <v>69132</v>
      </c>
      <c r="U6" s="441">
        <v>66797</v>
      </c>
      <c r="V6" s="443">
        <v>76617</v>
      </c>
      <c r="W6" s="442">
        <v>68466</v>
      </c>
      <c r="X6" s="441">
        <v>75194</v>
      </c>
      <c r="Y6" s="441">
        <v>60138</v>
      </c>
      <c r="Z6" s="443">
        <v>31820</v>
      </c>
      <c r="AA6" s="444">
        <v>37580</v>
      </c>
      <c r="AB6" s="445">
        <v>47529</v>
      </c>
      <c r="AC6" s="441">
        <v>44051</v>
      </c>
      <c r="AD6" s="443">
        <v>49043</v>
      </c>
      <c r="AE6" s="442">
        <v>44769</v>
      </c>
      <c r="AF6" s="441">
        <v>48900</v>
      </c>
      <c r="AG6" s="441">
        <v>48873</v>
      </c>
      <c r="AH6" s="443">
        <v>50183</v>
      </c>
      <c r="AI6" s="444">
        <v>50651</v>
      </c>
      <c r="AJ6" s="440">
        <v>51557</v>
      </c>
      <c r="AK6" s="445">
        <v>54494</v>
      </c>
      <c r="AL6" s="446">
        <v>74864</v>
      </c>
      <c r="AM6" s="444">
        <v>47317</v>
      </c>
      <c r="AN6" s="440">
        <v>47517</v>
      </c>
      <c r="AO6" s="445">
        <v>46243</v>
      </c>
      <c r="AP6" s="446">
        <v>50987</v>
      </c>
    </row>
    <row r="7" spans="1:42" s="10" customFormat="1" ht="39" customHeight="1">
      <c r="B7" s="447" t="s">
        <v>337</v>
      </c>
      <c r="C7" s="448">
        <v>-47970</v>
      </c>
      <c r="D7" s="449">
        <v>-47747</v>
      </c>
      <c r="E7" s="450">
        <v>-43839</v>
      </c>
      <c r="F7" s="451">
        <v>-49518</v>
      </c>
      <c r="G7" s="452">
        <v>-43495</v>
      </c>
      <c r="H7" s="449">
        <v>-43288</v>
      </c>
      <c r="I7" s="450">
        <v>-42252</v>
      </c>
      <c r="J7" s="453">
        <v>-49690</v>
      </c>
      <c r="K7" s="452">
        <v>-39937</v>
      </c>
      <c r="L7" s="450">
        <f>-80771-K7</f>
        <v>-40834</v>
      </c>
      <c r="M7" s="450">
        <v>-40633</v>
      </c>
      <c r="N7" s="454">
        <v>-44560</v>
      </c>
      <c r="O7" s="455">
        <v>-40875</v>
      </c>
      <c r="P7" s="450">
        <v>-42389</v>
      </c>
      <c r="Q7" s="450">
        <v>-42282</v>
      </c>
      <c r="R7" s="448">
        <v>-50987</v>
      </c>
      <c r="S7" s="452">
        <v>-43311</v>
      </c>
      <c r="T7" s="450">
        <v>-45306</v>
      </c>
      <c r="U7" s="450">
        <v>-44323</v>
      </c>
      <c r="V7" s="454">
        <v>-52428</v>
      </c>
      <c r="W7" s="452">
        <v>-44916</v>
      </c>
      <c r="X7" s="450">
        <v>-48743</v>
      </c>
      <c r="Y7" s="450">
        <v>-45260</v>
      </c>
      <c r="Z7" s="454">
        <v>-44692</v>
      </c>
      <c r="AA7" s="455">
        <v>-40488</v>
      </c>
      <c r="AB7" s="456">
        <v>-39221</v>
      </c>
      <c r="AC7" s="450">
        <v>-38577</v>
      </c>
      <c r="AD7" s="454">
        <v>-43788</v>
      </c>
      <c r="AE7" s="452">
        <v>-38149</v>
      </c>
      <c r="AF7" s="450">
        <v>-38141</v>
      </c>
      <c r="AG7" s="450">
        <v>-38283</v>
      </c>
      <c r="AH7" s="454">
        <v>-40632</v>
      </c>
      <c r="AI7" s="455">
        <v>-39634</v>
      </c>
      <c r="AJ7" s="448">
        <v>-39850</v>
      </c>
      <c r="AK7" s="456">
        <v>-38613</v>
      </c>
      <c r="AL7" s="457">
        <v>-48947</v>
      </c>
      <c r="AM7" s="455">
        <v>-39514</v>
      </c>
      <c r="AN7" s="448">
        <v>-38508</v>
      </c>
      <c r="AO7" s="456">
        <v>-39344</v>
      </c>
      <c r="AP7" s="457">
        <v>-41393</v>
      </c>
    </row>
    <row r="8" spans="1:42" s="10" customFormat="1" ht="39" customHeight="1">
      <c r="B8" s="432" t="s">
        <v>256</v>
      </c>
      <c r="C8" s="440">
        <v>10660</v>
      </c>
      <c r="D8" s="434">
        <v>15946</v>
      </c>
      <c r="E8" s="441">
        <v>18554</v>
      </c>
      <c r="F8" s="433">
        <v>14788</v>
      </c>
      <c r="G8" s="442">
        <v>15301</v>
      </c>
      <c r="H8" s="434">
        <v>17633</v>
      </c>
      <c r="I8" s="441">
        <v>17052</v>
      </c>
      <c r="J8" s="446">
        <v>15535</v>
      </c>
      <c r="K8" s="442">
        <v>15707</v>
      </c>
      <c r="L8" s="441">
        <f>37899-K8</f>
        <v>22192</v>
      </c>
      <c r="M8" s="441">
        <v>21458</v>
      </c>
      <c r="N8" s="443">
        <v>16845</v>
      </c>
      <c r="O8" s="444">
        <v>17765</v>
      </c>
      <c r="P8" s="441">
        <v>21556</v>
      </c>
      <c r="Q8" s="441">
        <v>20342</v>
      </c>
      <c r="R8" s="440">
        <v>18269</v>
      </c>
      <c r="S8" s="442">
        <v>21874</v>
      </c>
      <c r="T8" s="441">
        <v>23827</v>
      </c>
      <c r="U8" s="441">
        <v>22473</v>
      </c>
      <c r="V8" s="443">
        <v>24189</v>
      </c>
      <c r="W8" s="442">
        <v>23550</v>
      </c>
      <c r="X8" s="441">
        <v>26451</v>
      </c>
      <c r="Y8" s="441">
        <v>14877</v>
      </c>
      <c r="Z8" s="443">
        <v>-12872</v>
      </c>
      <c r="AA8" s="444">
        <v>-2907</v>
      </c>
      <c r="AB8" s="445">
        <v>8308</v>
      </c>
      <c r="AC8" s="441">
        <v>5474</v>
      </c>
      <c r="AD8" s="443">
        <v>5253</v>
      </c>
      <c r="AE8" s="442">
        <v>6619</v>
      </c>
      <c r="AF8" s="441">
        <v>10759</v>
      </c>
      <c r="AG8" s="441">
        <v>10589</v>
      </c>
      <c r="AH8" s="443">
        <v>9552</v>
      </c>
      <c r="AI8" s="444">
        <v>11016</v>
      </c>
      <c r="AJ8" s="440">
        <v>11707</v>
      </c>
      <c r="AK8" s="445">
        <v>15882</v>
      </c>
      <c r="AL8" s="446">
        <v>25917</v>
      </c>
      <c r="AM8" s="444">
        <v>7803</v>
      </c>
      <c r="AN8" s="440">
        <v>9009</v>
      </c>
      <c r="AO8" s="445">
        <v>6898</v>
      </c>
      <c r="AP8" s="446">
        <v>9595</v>
      </c>
    </row>
    <row r="9" spans="1:42" s="10" customFormat="1" ht="39" customHeight="1">
      <c r="B9" s="458" t="s">
        <v>338</v>
      </c>
      <c r="C9" s="459">
        <v>12671</v>
      </c>
      <c r="D9" s="434">
        <v>15474</v>
      </c>
      <c r="E9" s="460">
        <v>11574</v>
      </c>
      <c r="F9" s="433">
        <v>18550</v>
      </c>
      <c r="G9" s="461">
        <v>13728</v>
      </c>
      <c r="H9" s="434">
        <v>9951</v>
      </c>
      <c r="I9" s="460">
        <v>11822</v>
      </c>
      <c r="J9" s="462">
        <v>16147</v>
      </c>
      <c r="K9" s="461">
        <v>18715</v>
      </c>
      <c r="L9" s="460">
        <f>34485-K9</f>
        <v>15770</v>
      </c>
      <c r="M9" s="460">
        <v>11863</v>
      </c>
      <c r="N9" s="462">
        <v>13370</v>
      </c>
      <c r="O9" s="463">
        <v>17301</v>
      </c>
      <c r="P9" s="460">
        <v>15099</v>
      </c>
      <c r="Q9" s="460">
        <v>12479</v>
      </c>
      <c r="R9" s="459">
        <v>17151</v>
      </c>
      <c r="S9" s="461">
        <v>17719</v>
      </c>
      <c r="T9" s="460">
        <v>15327</v>
      </c>
      <c r="U9" s="460">
        <v>12481</v>
      </c>
      <c r="V9" s="462">
        <v>15568</v>
      </c>
      <c r="W9" s="461">
        <v>15321</v>
      </c>
      <c r="X9" s="460">
        <v>12747</v>
      </c>
      <c r="Y9" s="460">
        <v>6168</v>
      </c>
      <c r="Z9" s="462">
        <v>5117</v>
      </c>
      <c r="AA9" s="463">
        <v>8476</v>
      </c>
      <c r="AB9" s="464">
        <v>10305</v>
      </c>
      <c r="AC9" s="460">
        <v>9089</v>
      </c>
      <c r="AD9" s="462">
        <v>9375</v>
      </c>
      <c r="AE9" s="461">
        <v>14841</v>
      </c>
      <c r="AF9" s="460">
        <v>10127</v>
      </c>
      <c r="AG9" s="460">
        <v>8749</v>
      </c>
      <c r="AH9" s="462">
        <v>10256</v>
      </c>
      <c r="AI9" s="463">
        <v>9668</v>
      </c>
      <c r="AJ9" s="459">
        <v>11661</v>
      </c>
      <c r="AK9" s="464">
        <v>4618</v>
      </c>
      <c r="AL9" s="465">
        <v>11195</v>
      </c>
      <c r="AM9" s="463">
        <v>7324</v>
      </c>
      <c r="AN9" s="459">
        <v>6961</v>
      </c>
      <c r="AO9" s="464">
        <v>8756</v>
      </c>
      <c r="AP9" s="465">
        <v>16911</v>
      </c>
    </row>
    <row r="10" spans="1:42" ht="39" customHeight="1">
      <c r="B10" s="466" t="s">
        <v>339</v>
      </c>
      <c r="C10" s="467">
        <v>6772</v>
      </c>
      <c r="D10" s="468">
        <v>6080</v>
      </c>
      <c r="E10" s="469">
        <v>5112</v>
      </c>
      <c r="F10" s="470">
        <v>6608</v>
      </c>
      <c r="G10" s="471">
        <v>4228</v>
      </c>
      <c r="H10" s="468">
        <v>4953</v>
      </c>
      <c r="I10" s="469">
        <v>3586</v>
      </c>
      <c r="J10" s="472">
        <v>5664</v>
      </c>
      <c r="K10" s="471">
        <v>3308</v>
      </c>
      <c r="L10" s="469">
        <f>6305-K10</f>
        <v>2997</v>
      </c>
      <c r="M10" s="469">
        <v>3229</v>
      </c>
      <c r="N10" s="472">
        <v>3679</v>
      </c>
      <c r="O10" s="473">
        <v>3243</v>
      </c>
      <c r="P10" s="469">
        <v>4064</v>
      </c>
      <c r="Q10" s="469">
        <v>3478</v>
      </c>
      <c r="R10" s="467">
        <v>4210</v>
      </c>
      <c r="S10" s="471">
        <v>3856</v>
      </c>
      <c r="T10" s="469">
        <v>3447</v>
      </c>
      <c r="U10" s="469">
        <v>2933</v>
      </c>
      <c r="V10" s="472">
        <v>3479</v>
      </c>
      <c r="W10" s="471">
        <v>3035</v>
      </c>
      <c r="X10" s="469">
        <v>2695</v>
      </c>
      <c r="Y10" s="469">
        <v>2103</v>
      </c>
      <c r="Z10" s="472">
        <v>1764</v>
      </c>
      <c r="AA10" s="473">
        <v>1475</v>
      </c>
      <c r="AB10" s="474">
        <v>1171</v>
      </c>
      <c r="AC10" s="469">
        <v>843</v>
      </c>
      <c r="AD10" s="472">
        <v>1143</v>
      </c>
      <c r="AE10" s="471">
        <v>999</v>
      </c>
      <c r="AF10" s="469">
        <v>1010</v>
      </c>
      <c r="AG10" s="469">
        <v>1279</v>
      </c>
      <c r="AH10" s="472">
        <v>1020</v>
      </c>
      <c r="AI10" s="473">
        <v>1089</v>
      </c>
      <c r="AJ10" s="467">
        <v>1230</v>
      </c>
      <c r="AK10" s="474">
        <v>1288</v>
      </c>
      <c r="AL10" s="475">
        <v>2387</v>
      </c>
      <c r="AM10" s="473">
        <v>1230</v>
      </c>
      <c r="AN10" s="467">
        <v>1298</v>
      </c>
      <c r="AO10" s="474">
        <v>1201</v>
      </c>
      <c r="AP10" s="475">
        <v>1195</v>
      </c>
    </row>
    <row r="11" spans="1:42" s="10" customFormat="1" ht="39" customHeight="1">
      <c r="B11" s="476" t="s">
        <v>340</v>
      </c>
      <c r="C11" s="477">
        <v>1224</v>
      </c>
      <c r="D11" s="478">
        <v>823</v>
      </c>
      <c r="E11" s="479">
        <v>996</v>
      </c>
      <c r="F11" s="480">
        <v>1500</v>
      </c>
      <c r="G11" s="481">
        <v>1303</v>
      </c>
      <c r="H11" s="478">
        <v>176</v>
      </c>
      <c r="I11" s="479">
        <v>815</v>
      </c>
      <c r="J11" s="480">
        <v>1359</v>
      </c>
      <c r="K11" s="481">
        <v>3048</v>
      </c>
      <c r="L11" s="479">
        <f>4427-K11</f>
        <v>1379</v>
      </c>
      <c r="M11" s="479">
        <v>857</v>
      </c>
      <c r="N11" s="482">
        <v>1532</v>
      </c>
      <c r="O11" s="483">
        <v>2208</v>
      </c>
      <c r="P11" s="479">
        <v>1305</v>
      </c>
      <c r="Q11" s="479">
        <v>956</v>
      </c>
      <c r="R11" s="477">
        <v>1583</v>
      </c>
      <c r="S11" s="481">
        <v>1740</v>
      </c>
      <c r="T11" s="479">
        <v>707</v>
      </c>
      <c r="U11" s="479">
        <v>1393</v>
      </c>
      <c r="V11" s="482">
        <v>1164</v>
      </c>
      <c r="W11" s="481">
        <v>2250</v>
      </c>
      <c r="X11" s="479">
        <v>1971</v>
      </c>
      <c r="Y11" s="479">
        <v>986</v>
      </c>
      <c r="Z11" s="482">
        <v>3142</v>
      </c>
      <c r="AA11" s="483">
        <v>2031</v>
      </c>
      <c r="AB11" s="484">
        <v>1268</v>
      </c>
      <c r="AC11" s="479">
        <v>598</v>
      </c>
      <c r="AD11" s="482">
        <v>1143</v>
      </c>
      <c r="AE11" s="481">
        <v>1307</v>
      </c>
      <c r="AF11" s="479">
        <v>245</v>
      </c>
      <c r="AG11" s="479">
        <v>775</v>
      </c>
      <c r="AH11" s="482">
        <v>1754</v>
      </c>
      <c r="AI11" s="483">
        <v>1438</v>
      </c>
      <c r="AJ11" s="477">
        <v>291</v>
      </c>
      <c r="AK11" s="484">
        <v>860</v>
      </c>
      <c r="AL11" s="480">
        <v>2389</v>
      </c>
      <c r="AM11" s="483">
        <v>1312</v>
      </c>
      <c r="AN11" s="477">
        <v>355</v>
      </c>
      <c r="AO11" s="484">
        <v>534</v>
      </c>
      <c r="AP11" s="480">
        <v>386</v>
      </c>
    </row>
    <row r="12" spans="1:42" s="10" customFormat="1" ht="39" customHeight="1">
      <c r="B12" s="476" t="s">
        <v>341</v>
      </c>
      <c r="C12" s="477">
        <v>617</v>
      </c>
      <c r="D12" s="478">
        <v>1249</v>
      </c>
      <c r="E12" s="479">
        <v>1914</v>
      </c>
      <c r="F12" s="480">
        <v>2149</v>
      </c>
      <c r="G12" s="481">
        <v>4167</v>
      </c>
      <c r="H12" s="478">
        <v>1916</v>
      </c>
      <c r="I12" s="479">
        <v>3458</v>
      </c>
      <c r="J12" s="480">
        <v>1200</v>
      </c>
      <c r="K12" s="481">
        <v>6138</v>
      </c>
      <c r="L12" s="479">
        <f>11911-K12</f>
        <v>5773</v>
      </c>
      <c r="M12" s="479">
        <v>4883</v>
      </c>
      <c r="N12" s="482">
        <v>2355</v>
      </c>
      <c r="O12" s="483">
        <v>6463</v>
      </c>
      <c r="P12" s="479">
        <v>5139</v>
      </c>
      <c r="Q12" s="479">
        <v>6113</v>
      </c>
      <c r="R12" s="477">
        <v>6037</v>
      </c>
      <c r="S12" s="481">
        <v>7793</v>
      </c>
      <c r="T12" s="479">
        <v>8793</v>
      </c>
      <c r="U12" s="479">
        <v>6940</v>
      </c>
      <c r="V12" s="482">
        <v>5385</v>
      </c>
      <c r="W12" s="481">
        <v>6678</v>
      </c>
      <c r="X12" s="479">
        <v>5149</v>
      </c>
      <c r="Y12" s="479" t="s">
        <v>25</v>
      </c>
      <c r="Z12" s="482" t="s">
        <v>25</v>
      </c>
      <c r="AA12" s="483">
        <v>528</v>
      </c>
      <c r="AB12" s="484">
        <v>1922</v>
      </c>
      <c r="AC12" s="479">
        <v>3992</v>
      </c>
      <c r="AD12" s="482">
        <v>2737</v>
      </c>
      <c r="AE12" s="481">
        <v>8272</v>
      </c>
      <c r="AF12" s="479">
        <v>2901</v>
      </c>
      <c r="AG12" s="479">
        <v>2961</v>
      </c>
      <c r="AH12" s="482">
        <v>5163</v>
      </c>
      <c r="AI12" s="483">
        <v>4103</v>
      </c>
      <c r="AJ12" s="477">
        <v>4015</v>
      </c>
      <c r="AK12" s="484">
        <v>1974</v>
      </c>
      <c r="AL12" s="480">
        <v>2474</v>
      </c>
      <c r="AM12" s="483">
        <v>1728</v>
      </c>
      <c r="AN12" s="477">
        <v>2533</v>
      </c>
      <c r="AO12" s="484">
        <v>758</v>
      </c>
      <c r="AP12" s="480">
        <v>10569</v>
      </c>
    </row>
    <row r="13" spans="1:42" ht="39" customHeight="1">
      <c r="B13" s="476" t="s">
        <v>342</v>
      </c>
      <c r="C13" s="481" t="s">
        <v>261</v>
      </c>
      <c r="D13" s="479" t="s">
        <v>261</v>
      </c>
      <c r="E13" s="479" t="s">
        <v>261</v>
      </c>
      <c r="F13" s="480">
        <v>6231</v>
      </c>
      <c r="G13" s="481">
        <v>863</v>
      </c>
      <c r="H13" s="479" t="s">
        <v>261</v>
      </c>
      <c r="I13" s="479" t="s">
        <v>261</v>
      </c>
      <c r="J13" s="480">
        <v>1519</v>
      </c>
      <c r="K13" s="481">
        <v>1682</v>
      </c>
      <c r="L13" s="479" t="s">
        <v>261</v>
      </c>
      <c r="M13" s="479" t="s">
        <v>261</v>
      </c>
      <c r="N13" s="482">
        <v>360</v>
      </c>
      <c r="O13" s="483">
        <v>1419</v>
      </c>
      <c r="P13" s="479" t="s">
        <v>261</v>
      </c>
      <c r="Q13" s="479" t="s">
        <v>261</v>
      </c>
      <c r="R13" s="477">
        <v>453</v>
      </c>
      <c r="S13" s="481">
        <v>16</v>
      </c>
      <c r="T13" s="479" t="s">
        <v>261</v>
      </c>
      <c r="U13" s="479" t="s">
        <v>261</v>
      </c>
      <c r="V13" s="482">
        <v>45</v>
      </c>
      <c r="W13" s="481" t="s">
        <v>261</v>
      </c>
      <c r="X13" s="479" t="s">
        <v>261</v>
      </c>
      <c r="Y13" s="479" t="s">
        <v>25</v>
      </c>
      <c r="Z13" s="482" t="s">
        <v>25</v>
      </c>
      <c r="AA13" s="483" t="s">
        <v>261</v>
      </c>
      <c r="AB13" s="484" t="s">
        <v>261</v>
      </c>
      <c r="AC13" s="479" t="s">
        <v>25</v>
      </c>
      <c r="AD13" s="482" t="s">
        <v>25</v>
      </c>
      <c r="AE13" s="481" t="s">
        <v>25</v>
      </c>
      <c r="AF13" s="479" t="s">
        <v>25</v>
      </c>
      <c r="AG13" s="479" t="s">
        <v>25</v>
      </c>
      <c r="AH13" s="482" t="s">
        <v>25</v>
      </c>
      <c r="AI13" s="483" t="s">
        <v>25</v>
      </c>
      <c r="AJ13" s="477" t="s">
        <v>261</v>
      </c>
      <c r="AK13" s="484" t="s">
        <v>261</v>
      </c>
      <c r="AL13" s="480" t="s">
        <v>261</v>
      </c>
      <c r="AM13" s="483" t="s">
        <v>261</v>
      </c>
      <c r="AN13" s="477" t="s">
        <v>261</v>
      </c>
      <c r="AO13" s="484" t="s">
        <v>261</v>
      </c>
      <c r="AP13" s="480" t="s">
        <v>261</v>
      </c>
    </row>
    <row r="14" spans="1:42" ht="39" customHeight="1">
      <c r="B14" s="476" t="s">
        <v>343</v>
      </c>
      <c r="C14" s="481" t="s">
        <v>261</v>
      </c>
      <c r="D14" s="479" t="s">
        <v>261</v>
      </c>
      <c r="E14" s="479" t="s">
        <v>261</v>
      </c>
      <c r="F14" s="482" t="s">
        <v>261</v>
      </c>
      <c r="G14" s="481" t="s">
        <v>261</v>
      </c>
      <c r="H14" s="479" t="s">
        <v>261</v>
      </c>
      <c r="I14" s="479" t="s">
        <v>261</v>
      </c>
      <c r="J14" s="480" t="s">
        <v>261</v>
      </c>
      <c r="K14" s="481" t="s">
        <v>261</v>
      </c>
      <c r="L14" s="479" t="s">
        <v>261</v>
      </c>
      <c r="M14" s="479" t="s">
        <v>261</v>
      </c>
      <c r="N14" s="482" t="s">
        <v>261</v>
      </c>
      <c r="O14" s="483" t="s">
        <v>261</v>
      </c>
      <c r="P14" s="479" t="s">
        <v>261</v>
      </c>
      <c r="Q14" s="479" t="s">
        <v>261</v>
      </c>
      <c r="R14" s="477" t="s">
        <v>261</v>
      </c>
      <c r="S14" s="481" t="s">
        <v>261</v>
      </c>
      <c r="T14" s="479" t="s">
        <v>261</v>
      </c>
      <c r="U14" s="479" t="s">
        <v>261</v>
      </c>
      <c r="V14" s="482" t="s">
        <v>261</v>
      </c>
      <c r="W14" s="481" t="s">
        <v>261</v>
      </c>
      <c r="X14" s="479" t="s">
        <v>261</v>
      </c>
      <c r="Y14" s="479" t="s">
        <v>25</v>
      </c>
      <c r="Z14" s="482" t="s">
        <v>25</v>
      </c>
      <c r="AA14" s="483" t="s">
        <v>261</v>
      </c>
      <c r="AB14" s="484">
        <v>3036</v>
      </c>
      <c r="AC14" s="479">
        <v>54</v>
      </c>
      <c r="AD14" s="482">
        <v>712</v>
      </c>
      <c r="AE14" s="481" t="s">
        <v>25</v>
      </c>
      <c r="AF14" s="479" t="s">
        <v>25</v>
      </c>
      <c r="AG14" s="479" t="s">
        <v>25</v>
      </c>
      <c r="AH14" s="482" t="s">
        <v>25</v>
      </c>
      <c r="AI14" s="483" t="s">
        <v>25</v>
      </c>
      <c r="AJ14" s="477" t="s">
        <v>261</v>
      </c>
      <c r="AK14" s="484" t="s">
        <v>261</v>
      </c>
      <c r="AL14" s="480" t="s">
        <v>261</v>
      </c>
      <c r="AM14" s="483" t="s">
        <v>261</v>
      </c>
      <c r="AN14" s="477" t="s">
        <v>261</v>
      </c>
      <c r="AO14" s="484" t="s">
        <v>261</v>
      </c>
      <c r="AP14" s="480" t="s">
        <v>261</v>
      </c>
    </row>
    <row r="15" spans="1:42" ht="39" customHeight="1">
      <c r="B15" s="485" t="s">
        <v>344</v>
      </c>
      <c r="C15" s="481" t="s">
        <v>261</v>
      </c>
      <c r="D15" s="479" t="s">
        <v>261</v>
      </c>
      <c r="E15" s="479" t="s">
        <v>261</v>
      </c>
      <c r="F15" s="482" t="s">
        <v>261</v>
      </c>
      <c r="G15" s="481" t="s">
        <v>261</v>
      </c>
      <c r="H15" s="479" t="s">
        <v>261</v>
      </c>
      <c r="I15" s="479" t="s">
        <v>261</v>
      </c>
      <c r="J15" s="480" t="s">
        <v>261</v>
      </c>
      <c r="K15" s="481" t="s">
        <v>261</v>
      </c>
      <c r="L15" s="479" t="s">
        <v>261</v>
      </c>
      <c r="M15" s="479" t="s">
        <v>261</v>
      </c>
      <c r="N15" s="482" t="s">
        <v>261</v>
      </c>
      <c r="O15" s="483" t="s">
        <v>261</v>
      </c>
      <c r="P15" s="479" t="s">
        <v>261</v>
      </c>
      <c r="Q15" s="479" t="s">
        <v>261</v>
      </c>
      <c r="R15" s="477" t="s">
        <v>261</v>
      </c>
      <c r="S15" s="481" t="s">
        <v>261</v>
      </c>
      <c r="T15" s="479" t="s">
        <v>261</v>
      </c>
      <c r="U15" s="479" t="s">
        <v>261</v>
      </c>
      <c r="V15" s="482" t="s">
        <v>261</v>
      </c>
      <c r="W15" s="481" t="s">
        <v>261</v>
      </c>
      <c r="X15" s="479" t="s">
        <v>261</v>
      </c>
      <c r="Y15" s="479" t="s">
        <v>25</v>
      </c>
      <c r="Z15" s="482" t="s">
        <v>25</v>
      </c>
      <c r="AA15" s="481" t="s">
        <v>261</v>
      </c>
      <c r="AB15" s="479" t="s">
        <v>261</v>
      </c>
      <c r="AC15" s="479" t="s">
        <v>25</v>
      </c>
      <c r="AD15" s="482" t="s">
        <v>25</v>
      </c>
      <c r="AE15" s="481" t="s">
        <v>261</v>
      </c>
      <c r="AF15" s="479" t="s">
        <v>261</v>
      </c>
      <c r="AG15" s="479" t="s">
        <v>25</v>
      </c>
      <c r="AH15" s="482" t="s">
        <v>25</v>
      </c>
      <c r="AI15" s="481" t="s">
        <v>261</v>
      </c>
      <c r="AJ15" s="479" t="s">
        <v>261</v>
      </c>
      <c r="AK15" s="479" t="s">
        <v>25</v>
      </c>
      <c r="AL15" s="482" t="s">
        <v>25</v>
      </c>
      <c r="AM15" s="481" t="s">
        <v>261</v>
      </c>
      <c r="AN15" s="479" t="s">
        <v>261</v>
      </c>
      <c r="AO15" s="479" t="s">
        <v>25</v>
      </c>
      <c r="AP15" s="482">
        <v>5408</v>
      </c>
    </row>
    <row r="16" spans="1:42" ht="39" customHeight="1">
      <c r="B16" s="476" t="s">
        <v>345</v>
      </c>
      <c r="C16" s="477">
        <v>4057</v>
      </c>
      <c r="D16" s="468">
        <v>7322</v>
      </c>
      <c r="E16" s="479">
        <v>3551</v>
      </c>
      <c r="F16" s="480">
        <v>2062</v>
      </c>
      <c r="G16" s="481">
        <v>3165</v>
      </c>
      <c r="H16" s="478">
        <v>2907</v>
      </c>
      <c r="I16" s="479">
        <v>3962</v>
      </c>
      <c r="J16" s="480">
        <v>6405</v>
      </c>
      <c r="K16" s="481">
        <v>4538</v>
      </c>
      <c r="L16" s="479">
        <v>5621</v>
      </c>
      <c r="M16" s="479">
        <v>2892</v>
      </c>
      <c r="N16" s="482">
        <v>5445</v>
      </c>
      <c r="O16" s="483">
        <v>3966</v>
      </c>
      <c r="P16" s="479">
        <v>6010</v>
      </c>
      <c r="Q16" s="479">
        <v>1931</v>
      </c>
      <c r="R16" s="477">
        <v>3450</v>
      </c>
      <c r="S16" s="481">
        <v>4312</v>
      </c>
      <c r="T16" s="479">
        <v>2397</v>
      </c>
      <c r="U16" s="479">
        <v>1214</v>
      </c>
      <c r="V16" s="482">
        <v>5479</v>
      </c>
      <c r="W16" s="481">
        <v>3356</v>
      </c>
      <c r="X16" s="479">
        <v>2930</v>
      </c>
      <c r="Y16" s="479">
        <v>3077</v>
      </c>
      <c r="Z16" s="482">
        <v>211</v>
      </c>
      <c r="AA16" s="483">
        <v>4441</v>
      </c>
      <c r="AB16" s="484">
        <v>2907</v>
      </c>
      <c r="AC16" s="479">
        <v>3599</v>
      </c>
      <c r="AD16" s="482">
        <v>3644</v>
      </c>
      <c r="AE16" s="481">
        <v>4261</v>
      </c>
      <c r="AF16" s="479">
        <v>5969</v>
      </c>
      <c r="AG16" s="479">
        <v>3733</v>
      </c>
      <c r="AH16" s="482">
        <v>2322</v>
      </c>
      <c r="AI16" s="483">
        <v>3037</v>
      </c>
      <c r="AJ16" s="477">
        <v>6125</v>
      </c>
      <c r="AK16" s="484">
        <v>495</v>
      </c>
      <c r="AL16" s="480">
        <v>3946</v>
      </c>
      <c r="AM16" s="483">
        <v>3053</v>
      </c>
      <c r="AN16" s="477">
        <v>2775</v>
      </c>
      <c r="AO16" s="484">
        <v>6262</v>
      </c>
      <c r="AP16" s="480">
        <v>-647</v>
      </c>
    </row>
    <row r="17" spans="2:42" s="10" customFormat="1" ht="39" customHeight="1">
      <c r="B17" s="458" t="s">
        <v>346</v>
      </c>
      <c r="C17" s="459">
        <v>-17254</v>
      </c>
      <c r="D17" s="460">
        <v>-18423</v>
      </c>
      <c r="E17" s="460">
        <v>-17015</v>
      </c>
      <c r="F17" s="486">
        <v>-17065</v>
      </c>
      <c r="G17" s="461">
        <v>-15138</v>
      </c>
      <c r="H17" s="487">
        <v>-15713</v>
      </c>
      <c r="I17" s="460">
        <v>-13461</v>
      </c>
      <c r="J17" s="462">
        <v>-14770</v>
      </c>
      <c r="K17" s="461">
        <v>-13583</v>
      </c>
      <c r="L17" s="460">
        <f>-29761-K17</f>
        <v>-16178</v>
      </c>
      <c r="M17" s="460">
        <v>-12077</v>
      </c>
      <c r="N17" s="462">
        <v>-15309</v>
      </c>
      <c r="O17" s="463">
        <v>-13316</v>
      </c>
      <c r="P17" s="460">
        <v>-12011</v>
      </c>
      <c r="Q17" s="460">
        <v>-10702</v>
      </c>
      <c r="R17" s="459">
        <v>-14398</v>
      </c>
      <c r="S17" s="461">
        <v>-11223</v>
      </c>
      <c r="T17" s="460">
        <v>-14281</v>
      </c>
      <c r="U17" s="460">
        <v>-10622</v>
      </c>
      <c r="V17" s="462">
        <v>-15853</v>
      </c>
      <c r="W17" s="461">
        <v>-10352</v>
      </c>
      <c r="X17" s="460">
        <v>-12214</v>
      </c>
      <c r="Y17" s="460">
        <v>-12729</v>
      </c>
      <c r="Z17" s="462">
        <v>-22424</v>
      </c>
      <c r="AA17" s="463">
        <v>-10664</v>
      </c>
      <c r="AB17" s="464">
        <v>-11970</v>
      </c>
      <c r="AC17" s="460">
        <v>-9541</v>
      </c>
      <c r="AD17" s="462">
        <v>-7497</v>
      </c>
      <c r="AE17" s="461">
        <v>-10664</v>
      </c>
      <c r="AF17" s="460">
        <v>-9522</v>
      </c>
      <c r="AG17" s="460">
        <v>-7728</v>
      </c>
      <c r="AH17" s="462">
        <v>-8262</v>
      </c>
      <c r="AI17" s="463">
        <v>-9494</v>
      </c>
      <c r="AJ17" s="459">
        <v>-10782</v>
      </c>
      <c r="AK17" s="464">
        <v>-5802</v>
      </c>
      <c r="AL17" s="465">
        <v>-13358</v>
      </c>
      <c r="AM17" s="463">
        <v>-8250</v>
      </c>
      <c r="AN17" s="459">
        <v>-7065</v>
      </c>
      <c r="AO17" s="464">
        <v>-11684</v>
      </c>
      <c r="AP17" s="465">
        <v>-11780</v>
      </c>
    </row>
    <row r="18" spans="2:42" ht="39" customHeight="1">
      <c r="B18" s="488" t="s">
        <v>347</v>
      </c>
      <c r="C18" s="467">
        <v>-14497</v>
      </c>
      <c r="D18" s="469">
        <v>-13459</v>
      </c>
      <c r="E18" s="469">
        <v>-13019</v>
      </c>
      <c r="F18" s="470">
        <v>-12615</v>
      </c>
      <c r="G18" s="471">
        <v>-11814</v>
      </c>
      <c r="H18" s="468">
        <v>-12076</v>
      </c>
      <c r="I18" s="469">
        <v>-10830</v>
      </c>
      <c r="J18" s="472">
        <v>-11113</v>
      </c>
      <c r="K18" s="471">
        <v>-9549</v>
      </c>
      <c r="L18" s="469">
        <f>-18514-K18</f>
        <v>-8965</v>
      </c>
      <c r="M18" s="469">
        <v>-10074</v>
      </c>
      <c r="N18" s="472">
        <v>-9983</v>
      </c>
      <c r="O18" s="473">
        <v>-9891</v>
      </c>
      <c r="P18" s="469">
        <v>-9711</v>
      </c>
      <c r="Q18" s="469">
        <v>-9085</v>
      </c>
      <c r="R18" s="467">
        <v>-9645</v>
      </c>
      <c r="S18" s="471">
        <v>-8882</v>
      </c>
      <c r="T18" s="469">
        <v>-8187</v>
      </c>
      <c r="U18" s="469">
        <v>-8342</v>
      </c>
      <c r="V18" s="472">
        <v>-7690</v>
      </c>
      <c r="W18" s="471">
        <v>-7331</v>
      </c>
      <c r="X18" s="469">
        <v>-7089</v>
      </c>
      <c r="Y18" s="469">
        <v>-7369</v>
      </c>
      <c r="Z18" s="472">
        <v>-7356</v>
      </c>
      <c r="AA18" s="473">
        <v>-6856</v>
      </c>
      <c r="AB18" s="474">
        <v>-6578</v>
      </c>
      <c r="AC18" s="469">
        <v>-6136</v>
      </c>
      <c r="AD18" s="472">
        <v>-6238</v>
      </c>
      <c r="AE18" s="471">
        <v>-6067</v>
      </c>
      <c r="AF18" s="469">
        <v>-6167</v>
      </c>
      <c r="AG18" s="469">
        <v>-5835</v>
      </c>
      <c r="AH18" s="472">
        <v>-5848</v>
      </c>
      <c r="AI18" s="473">
        <v>-5977</v>
      </c>
      <c r="AJ18" s="467">
        <v>-5738</v>
      </c>
      <c r="AK18" s="474">
        <v>-5913</v>
      </c>
      <c r="AL18" s="475">
        <v>-6584</v>
      </c>
      <c r="AM18" s="473">
        <v>-5413</v>
      </c>
      <c r="AN18" s="467">
        <v>-5402</v>
      </c>
      <c r="AO18" s="474">
        <v>-5117</v>
      </c>
      <c r="AP18" s="475">
        <v>-5089</v>
      </c>
    </row>
    <row r="19" spans="2:42" ht="39" customHeight="1">
      <c r="B19" s="476" t="s">
        <v>348</v>
      </c>
      <c r="C19" s="477">
        <v>-275</v>
      </c>
      <c r="D19" s="479">
        <v>-498</v>
      </c>
      <c r="E19" s="479">
        <v>-619</v>
      </c>
      <c r="F19" s="480">
        <v>-693</v>
      </c>
      <c r="G19" s="481">
        <v>-784</v>
      </c>
      <c r="H19" s="478">
        <v>-477</v>
      </c>
      <c r="I19" s="479">
        <v>-759</v>
      </c>
      <c r="J19" s="480">
        <v>-900</v>
      </c>
      <c r="K19" s="481">
        <v>-809</v>
      </c>
      <c r="L19" s="479">
        <f>-1292-K19</f>
        <v>-483</v>
      </c>
      <c r="M19" s="479">
        <v>-199</v>
      </c>
      <c r="N19" s="482">
        <v>-81</v>
      </c>
      <c r="O19" s="483">
        <v>-32</v>
      </c>
      <c r="P19" s="479">
        <v>-26</v>
      </c>
      <c r="Q19" s="479">
        <v>-20</v>
      </c>
      <c r="R19" s="477">
        <v>-11</v>
      </c>
      <c r="S19" s="481">
        <v>-23</v>
      </c>
      <c r="T19" s="479">
        <v>-20</v>
      </c>
      <c r="U19" s="479">
        <v>-83</v>
      </c>
      <c r="V19" s="482">
        <v>-57</v>
      </c>
      <c r="W19" s="481">
        <v>-74</v>
      </c>
      <c r="X19" s="479">
        <v>-77</v>
      </c>
      <c r="Y19" s="479">
        <v>-72</v>
      </c>
      <c r="Z19" s="482">
        <v>-83</v>
      </c>
      <c r="AA19" s="483">
        <v>-100</v>
      </c>
      <c r="AB19" s="484">
        <v>-43</v>
      </c>
      <c r="AC19" s="479">
        <v>-20</v>
      </c>
      <c r="AD19" s="482">
        <v>-15</v>
      </c>
      <c r="AE19" s="481">
        <v>-9</v>
      </c>
      <c r="AF19" s="479">
        <v>-5</v>
      </c>
      <c r="AG19" s="479">
        <v>-1</v>
      </c>
      <c r="AH19" s="482">
        <v>-3</v>
      </c>
      <c r="AI19" s="483">
        <v>-1</v>
      </c>
      <c r="AJ19" s="477">
        <v>-1</v>
      </c>
      <c r="AK19" s="484">
        <v>-2</v>
      </c>
      <c r="AL19" s="480">
        <v>-1</v>
      </c>
      <c r="AM19" s="483">
        <v>-1</v>
      </c>
      <c r="AN19" s="477">
        <v>-1</v>
      </c>
      <c r="AO19" s="484">
        <v>-1</v>
      </c>
      <c r="AP19" s="480">
        <v>-1</v>
      </c>
    </row>
    <row r="20" spans="2:42" ht="39" customHeight="1">
      <c r="B20" s="476" t="s">
        <v>349</v>
      </c>
      <c r="C20" s="481" t="s">
        <v>261</v>
      </c>
      <c r="D20" s="479" t="s">
        <v>261</v>
      </c>
      <c r="E20" s="479" t="s">
        <v>261</v>
      </c>
      <c r="F20" s="482" t="s">
        <v>261</v>
      </c>
      <c r="G20" s="481" t="s">
        <v>261</v>
      </c>
      <c r="H20" s="479" t="s">
        <v>261</v>
      </c>
      <c r="I20" s="479" t="s">
        <v>261</v>
      </c>
      <c r="J20" s="482" t="s">
        <v>261</v>
      </c>
      <c r="K20" s="481" t="s">
        <v>261</v>
      </c>
      <c r="L20" s="479" t="s">
        <v>261</v>
      </c>
      <c r="M20" s="479" t="s">
        <v>261</v>
      </c>
      <c r="N20" s="482" t="s">
        <v>261</v>
      </c>
      <c r="O20" s="483" t="s">
        <v>261</v>
      </c>
      <c r="P20" s="479" t="s">
        <v>261</v>
      </c>
      <c r="Q20" s="479" t="s">
        <v>261</v>
      </c>
      <c r="R20" s="477" t="s">
        <v>261</v>
      </c>
      <c r="S20" s="481" t="s">
        <v>261</v>
      </c>
      <c r="T20" s="479" t="s">
        <v>261</v>
      </c>
      <c r="U20" s="479" t="s">
        <v>261</v>
      </c>
      <c r="V20" s="482" t="s">
        <v>261</v>
      </c>
      <c r="W20" s="481" t="s">
        <v>261</v>
      </c>
      <c r="X20" s="479" t="s">
        <v>261</v>
      </c>
      <c r="Y20" s="479">
        <v>-479</v>
      </c>
      <c r="Z20" s="482">
        <v>-8893</v>
      </c>
      <c r="AA20" s="483" t="s">
        <v>261</v>
      </c>
      <c r="AB20" s="484" t="s">
        <v>261</v>
      </c>
      <c r="AC20" s="479" t="s">
        <v>25</v>
      </c>
      <c r="AD20" s="482" t="s">
        <v>25</v>
      </c>
      <c r="AE20" s="481" t="s">
        <v>25</v>
      </c>
      <c r="AF20" s="479" t="s">
        <v>25</v>
      </c>
      <c r="AG20" s="479" t="s">
        <v>25</v>
      </c>
      <c r="AH20" s="482" t="s">
        <v>25</v>
      </c>
      <c r="AI20" s="483" t="s">
        <v>25</v>
      </c>
      <c r="AJ20" s="477" t="s">
        <v>261</v>
      </c>
      <c r="AK20" s="484" t="s">
        <v>261</v>
      </c>
      <c r="AL20" s="480" t="s">
        <v>261</v>
      </c>
      <c r="AM20" s="483" t="s">
        <v>261</v>
      </c>
      <c r="AN20" s="477" t="s">
        <v>261</v>
      </c>
      <c r="AO20" s="484" t="s">
        <v>261</v>
      </c>
      <c r="AP20" s="480" t="s">
        <v>261</v>
      </c>
    </row>
    <row r="21" spans="2:42" ht="39" customHeight="1">
      <c r="B21" s="476" t="s">
        <v>350</v>
      </c>
      <c r="C21" s="481" t="s">
        <v>261</v>
      </c>
      <c r="D21" s="479" t="s">
        <v>261</v>
      </c>
      <c r="E21" s="479" t="s">
        <v>261</v>
      </c>
      <c r="F21" s="482" t="s">
        <v>261</v>
      </c>
      <c r="G21" s="481" t="s">
        <v>261</v>
      </c>
      <c r="H21" s="479" t="s">
        <v>261</v>
      </c>
      <c r="I21" s="479" t="s">
        <v>261</v>
      </c>
      <c r="J21" s="479" t="s">
        <v>261</v>
      </c>
      <c r="K21" s="481" t="s">
        <v>261</v>
      </c>
      <c r="L21" s="479" t="s">
        <v>261</v>
      </c>
      <c r="M21" s="479" t="s">
        <v>261</v>
      </c>
      <c r="N21" s="482" t="s">
        <v>261</v>
      </c>
      <c r="O21" s="483" t="s">
        <v>261</v>
      </c>
      <c r="P21" s="479" t="s">
        <v>261</v>
      </c>
      <c r="Q21" s="479" t="s">
        <v>261</v>
      </c>
      <c r="R21" s="477" t="s">
        <v>261</v>
      </c>
      <c r="S21" s="481" t="s">
        <v>261</v>
      </c>
      <c r="T21" s="479" t="s">
        <v>261</v>
      </c>
      <c r="U21" s="479" t="s">
        <v>261</v>
      </c>
      <c r="V21" s="482">
        <v>-5664</v>
      </c>
      <c r="W21" s="481" t="s">
        <v>261</v>
      </c>
      <c r="X21" s="479" t="s">
        <v>261</v>
      </c>
      <c r="Y21" s="479">
        <v>-3013</v>
      </c>
      <c r="Z21" s="482">
        <v>-2230</v>
      </c>
      <c r="AA21" s="483" t="s">
        <v>261</v>
      </c>
      <c r="AB21" s="484" t="s">
        <v>261</v>
      </c>
      <c r="AC21" s="479" t="s">
        <v>261</v>
      </c>
      <c r="AD21" s="482" t="s">
        <v>25</v>
      </c>
      <c r="AE21" s="481" t="s">
        <v>25</v>
      </c>
      <c r="AF21" s="479" t="s">
        <v>25</v>
      </c>
      <c r="AG21" s="479" t="s">
        <v>25</v>
      </c>
      <c r="AH21" s="482" t="s">
        <v>25</v>
      </c>
      <c r="AI21" s="483">
        <v>-1609</v>
      </c>
      <c r="AJ21" s="477">
        <v>-3360</v>
      </c>
      <c r="AK21" s="484">
        <v>1891</v>
      </c>
      <c r="AL21" s="480">
        <v>2933</v>
      </c>
      <c r="AM21" s="483">
        <v>-1109</v>
      </c>
      <c r="AN21" s="477">
        <v>31</v>
      </c>
      <c r="AO21" s="484">
        <v>1078</v>
      </c>
      <c r="AP21" s="480" t="s">
        <v>261</v>
      </c>
    </row>
    <row r="22" spans="2:42" ht="39" customHeight="1">
      <c r="B22" s="485" t="s">
        <v>269</v>
      </c>
      <c r="C22" s="481" t="s">
        <v>261</v>
      </c>
      <c r="D22" s="479" t="s">
        <v>261</v>
      </c>
      <c r="E22" s="479" t="s">
        <v>261</v>
      </c>
      <c r="F22" s="477" t="s">
        <v>261</v>
      </c>
      <c r="G22" s="481" t="s">
        <v>261</v>
      </c>
      <c r="H22" s="479" t="s">
        <v>261</v>
      </c>
      <c r="I22" s="479" t="s">
        <v>261</v>
      </c>
      <c r="J22" s="477" t="s">
        <v>261</v>
      </c>
      <c r="K22" s="481" t="s">
        <v>261</v>
      </c>
      <c r="L22" s="479" t="s">
        <v>261</v>
      </c>
      <c r="M22" s="479" t="s">
        <v>261</v>
      </c>
      <c r="N22" s="477" t="s">
        <v>261</v>
      </c>
      <c r="O22" s="481" t="s">
        <v>261</v>
      </c>
      <c r="P22" s="479" t="s">
        <v>261</v>
      </c>
      <c r="Q22" s="479" t="s">
        <v>261</v>
      </c>
      <c r="R22" s="477" t="s">
        <v>261</v>
      </c>
      <c r="S22" s="481" t="s">
        <v>261</v>
      </c>
      <c r="T22" s="479" t="s">
        <v>261</v>
      </c>
      <c r="U22" s="479" t="s">
        <v>261</v>
      </c>
      <c r="V22" s="477" t="s">
        <v>261</v>
      </c>
      <c r="W22" s="481" t="s">
        <v>261</v>
      </c>
      <c r="X22" s="479" t="s">
        <v>261</v>
      </c>
      <c r="Y22" s="479" t="s">
        <v>261</v>
      </c>
      <c r="Z22" s="477" t="s">
        <v>261</v>
      </c>
      <c r="AA22" s="481" t="s">
        <v>261</v>
      </c>
      <c r="AB22" s="479" t="s">
        <v>261</v>
      </c>
      <c r="AC22" s="479" t="s">
        <v>261</v>
      </c>
      <c r="AD22" s="477" t="s">
        <v>261</v>
      </c>
      <c r="AE22" s="481" t="s">
        <v>261</v>
      </c>
      <c r="AF22" s="479" t="s">
        <v>261</v>
      </c>
      <c r="AG22" s="479" t="s">
        <v>261</v>
      </c>
      <c r="AH22" s="477" t="s">
        <v>261</v>
      </c>
      <c r="AI22" s="481" t="s">
        <v>261</v>
      </c>
      <c r="AJ22" s="479" t="s">
        <v>261</v>
      </c>
      <c r="AK22" s="479" t="s">
        <v>261</v>
      </c>
      <c r="AL22" s="477" t="s">
        <v>261</v>
      </c>
      <c r="AM22" s="481" t="s">
        <v>261</v>
      </c>
      <c r="AN22" s="479" t="s">
        <v>261</v>
      </c>
      <c r="AO22" s="484">
        <v>-6438</v>
      </c>
      <c r="AP22" s="480">
        <v>-4130</v>
      </c>
    </row>
    <row r="23" spans="2:42" ht="39" customHeight="1">
      <c r="B23" s="489" t="s">
        <v>345</v>
      </c>
      <c r="C23" s="467">
        <v>-2481</v>
      </c>
      <c r="D23" s="469">
        <v>-4465</v>
      </c>
      <c r="E23" s="469">
        <v>-3375</v>
      </c>
      <c r="F23" s="490">
        <v>-3760</v>
      </c>
      <c r="G23" s="471">
        <v>-2539</v>
      </c>
      <c r="H23" s="469">
        <v>-3160</v>
      </c>
      <c r="I23" s="469">
        <v>-1871</v>
      </c>
      <c r="J23" s="472">
        <v>-2758</v>
      </c>
      <c r="K23" s="471">
        <v>-3224</v>
      </c>
      <c r="L23" s="469">
        <f>-9954-K23</f>
        <v>-6730</v>
      </c>
      <c r="M23" s="469">
        <f>-11757-K23-L23</f>
        <v>-1803</v>
      </c>
      <c r="N23" s="472">
        <v>-5246</v>
      </c>
      <c r="O23" s="473">
        <v>-3392</v>
      </c>
      <c r="P23" s="469">
        <v>-2275</v>
      </c>
      <c r="Q23" s="469">
        <v>-1595</v>
      </c>
      <c r="R23" s="467">
        <v>-4743</v>
      </c>
      <c r="S23" s="471">
        <v>-2318</v>
      </c>
      <c r="T23" s="469">
        <v>-6073</v>
      </c>
      <c r="U23" s="469">
        <v>-2196</v>
      </c>
      <c r="V23" s="472">
        <v>-2443</v>
      </c>
      <c r="W23" s="471">
        <v>-2946</v>
      </c>
      <c r="X23" s="469">
        <v>-5048</v>
      </c>
      <c r="Y23" s="469">
        <v>-1795</v>
      </c>
      <c r="Z23" s="472">
        <v>-3862</v>
      </c>
      <c r="AA23" s="473">
        <v>-3708</v>
      </c>
      <c r="AB23" s="474">
        <v>-5348</v>
      </c>
      <c r="AC23" s="469">
        <v>-3383</v>
      </c>
      <c r="AD23" s="472">
        <v>-1245</v>
      </c>
      <c r="AE23" s="471">
        <v>-4586</v>
      </c>
      <c r="AF23" s="469">
        <v>-3348</v>
      </c>
      <c r="AG23" s="469">
        <v>-1891</v>
      </c>
      <c r="AH23" s="472">
        <v>-2415</v>
      </c>
      <c r="AI23" s="473">
        <v>-1905</v>
      </c>
      <c r="AJ23" s="467">
        <v>-1682</v>
      </c>
      <c r="AK23" s="474">
        <v>-1780</v>
      </c>
      <c r="AL23" s="475">
        <v>-9705</v>
      </c>
      <c r="AM23" s="473">
        <v>-1726</v>
      </c>
      <c r="AN23" s="467">
        <v>-1693</v>
      </c>
      <c r="AO23" s="474">
        <v>-1205</v>
      </c>
      <c r="AP23" s="475">
        <v>-2561</v>
      </c>
    </row>
    <row r="24" spans="2:42" s="10" customFormat="1" ht="39" customHeight="1">
      <c r="B24" s="432" t="s">
        <v>351</v>
      </c>
      <c r="C24" s="440">
        <v>6078</v>
      </c>
      <c r="D24" s="434">
        <v>12996</v>
      </c>
      <c r="E24" s="441">
        <v>13113</v>
      </c>
      <c r="F24" s="433">
        <v>16274</v>
      </c>
      <c r="G24" s="442">
        <v>13891</v>
      </c>
      <c r="H24" s="434">
        <v>11871</v>
      </c>
      <c r="I24" s="441">
        <v>15413</v>
      </c>
      <c r="J24" s="446">
        <v>16913</v>
      </c>
      <c r="K24" s="442">
        <v>20839</v>
      </c>
      <c r="L24" s="441">
        <f>42622-K24</f>
        <v>21783</v>
      </c>
      <c r="M24" s="441">
        <v>21244</v>
      </c>
      <c r="N24" s="443">
        <v>14907</v>
      </c>
      <c r="O24" s="444">
        <v>21750</v>
      </c>
      <c r="P24" s="441">
        <v>24644</v>
      </c>
      <c r="Q24" s="441">
        <v>22119</v>
      </c>
      <c r="R24" s="440">
        <v>21022</v>
      </c>
      <c r="S24" s="442">
        <v>28370</v>
      </c>
      <c r="T24" s="441">
        <v>24873</v>
      </c>
      <c r="U24" s="441">
        <v>24332</v>
      </c>
      <c r="V24" s="443">
        <v>23905</v>
      </c>
      <c r="W24" s="442">
        <v>28519</v>
      </c>
      <c r="X24" s="441">
        <v>26983</v>
      </c>
      <c r="Y24" s="441">
        <v>8315</v>
      </c>
      <c r="Z24" s="443">
        <v>-30181</v>
      </c>
      <c r="AA24" s="444">
        <v>-5095</v>
      </c>
      <c r="AB24" s="445">
        <v>6643</v>
      </c>
      <c r="AC24" s="441">
        <v>5022</v>
      </c>
      <c r="AD24" s="443">
        <v>7132</v>
      </c>
      <c r="AE24" s="442">
        <v>10796</v>
      </c>
      <c r="AF24" s="441">
        <v>11364</v>
      </c>
      <c r="AG24" s="441">
        <v>11610</v>
      </c>
      <c r="AH24" s="443">
        <v>11546</v>
      </c>
      <c r="AI24" s="444">
        <v>11190</v>
      </c>
      <c r="AJ24" s="440">
        <v>12586</v>
      </c>
      <c r="AK24" s="445">
        <v>14698</v>
      </c>
      <c r="AL24" s="446">
        <v>23754</v>
      </c>
      <c r="AM24" s="444">
        <v>6878</v>
      </c>
      <c r="AN24" s="440">
        <v>8903</v>
      </c>
      <c r="AO24" s="445">
        <v>3972</v>
      </c>
      <c r="AP24" s="446">
        <v>14725</v>
      </c>
    </row>
    <row r="25" spans="2:42" ht="39" customHeight="1">
      <c r="B25" s="491" t="s">
        <v>352</v>
      </c>
      <c r="C25" s="492" t="s">
        <v>261</v>
      </c>
      <c r="D25" s="449" t="s">
        <v>261</v>
      </c>
      <c r="E25" s="449" t="s">
        <v>261</v>
      </c>
      <c r="F25" s="453" t="s">
        <v>261</v>
      </c>
      <c r="G25" s="492" t="s">
        <v>261</v>
      </c>
      <c r="H25" s="449" t="s">
        <v>261</v>
      </c>
      <c r="I25" s="449" t="s">
        <v>261</v>
      </c>
      <c r="J25" s="453" t="s">
        <v>261</v>
      </c>
      <c r="K25" s="492" t="s">
        <v>261</v>
      </c>
      <c r="L25" s="449" t="s">
        <v>261</v>
      </c>
      <c r="M25" s="449" t="s">
        <v>261</v>
      </c>
      <c r="N25" s="453" t="s">
        <v>261</v>
      </c>
      <c r="O25" s="493" t="s">
        <v>261</v>
      </c>
      <c r="P25" s="449" t="s">
        <v>261</v>
      </c>
      <c r="Q25" s="449" t="s">
        <v>261</v>
      </c>
      <c r="R25" s="451" t="s">
        <v>261</v>
      </c>
      <c r="S25" s="492" t="s">
        <v>261</v>
      </c>
      <c r="T25" s="449" t="s">
        <v>261</v>
      </c>
      <c r="U25" s="449" t="s">
        <v>261</v>
      </c>
      <c r="V25" s="453" t="s">
        <v>261</v>
      </c>
      <c r="W25" s="494">
        <v>862</v>
      </c>
      <c r="X25" s="495">
        <v>10021</v>
      </c>
      <c r="Y25" s="495">
        <v>1680</v>
      </c>
      <c r="Z25" s="496">
        <v>28562</v>
      </c>
      <c r="AA25" s="497">
        <v>3641</v>
      </c>
      <c r="AB25" s="498">
        <v>23677</v>
      </c>
      <c r="AC25" s="499">
        <v>5507</v>
      </c>
      <c r="AD25" s="496">
        <v>8360</v>
      </c>
      <c r="AE25" s="500">
        <v>2812</v>
      </c>
      <c r="AF25" s="499">
        <v>715</v>
      </c>
      <c r="AG25" s="499">
        <v>2949</v>
      </c>
      <c r="AH25" s="496">
        <v>12602</v>
      </c>
      <c r="AI25" s="497">
        <v>4566</v>
      </c>
      <c r="AJ25" s="501">
        <v>889</v>
      </c>
      <c r="AK25" s="502">
        <v>413</v>
      </c>
      <c r="AL25" s="503">
        <v>8371</v>
      </c>
      <c r="AM25" s="497">
        <v>1117</v>
      </c>
      <c r="AN25" s="501">
        <v>5753</v>
      </c>
      <c r="AO25" s="498">
        <v>2604</v>
      </c>
      <c r="AP25" s="504">
        <v>4265</v>
      </c>
    </row>
    <row r="26" spans="2:42" ht="39" customHeight="1">
      <c r="B26" s="476" t="s">
        <v>306</v>
      </c>
      <c r="C26" s="505" t="s">
        <v>261</v>
      </c>
      <c r="D26" s="506" t="s">
        <v>261</v>
      </c>
      <c r="E26" s="506" t="s">
        <v>261</v>
      </c>
      <c r="F26" s="507" t="s">
        <v>261</v>
      </c>
      <c r="G26" s="505" t="s">
        <v>261</v>
      </c>
      <c r="H26" s="506" t="s">
        <v>261</v>
      </c>
      <c r="I26" s="506" t="s">
        <v>261</v>
      </c>
      <c r="J26" s="507" t="s">
        <v>261</v>
      </c>
      <c r="K26" s="505" t="s">
        <v>261</v>
      </c>
      <c r="L26" s="506" t="s">
        <v>261</v>
      </c>
      <c r="M26" s="506" t="s">
        <v>261</v>
      </c>
      <c r="N26" s="508" t="s">
        <v>261</v>
      </c>
      <c r="O26" s="509" t="s">
        <v>261</v>
      </c>
      <c r="P26" s="506" t="s">
        <v>261</v>
      </c>
      <c r="Q26" s="506" t="s">
        <v>261</v>
      </c>
      <c r="R26" s="510" t="s">
        <v>261</v>
      </c>
      <c r="S26" s="505" t="s">
        <v>261</v>
      </c>
      <c r="T26" s="506" t="s">
        <v>261</v>
      </c>
      <c r="U26" s="506" t="s">
        <v>261</v>
      </c>
      <c r="V26" s="508" t="s">
        <v>261</v>
      </c>
      <c r="W26" s="481">
        <v>-7117</v>
      </c>
      <c r="X26" s="479">
        <v>-6126</v>
      </c>
      <c r="Y26" s="479">
        <v>-12537</v>
      </c>
      <c r="Z26" s="511">
        <v>-11911</v>
      </c>
      <c r="AA26" s="512">
        <v>-590</v>
      </c>
      <c r="AB26" s="513">
        <v>-3929</v>
      </c>
      <c r="AC26" s="514">
        <v>-21773</v>
      </c>
      <c r="AD26" s="511">
        <v>-9701</v>
      </c>
      <c r="AE26" s="515">
        <v>-3315</v>
      </c>
      <c r="AF26" s="514">
        <v>-6518</v>
      </c>
      <c r="AG26" s="514">
        <v>-4732</v>
      </c>
      <c r="AH26" s="511">
        <v>-10517</v>
      </c>
      <c r="AI26" s="512">
        <v>-673</v>
      </c>
      <c r="AJ26" s="516">
        <v>-5042</v>
      </c>
      <c r="AK26" s="484">
        <v>-8016</v>
      </c>
      <c r="AL26" s="480">
        <v>-1283</v>
      </c>
      <c r="AM26" s="512">
        <v>-3674</v>
      </c>
      <c r="AN26" s="516">
        <v>-9469</v>
      </c>
      <c r="AO26" s="513">
        <v>7678</v>
      </c>
      <c r="AP26" s="517">
        <v>-11033</v>
      </c>
    </row>
    <row r="27" spans="2:42" ht="39" customHeight="1">
      <c r="B27" s="518" t="s">
        <v>577</v>
      </c>
      <c r="C27" s="519">
        <v>-4580</v>
      </c>
      <c r="D27" s="460">
        <v>-28470</v>
      </c>
      <c r="E27" s="520">
        <v>-2739</v>
      </c>
      <c r="F27" s="459">
        <v>-54774</v>
      </c>
      <c r="G27" s="519">
        <v>-612</v>
      </c>
      <c r="H27" s="460">
        <v>-244715</v>
      </c>
      <c r="I27" s="520">
        <v>-10189</v>
      </c>
      <c r="J27" s="521">
        <v>-182651</v>
      </c>
      <c r="K27" s="519">
        <v>1843</v>
      </c>
      <c r="L27" s="520">
        <f>-2121-K27</f>
        <v>-3964</v>
      </c>
      <c r="M27" s="520">
        <v>-3307</v>
      </c>
      <c r="N27" s="521">
        <v>-3930</v>
      </c>
      <c r="O27" s="522">
        <v>2064</v>
      </c>
      <c r="P27" s="520">
        <v>-6802</v>
      </c>
      <c r="Q27" s="520">
        <v>1545</v>
      </c>
      <c r="R27" s="523">
        <v>1744</v>
      </c>
      <c r="S27" s="519">
        <v>6421</v>
      </c>
      <c r="T27" s="520">
        <v>-7449</v>
      </c>
      <c r="U27" s="520">
        <v>-1179</v>
      </c>
      <c r="V27" s="521">
        <v>-10928</v>
      </c>
      <c r="W27" s="519">
        <v>-6255</v>
      </c>
      <c r="X27" s="520">
        <v>3895</v>
      </c>
      <c r="Y27" s="520">
        <v>-10858</v>
      </c>
      <c r="Z27" s="521">
        <v>16652</v>
      </c>
      <c r="AA27" s="522">
        <v>3051</v>
      </c>
      <c r="AB27" s="524">
        <v>19748</v>
      </c>
      <c r="AC27" s="520">
        <v>-16266</v>
      </c>
      <c r="AD27" s="521">
        <v>-1342</v>
      </c>
      <c r="AE27" s="519">
        <v>-503</v>
      </c>
      <c r="AF27" s="520">
        <v>-5803</v>
      </c>
      <c r="AG27" s="520">
        <v>-1783</v>
      </c>
      <c r="AH27" s="521">
        <v>2085</v>
      </c>
      <c r="AI27" s="522">
        <v>3893</v>
      </c>
      <c r="AJ27" s="523">
        <v>-4153</v>
      </c>
      <c r="AK27" s="524">
        <v>-7603</v>
      </c>
      <c r="AL27" s="525">
        <v>7088</v>
      </c>
      <c r="AM27" s="522">
        <v>-2557</v>
      </c>
      <c r="AN27" s="523">
        <v>-3716</v>
      </c>
      <c r="AO27" s="524">
        <v>10282</v>
      </c>
      <c r="AP27" s="525">
        <v>-6768</v>
      </c>
    </row>
    <row r="28" spans="2:42" s="10" customFormat="1" ht="39" customHeight="1">
      <c r="B28" s="432" t="s">
        <v>273</v>
      </c>
      <c r="C28" s="440">
        <v>1497</v>
      </c>
      <c r="D28" s="434">
        <v>-15472</v>
      </c>
      <c r="E28" s="441">
        <v>10374</v>
      </c>
      <c r="F28" s="433">
        <v>-38500</v>
      </c>
      <c r="G28" s="442">
        <v>13278</v>
      </c>
      <c r="H28" s="434">
        <v>-232842</v>
      </c>
      <c r="I28" s="441">
        <v>5224</v>
      </c>
      <c r="J28" s="446">
        <v>-165739</v>
      </c>
      <c r="K28" s="442">
        <v>22682</v>
      </c>
      <c r="L28" s="441">
        <f>40501-K28</f>
        <v>17819</v>
      </c>
      <c r="M28" s="441">
        <v>17937</v>
      </c>
      <c r="N28" s="443">
        <v>10976</v>
      </c>
      <c r="O28" s="444">
        <v>23815</v>
      </c>
      <c r="P28" s="441">
        <v>17840</v>
      </c>
      <c r="Q28" s="441">
        <v>23665</v>
      </c>
      <c r="R28" s="440">
        <v>22765</v>
      </c>
      <c r="S28" s="442">
        <v>34791</v>
      </c>
      <c r="T28" s="441">
        <v>17424</v>
      </c>
      <c r="U28" s="441">
        <v>23153</v>
      </c>
      <c r="V28" s="443">
        <v>12976</v>
      </c>
      <c r="W28" s="442">
        <v>22264</v>
      </c>
      <c r="X28" s="526">
        <v>30878</v>
      </c>
      <c r="Y28" s="526">
        <v>-2541</v>
      </c>
      <c r="Z28" s="527">
        <v>-13530</v>
      </c>
      <c r="AA28" s="528">
        <v>-2045</v>
      </c>
      <c r="AB28" s="529">
        <v>26391</v>
      </c>
      <c r="AC28" s="526">
        <v>-11243</v>
      </c>
      <c r="AD28" s="527">
        <v>5791</v>
      </c>
      <c r="AE28" s="530">
        <v>10293</v>
      </c>
      <c r="AF28" s="526">
        <v>5561</v>
      </c>
      <c r="AG28" s="526">
        <v>9828</v>
      </c>
      <c r="AH28" s="527">
        <v>13630</v>
      </c>
      <c r="AI28" s="528">
        <v>15083</v>
      </c>
      <c r="AJ28" s="531">
        <v>8433</v>
      </c>
      <c r="AK28" s="445">
        <v>7096</v>
      </c>
      <c r="AL28" s="446">
        <v>30842</v>
      </c>
      <c r="AM28" s="528">
        <v>4320</v>
      </c>
      <c r="AN28" s="531">
        <v>5188</v>
      </c>
      <c r="AO28" s="529">
        <v>14254</v>
      </c>
      <c r="AP28" s="532">
        <v>7957</v>
      </c>
    </row>
    <row r="29" spans="2:42" ht="39" customHeight="1">
      <c r="B29" s="447" t="s">
        <v>274</v>
      </c>
      <c r="C29" s="533">
        <v>-2651</v>
      </c>
      <c r="D29" s="449">
        <v>-2836</v>
      </c>
      <c r="E29" s="534">
        <v>-3007</v>
      </c>
      <c r="F29" s="535">
        <v>-3788</v>
      </c>
      <c r="G29" s="536">
        <v>-2726</v>
      </c>
      <c r="H29" s="449">
        <v>-2827</v>
      </c>
      <c r="I29" s="534">
        <v>-1557</v>
      </c>
      <c r="J29" s="537">
        <v>-4221</v>
      </c>
      <c r="K29" s="536">
        <v>-3852</v>
      </c>
      <c r="L29" s="534">
        <f>-9786-K29</f>
        <v>-5934</v>
      </c>
      <c r="M29" s="534">
        <v>-4459</v>
      </c>
      <c r="N29" s="537">
        <v>-2239</v>
      </c>
      <c r="O29" s="538">
        <v>-4742</v>
      </c>
      <c r="P29" s="539">
        <v>-4068</v>
      </c>
      <c r="Q29" s="539">
        <v>-4677</v>
      </c>
      <c r="R29" s="540">
        <v>-5354</v>
      </c>
      <c r="S29" s="541">
        <v>-5273</v>
      </c>
      <c r="T29" s="539">
        <v>-4742</v>
      </c>
      <c r="U29" s="539">
        <v>-4382</v>
      </c>
      <c r="V29" s="542">
        <v>-5721</v>
      </c>
      <c r="W29" s="541">
        <v>-5375</v>
      </c>
      <c r="X29" s="539">
        <v>-7640</v>
      </c>
      <c r="Y29" s="539">
        <v>-5106</v>
      </c>
      <c r="Z29" s="542">
        <v>-1108</v>
      </c>
      <c r="AA29" s="538">
        <v>-1577</v>
      </c>
      <c r="AB29" s="543">
        <v>-2044</v>
      </c>
      <c r="AC29" s="539">
        <v>-1673</v>
      </c>
      <c r="AD29" s="542">
        <v>-3268</v>
      </c>
      <c r="AE29" s="541">
        <v>-2143</v>
      </c>
      <c r="AF29" s="539">
        <v>-2867</v>
      </c>
      <c r="AG29" s="539">
        <v>-2874</v>
      </c>
      <c r="AH29" s="542">
        <v>-3516</v>
      </c>
      <c r="AI29" s="538">
        <v>-3496</v>
      </c>
      <c r="AJ29" s="540">
        <v>-2868</v>
      </c>
      <c r="AK29" s="544">
        <v>-3523</v>
      </c>
      <c r="AL29" s="545">
        <v>-8595</v>
      </c>
      <c r="AM29" s="538">
        <v>-2923</v>
      </c>
      <c r="AN29" s="540">
        <v>-2761</v>
      </c>
      <c r="AO29" s="543">
        <v>-1084</v>
      </c>
      <c r="AP29" s="546">
        <v>-4673</v>
      </c>
    </row>
    <row r="30" spans="2:42" ht="39" customHeight="1">
      <c r="B30" s="547" t="s">
        <v>275</v>
      </c>
      <c r="C30" s="540">
        <v>676</v>
      </c>
      <c r="D30" s="548">
        <v>2199</v>
      </c>
      <c r="E30" s="539">
        <v>-973</v>
      </c>
      <c r="F30" s="490">
        <v>21156</v>
      </c>
      <c r="G30" s="541">
        <v>-481</v>
      </c>
      <c r="H30" s="548">
        <v>-13377</v>
      </c>
      <c r="I30" s="539">
        <v>-969</v>
      </c>
      <c r="J30" s="542">
        <v>-3460</v>
      </c>
      <c r="K30" s="541">
        <v>-94</v>
      </c>
      <c r="L30" s="539">
        <f>-3129-K30</f>
        <v>-3035</v>
      </c>
      <c r="M30" s="539">
        <v>-2053</v>
      </c>
      <c r="N30" s="542">
        <v>-658</v>
      </c>
      <c r="O30" s="549">
        <v>-198</v>
      </c>
      <c r="P30" s="550">
        <v>368</v>
      </c>
      <c r="Q30" s="550">
        <v>-1546</v>
      </c>
      <c r="R30" s="551">
        <v>-3595</v>
      </c>
      <c r="S30" s="552">
        <v>-1113</v>
      </c>
      <c r="T30" s="550">
        <v>-2785</v>
      </c>
      <c r="U30" s="550">
        <v>-674</v>
      </c>
      <c r="V30" s="553">
        <v>2510</v>
      </c>
      <c r="W30" s="552">
        <v>911</v>
      </c>
      <c r="X30" s="550">
        <v>-1217</v>
      </c>
      <c r="Y30" s="550">
        <v>-868</v>
      </c>
      <c r="Z30" s="553">
        <v>3664</v>
      </c>
      <c r="AA30" s="549">
        <v>1839</v>
      </c>
      <c r="AB30" s="554">
        <v>-2211</v>
      </c>
      <c r="AC30" s="550">
        <v>1405</v>
      </c>
      <c r="AD30" s="553">
        <v>-739</v>
      </c>
      <c r="AE30" s="552">
        <v>-1252</v>
      </c>
      <c r="AF30" s="550">
        <v>982</v>
      </c>
      <c r="AG30" s="550">
        <v>-346</v>
      </c>
      <c r="AH30" s="553">
        <v>-8487</v>
      </c>
      <c r="AI30" s="549">
        <v>-4154</v>
      </c>
      <c r="AJ30" s="551">
        <v>-870</v>
      </c>
      <c r="AK30" s="543">
        <v>-26805</v>
      </c>
      <c r="AL30" s="546">
        <v>-11992</v>
      </c>
      <c r="AM30" s="549">
        <v>943</v>
      </c>
      <c r="AN30" s="551">
        <v>618</v>
      </c>
      <c r="AO30" s="554">
        <v>-4485</v>
      </c>
      <c r="AP30" s="555">
        <v>912</v>
      </c>
    </row>
    <row r="31" spans="2:42" ht="39" customHeight="1">
      <c r="B31" s="556" t="s">
        <v>353</v>
      </c>
      <c r="C31" s="452" t="s">
        <v>354</v>
      </c>
      <c r="D31" s="450" t="s">
        <v>354</v>
      </c>
      <c r="E31" s="450" t="s">
        <v>354</v>
      </c>
      <c r="F31" s="454" t="s">
        <v>354</v>
      </c>
      <c r="G31" s="452" t="s">
        <v>354</v>
      </c>
      <c r="H31" s="450" t="s">
        <v>354</v>
      </c>
      <c r="I31" s="450" t="s">
        <v>354</v>
      </c>
      <c r="J31" s="454" t="s">
        <v>354</v>
      </c>
      <c r="K31" s="452" t="s">
        <v>261</v>
      </c>
      <c r="L31" s="450" t="s">
        <v>354</v>
      </c>
      <c r="M31" s="450" t="s">
        <v>354</v>
      </c>
      <c r="N31" s="454" t="s">
        <v>354</v>
      </c>
      <c r="O31" s="455" t="s">
        <v>261</v>
      </c>
      <c r="P31" s="450" t="s">
        <v>261</v>
      </c>
      <c r="Q31" s="450" t="s">
        <v>261</v>
      </c>
      <c r="R31" s="448" t="s">
        <v>261</v>
      </c>
      <c r="S31" s="452" t="s">
        <v>261</v>
      </c>
      <c r="T31" s="450" t="s">
        <v>261</v>
      </c>
      <c r="U31" s="450" t="s">
        <v>261</v>
      </c>
      <c r="V31" s="454" t="s">
        <v>261</v>
      </c>
      <c r="W31" s="452" t="s">
        <v>261</v>
      </c>
      <c r="X31" s="450" t="s">
        <v>261</v>
      </c>
      <c r="Y31" s="450" t="s">
        <v>261</v>
      </c>
      <c r="Z31" s="454" t="s">
        <v>261</v>
      </c>
      <c r="AA31" s="444" t="s">
        <v>355</v>
      </c>
      <c r="AB31" s="456" t="s">
        <v>261</v>
      </c>
      <c r="AC31" s="450" t="s">
        <v>261</v>
      </c>
      <c r="AD31" s="454" t="s">
        <v>261</v>
      </c>
      <c r="AE31" s="442">
        <v>6897</v>
      </c>
      <c r="AF31" s="441">
        <v>3676</v>
      </c>
      <c r="AG31" s="441">
        <v>6606</v>
      </c>
      <c r="AH31" s="443">
        <v>1629</v>
      </c>
      <c r="AI31" s="444">
        <v>7433</v>
      </c>
      <c r="AJ31" s="440">
        <v>4695</v>
      </c>
      <c r="AK31" s="445">
        <v>-23232</v>
      </c>
      <c r="AL31" s="446">
        <v>10254</v>
      </c>
      <c r="AM31" s="444">
        <v>2340</v>
      </c>
      <c r="AN31" s="440">
        <v>3044</v>
      </c>
      <c r="AO31" s="445">
        <v>8685</v>
      </c>
      <c r="AP31" s="446">
        <v>4196</v>
      </c>
    </row>
    <row r="32" spans="2:42" s="10" customFormat="1" ht="39" customHeight="1" thickBot="1">
      <c r="B32" s="557" t="s">
        <v>278</v>
      </c>
      <c r="C32" s="540">
        <v>-244</v>
      </c>
      <c r="D32" s="558">
        <v>-678</v>
      </c>
      <c r="E32" s="539">
        <v>-647</v>
      </c>
      <c r="F32" s="559">
        <v>-713</v>
      </c>
      <c r="G32" s="541">
        <v>-268</v>
      </c>
      <c r="H32" s="558">
        <v>-1826</v>
      </c>
      <c r="I32" s="539">
        <v>-583</v>
      </c>
      <c r="J32" s="542">
        <v>-101</v>
      </c>
      <c r="K32" s="541">
        <v>-294</v>
      </c>
      <c r="L32" s="539">
        <f>-1678-K32</f>
        <v>-1384</v>
      </c>
      <c r="M32" s="539">
        <v>-534</v>
      </c>
      <c r="N32" s="542">
        <v>-1171</v>
      </c>
      <c r="O32" s="538">
        <v>-160</v>
      </c>
      <c r="P32" s="539">
        <v>-1498</v>
      </c>
      <c r="Q32" s="539">
        <v>-1165</v>
      </c>
      <c r="R32" s="540">
        <v>-2683</v>
      </c>
      <c r="S32" s="541">
        <v>-1335</v>
      </c>
      <c r="T32" s="539">
        <v>-1522</v>
      </c>
      <c r="U32" s="539">
        <v>19</v>
      </c>
      <c r="V32" s="542">
        <v>-631</v>
      </c>
      <c r="W32" s="541">
        <v>-1499</v>
      </c>
      <c r="X32" s="539">
        <v>-2408</v>
      </c>
      <c r="Y32" s="539">
        <v>-117</v>
      </c>
      <c r="Z32" s="542">
        <v>2694</v>
      </c>
      <c r="AA32" s="538">
        <v>219</v>
      </c>
      <c r="AB32" s="543">
        <v>-562</v>
      </c>
      <c r="AC32" s="539">
        <v>-449</v>
      </c>
      <c r="AD32" s="542">
        <v>-1040</v>
      </c>
      <c r="AE32" s="541">
        <v>-342</v>
      </c>
      <c r="AF32" s="539">
        <v>-1112</v>
      </c>
      <c r="AG32" s="539">
        <v>-950</v>
      </c>
      <c r="AH32" s="542">
        <v>-422</v>
      </c>
      <c r="AI32" s="538">
        <v>-556</v>
      </c>
      <c r="AJ32" s="540">
        <v>-1290</v>
      </c>
      <c r="AK32" s="543">
        <v>-508</v>
      </c>
      <c r="AL32" s="546">
        <v>-445</v>
      </c>
      <c r="AM32" s="538">
        <v>-689</v>
      </c>
      <c r="AN32" s="540">
        <v>-1680</v>
      </c>
      <c r="AO32" s="543">
        <v>-661</v>
      </c>
      <c r="AP32" s="546">
        <v>-972</v>
      </c>
    </row>
    <row r="33" spans="2:46" s="10" customFormat="1" ht="39" customHeight="1" thickTop="1">
      <c r="B33" s="560" t="s">
        <v>356</v>
      </c>
      <c r="C33" s="561">
        <v>-721</v>
      </c>
      <c r="D33" s="562">
        <v>-16788</v>
      </c>
      <c r="E33" s="562">
        <v>5745</v>
      </c>
      <c r="F33" s="563">
        <v>-21845</v>
      </c>
      <c r="G33" s="561">
        <v>9802</v>
      </c>
      <c r="H33" s="562">
        <v>-250873</v>
      </c>
      <c r="I33" s="562">
        <v>2114</v>
      </c>
      <c r="J33" s="564">
        <v>-173518</v>
      </c>
      <c r="K33" s="561">
        <f>SUM(K28:K32)-1</f>
        <v>18441</v>
      </c>
      <c r="L33" s="562">
        <f>25908-K33</f>
        <v>7467</v>
      </c>
      <c r="M33" s="562">
        <v>10889</v>
      </c>
      <c r="N33" s="564">
        <v>6909</v>
      </c>
      <c r="O33" s="565">
        <v>18713</v>
      </c>
      <c r="P33" s="562">
        <v>12643</v>
      </c>
      <c r="Q33" s="562">
        <v>16276</v>
      </c>
      <c r="R33" s="563">
        <v>11134</v>
      </c>
      <c r="S33" s="561">
        <v>27068</v>
      </c>
      <c r="T33" s="562">
        <v>8376</v>
      </c>
      <c r="U33" s="562">
        <v>18116</v>
      </c>
      <c r="V33" s="564">
        <v>9133</v>
      </c>
      <c r="W33" s="561">
        <v>16301</v>
      </c>
      <c r="X33" s="562">
        <v>19611</v>
      </c>
      <c r="Y33" s="562">
        <v>-8634</v>
      </c>
      <c r="Z33" s="564">
        <v>-8277</v>
      </c>
      <c r="AA33" s="565">
        <v>-1564</v>
      </c>
      <c r="AB33" s="566">
        <v>21572</v>
      </c>
      <c r="AC33" s="562">
        <v>-11961</v>
      </c>
      <c r="AD33" s="564">
        <v>747</v>
      </c>
      <c r="AE33" s="561">
        <v>6554</v>
      </c>
      <c r="AF33" s="562">
        <v>2564</v>
      </c>
      <c r="AG33" s="562">
        <v>5656</v>
      </c>
      <c r="AH33" s="564">
        <v>1207</v>
      </c>
      <c r="AI33" s="565">
        <v>6876</v>
      </c>
      <c r="AJ33" s="563">
        <v>3405</v>
      </c>
      <c r="AK33" s="566">
        <v>-23739</v>
      </c>
      <c r="AL33" s="567">
        <v>9809</v>
      </c>
      <c r="AM33" s="565">
        <v>1650</v>
      </c>
      <c r="AN33" s="563">
        <v>1365</v>
      </c>
      <c r="AO33" s="566">
        <v>8023</v>
      </c>
      <c r="AP33" s="567">
        <v>3225</v>
      </c>
    </row>
    <row r="34" spans="2:46" ht="39" customHeight="1">
      <c r="B34" s="20"/>
      <c r="S34" s="540"/>
      <c r="T34" s="540"/>
      <c r="U34" s="540"/>
      <c r="V34" s="540"/>
      <c r="W34" s="540"/>
      <c r="X34" s="540"/>
      <c r="Y34" s="540"/>
      <c r="Z34" s="540"/>
      <c r="AA34" s="540"/>
      <c r="AB34" s="540"/>
      <c r="AC34" s="540"/>
      <c r="AD34" s="540"/>
      <c r="AE34" s="540"/>
      <c r="AF34" s="540"/>
      <c r="AG34" s="540"/>
      <c r="AH34" s="540"/>
      <c r="AI34" s="540"/>
      <c r="AM34" s="540"/>
      <c r="AN34" s="540"/>
      <c r="AQ34" s="540"/>
    </row>
    <row r="35" spans="2:46" ht="20.25" customHeight="1">
      <c r="B35" s="569" t="s">
        <v>357</v>
      </c>
      <c r="AI35" s="570"/>
      <c r="AJ35" s="570"/>
      <c r="AK35" s="570"/>
      <c r="AL35" s="570"/>
      <c r="AM35" s="570"/>
      <c r="AN35" s="570"/>
      <c r="AO35" s="570"/>
      <c r="AP35" s="570"/>
      <c r="AQ35" s="570"/>
    </row>
    <row r="36" spans="2:46">
      <c r="B36" s="571"/>
      <c r="C36" s="572"/>
      <c r="D36" s="572"/>
      <c r="E36" s="572"/>
      <c r="F36" s="572"/>
      <c r="G36" s="572"/>
      <c r="H36" s="572"/>
      <c r="I36" s="572"/>
      <c r="J36" s="572"/>
      <c r="K36" s="572"/>
      <c r="L36" s="572"/>
      <c r="M36" s="572"/>
      <c r="N36" s="572"/>
      <c r="O36" s="572"/>
      <c r="P36" s="572"/>
      <c r="Q36" s="572"/>
      <c r="R36" s="572"/>
      <c r="S36" s="573"/>
      <c r="T36" s="573"/>
      <c r="U36" s="573"/>
      <c r="V36" s="573"/>
      <c r="W36" s="573"/>
      <c r="X36" s="573"/>
    </row>
    <row r="37" spans="2:46">
      <c r="B37" s="571"/>
      <c r="C37" s="572"/>
      <c r="D37" s="572"/>
      <c r="E37" s="572"/>
      <c r="F37" s="572"/>
      <c r="G37" s="572"/>
      <c r="H37" s="572"/>
      <c r="I37" s="572"/>
      <c r="J37" s="572"/>
      <c r="K37" s="572"/>
      <c r="L37" s="572"/>
      <c r="M37" s="572"/>
      <c r="N37" s="572"/>
      <c r="O37" s="572"/>
      <c r="P37" s="572"/>
      <c r="Q37" s="572"/>
      <c r="R37" s="572"/>
      <c r="S37" s="573"/>
      <c r="T37" s="573"/>
      <c r="U37" s="573"/>
      <c r="V37" s="573"/>
      <c r="W37" s="573"/>
      <c r="X37" s="573"/>
    </row>
    <row r="38" spans="2:46">
      <c r="B38" s="571"/>
      <c r="C38" s="572"/>
      <c r="D38" s="572"/>
      <c r="E38" s="572"/>
      <c r="F38" s="572"/>
      <c r="G38" s="572"/>
      <c r="H38" s="572"/>
      <c r="I38" s="572"/>
      <c r="J38" s="572"/>
      <c r="K38" s="572"/>
      <c r="L38" s="572"/>
      <c r="M38" s="572"/>
      <c r="N38" s="572"/>
      <c r="O38" s="572"/>
      <c r="P38" s="572"/>
      <c r="Q38" s="572"/>
      <c r="R38" s="572"/>
      <c r="S38" s="573"/>
      <c r="T38" s="573"/>
      <c r="U38" s="573"/>
      <c r="V38" s="573"/>
      <c r="W38" s="573"/>
      <c r="X38" s="573"/>
      <c r="Y38" s="89"/>
      <c r="Z38" s="90"/>
      <c r="AA38" s="90"/>
      <c r="AB38" s="574"/>
      <c r="AC38" s="574"/>
      <c r="AD38" s="574"/>
      <c r="AE38" s="90"/>
      <c r="AF38" s="90"/>
      <c r="AG38" s="90"/>
      <c r="AH38" s="90"/>
      <c r="AI38" s="158"/>
      <c r="AJ38" s="575"/>
      <c r="AK38" s="575"/>
      <c r="AL38" s="575"/>
      <c r="AM38" s="158"/>
      <c r="AN38" s="158"/>
      <c r="AO38" s="575"/>
      <c r="AP38" s="575"/>
      <c r="AQ38" s="158"/>
      <c r="AR38" s="575"/>
      <c r="AS38" s="575"/>
      <c r="AT38" s="575"/>
    </row>
    <row r="39" spans="2:46">
      <c r="B39" s="571"/>
      <c r="C39" s="572"/>
      <c r="D39" s="572"/>
      <c r="E39" s="572"/>
      <c r="F39" s="572"/>
      <c r="G39" s="572"/>
      <c r="H39" s="572"/>
      <c r="I39" s="572"/>
      <c r="J39" s="572"/>
      <c r="K39" s="572"/>
      <c r="L39" s="572"/>
      <c r="M39" s="572"/>
      <c r="N39" s="572"/>
      <c r="O39" s="572"/>
      <c r="P39" s="572"/>
      <c r="Q39" s="572"/>
      <c r="R39" s="572"/>
      <c r="S39" s="573"/>
      <c r="T39" s="573"/>
      <c r="U39" s="573"/>
      <c r="V39" s="573"/>
      <c r="W39" s="573"/>
      <c r="X39" s="573"/>
      <c r="Y39" s="89"/>
      <c r="Z39" s="90"/>
      <c r="AA39" s="90"/>
      <c r="AB39" s="574"/>
      <c r="AC39" s="574"/>
      <c r="AD39" s="574"/>
      <c r="AE39" s="90"/>
      <c r="AF39" s="90"/>
      <c r="AG39" s="90"/>
      <c r="AH39" s="90"/>
      <c r="AI39" s="158"/>
      <c r="AJ39" s="575"/>
      <c r="AK39" s="575"/>
      <c r="AL39" s="575"/>
      <c r="AM39" s="158"/>
      <c r="AN39" s="158"/>
      <c r="AO39" s="575"/>
      <c r="AP39" s="575"/>
      <c r="AQ39" s="158"/>
      <c r="AR39" s="575"/>
      <c r="AS39" s="575"/>
      <c r="AT39" s="575"/>
    </row>
    <row r="44" spans="2:46" ht="14.25" customHeight="1"/>
  </sheetData>
  <mergeCells count="10">
    <mergeCell ref="AA2:AD2"/>
    <mergeCell ref="AE2:AH2"/>
    <mergeCell ref="AI2:AL2"/>
    <mergeCell ref="AM2:AP2"/>
    <mergeCell ref="C2:F2"/>
    <mergeCell ref="G2:J2"/>
    <mergeCell ref="K2:N2"/>
    <mergeCell ref="O2:R2"/>
    <mergeCell ref="S2:V2"/>
    <mergeCell ref="W2:Z2"/>
  </mergeCells>
  <phoneticPr fontId="2"/>
  <printOptions horizontalCentered="1"/>
  <pageMargins left="0.31496062992125984" right="0.19685039370078741" top="0.78740157480314965" bottom="0.39370078740157483" header="0.27559055118110237" footer="0.35433070866141736"/>
  <pageSetup paperSize="8" scale="22" orientation="landscape"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6104C-DD5E-4662-A29A-EFC18A00C7D7}">
  <sheetPr>
    <pageSetUpPr fitToPage="1"/>
  </sheetPr>
  <dimension ref="A1:AO79"/>
  <sheetViews>
    <sheetView showGridLines="0" view="pageBreakPreview" zoomScale="55" zoomScaleNormal="70" zoomScaleSheetLayoutView="55" workbookViewId="0">
      <pane xSplit="1" topLeftCell="B1" activePane="topRight" state="frozen"/>
      <selection activeCell="U78" activeCellId="1" sqref="A1 U78"/>
      <selection pane="topRight"/>
    </sheetView>
  </sheetViews>
  <sheetFormatPr defaultColWidth="9" defaultRowHeight="14.25"/>
  <cols>
    <col min="1" max="1" width="86.25" style="1" customWidth="1"/>
    <col min="2" max="9" width="15.125" style="1" customWidth="1"/>
    <col min="10" max="14" width="15.125" style="1" bestFit="1" customWidth="1"/>
    <col min="15" max="15" width="15.125" style="1510" bestFit="1" customWidth="1"/>
    <col min="16" max="18" width="15.125" style="1" bestFit="1" customWidth="1"/>
    <col min="19" max="21" width="15.125" style="1" customWidth="1"/>
    <col min="22" max="41" width="15.25" style="1" customWidth="1"/>
    <col min="42" max="16384" width="9" style="1"/>
  </cols>
  <sheetData>
    <row r="1" spans="1:41" ht="22.5" customHeight="1">
      <c r="A1" s="1111" t="s">
        <v>611</v>
      </c>
    </row>
    <row r="2" spans="1:41" ht="22.5" customHeight="1">
      <c r="D2" s="88"/>
      <c r="E2" s="88"/>
      <c r="F2" s="88"/>
      <c r="G2" s="88"/>
      <c r="H2" s="88"/>
      <c r="J2" s="88"/>
      <c r="K2" s="88"/>
      <c r="L2" s="88"/>
      <c r="M2" s="88"/>
      <c r="N2" s="88"/>
      <c r="O2" s="88"/>
      <c r="P2" s="88"/>
      <c r="Q2" s="88"/>
      <c r="R2" s="88"/>
      <c r="S2" s="88"/>
      <c r="T2" s="88"/>
      <c r="U2" s="1112"/>
      <c r="V2" s="88"/>
      <c r="W2" s="88"/>
      <c r="X2" s="1112"/>
      <c r="Y2" s="1112"/>
      <c r="Z2" s="1112"/>
      <c r="AB2" s="1112"/>
      <c r="AC2" s="88"/>
      <c r="AD2" s="88"/>
      <c r="AE2" s="88"/>
      <c r="AF2" s="1112"/>
      <c r="AG2" s="1112"/>
      <c r="AH2" s="1112"/>
      <c r="AM2" s="1112"/>
      <c r="AN2" s="1112"/>
      <c r="AO2" s="1112" t="s">
        <v>589</v>
      </c>
    </row>
    <row r="3" spans="1:41" ht="5.25" customHeight="1"/>
    <row r="4" spans="1:41" s="16" customFormat="1" ht="28.5" customHeight="1">
      <c r="A4" s="1609"/>
      <c r="B4" s="925" t="s">
        <v>87</v>
      </c>
      <c r="C4" s="925" t="s">
        <v>87</v>
      </c>
      <c r="D4" s="925" t="s">
        <v>87</v>
      </c>
      <c r="E4" s="925" t="s">
        <v>87</v>
      </c>
      <c r="F4" s="925" t="s">
        <v>239</v>
      </c>
      <c r="G4" s="925" t="s">
        <v>239</v>
      </c>
      <c r="H4" s="925" t="s">
        <v>239</v>
      </c>
      <c r="I4" s="925" t="s">
        <v>239</v>
      </c>
      <c r="J4" s="925" t="s">
        <v>485</v>
      </c>
      <c r="K4" s="925" t="s">
        <v>485</v>
      </c>
      <c r="L4" s="925" t="s">
        <v>485</v>
      </c>
      <c r="M4" s="925" t="s">
        <v>485</v>
      </c>
      <c r="N4" s="925" t="s">
        <v>508</v>
      </c>
      <c r="O4" s="925" t="s">
        <v>508</v>
      </c>
      <c r="P4" s="925" t="s">
        <v>508</v>
      </c>
      <c r="Q4" s="925" t="s">
        <v>508</v>
      </c>
      <c r="R4" s="925" t="s">
        <v>526</v>
      </c>
      <c r="S4" s="925" t="s">
        <v>526</v>
      </c>
      <c r="T4" s="925" t="s">
        <v>526</v>
      </c>
      <c r="U4" s="925" t="s">
        <v>526</v>
      </c>
      <c r="V4" s="1194" t="s">
        <v>535</v>
      </c>
      <c r="W4" s="925" t="s">
        <v>535</v>
      </c>
      <c r="X4" s="925" t="s">
        <v>535</v>
      </c>
      <c r="Y4" s="925" t="s">
        <v>535</v>
      </c>
      <c r="Z4" s="925" t="s">
        <v>546</v>
      </c>
      <c r="AA4" s="925" t="s">
        <v>546</v>
      </c>
      <c r="AB4" s="925" t="s">
        <v>546</v>
      </c>
      <c r="AC4" s="925" t="s">
        <v>546</v>
      </c>
      <c r="AD4" s="925" t="s">
        <v>588</v>
      </c>
      <c r="AE4" s="925" t="s">
        <v>588</v>
      </c>
      <c r="AF4" s="925" t="s">
        <v>588</v>
      </c>
      <c r="AG4" s="925" t="s">
        <v>588</v>
      </c>
      <c r="AH4" s="925" t="s">
        <v>605</v>
      </c>
      <c r="AI4" s="925" t="s">
        <v>605</v>
      </c>
      <c r="AJ4" s="925" t="s">
        <v>605</v>
      </c>
      <c r="AK4" s="925" t="s">
        <v>605</v>
      </c>
      <c r="AL4" s="925" t="s">
        <v>639</v>
      </c>
      <c r="AM4" s="925" t="s">
        <v>639</v>
      </c>
      <c r="AN4" s="925" t="s">
        <v>639</v>
      </c>
      <c r="AO4" s="946" t="s">
        <v>639</v>
      </c>
    </row>
    <row r="5" spans="1:41" s="16" customFormat="1" ht="28.5" customHeight="1">
      <c r="A5" s="1610"/>
      <c r="B5" s="1042" t="s">
        <v>473</v>
      </c>
      <c r="C5" s="1042" t="s">
        <v>474</v>
      </c>
      <c r="D5" s="1042" t="s">
        <v>475</v>
      </c>
      <c r="E5" s="1042" t="s">
        <v>476</v>
      </c>
      <c r="F5" s="1042" t="s">
        <v>473</v>
      </c>
      <c r="G5" s="1042" t="s">
        <v>474</v>
      </c>
      <c r="H5" s="1042" t="s">
        <v>475</v>
      </c>
      <c r="I5" s="1042" t="s">
        <v>476</v>
      </c>
      <c r="J5" s="1042" t="s">
        <v>473</v>
      </c>
      <c r="K5" s="1042" t="s">
        <v>474</v>
      </c>
      <c r="L5" s="1042" t="s">
        <v>475</v>
      </c>
      <c r="M5" s="1042" t="s">
        <v>476</v>
      </c>
      <c r="N5" s="1042" t="s">
        <v>473</v>
      </c>
      <c r="O5" s="1534" t="s">
        <v>474</v>
      </c>
      <c r="P5" s="1042" t="s">
        <v>475</v>
      </c>
      <c r="Q5" s="1042" t="s">
        <v>476</v>
      </c>
      <c r="R5" s="1042" t="s">
        <v>473</v>
      </c>
      <c r="S5" s="1042" t="s">
        <v>474</v>
      </c>
      <c r="T5" s="1042" t="s">
        <v>475</v>
      </c>
      <c r="U5" s="1042" t="s">
        <v>476</v>
      </c>
      <c r="V5" s="1195" t="s">
        <v>473</v>
      </c>
      <c r="W5" s="1042" t="s">
        <v>474</v>
      </c>
      <c r="X5" s="1042" t="s">
        <v>475</v>
      </c>
      <c r="Y5" s="1042" t="s">
        <v>476</v>
      </c>
      <c r="Z5" s="1042" t="s">
        <v>473</v>
      </c>
      <c r="AA5" s="1042" t="s">
        <v>474</v>
      </c>
      <c r="AB5" s="1042" t="s">
        <v>475</v>
      </c>
      <c r="AC5" s="1042" t="s">
        <v>476</v>
      </c>
      <c r="AD5" s="1042" t="s">
        <v>590</v>
      </c>
      <c r="AE5" s="1042" t="s">
        <v>474</v>
      </c>
      <c r="AF5" s="1042" t="s">
        <v>475</v>
      </c>
      <c r="AG5" s="1042" t="s">
        <v>476</v>
      </c>
      <c r="AH5" s="1042" t="s">
        <v>473</v>
      </c>
      <c r="AI5" s="1042" t="s">
        <v>474</v>
      </c>
      <c r="AJ5" s="1042" t="s">
        <v>475</v>
      </c>
      <c r="AK5" s="1042" t="s">
        <v>476</v>
      </c>
      <c r="AL5" s="1042" t="s">
        <v>473</v>
      </c>
      <c r="AM5" s="1042" t="s">
        <v>474</v>
      </c>
      <c r="AN5" s="1042" t="s">
        <v>475</v>
      </c>
      <c r="AO5" s="1114" t="s">
        <v>476</v>
      </c>
    </row>
    <row r="6" spans="1:41" s="17" customFormat="1" ht="40.15" customHeight="1">
      <c r="A6" s="1115" t="s">
        <v>90</v>
      </c>
      <c r="B6" s="646"/>
      <c r="C6" s="646"/>
      <c r="D6" s="646"/>
      <c r="E6" s="646"/>
      <c r="F6" s="646"/>
      <c r="G6" s="646"/>
      <c r="H6" s="646"/>
      <c r="I6" s="646"/>
      <c r="J6" s="646"/>
      <c r="K6" s="646"/>
      <c r="L6" s="646"/>
      <c r="M6" s="646"/>
      <c r="N6" s="646"/>
      <c r="O6" s="646"/>
      <c r="P6" s="646"/>
      <c r="Q6" s="646"/>
      <c r="R6" s="646"/>
      <c r="S6" s="646"/>
      <c r="T6" s="84"/>
      <c r="U6" s="84"/>
      <c r="V6" s="1196"/>
      <c r="W6" s="84"/>
      <c r="X6" s="84"/>
      <c r="Y6" s="84"/>
      <c r="Z6" s="84"/>
      <c r="AA6" s="84"/>
      <c r="AB6" s="84"/>
      <c r="AC6" s="84"/>
      <c r="AD6" s="84"/>
      <c r="AE6" s="84"/>
      <c r="AF6" s="84"/>
      <c r="AG6" s="84"/>
      <c r="AH6" s="84"/>
      <c r="AI6" s="953"/>
      <c r="AJ6" s="953"/>
      <c r="AK6" s="953"/>
      <c r="AL6" s="84"/>
      <c r="AM6" s="84"/>
      <c r="AN6" s="84"/>
      <c r="AO6" s="126"/>
    </row>
    <row r="7" spans="1:41" s="17" customFormat="1" ht="40.15" customHeight="1">
      <c r="A7" s="1116" t="s">
        <v>567</v>
      </c>
      <c r="B7" s="84">
        <v>447145</v>
      </c>
      <c r="C7" s="84">
        <v>415321</v>
      </c>
      <c r="D7" s="84">
        <v>419214</v>
      </c>
      <c r="E7" s="84">
        <v>377553</v>
      </c>
      <c r="F7" s="84">
        <v>439194</v>
      </c>
      <c r="G7" s="84">
        <v>423355</v>
      </c>
      <c r="H7" s="84">
        <v>431707</v>
      </c>
      <c r="I7" s="84">
        <v>419920</v>
      </c>
      <c r="J7" s="84">
        <v>431664</v>
      </c>
      <c r="K7" s="84">
        <v>432939</v>
      </c>
      <c r="L7" s="84">
        <v>447914</v>
      </c>
      <c r="M7" s="84">
        <v>405648</v>
      </c>
      <c r="N7" s="84">
        <v>423701</v>
      </c>
      <c r="O7" s="84">
        <v>406050</v>
      </c>
      <c r="P7" s="84">
        <v>370849</v>
      </c>
      <c r="Q7" s="84">
        <v>366239</v>
      </c>
      <c r="R7" s="84">
        <v>353210</v>
      </c>
      <c r="S7" s="84">
        <v>337934</v>
      </c>
      <c r="T7" s="1117">
        <v>364182</v>
      </c>
      <c r="U7" s="1117">
        <v>408210</v>
      </c>
      <c r="V7" s="1197">
        <v>413076</v>
      </c>
      <c r="W7" s="794">
        <v>426825</v>
      </c>
      <c r="X7" s="756">
        <v>443639</v>
      </c>
      <c r="Y7" s="756">
        <v>433130</v>
      </c>
      <c r="Z7" s="794">
        <v>442558</v>
      </c>
      <c r="AA7" s="794">
        <v>446710</v>
      </c>
      <c r="AB7" s="794">
        <v>441464</v>
      </c>
      <c r="AC7" s="794">
        <v>418587</v>
      </c>
      <c r="AD7" s="794">
        <v>413366</v>
      </c>
      <c r="AE7" s="794">
        <v>431272</v>
      </c>
      <c r="AF7" s="794">
        <v>399010</v>
      </c>
      <c r="AG7" s="794">
        <v>407944</v>
      </c>
      <c r="AH7" s="794">
        <v>330069</v>
      </c>
      <c r="AI7" s="924">
        <v>374503</v>
      </c>
      <c r="AJ7" s="924">
        <v>391438</v>
      </c>
      <c r="AK7" s="924">
        <v>416717</v>
      </c>
      <c r="AL7" s="794">
        <v>468880</v>
      </c>
      <c r="AM7" s="794">
        <v>483501</v>
      </c>
      <c r="AN7" s="794">
        <v>522741</v>
      </c>
      <c r="AO7" s="1058">
        <v>523096</v>
      </c>
    </row>
    <row r="8" spans="1:41" s="17" customFormat="1" ht="40.15" customHeight="1">
      <c r="A8" s="1119" t="s">
        <v>568</v>
      </c>
      <c r="B8" s="346">
        <v>20570</v>
      </c>
      <c r="C8" s="346">
        <v>20476</v>
      </c>
      <c r="D8" s="346">
        <v>21740</v>
      </c>
      <c r="E8" s="346">
        <v>25731</v>
      </c>
      <c r="F8" s="346">
        <v>20496</v>
      </c>
      <c r="G8" s="346">
        <v>20963</v>
      </c>
      <c r="H8" s="346">
        <v>24863</v>
      </c>
      <c r="I8" s="346">
        <v>22606</v>
      </c>
      <c r="J8" s="346">
        <v>19733</v>
      </c>
      <c r="K8" s="346">
        <v>20845</v>
      </c>
      <c r="L8" s="346">
        <v>23224</v>
      </c>
      <c r="M8" s="346">
        <v>27733</v>
      </c>
      <c r="N8" s="346">
        <v>21236</v>
      </c>
      <c r="O8" s="346">
        <v>23150</v>
      </c>
      <c r="P8" s="346">
        <v>22576</v>
      </c>
      <c r="Q8" s="346">
        <v>24271</v>
      </c>
      <c r="R8" s="346">
        <v>21829</v>
      </c>
      <c r="S8" s="346">
        <v>21604</v>
      </c>
      <c r="T8" s="1120">
        <v>22159</v>
      </c>
      <c r="U8" s="1120">
        <v>26221</v>
      </c>
      <c r="V8" s="1198">
        <v>19368</v>
      </c>
      <c r="W8" s="795">
        <v>24774</v>
      </c>
      <c r="X8" s="757">
        <v>25923</v>
      </c>
      <c r="Y8" s="757">
        <v>29723</v>
      </c>
      <c r="Z8" s="795">
        <v>25351</v>
      </c>
      <c r="AA8" s="795">
        <v>27164</v>
      </c>
      <c r="AB8" s="795">
        <v>27383</v>
      </c>
      <c r="AC8" s="795">
        <v>26972</v>
      </c>
      <c r="AD8" s="795">
        <v>24060</v>
      </c>
      <c r="AE8" s="795">
        <v>25134</v>
      </c>
      <c r="AF8" s="795">
        <v>25755</v>
      </c>
      <c r="AG8" s="795">
        <v>28284</v>
      </c>
      <c r="AH8" s="795">
        <v>19210</v>
      </c>
      <c r="AI8" s="1031">
        <v>20839</v>
      </c>
      <c r="AJ8" s="1031">
        <v>23594</v>
      </c>
      <c r="AK8" s="1031">
        <v>26115</v>
      </c>
      <c r="AL8" s="795">
        <v>23962</v>
      </c>
      <c r="AM8" s="795">
        <v>24350</v>
      </c>
      <c r="AN8" s="795">
        <v>25145</v>
      </c>
      <c r="AO8" s="1059">
        <v>29077</v>
      </c>
    </row>
    <row r="9" spans="1:41" s="17" customFormat="1" ht="40.15" customHeight="1">
      <c r="A9" s="1122" t="s">
        <v>93</v>
      </c>
      <c r="B9" s="339">
        <v>467715</v>
      </c>
      <c r="C9" s="339">
        <v>435797</v>
      </c>
      <c r="D9" s="339">
        <v>440955</v>
      </c>
      <c r="E9" s="339">
        <v>403283</v>
      </c>
      <c r="F9" s="339">
        <v>459690</v>
      </c>
      <c r="G9" s="339">
        <v>444318</v>
      </c>
      <c r="H9" s="339">
        <v>456570</v>
      </c>
      <c r="I9" s="339">
        <v>442526</v>
      </c>
      <c r="J9" s="339">
        <v>451397</v>
      </c>
      <c r="K9" s="339">
        <v>453784</v>
      </c>
      <c r="L9" s="339">
        <v>471139</v>
      </c>
      <c r="M9" s="339">
        <v>433381</v>
      </c>
      <c r="N9" s="339">
        <v>444937</v>
      </c>
      <c r="O9" s="339">
        <v>429201</v>
      </c>
      <c r="P9" s="339">
        <v>393425</v>
      </c>
      <c r="Q9" s="339">
        <v>390509</v>
      </c>
      <c r="R9" s="339">
        <v>375039</v>
      </c>
      <c r="S9" s="339">
        <v>359539</v>
      </c>
      <c r="T9" s="1123">
        <v>386340</v>
      </c>
      <c r="U9" s="1123">
        <v>434431</v>
      </c>
      <c r="V9" s="1199">
        <v>432445</v>
      </c>
      <c r="W9" s="796">
        <v>451599</v>
      </c>
      <c r="X9" s="758">
        <v>469562</v>
      </c>
      <c r="Y9" s="758">
        <v>462853</v>
      </c>
      <c r="Z9" s="796">
        <v>467910</v>
      </c>
      <c r="AA9" s="796">
        <v>473873</v>
      </c>
      <c r="AB9" s="796">
        <v>468847</v>
      </c>
      <c r="AC9" s="796">
        <v>445560</v>
      </c>
      <c r="AD9" s="796">
        <v>437426</v>
      </c>
      <c r="AE9" s="796">
        <v>456406</v>
      </c>
      <c r="AF9" s="796">
        <v>424766</v>
      </c>
      <c r="AG9" s="796">
        <v>436227</v>
      </c>
      <c r="AH9" s="796">
        <v>349280</v>
      </c>
      <c r="AI9" s="825">
        <v>395342</v>
      </c>
      <c r="AJ9" s="825">
        <v>415031</v>
      </c>
      <c r="AK9" s="825">
        <v>442832</v>
      </c>
      <c r="AL9" s="796">
        <v>492842</v>
      </c>
      <c r="AM9" s="796">
        <v>507852</v>
      </c>
      <c r="AN9" s="796">
        <v>547885</v>
      </c>
      <c r="AO9" s="1060">
        <v>552173</v>
      </c>
    </row>
    <row r="10" spans="1:41" s="17" customFormat="1" ht="40.15" customHeight="1">
      <c r="A10" s="1122" t="s">
        <v>26</v>
      </c>
      <c r="B10" s="339">
        <v>-419438</v>
      </c>
      <c r="C10" s="339">
        <v>-389004</v>
      </c>
      <c r="D10" s="339">
        <v>-394372</v>
      </c>
      <c r="E10" s="339">
        <v>-357690</v>
      </c>
      <c r="F10" s="339">
        <v>-409736</v>
      </c>
      <c r="G10" s="339">
        <v>-394805</v>
      </c>
      <c r="H10" s="339">
        <v>-403073</v>
      </c>
      <c r="I10" s="339">
        <v>-397268</v>
      </c>
      <c r="J10" s="339">
        <v>-404168</v>
      </c>
      <c r="K10" s="339">
        <v>-404820</v>
      </c>
      <c r="L10" s="339">
        <v>-418902</v>
      </c>
      <c r="M10" s="339">
        <v>-384123</v>
      </c>
      <c r="N10" s="339">
        <v>-399419</v>
      </c>
      <c r="O10" s="339">
        <v>-382997</v>
      </c>
      <c r="P10" s="339">
        <v>-351993</v>
      </c>
      <c r="Q10" s="339">
        <v>-342924</v>
      </c>
      <c r="R10" s="339">
        <v>-328216</v>
      </c>
      <c r="S10" s="339">
        <v>-314573</v>
      </c>
      <c r="T10" s="1125">
        <v>-336052</v>
      </c>
      <c r="U10" s="1125">
        <v>-375823</v>
      </c>
      <c r="V10" s="1200">
        <v>-380815</v>
      </c>
      <c r="W10" s="797">
        <v>-391768</v>
      </c>
      <c r="X10" s="758">
        <v>-412152</v>
      </c>
      <c r="Y10" s="758">
        <v>-399343</v>
      </c>
      <c r="Z10" s="797">
        <v>-408041</v>
      </c>
      <c r="AA10" s="797">
        <v>-412848</v>
      </c>
      <c r="AB10" s="797">
        <v>-407970</v>
      </c>
      <c r="AC10" s="797">
        <v>-386374</v>
      </c>
      <c r="AD10" s="797">
        <v>-382539</v>
      </c>
      <c r="AE10" s="797">
        <v>-401556</v>
      </c>
      <c r="AF10" s="797">
        <v>-375060</v>
      </c>
      <c r="AG10" s="797">
        <v>-375175</v>
      </c>
      <c r="AH10" s="797">
        <v>-310324</v>
      </c>
      <c r="AI10" s="824">
        <v>-349846</v>
      </c>
      <c r="AJ10" s="824">
        <v>-367010</v>
      </c>
      <c r="AK10" s="824">
        <v>-387185</v>
      </c>
      <c r="AL10" s="797">
        <v>-436396</v>
      </c>
      <c r="AM10" s="797">
        <v>-446581</v>
      </c>
      <c r="AN10" s="797">
        <v>-474947</v>
      </c>
      <c r="AO10" s="1061">
        <v>-471509</v>
      </c>
    </row>
    <row r="11" spans="1:41" s="17" customFormat="1" ht="40.15" customHeight="1">
      <c r="A11" s="1127" t="s">
        <v>17</v>
      </c>
      <c r="B11" s="648">
        <v>48276</v>
      </c>
      <c r="C11" s="648">
        <v>46794</v>
      </c>
      <c r="D11" s="648">
        <v>46583</v>
      </c>
      <c r="E11" s="648">
        <v>45592</v>
      </c>
      <c r="F11" s="648">
        <v>49954</v>
      </c>
      <c r="G11" s="648">
        <v>49512</v>
      </c>
      <c r="H11" s="648">
        <v>53497</v>
      </c>
      <c r="I11" s="648">
        <v>45258</v>
      </c>
      <c r="J11" s="648">
        <v>47229</v>
      </c>
      <c r="K11" s="648">
        <v>48964</v>
      </c>
      <c r="L11" s="648">
        <v>52236</v>
      </c>
      <c r="M11" s="648">
        <v>49259</v>
      </c>
      <c r="N11" s="648">
        <v>45517</v>
      </c>
      <c r="O11" s="648">
        <v>46205</v>
      </c>
      <c r="P11" s="648">
        <v>41431</v>
      </c>
      <c r="Q11" s="648">
        <v>47586</v>
      </c>
      <c r="R11" s="648">
        <v>46823</v>
      </c>
      <c r="S11" s="648">
        <v>44965</v>
      </c>
      <c r="T11" s="1128">
        <v>50288</v>
      </c>
      <c r="U11" s="1128">
        <v>58609</v>
      </c>
      <c r="V11" s="1201">
        <v>51629</v>
      </c>
      <c r="W11" s="1025">
        <v>59831</v>
      </c>
      <c r="X11" s="759">
        <v>57410</v>
      </c>
      <c r="Y11" s="759">
        <v>63510</v>
      </c>
      <c r="Z11" s="1025">
        <v>59868</v>
      </c>
      <c r="AA11" s="1025">
        <v>61025</v>
      </c>
      <c r="AB11" s="1025">
        <v>60878</v>
      </c>
      <c r="AC11" s="1025">
        <v>59185</v>
      </c>
      <c r="AD11" s="1025">
        <v>54887</v>
      </c>
      <c r="AE11" s="1025">
        <v>54850</v>
      </c>
      <c r="AF11" s="1025">
        <v>49706</v>
      </c>
      <c r="AG11" s="1025">
        <v>61051</v>
      </c>
      <c r="AH11" s="1025">
        <v>38955</v>
      </c>
      <c r="AI11" s="1034">
        <v>45497</v>
      </c>
      <c r="AJ11" s="1034">
        <v>48021</v>
      </c>
      <c r="AK11" s="1034">
        <v>55647</v>
      </c>
      <c r="AL11" s="1025">
        <v>56446</v>
      </c>
      <c r="AM11" s="1025">
        <v>61270</v>
      </c>
      <c r="AN11" s="1025">
        <v>72939</v>
      </c>
      <c r="AO11" s="1062">
        <v>80664</v>
      </c>
    </row>
    <row r="12" spans="1:41" s="14" customFormat="1" ht="40.15" customHeight="1">
      <c r="A12" s="1129" t="s">
        <v>679</v>
      </c>
      <c r="B12" s="346">
        <v>-38489</v>
      </c>
      <c r="C12" s="346">
        <v>-36989</v>
      </c>
      <c r="D12" s="346">
        <v>-38573</v>
      </c>
      <c r="E12" s="346">
        <v>-37040</v>
      </c>
      <c r="F12" s="346">
        <v>-38017</v>
      </c>
      <c r="G12" s="346">
        <v>-38623</v>
      </c>
      <c r="H12" s="346">
        <v>-41020</v>
      </c>
      <c r="I12" s="346">
        <v>-33968</v>
      </c>
      <c r="J12" s="346">
        <v>-37995</v>
      </c>
      <c r="K12" s="346">
        <v>-38652</v>
      </c>
      <c r="L12" s="346">
        <v>-40233</v>
      </c>
      <c r="M12" s="346">
        <v>-32859</v>
      </c>
      <c r="N12" s="346">
        <v>-38707</v>
      </c>
      <c r="O12" s="346">
        <v>-38157</v>
      </c>
      <c r="P12" s="346">
        <v>-38877</v>
      </c>
      <c r="Q12" s="346">
        <v>-38675</v>
      </c>
      <c r="R12" s="346">
        <v>-37686</v>
      </c>
      <c r="S12" s="346">
        <v>-36908</v>
      </c>
      <c r="T12" s="1130">
        <v>-37366</v>
      </c>
      <c r="U12" s="1130">
        <v>-41078</v>
      </c>
      <c r="V12" s="1202">
        <v>-38454</v>
      </c>
      <c r="W12" s="800">
        <v>-40062</v>
      </c>
      <c r="X12" s="755">
        <v>-40727</v>
      </c>
      <c r="Y12" s="755">
        <v>-43419</v>
      </c>
      <c r="Z12" s="800">
        <v>-42726</v>
      </c>
      <c r="AA12" s="800">
        <v>-42918</v>
      </c>
      <c r="AB12" s="800">
        <v>-42480</v>
      </c>
      <c r="AC12" s="800">
        <v>-45309</v>
      </c>
      <c r="AD12" s="800">
        <v>-42821</v>
      </c>
      <c r="AE12" s="800">
        <v>-42799</v>
      </c>
      <c r="AF12" s="800">
        <v>-44295</v>
      </c>
      <c r="AG12" s="800">
        <v>-43328</v>
      </c>
      <c r="AH12" s="800">
        <v>-38818</v>
      </c>
      <c r="AI12" s="1036">
        <v>-40132</v>
      </c>
      <c r="AJ12" s="1036">
        <v>-40545</v>
      </c>
      <c r="AK12" s="1036">
        <v>-41585</v>
      </c>
      <c r="AL12" s="800">
        <v>-41785</v>
      </c>
      <c r="AM12" s="800">
        <v>-42022</v>
      </c>
      <c r="AN12" s="800">
        <v>-46252</v>
      </c>
      <c r="AO12" s="1063">
        <v>-50255</v>
      </c>
    </row>
    <row r="13" spans="1:41" s="17" customFormat="1" ht="40.15" customHeight="1">
      <c r="A13" s="1132" t="s">
        <v>94</v>
      </c>
      <c r="B13" s="647">
        <v>-767</v>
      </c>
      <c r="C13" s="647">
        <v>597</v>
      </c>
      <c r="D13" s="647">
        <v>-430</v>
      </c>
      <c r="E13" s="647">
        <v>-10060</v>
      </c>
      <c r="F13" s="647">
        <v>-752</v>
      </c>
      <c r="G13" s="647">
        <v>-753</v>
      </c>
      <c r="H13" s="647">
        <v>-2682</v>
      </c>
      <c r="I13" s="647">
        <v>-18711</v>
      </c>
      <c r="J13" s="647">
        <v>599</v>
      </c>
      <c r="K13" s="647">
        <v>-1276</v>
      </c>
      <c r="L13" s="647">
        <v>-838</v>
      </c>
      <c r="M13" s="647">
        <v>-12883</v>
      </c>
      <c r="N13" s="647">
        <v>1150</v>
      </c>
      <c r="O13" s="647">
        <v>504</v>
      </c>
      <c r="P13" s="647">
        <v>8134</v>
      </c>
      <c r="Q13" s="647">
        <v>-6869</v>
      </c>
      <c r="R13" s="647">
        <v>-557</v>
      </c>
      <c r="S13" s="647">
        <v>-423</v>
      </c>
      <c r="T13" s="1133">
        <v>5234</v>
      </c>
      <c r="U13" s="1214">
        <v>-283</v>
      </c>
      <c r="V13" s="1203">
        <v>947</v>
      </c>
      <c r="W13" s="814">
        <v>-3985</v>
      </c>
      <c r="X13" s="1043">
        <v>501</v>
      </c>
      <c r="Y13" s="1043">
        <v>-7341</v>
      </c>
      <c r="Z13" s="814">
        <v>4924</v>
      </c>
      <c r="AA13" s="814">
        <v>765</v>
      </c>
      <c r="AB13" s="814">
        <v>-1458</v>
      </c>
      <c r="AC13" s="814">
        <v>-1755</v>
      </c>
      <c r="AD13" s="814">
        <v>-132</v>
      </c>
      <c r="AE13" s="814">
        <v>139</v>
      </c>
      <c r="AF13" s="814">
        <v>1332</v>
      </c>
      <c r="AG13" s="814">
        <v>6191</v>
      </c>
      <c r="AH13" s="814">
        <v>1670</v>
      </c>
      <c r="AI13" s="922">
        <v>2144</v>
      </c>
      <c r="AJ13" s="1054">
        <v>2131</v>
      </c>
      <c r="AK13" s="922">
        <v>-7082</v>
      </c>
      <c r="AL13" s="814">
        <v>1028</v>
      </c>
      <c r="AM13" s="814">
        <v>806</v>
      </c>
      <c r="AN13" s="814">
        <v>-4440</v>
      </c>
      <c r="AO13" s="1064">
        <v>-11178</v>
      </c>
    </row>
    <row r="14" spans="1:41" s="14" customFormat="1" ht="40.15" customHeight="1">
      <c r="A14" s="1135" t="s">
        <v>583</v>
      </c>
      <c r="B14" s="95">
        <v>110</v>
      </c>
      <c r="C14" s="95">
        <v>823</v>
      </c>
      <c r="D14" s="95">
        <v>237</v>
      </c>
      <c r="E14" s="95">
        <v>1039</v>
      </c>
      <c r="F14" s="95">
        <v>-110</v>
      </c>
      <c r="G14" s="95">
        <v>38</v>
      </c>
      <c r="H14" s="95">
        <v>562</v>
      </c>
      <c r="I14" s="95">
        <v>5642</v>
      </c>
      <c r="J14" s="95">
        <v>295</v>
      </c>
      <c r="K14" s="95">
        <v>237</v>
      </c>
      <c r="L14" s="95">
        <v>-83</v>
      </c>
      <c r="M14" s="95">
        <v>609</v>
      </c>
      <c r="N14" s="95">
        <v>375</v>
      </c>
      <c r="O14" s="95">
        <v>210</v>
      </c>
      <c r="P14" s="95">
        <v>655</v>
      </c>
      <c r="Q14" s="95">
        <v>258</v>
      </c>
      <c r="R14" s="95">
        <v>5</v>
      </c>
      <c r="S14" s="95">
        <v>10</v>
      </c>
      <c r="T14" s="1136">
        <v>4812</v>
      </c>
      <c r="U14" s="1215">
        <v>-30</v>
      </c>
      <c r="V14" s="1204">
        <v>1</v>
      </c>
      <c r="W14" s="1050">
        <v>-3</v>
      </c>
      <c r="X14" s="761">
        <v>-141</v>
      </c>
      <c r="Y14" s="761">
        <v>-181</v>
      </c>
      <c r="Z14" s="1050">
        <v>370</v>
      </c>
      <c r="AA14" s="1050">
        <v>486</v>
      </c>
      <c r="AB14" s="1050">
        <v>99</v>
      </c>
      <c r="AC14" s="1050">
        <v>809</v>
      </c>
      <c r="AD14" s="1050">
        <v>-37</v>
      </c>
      <c r="AE14" s="1050">
        <v>429</v>
      </c>
      <c r="AF14" s="1050">
        <v>2309</v>
      </c>
      <c r="AG14" s="1050">
        <v>7573</v>
      </c>
      <c r="AH14" s="1050">
        <v>34</v>
      </c>
      <c r="AI14" s="1051">
        <v>2021</v>
      </c>
      <c r="AJ14" s="1052">
        <v>841</v>
      </c>
      <c r="AK14" s="1053">
        <v>-36</v>
      </c>
      <c r="AL14" s="1050">
        <v>26</v>
      </c>
      <c r="AM14" s="1050">
        <v>25</v>
      </c>
      <c r="AN14" s="1050">
        <v>10</v>
      </c>
      <c r="AO14" s="1065">
        <v>6641</v>
      </c>
    </row>
    <row r="15" spans="1:41" s="14" customFormat="1" ht="40.15" customHeight="1">
      <c r="A15" s="1138" t="s">
        <v>569</v>
      </c>
      <c r="B15" s="82">
        <v>-334</v>
      </c>
      <c r="C15" s="82">
        <v>-485</v>
      </c>
      <c r="D15" s="82">
        <v>-1388</v>
      </c>
      <c r="E15" s="82">
        <v>-9342</v>
      </c>
      <c r="F15" s="82">
        <v>-229</v>
      </c>
      <c r="G15" s="82">
        <v>-69</v>
      </c>
      <c r="H15" s="82">
        <v>-4899</v>
      </c>
      <c r="I15" s="82">
        <v>-14264</v>
      </c>
      <c r="J15" s="82">
        <v>-181</v>
      </c>
      <c r="K15" s="82">
        <v>-176</v>
      </c>
      <c r="L15" s="82">
        <v>-60</v>
      </c>
      <c r="M15" s="82">
        <v>-17029</v>
      </c>
      <c r="N15" s="82">
        <v>-919</v>
      </c>
      <c r="O15" s="82">
        <v>-1000</v>
      </c>
      <c r="P15" s="82">
        <v>-7372</v>
      </c>
      <c r="Q15" s="82">
        <v>-14760</v>
      </c>
      <c r="R15" s="82">
        <v>-370</v>
      </c>
      <c r="S15" s="82">
        <v>-2438</v>
      </c>
      <c r="T15" s="1139">
        <v>-94</v>
      </c>
      <c r="U15" s="1139">
        <v>-1716</v>
      </c>
      <c r="V15" s="1205">
        <v>-21</v>
      </c>
      <c r="W15" s="798">
        <v>0</v>
      </c>
      <c r="X15" s="760">
        <v>-174</v>
      </c>
      <c r="Y15" s="760">
        <v>-4207</v>
      </c>
      <c r="Z15" s="798">
        <v>-65</v>
      </c>
      <c r="AA15" s="798">
        <v>0</v>
      </c>
      <c r="AB15" s="798">
        <v>-442</v>
      </c>
      <c r="AC15" s="798">
        <v>-2</v>
      </c>
      <c r="AD15" s="798">
        <v>0</v>
      </c>
      <c r="AE15" s="798">
        <v>-492</v>
      </c>
      <c r="AF15" s="798">
        <v>0</v>
      </c>
      <c r="AG15" s="798">
        <v>-2341</v>
      </c>
      <c r="AH15" s="798" t="s">
        <v>13</v>
      </c>
      <c r="AI15" s="1030" t="s">
        <v>13</v>
      </c>
      <c r="AJ15" s="1030">
        <v>-19</v>
      </c>
      <c r="AK15" s="1030">
        <v>-5451</v>
      </c>
      <c r="AL15" s="926" t="s">
        <v>13</v>
      </c>
      <c r="AM15" s="926">
        <v>-165</v>
      </c>
      <c r="AN15" s="926">
        <v>-1198</v>
      </c>
      <c r="AO15" s="1066">
        <v>-1274</v>
      </c>
    </row>
    <row r="16" spans="1:41" s="14" customFormat="1" ht="40.15" customHeight="1">
      <c r="A16" s="1141" t="s">
        <v>621</v>
      </c>
      <c r="B16" s="84">
        <v>67</v>
      </c>
      <c r="C16" s="84">
        <v>26</v>
      </c>
      <c r="D16" s="84">
        <v>5</v>
      </c>
      <c r="E16" s="84">
        <v>2040</v>
      </c>
      <c r="F16" s="84">
        <v>66</v>
      </c>
      <c r="G16" s="84">
        <v>450</v>
      </c>
      <c r="H16" s="84">
        <v>627</v>
      </c>
      <c r="I16" s="84">
        <v>523</v>
      </c>
      <c r="J16" s="84">
        <v>142</v>
      </c>
      <c r="K16" s="84">
        <v>395</v>
      </c>
      <c r="L16" s="84">
        <v>227</v>
      </c>
      <c r="M16" s="84">
        <v>994</v>
      </c>
      <c r="N16" s="84">
        <v>370</v>
      </c>
      <c r="O16" s="84">
        <v>886</v>
      </c>
      <c r="P16" s="84">
        <v>10612</v>
      </c>
      <c r="Q16" s="84">
        <v>1041</v>
      </c>
      <c r="R16" s="84">
        <v>93</v>
      </c>
      <c r="S16" s="84">
        <v>1200</v>
      </c>
      <c r="T16" s="1117">
        <v>238</v>
      </c>
      <c r="U16" s="1216">
        <v>8827</v>
      </c>
      <c r="V16" s="1206">
        <v>1100</v>
      </c>
      <c r="W16" s="799">
        <v>528</v>
      </c>
      <c r="X16" s="760">
        <v>2289</v>
      </c>
      <c r="Y16" s="760">
        <v>3600</v>
      </c>
      <c r="Z16" s="799">
        <v>6101</v>
      </c>
      <c r="AA16" s="799">
        <v>1905</v>
      </c>
      <c r="AB16" s="799">
        <v>13</v>
      </c>
      <c r="AC16" s="799">
        <v>20</v>
      </c>
      <c r="AD16" s="799">
        <v>30</v>
      </c>
      <c r="AE16" s="799">
        <v>799</v>
      </c>
      <c r="AF16" s="799">
        <v>116</v>
      </c>
      <c r="AG16" s="799">
        <v>2470</v>
      </c>
      <c r="AH16" s="799">
        <v>2180</v>
      </c>
      <c r="AI16" s="921">
        <v>-27</v>
      </c>
      <c r="AJ16" s="924">
        <v>1698</v>
      </c>
      <c r="AK16" s="924">
        <v>72</v>
      </c>
      <c r="AL16" s="799">
        <v>75</v>
      </c>
      <c r="AM16" s="799">
        <v>2261</v>
      </c>
      <c r="AN16" s="799">
        <v>99</v>
      </c>
      <c r="AO16" s="1067">
        <v>3625</v>
      </c>
    </row>
    <row r="17" spans="1:41" s="14" customFormat="1" ht="40.15" customHeight="1">
      <c r="A17" s="1138" t="s">
        <v>570</v>
      </c>
      <c r="B17" s="84">
        <v>-175</v>
      </c>
      <c r="C17" s="84">
        <v>-205</v>
      </c>
      <c r="D17" s="84">
        <v>-277</v>
      </c>
      <c r="E17" s="84">
        <v>-2868</v>
      </c>
      <c r="F17" s="84">
        <v>-167</v>
      </c>
      <c r="G17" s="84">
        <v>-68</v>
      </c>
      <c r="H17" s="84">
        <v>235</v>
      </c>
      <c r="I17" s="84">
        <v>-2684</v>
      </c>
      <c r="J17" s="84">
        <v>-87</v>
      </c>
      <c r="K17" s="84">
        <v>-575</v>
      </c>
      <c r="L17" s="84">
        <v>17</v>
      </c>
      <c r="M17" s="84">
        <v>-1435</v>
      </c>
      <c r="N17" s="84">
        <v>-86</v>
      </c>
      <c r="O17" s="84">
        <v>-559</v>
      </c>
      <c r="P17" s="84">
        <v>171</v>
      </c>
      <c r="Q17" s="84">
        <v>-875</v>
      </c>
      <c r="R17" s="84">
        <v>-273</v>
      </c>
      <c r="S17" s="84">
        <v>-165</v>
      </c>
      <c r="T17" s="1117">
        <v>187</v>
      </c>
      <c r="U17" s="1216">
        <v>-7923</v>
      </c>
      <c r="V17" s="1206">
        <v>-192</v>
      </c>
      <c r="W17" s="799">
        <v>-4123</v>
      </c>
      <c r="X17" s="760">
        <v>-321</v>
      </c>
      <c r="Y17" s="760">
        <v>-7211</v>
      </c>
      <c r="Z17" s="799">
        <v>-891</v>
      </c>
      <c r="AA17" s="799">
        <v>-1510</v>
      </c>
      <c r="AB17" s="799">
        <v>-386</v>
      </c>
      <c r="AC17" s="799">
        <v>-312</v>
      </c>
      <c r="AD17" s="799">
        <v>-1</v>
      </c>
      <c r="AE17" s="799">
        <v>-206</v>
      </c>
      <c r="AF17" s="799">
        <v>1</v>
      </c>
      <c r="AG17" s="799">
        <v>-339</v>
      </c>
      <c r="AH17" s="799">
        <v>-4</v>
      </c>
      <c r="AI17" s="921">
        <v>-60</v>
      </c>
      <c r="AJ17" s="921">
        <v>-194</v>
      </c>
      <c r="AK17" s="921">
        <v>-1870</v>
      </c>
      <c r="AL17" s="799">
        <v>-113</v>
      </c>
      <c r="AM17" s="799">
        <v>-602</v>
      </c>
      <c r="AN17" s="799">
        <v>-2902</v>
      </c>
      <c r="AO17" s="1067">
        <v>-14598</v>
      </c>
    </row>
    <row r="18" spans="1:41" s="14" customFormat="1" ht="40.15" customHeight="1">
      <c r="A18" s="1138" t="s">
        <v>571</v>
      </c>
      <c r="B18" s="173">
        <v>2939</v>
      </c>
      <c r="C18" s="173">
        <v>2585</v>
      </c>
      <c r="D18" s="84">
        <v>2259</v>
      </c>
      <c r="E18" s="84">
        <v>2919</v>
      </c>
      <c r="F18" s="84">
        <v>3054</v>
      </c>
      <c r="G18" s="84">
        <v>1533</v>
      </c>
      <c r="H18" s="84">
        <v>2153</v>
      </c>
      <c r="I18" s="84">
        <v>3689</v>
      </c>
      <c r="J18" s="84">
        <v>2280</v>
      </c>
      <c r="K18" s="84">
        <v>3833</v>
      </c>
      <c r="L18" s="84">
        <v>3636</v>
      </c>
      <c r="M18" s="84">
        <v>7444</v>
      </c>
      <c r="N18" s="84">
        <v>3041</v>
      </c>
      <c r="O18" s="84">
        <v>2751</v>
      </c>
      <c r="P18" s="84">
        <v>6174</v>
      </c>
      <c r="Q18" s="84">
        <v>8680</v>
      </c>
      <c r="R18" s="84">
        <v>2169</v>
      </c>
      <c r="S18" s="84">
        <v>2159</v>
      </c>
      <c r="T18" s="1117">
        <v>2791</v>
      </c>
      <c r="U18" s="1216">
        <v>2447</v>
      </c>
      <c r="V18" s="1206">
        <v>2097</v>
      </c>
      <c r="W18" s="799">
        <v>1349</v>
      </c>
      <c r="X18" s="760">
        <v>1179</v>
      </c>
      <c r="Y18" s="760">
        <v>2138</v>
      </c>
      <c r="Z18" s="799">
        <v>1394</v>
      </c>
      <c r="AA18" s="799">
        <v>1422</v>
      </c>
      <c r="AB18" s="799">
        <v>1112</v>
      </c>
      <c r="AC18" s="799">
        <v>1185</v>
      </c>
      <c r="AD18" s="799">
        <v>1368</v>
      </c>
      <c r="AE18" s="799">
        <v>1303</v>
      </c>
      <c r="AF18" s="799">
        <v>1548</v>
      </c>
      <c r="AG18" s="799">
        <v>1581</v>
      </c>
      <c r="AH18" s="799">
        <v>1348</v>
      </c>
      <c r="AI18" s="921">
        <v>1796</v>
      </c>
      <c r="AJ18" s="924">
        <v>1481</v>
      </c>
      <c r="AK18" s="924">
        <v>3380</v>
      </c>
      <c r="AL18" s="799">
        <v>2113</v>
      </c>
      <c r="AM18" s="799">
        <v>1213</v>
      </c>
      <c r="AN18" s="799">
        <v>2420</v>
      </c>
      <c r="AO18" s="1067">
        <v>1611</v>
      </c>
    </row>
    <row r="19" spans="1:41" s="14" customFormat="1" ht="40.15" customHeight="1">
      <c r="A19" s="1143" t="s">
        <v>572</v>
      </c>
      <c r="B19" s="346">
        <v>-3375</v>
      </c>
      <c r="C19" s="346">
        <v>-2147</v>
      </c>
      <c r="D19" s="346">
        <v>-1266</v>
      </c>
      <c r="E19" s="346">
        <v>-3848</v>
      </c>
      <c r="F19" s="346">
        <v>-3365</v>
      </c>
      <c r="G19" s="346">
        <v>-2637</v>
      </c>
      <c r="H19" s="346">
        <v>-1362</v>
      </c>
      <c r="I19" s="346">
        <v>-11616</v>
      </c>
      <c r="J19" s="346">
        <v>-1848</v>
      </c>
      <c r="K19" s="346">
        <v>-4993</v>
      </c>
      <c r="L19" s="346">
        <v>-4574</v>
      </c>
      <c r="M19" s="346">
        <v>-3467</v>
      </c>
      <c r="N19" s="346">
        <v>-1629</v>
      </c>
      <c r="O19" s="346">
        <v>-1786</v>
      </c>
      <c r="P19" s="346">
        <v>-2106</v>
      </c>
      <c r="Q19" s="346">
        <v>-1212</v>
      </c>
      <c r="R19" s="346">
        <v>-2182</v>
      </c>
      <c r="S19" s="346">
        <v>-1188</v>
      </c>
      <c r="T19" s="1130">
        <v>-2700</v>
      </c>
      <c r="U19" s="1130">
        <v>-1888</v>
      </c>
      <c r="V19" s="1202">
        <v>-2037</v>
      </c>
      <c r="W19" s="800">
        <v>-1735</v>
      </c>
      <c r="X19" s="755">
        <v>-2333</v>
      </c>
      <c r="Y19" s="755">
        <v>-1479</v>
      </c>
      <c r="Z19" s="800">
        <v>-1984</v>
      </c>
      <c r="AA19" s="800">
        <v>-1538</v>
      </c>
      <c r="AB19" s="800">
        <v>-1854</v>
      </c>
      <c r="AC19" s="800">
        <v>-3456</v>
      </c>
      <c r="AD19" s="800">
        <v>-1491</v>
      </c>
      <c r="AE19" s="800">
        <v>-1694</v>
      </c>
      <c r="AF19" s="800">
        <v>-2642</v>
      </c>
      <c r="AG19" s="800">
        <v>-2753</v>
      </c>
      <c r="AH19" s="800">
        <v>-1888</v>
      </c>
      <c r="AI19" s="1036">
        <v>-1587</v>
      </c>
      <c r="AJ19" s="1036">
        <v>-1673</v>
      </c>
      <c r="AK19" s="1036">
        <v>-3179</v>
      </c>
      <c r="AL19" s="800">
        <v>-1073</v>
      </c>
      <c r="AM19" s="800">
        <v>-1926</v>
      </c>
      <c r="AN19" s="800">
        <v>-2870</v>
      </c>
      <c r="AO19" s="1063">
        <v>-7183</v>
      </c>
    </row>
    <row r="20" spans="1:41" s="17" customFormat="1" ht="40.15" customHeight="1">
      <c r="A20" s="1122" t="s">
        <v>196</v>
      </c>
      <c r="B20" s="339">
        <v>9019</v>
      </c>
      <c r="C20" s="339">
        <v>10401</v>
      </c>
      <c r="D20" s="339">
        <v>7580</v>
      </c>
      <c r="E20" s="339">
        <v>-1507</v>
      </c>
      <c r="F20" s="339">
        <v>11184</v>
      </c>
      <c r="G20" s="339">
        <v>10136</v>
      </c>
      <c r="H20" s="339">
        <v>9796</v>
      </c>
      <c r="I20" s="339">
        <v>-7422</v>
      </c>
      <c r="J20" s="339">
        <v>9833</v>
      </c>
      <c r="K20" s="339">
        <v>9035</v>
      </c>
      <c r="L20" s="339">
        <v>11165</v>
      </c>
      <c r="M20" s="339">
        <v>3517</v>
      </c>
      <c r="N20" s="339">
        <v>7960</v>
      </c>
      <c r="O20" s="339">
        <v>8552</v>
      </c>
      <c r="P20" s="339">
        <v>10688</v>
      </c>
      <c r="Q20" s="339">
        <v>2042</v>
      </c>
      <c r="R20" s="339">
        <v>8579</v>
      </c>
      <c r="S20" s="339">
        <v>7634</v>
      </c>
      <c r="T20" s="1144">
        <v>18157</v>
      </c>
      <c r="U20" s="1144">
        <v>17248</v>
      </c>
      <c r="V20" s="1200">
        <v>14122</v>
      </c>
      <c r="W20" s="797">
        <v>15783</v>
      </c>
      <c r="X20" s="758">
        <v>17184</v>
      </c>
      <c r="Y20" s="758">
        <v>12749</v>
      </c>
      <c r="Z20" s="797" t="s">
        <v>13</v>
      </c>
      <c r="AA20" s="797" t="s">
        <v>25</v>
      </c>
      <c r="AB20" s="797" t="s">
        <v>25</v>
      </c>
      <c r="AC20" s="797" t="s">
        <v>25</v>
      </c>
      <c r="AD20" s="797" t="s">
        <v>25</v>
      </c>
      <c r="AE20" s="797" t="s">
        <v>25</v>
      </c>
      <c r="AF20" s="797" t="s">
        <v>25</v>
      </c>
      <c r="AG20" s="797" t="s">
        <v>13</v>
      </c>
      <c r="AH20" s="797" t="s">
        <v>13</v>
      </c>
      <c r="AI20" s="824" t="s">
        <v>25</v>
      </c>
      <c r="AJ20" s="824" t="s">
        <v>25</v>
      </c>
      <c r="AK20" s="824" t="s">
        <v>13</v>
      </c>
      <c r="AL20" s="927" t="s">
        <v>13</v>
      </c>
      <c r="AM20" s="927" t="s">
        <v>25</v>
      </c>
      <c r="AN20" s="927" t="s">
        <v>13</v>
      </c>
      <c r="AO20" s="1068" t="s">
        <v>13</v>
      </c>
    </row>
    <row r="21" spans="1:41" s="591" customFormat="1" ht="40.15" customHeight="1">
      <c r="A21" s="1048" t="s">
        <v>101</v>
      </c>
      <c r="B21" s="1028">
        <v>2561</v>
      </c>
      <c r="C21" s="1028">
        <v>1800</v>
      </c>
      <c r="D21" s="1028">
        <v>2051</v>
      </c>
      <c r="E21" s="1028">
        <v>1610</v>
      </c>
      <c r="F21" s="1028">
        <v>2674</v>
      </c>
      <c r="G21" s="1028">
        <v>1797</v>
      </c>
      <c r="H21" s="1028">
        <v>2323</v>
      </c>
      <c r="I21" s="1028">
        <v>2419</v>
      </c>
      <c r="J21" s="1028">
        <v>2816</v>
      </c>
      <c r="K21" s="1028">
        <v>1837</v>
      </c>
      <c r="L21" s="1028">
        <v>2697</v>
      </c>
      <c r="M21" s="1028">
        <v>2045</v>
      </c>
      <c r="N21" s="1028">
        <v>3014</v>
      </c>
      <c r="O21" s="1535">
        <v>1569</v>
      </c>
      <c r="P21" s="1028">
        <v>2107</v>
      </c>
      <c r="Q21" s="1028">
        <v>1552</v>
      </c>
      <c r="R21" s="1028">
        <v>2366</v>
      </c>
      <c r="S21" s="1028">
        <v>1743</v>
      </c>
      <c r="T21" s="1028">
        <v>1880</v>
      </c>
      <c r="U21" s="1028">
        <v>2079</v>
      </c>
      <c r="V21" s="1207">
        <v>2821</v>
      </c>
      <c r="W21" s="1029">
        <v>1661</v>
      </c>
      <c r="X21" s="1029">
        <v>3339</v>
      </c>
      <c r="Y21" s="1029">
        <v>2500</v>
      </c>
      <c r="Z21" s="1029">
        <v>3738</v>
      </c>
      <c r="AA21" s="1029">
        <v>2716</v>
      </c>
      <c r="AB21" s="1029">
        <v>2901</v>
      </c>
      <c r="AC21" s="1029">
        <v>3040</v>
      </c>
      <c r="AD21" s="1029">
        <v>3396</v>
      </c>
      <c r="AE21" s="1029">
        <v>2305</v>
      </c>
      <c r="AF21" s="1029">
        <v>2924</v>
      </c>
      <c r="AG21" s="1029">
        <v>2169</v>
      </c>
      <c r="AH21" s="1025">
        <v>2352</v>
      </c>
      <c r="AI21" s="1029">
        <v>2089</v>
      </c>
      <c r="AJ21" s="1029">
        <v>2140</v>
      </c>
      <c r="AK21" s="1029">
        <v>1925</v>
      </c>
      <c r="AL21" s="1025">
        <v>2681</v>
      </c>
      <c r="AM21" s="1025">
        <f>5365-AL21</f>
        <v>2684</v>
      </c>
      <c r="AN21" s="1025">
        <v>4439</v>
      </c>
      <c r="AO21" s="1062">
        <v>3513</v>
      </c>
    </row>
    <row r="22" spans="1:41" s="14" customFormat="1" ht="40.15" customHeight="1">
      <c r="A22" s="1138" t="s">
        <v>573</v>
      </c>
      <c r="B22" s="84">
        <v>1248</v>
      </c>
      <c r="C22" s="84">
        <v>1236</v>
      </c>
      <c r="D22" s="84">
        <v>1410</v>
      </c>
      <c r="E22" s="84">
        <v>1090</v>
      </c>
      <c r="F22" s="84">
        <v>1385</v>
      </c>
      <c r="G22" s="84">
        <v>1318</v>
      </c>
      <c r="H22" s="84">
        <v>1366</v>
      </c>
      <c r="I22" s="84">
        <v>1290</v>
      </c>
      <c r="J22" s="84">
        <v>1397</v>
      </c>
      <c r="K22" s="84">
        <v>1210</v>
      </c>
      <c r="L22" s="84">
        <v>1400</v>
      </c>
      <c r="M22" s="84">
        <v>853</v>
      </c>
      <c r="N22" s="84">
        <v>1196</v>
      </c>
      <c r="O22" s="84">
        <v>938</v>
      </c>
      <c r="P22" s="84">
        <v>1059</v>
      </c>
      <c r="Q22" s="84">
        <v>700</v>
      </c>
      <c r="R22" s="84">
        <v>988</v>
      </c>
      <c r="S22" s="84">
        <v>902</v>
      </c>
      <c r="T22" s="1117">
        <v>869</v>
      </c>
      <c r="U22" s="1117">
        <v>1144</v>
      </c>
      <c r="V22" s="1206">
        <v>1280</v>
      </c>
      <c r="W22" s="799">
        <v>1105</v>
      </c>
      <c r="X22" s="760">
        <v>1634</v>
      </c>
      <c r="Y22" s="760">
        <v>1663</v>
      </c>
      <c r="Z22" s="799">
        <v>1741</v>
      </c>
      <c r="AA22" s="799">
        <v>1864</v>
      </c>
      <c r="AB22" s="799">
        <v>1522</v>
      </c>
      <c r="AC22" s="799">
        <v>1957</v>
      </c>
      <c r="AD22" s="799">
        <v>1762</v>
      </c>
      <c r="AE22" s="799">
        <v>1925</v>
      </c>
      <c r="AF22" s="799">
        <v>1363</v>
      </c>
      <c r="AG22" s="799">
        <v>1515</v>
      </c>
      <c r="AH22" s="799">
        <v>1232</v>
      </c>
      <c r="AI22" s="921">
        <v>1731</v>
      </c>
      <c r="AJ22" s="924">
        <v>1270</v>
      </c>
      <c r="AK22" s="924">
        <v>1185</v>
      </c>
      <c r="AL22" s="799">
        <v>1420</v>
      </c>
      <c r="AM22" s="799">
        <v>1808</v>
      </c>
      <c r="AN22" s="799">
        <v>2060</v>
      </c>
      <c r="AO22" s="1067">
        <v>2137</v>
      </c>
    </row>
    <row r="23" spans="1:41" s="14" customFormat="1" ht="40.15" customHeight="1">
      <c r="A23" s="1138" t="s">
        <v>574</v>
      </c>
      <c r="B23" s="84">
        <v>1312</v>
      </c>
      <c r="C23" s="84">
        <v>387</v>
      </c>
      <c r="D23" s="84">
        <v>597</v>
      </c>
      <c r="E23" s="84">
        <v>465</v>
      </c>
      <c r="F23" s="84">
        <v>1279</v>
      </c>
      <c r="G23" s="84">
        <v>482</v>
      </c>
      <c r="H23" s="84">
        <v>911</v>
      </c>
      <c r="I23" s="84">
        <v>1138</v>
      </c>
      <c r="J23" s="84">
        <v>1419</v>
      </c>
      <c r="K23" s="84">
        <v>585</v>
      </c>
      <c r="L23" s="84">
        <v>1237</v>
      </c>
      <c r="M23" s="84">
        <v>1215</v>
      </c>
      <c r="N23" s="84">
        <v>1793</v>
      </c>
      <c r="O23" s="84">
        <v>656</v>
      </c>
      <c r="P23" s="84">
        <v>1048</v>
      </c>
      <c r="Q23" s="84">
        <v>852</v>
      </c>
      <c r="R23" s="84">
        <v>1378</v>
      </c>
      <c r="S23" s="84">
        <v>841</v>
      </c>
      <c r="T23" s="1117">
        <v>1011</v>
      </c>
      <c r="U23" s="1117">
        <v>935</v>
      </c>
      <c r="V23" s="1206">
        <v>1540</v>
      </c>
      <c r="W23" s="799">
        <v>514</v>
      </c>
      <c r="X23" s="760">
        <v>1687</v>
      </c>
      <c r="Y23" s="760">
        <v>898</v>
      </c>
      <c r="Z23" s="799">
        <v>1874</v>
      </c>
      <c r="AA23" s="799">
        <v>757</v>
      </c>
      <c r="AB23" s="799">
        <v>1494</v>
      </c>
      <c r="AC23" s="799">
        <v>1042</v>
      </c>
      <c r="AD23" s="799">
        <v>1634</v>
      </c>
      <c r="AE23" s="799">
        <v>380</v>
      </c>
      <c r="AF23" s="799">
        <v>1560</v>
      </c>
      <c r="AG23" s="799">
        <v>654</v>
      </c>
      <c r="AH23" s="799">
        <v>1120</v>
      </c>
      <c r="AI23" s="921">
        <v>357</v>
      </c>
      <c r="AJ23" s="924">
        <v>871</v>
      </c>
      <c r="AK23" s="924">
        <v>686</v>
      </c>
      <c r="AL23" s="799">
        <v>1213</v>
      </c>
      <c r="AM23" s="799">
        <v>723</v>
      </c>
      <c r="AN23" s="799">
        <v>2141</v>
      </c>
      <c r="AO23" s="1067">
        <v>986</v>
      </c>
    </row>
    <row r="24" spans="1:41" s="14" customFormat="1" ht="40.15" customHeight="1">
      <c r="A24" s="1138" t="s">
        <v>197</v>
      </c>
      <c r="B24" s="84" t="s">
        <v>25</v>
      </c>
      <c r="C24" s="84">
        <v>177</v>
      </c>
      <c r="D24" s="84">
        <v>45</v>
      </c>
      <c r="E24" s="84">
        <v>54</v>
      </c>
      <c r="F24" s="84">
        <v>10</v>
      </c>
      <c r="G24" s="84">
        <v>-3</v>
      </c>
      <c r="H24" s="84">
        <v>46</v>
      </c>
      <c r="I24" s="84">
        <v>-10</v>
      </c>
      <c r="J24" s="84" t="s">
        <v>13</v>
      </c>
      <c r="K24" s="84">
        <v>41</v>
      </c>
      <c r="L24" s="84">
        <v>60</v>
      </c>
      <c r="M24" s="84">
        <v>-23</v>
      </c>
      <c r="N24" s="84">
        <v>24</v>
      </c>
      <c r="O24" s="84">
        <v>-24</v>
      </c>
      <c r="P24" s="84" t="s">
        <v>13</v>
      </c>
      <c r="Q24" s="84" t="s">
        <v>13</v>
      </c>
      <c r="R24" s="84" t="s">
        <v>13</v>
      </c>
      <c r="S24" s="84" t="s">
        <v>13</v>
      </c>
      <c r="T24" s="84" t="s">
        <v>13</v>
      </c>
      <c r="U24" s="1040" t="s">
        <v>25</v>
      </c>
      <c r="V24" s="1208" t="s">
        <v>25</v>
      </c>
      <c r="W24" s="1149">
        <v>43</v>
      </c>
      <c r="X24" s="760">
        <v>17</v>
      </c>
      <c r="Y24" s="760">
        <v>-60</v>
      </c>
      <c r="Z24" s="1149">
        <v>122</v>
      </c>
      <c r="AA24" s="799">
        <v>95</v>
      </c>
      <c r="AB24" s="799">
        <v>-115</v>
      </c>
      <c r="AC24" s="799">
        <v>41</v>
      </c>
      <c r="AD24" s="799" t="s">
        <v>25</v>
      </c>
      <c r="AE24" s="799" t="s">
        <v>25</v>
      </c>
      <c r="AF24" s="799" t="s">
        <v>25</v>
      </c>
      <c r="AG24" s="799" t="s">
        <v>25</v>
      </c>
      <c r="AH24" s="799" t="s">
        <v>25</v>
      </c>
      <c r="AI24" s="921" t="s">
        <v>25</v>
      </c>
      <c r="AJ24" s="921" t="s">
        <v>25</v>
      </c>
      <c r="AK24" s="921">
        <v>53</v>
      </c>
      <c r="AL24" s="799">
        <v>47</v>
      </c>
      <c r="AM24" s="799">
        <v>153</v>
      </c>
      <c r="AN24" s="799">
        <v>238</v>
      </c>
      <c r="AO24" s="1067">
        <v>390</v>
      </c>
    </row>
    <row r="25" spans="1:41" s="591" customFormat="1" ht="40.15" customHeight="1">
      <c r="A25" s="1039" t="s">
        <v>103</v>
      </c>
      <c r="B25" s="1037">
        <v>-5570</v>
      </c>
      <c r="C25" s="1037">
        <v>-5379</v>
      </c>
      <c r="D25" s="1037">
        <v>-5258</v>
      </c>
      <c r="E25" s="1037">
        <v>-5040</v>
      </c>
      <c r="F25" s="1037">
        <v>-5151</v>
      </c>
      <c r="G25" s="1037">
        <v>-5043</v>
      </c>
      <c r="H25" s="1037">
        <v>-4945</v>
      </c>
      <c r="I25" s="1037">
        <v>-4716</v>
      </c>
      <c r="J25" s="1037">
        <v>-5070</v>
      </c>
      <c r="K25" s="1037">
        <v>-5173</v>
      </c>
      <c r="L25" s="1037">
        <v>-4941</v>
      </c>
      <c r="M25" s="1037">
        <v>-3791</v>
      </c>
      <c r="N25" s="1037">
        <v>-4421</v>
      </c>
      <c r="O25" s="1536">
        <v>-4160</v>
      </c>
      <c r="P25" s="1037">
        <v>-4181</v>
      </c>
      <c r="Q25" s="1037">
        <v>-3617</v>
      </c>
      <c r="R25" s="1037">
        <v>-3931</v>
      </c>
      <c r="S25" s="1037">
        <v>-3562</v>
      </c>
      <c r="T25" s="1037">
        <v>-3302</v>
      </c>
      <c r="U25" s="1037">
        <v>-3610</v>
      </c>
      <c r="V25" s="1209">
        <v>-3780</v>
      </c>
      <c r="W25" s="1038">
        <v>-3591</v>
      </c>
      <c r="X25" s="1038">
        <v>-3761</v>
      </c>
      <c r="Y25" s="1038">
        <v>-3742</v>
      </c>
      <c r="Z25" s="1038">
        <v>-4176</v>
      </c>
      <c r="AA25" s="1038">
        <v>-3607</v>
      </c>
      <c r="AB25" s="1038">
        <v>-3974</v>
      </c>
      <c r="AC25" s="1038">
        <v>-3533</v>
      </c>
      <c r="AD25" s="1038">
        <v>-3993</v>
      </c>
      <c r="AE25" s="1038">
        <v>-3788</v>
      </c>
      <c r="AF25" s="1038">
        <v>-3459</v>
      </c>
      <c r="AG25" s="1038">
        <v>-3716</v>
      </c>
      <c r="AH25" s="1026">
        <v>-3252</v>
      </c>
      <c r="AI25" s="1038">
        <v>-3078</v>
      </c>
      <c r="AJ25" s="1038">
        <v>-2939</v>
      </c>
      <c r="AK25" s="1038">
        <v>-2505</v>
      </c>
      <c r="AL25" s="1026">
        <v>-2679</v>
      </c>
      <c r="AM25" s="1026">
        <f>-5538-AL25</f>
        <v>-2859</v>
      </c>
      <c r="AN25" s="1026">
        <v>-2723</v>
      </c>
      <c r="AO25" s="1151">
        <v>-2949</v>
      </c>
    </row>
    <row r="26" spans="1:41" s="14" customFormat="1" ht="40.15" customHeight="1">
      <c r="A26" s="1138" t="s">
        <v>575</v>
      </c>
      <c r="B26" s="84">
        <v>-5543</v>
      </c>
      <c r="C26" s="84">
        <v>-5406</v>
      </c>
      <c r="D26" s="84">
        <v>-5258</v>
      </c>
      <c r="E26" s="84">
        <v>-5040</v>
      </c>
      <c r="F26" s="84">
        <v>-5151</v>
      </c>
      <c r="G26" s="84">
        <v>-5043</v>
      </c>
      <c r="H26" s="84">
        <v>-4945</v>
      </c>
      <c r="I26" s="84">
        <v>-4716</v>
      </c>
      <c r="J26" s="84">
        <v>-5065</v>
      </c>
      <c r="K26" s="84">
        <v>-5178</v>
      </c>
      <c r="L26" s="84">
        <v>-4941</v>
      </c>
      <c r="M26" s="84">
        <v>-3791</v>
      </c>
      <c r="N26" s="84">
        <v>-4421</v>
      </c>
      <c r="O26" s="84">
        <v>-4156</v>
      </c>
      <c r="P26" s="84">
        <v>-4173</v>
      </c>
      <c r="Q26" s="84">
        <v>-3566</v>
      </c>
      <c r="R26" s="84">
        <v>-3877</v>
      </c>
      <c r="S26" s="84">
        <v>-3589</v>
      </c>
      <c r="T26" s="1139">
        <v>-3304</v>
      </c>
      <c r="U26" s="1139">
        <v>-3612</v>
      </c>
      <c r="V26" s="1206">
        <v>-3780</v>
      </c>
      <c r="W26" s="799">
        <v>-3591</v>
      </c>
      <c r="X26" s="760">
        <v>-3761</v>
      </c>
      <c r="Y26" s="760">
        <v>-3614</v>
      </c>
      <c r="Z26" s="799">
        <v>-4176</v>
      </c>
      <c r="AA26" s="799">
        <v>-3607</v>
      </c>
      <c r="AB26" s="799">
        <v>-3974</v>
      </c>
      <c r="AC26" s="799">
        <v>-3533</v>
      </c>
      <c r="AD26" s="799">
        <v>-3887</v>
      </c>
      <c r="AE26" s="799">
        <v>-3796</v>
      </c>
      <c r="AF26" s="799">
        <v>-3507</v>
      </c>
      <c r="AG26" s="799">
        <v>-3718</v>
      </c>
      <c r="AH26" s="799">
        <v>-3213</v>
      </c>
      <c r="AI26" s="921">
        <v>-3015</v>
      </c>
      <c r="AJ26" s="921">
        <v>-2856</v>
      </c>
      <c r="AK26" s="921">
        <v>-2690</v>
      </c>
      <c r="AL26" s="799">
        <v>-2679</v>
      </c>
      <c r="AM26" s="799">
        <v>-2859</v>
      </c>
      <c r="AN26" s="799">
        <v>-2723</v>
      </c>
      <c r="AO26" s="1067">
        <v>-2949</v>
      </c>
    </row>
    <row r="27" spans="1:41" s="14" customFormat="1" ht="40.15" customHeight="1">
      <c r="A27" s="1143" t="s">
        <v>198</v>
      </c>
      <c r="B27" s="346">
        <v>-26</v>
      </c>
      <c r="C27" s="346">
        <v>26</v>
      </c>
      <c r="D27" s="346" t="s">
        <v>13</v>
      </c>
      <c r="E27" s="346" t="s">
        <v>13</v>
      </c>
      <c r="F27" s="346" t="s">
        <v>25</v>
      </c>
      <c r="G27" s="346" t="s">
        <v>25</v>
      </c>
      <c r="H27" s="346" t="s">
        <v>13</v>
      </c>
      <c r="I27" s="346" t="s">
        <v>13</v>
      </c>
      <c r="J27" s="346">
        <v>-5</v>
      </c>
      <c r="K27" s="346">
        <v>5</v>
      </c>
      <c r="L27" s="346" t="s">
        <v>13</v>
      </c>
      <c r="M27" s="346" t="s">
        <v>13</v>
      </c>
      <c r="N27" s="346" t="s">
        <v>13</v>
      </c>
      <c r="O27" s="346">
        <v>-3</v>
      </c>
      <c r="P27" s="346">
        <v>-9</v>
      </c>
      <c r="Q27" s="346">
        <v>-51</v>
      </c>
      <c r="R27" s="346">
        <v>-54</v>
      </c>
      <c r="S27" s="346">
        <v>28</v>
      </c>
      <c r="T27" s="1154">
        <v>2</v>
      </c>
      <c r="U27" s="1120">
        <v>2</v>
      </c>
      <c r="V27" s="1202">
        <v>-0.1</v>
      </c>
      <c r="W27" s="800" t="s">
        <v>25</v>
      </c>
      <c r="X27" s="755" t="s">
        <v>25</v>
      </c>
      <c r="Y27" s="755">
        <v>-128</v>
      </c>
      <c r="Z27" s="800" t="s">
        <v>25</v>
      </c>
      <c r="AA27" s="800" t="s">
        <v>13</v>
      </c>
      <c r="AB27" s="800" t="s">
        <v>13</v>
      </c>
      <c r="AC27" s="800" t="s">
        <v>13</v>
      </c>
      <c r="AD27" s="800">
        <v>-106</v>
      </c>
      <c r="AE27" s="800">
        <v>9</v>
      </c>
      <c r="AF27" s="800">
        <v>48</v>
      </c>
      <c r="AG27" s="800">
        <v>2</v>
      </c>
      <c r="AH27" s="800">
        <v>-39</v>
      </c>
      <c r="AI27" s="1036">
        <v>-63</v>
      </c>
      <c r="AJ27" s="1036">
        <v>-83</v>
      </c>
      <c r="AK27" s="1036">
        <v>185</v>
      </c>
      <c r="AL27" s="1046" t="s">
        <v>13</v>
      </c>
      <c r="AM27" s="1046" t="s">
        <v>25</v>
      </c>
      <c r="AN27" s="1046" t="s">
        <v>13</v>
      </c>
      <c r="AO27" s="1069" t="s">
        <v>13</v>
      </c>
    </row>
    <row r="28" spans="1:41" s="17" customFormat="1" ht="40.15" customHeight="1">
      <c r="A28" s="1122" t="s">
        <v>110</v>
      </c>
      <c r="B28" s="339">
        <v>3776</v>
      </c>
      <c r="C28" s="339">
        <v>2778</v>
      </c>
      <c r="D28" s="339">
        <v>870</v>
      </c>
      <c r="E28" s="339">
        <v>8360</v>
      </c>
      <c r="F28" s="339">
        <v>5258</v>
      </c>
      <c r="G28" s="339">
        <v>5445</v>
      </c>
      <c r="H28" s="339">
        <v>4319</v>
      </c>
      <c r="I28" s="339">
        <v>15957</v>
      </c>
      <c r="J28" s="339">
        <v>7284</v>
      </c>
      <c r="K28" s="339">
        <v>7753</v>
      </c>
      <c r="L28" s="339">
        <v>7484</v>
      </c>
      <c r="M28" s="339">
        <v>6092</v>
      </c>
      <c r="N28" s="339">
        <v>8511</v>
      </c>
      <c r="O28" s="339">
        <v>6702</v>
      </c>
      <c r="P28" s="339">
        <v>4061</v>
      </c>
      <c r="Q28" s="339">
        <v>3889</v>
      </c>
      <c r="R28" s="339">
        <v>2570</v>
      </c>
      <c r="S28" s="339">
        <v>4116</v>
      </c>
      <c r="T28" s="1144">
        <v>3499</v>
      </c>
      <c r="U28" s="1144">
        <v>2488</v>
      </c>
      <c r="V28" s="1210">
        <v>5896</v>
      </c>
      <c r="W28" s="826">
        <v>5002</v>
      </c>
      <c r="X28" s="758">
        <v>6161</v>
      </c>
      <c r="Y28" s="758">
        <v>7998</v>
      </c>
      <c r="Z28" s="826">
        <v>5639</v>
      </c>
      <c r="AA28" s="826">
        <v>6251</v>
      </c>
      <c r="AB28" s="826">
        <v>6859</v>
      </c>
      <c r="AC28" s="826">
        <v>9030</v>
      </c>
      <c r="AD28" s="826">
        <v>6796</v>
      </c>
      <c r="AE28" s="826">
        <v>6419</v>
      </c>
      <c r="AF28" s="826">
        <v>5331</v>
      </c>
      <c r="AG28" s="826">
        <v>6362</v>
      </c>
      <c r="AH28" s="826">
        <v>1667</v>
      </c>
      <c r="AI28" s="826">
        <v>2903</v>
      </c>
      <c r="AJ28" s="825">
        <v>3285</v>
      </c>
      <c r="AK28" s="825">
        <v>6931</v>
      </c>
      <c r="AL28" s="826">
        <v>7522</v>
      </c>
      <c r="AM28" s="826">
        <v>9362</v>
      </c>
      <c r="AN28" s="826">
        <v>8559</v>
      </c>
      <c r="AO28" s="1156">
        <v>12525</v>
      </c>
    </row>
    <row r="29" spans="1:41" s="17" customFormat="1" ht="40.15" customHeight="1">
      <c r="A29" s="1122" t="s">
        <v>105</v>
      </c>
      <c r="B29" s="339">
        <v>9787</v>
      </c>
      <c r="C29" s="339">
        <v>9599</v>
      </c>
      <c r="D29" s="339">
        <v>5244</v>
      </c>
      <c r="E29" s="339">
        <v>3422</v>
      </c>
      <c r="F29" s="339">
        <v>13966</v>
      </c>
      <c r="G29" s="339">
        <v>12335</v>
      </c>
      <c r="H29" s="339">
        <v>11492</v>
      </c>
      <c r="I29" s="339">
        <v>6240</v>
      </c>
      <c r="J29" s="339">
        <v>14864</v>
      </c>
      <c r="K29" s="339">
        <v>13451</v>
      </c>
      <c r="L29" s="339">
        <v>16407</v>
      </c>
      <c r="M29" s="339">
        <v>7862</v>
      </c>
      <c r="N29" s="339">
        <v>15065</v>
      </c>
      <c r="O29" s="339">
        <v>12663</v>
      </c>
      <c r="P29" s="339">
        <v>12674</v>
      </c>
      <c r="Q29" s="339">
        <v>3867</v>
      </c>
      <c r="R29" s="339">
        <v>9584</v>
      </c>
      <c r="S29" s="339">
        <v>9932</v>
      </c>
      <c r="T29" s="1144">
        <v>20234</v>
      </c>
      <c r="U29" s="1144">
        <v>18205</v>
      </c>
      <c r="V29" s="1210">
        <v>19058</v>
      </c>
      <c r="W29" s="826">
        <v>18857</v>
      </c>
      <c r="X29" s="758">
        <v>22923</v>
      </c>
      <c r="Y29" s="758">
        <v>19505</v>
      </c>
      <c r="Z29" s="826">
        <v>27269</v>
      </c>
      <c r="AA29" s="826">
        <v>24231</v>
      </c>
      <c r="AB29" s="826">
        <v>22725</v>
      </c>
      <c r="AC29" s="826">
        <v>20657</v>
      </c>
      <c r="AD29" s="826">
        <v>18133</v>
      </c>
      <c r="AE29" s="826">
        <v>17126</v>
      </c>
      <c r="AF29" s="826">
        <v>11539</v>
      </c>
      <c r="AG29" s="826">
        <v>28730</v>
      </c>
      <c r="AH29" s="826">
        <v>2574</v>
      </c>
      <c r="AI29" s="826">
        <v>9423</v>
      </c>
      <c r="AJ29" s="825">
        <v>12095</v>
      </c>
      <c r="AK29" s="825">
        <v>13328</v>
      </c>
      <c r="AL29" s="826">
        <v>23213</v>
      </c>
      <c r="AM29" s="826">
        <v>29242</v>
      </c>
      <c r="AN29" s="826">
        <v>32520</v>
      </c>
      <c r="AO29" s="1156">
        <v>32320</v>
      </c>
    </row>
    <row r="30" spans="1:41" s="17" customFormat="1" ht="40.15" customHeight="1">
      <c r="A30" s="1122" t="s">
        <v>106</v>
      </c>
      <c r="B30" s="339">
        <v>-1746</v>
      </c>
      <c r="C30" s="339">
        <v>-2632</v>
      </c>
      <c r="D30" s="339">
        <v>-4749</v>
      </c>
      <c r="E30" s="339">
        <v>-1931</v>
      </c>
      <c r="F30" s="339">
        <v>-4712</v>
      </c>
      <c r="G30" s="339">
        <v>-4710</v>
      </c>
      <c r="H30" s="339">
        <v>-3681</v>
      </c>
      <c r="I30" s="339">
        <v>1154</v>
      </c>
      <c r="J30" s="339">
        <v>-4746</v>
      </c>
      <c r="K30" s="339">
        <v>-3640</v>
      </c>
      <c r="L30" s="339">
        <v>-5289</v>
      </c>
      <c r="M30" s="339">
        <v>-1258</v>
      </c>
      <c r="N30" s="339">
        <v>-3184</v>
      </c>
      <c r="O30" s="339">
        <v>-1592</v>
      </c>
      <c r="P30" s="339">
        <v>-2026</v>
      </c>
      <c r="Q30" s="339">
        <v>-980</v>
      </c>
      <c r="R30" s="339">
        <v>-348</v>
      </c>
      <c r="S30" s="339">
        <v>-2406</v>
      </c>
      <c r="T30" s="1125">
        <v>-4757</v>
      </c>
      <c r="U30" s="1125">
        <v>-6368</v>
      </c>
      <c r="V30" s="1200">
        <v>-3169</v>
      </c>
      <c r="W30" s="797">
        <v>-4474</v>
      </c>
      <c r="X30" s="758">
        <v>-4569</v>
      </c>
      <c r="Y30" s="758">
        <v>-6436</v>
      </c>
      <c r="Z30" s="797">
        <v>-5856</v>
      </c>
      <c r="AA30" s="797">
        <v>-5645</v>
      </c>
      <c r="AB30" s="797">
        <v>-5101</v>
      </c>
      <c r="AC30" s="797">
        <v>-3060</v>
      </c>
      <c r="AD30" s="797">
        <v>-2775</v>
      </c>
      <c r="AE30" s="797">
        <v>-841</v>
      </c>
      <c r="AF30" s="797">
        <v>-2376</v>
      </c>
      <c r="AG30" s="797">
        <v>-4962</v>
      </c>
      <c r="AH30" s="797">
        <v>155</v>
      </c>
      <c r="AI30" s="824">
        <v>-1698</v>
      </c>
      <c r="AJ30" s="824">
        <v>-3800</v>
      </c>
      <c r="AK30" s="824">
        <v>-2659</v>
      </c>
      <c r="AL30" s="797">
        <v>-5204</v>
      </c>
      <c r="AM30" s="797">
        <v>-5786</v>
      </c>
      <c r="AN30" s="797">
        <v>-8997</v>
      </c>
      <c r="AO30" s="1061">
        <v>-11937</v>
      </c>
    </row>
    <row r="31" spans="1:41" s="17" customFormat="1" ht="40.15" customHeight="1">
      <c r="A31" s="1158" t="s">
        <v>107</v>
      </c>
      <c r="B31" s="339">
        <v>8040</v>
      </c>
      <c r="C31" s="339">
        <v>6967</v>
      </c>
      <c r="D31" s="339">
        <v>496</v>
      </c>
      <c r="E31" s="339">
        <v>1490</v>
      </c>
      <c r="F31" s="339">
        <v>9254</v>
      </c>
      <c r="G31" s="339">
        <v>7625</v>
      </c>
      <c r="H31" s="339">
        <v>7811</v>
      </c>
      <c r="I31" s="339">
        <v>7393</v>
      </c>
      <c r="J31" s="339">
        <v>10117</v>
      </c>
      <c r="K31" s="339">
        <v>9811</v>
      </c>
      <c r="L31" s="339">
        <v>11118</v>
      </c>
      <c r="M31" s="339">
        <v>6604</v>
      </c>
      <c r="N31" s="339">
        <v>11880</v>
      </c>
      <c r="O31" s="339">
        <v>11071</v>
      </c>
      <c r="P31" s="339">
        <v>10649</v>
      </c>
      <c r="Q31" s="339">
        <v>2886</v>
      </c>
      <c r="R31" s="339">
        <v>9236</v>
      </c>
      <c r="S31" s="339">
        <v>7525</v>
      </c>
      <c r="T31" s="1144">
        <v>15477</v>
      </c>
      <c r="U31" s="1144">
        <v>11837</v>
      </c>
      <c r="V31" s="1210">
        <v>15889</v>
      </c>
      <c r="W31" s="826">
        <v>14383</v>
      </c>
      <c r="X31" s="758">
        <v>18353</v>
      </c>
      <c r="Y31" s="758">
        <v>13069</v>
      </c>
      <c r="Z31" s="826">
        <v>21412</v>
      </c>
      <c r="AA31" s="826">
        <v>18587</v>
      </c>
      <c r="AB31" s="826">
        <v>17624</v>
      </c>
      <c r="AC31" s="826">
        <v>17596</v>
      </c>
      <c r="AD31" s="826">
        <v>15357</v>
      </c>
      <c r="AE31" s="826">
        <v>16286</v>
      </c>
      <c r="AF31" s="826">
        <v>9162</v>
      </c>
      <c r="AG31" s="826">
        <v>23768</v>
      </c>
      <c r="AH31" s="826">
        <v>2730</v>
      </c>
      <c r="AI31" s="826">
        <v>7724</v>
      </c>
      <c r="AJ31" s="825">
        <v>8295</v>
      </c>
      <c r="AK31" s="825">
        <v>10668</v>
      </c>
      <c r="AL31" s="826">
        <v>18008</v>
      </c>
      <c r="AM31" s="826">
        <v>23456</v>
      </c>
      <c r="AN31" s="826">
        <v>23623</v>
      </c>
      <c r="AO31" s="1156">
        <v>20384</v>
      </c>
    </row>
    <row r="32" spans="1:41" s="17" customFormat="1" ht="40.15" customHeight="1">
      <c r="A32" s="1159" t="s">
        <v>576</v>
      </c>
      <c r="B32" s="1056"/>
      <c r="C32" s="1056"/>
      <c r="D32" s="1056"/>
      <c r="E32" s="1056"/>
      <c r="F32" s="1056"/>
      <c r="G32" s="1056"/>
      <c r="H32" s="1056"/>
      <c r="I32" s="1056"/>
      <c r="J32" s="1056"/>
      <c r="K32" s="1056"/>
      <c r="L32" s="1056"/>
      <c r="M32" s="1056"/>
      <c r="N32" s="1056"/>
      <c r="O32" s="1056"/>
      <c r="P32" s="1056"/>
      <c r="Q32" s="1056"/>
      <c r="R32" s="1056"/>
      <c r="S32" s="1056"/>
      <c r="T32" s="1056"/>
      <c r="U32" s="1056"/>
      <c r="V32" s="1211"/>
      <c r="W32" s="1047"/>
      <c r="X32" s="762"/>
      <c r="Y32" s="762"/>
      <c r="Z32" s="1047"/>
      <c r="AA32" s="1047"/>
      <c r="AB32" s="1047"/>
      <c r="AC32" s="1047"/>
      <c r="AD32" s="1047"/>
      <c r="AE32" s="1047"/>
      <c r="AF32" s="1047"/>
      <c r="AG32" s="1047"/>
      <c r="AH32" s="1047"/>
      <c r="AI32" s="1047"/>
      <c r="AJ32" s="1047"/>
      <c r="AK32" s="1047"/>
      <c r="AL32" s="1047"/>
      <c r="AM32" s="1047"/>
      <c r="AN32" s="1047"/>
      <c r="AO32" s="1160"/>
    </row>
    <row r="33" spans="1:41" s="17" customFormat="1" ht="40.15" customHeight="1">
      <c r="A33" s="1115" t="s">
        <v>194</v>
      </c>
      <c r="B33" s="646">
        <v>6977</v>
      </c>
      <c r="C33" s="646">
        <v>5413</v>
      </c>
      <c r="D33" s="646">
        <v>36</v>
      </c>
      <c r="E33" s="646">
        <v>1022</v>
      </c>
      <c r="F33" s="646">
        <v>7944</v>
      </c>
      <c r="G33" s="646">
        <v>6050</v>
      </c>
      <c r="H33" s="646">
        <v>6861</v>
      </c>
      <c r="I33" s="646">
        <v>6395</v>
      </c>
      <c r="J33" s="646">
        <v>8891</v>
      </c>
      <c r="K33" s="646">
        <v>7845</v>
      </c>
      <c r="L33" s="646">
        <v>10470</v>
      </c>
      <c r="M33" s="646">
        <v>5869</v>
      </c>
      <c r="N33" s="646">
        <v>10598</v>
      </c>
      <c r="O33" s="646">
        <v>10014</v>
      </c>
      <c r="P33" s="646">
        <v>11596</v>
      </c>
      <c r="Q33" s="646">
        <v>4318</v>
      </c>
      <c r="R33" s="646">
        <v>8420</v>
      </c>
      <c r="S33" s="646">
        <v>6939</v>
      </c>
      <c r="T33" s="1162">
        <v>14723</v>
      </c>
      <c r="U33" s="1162">
        <v>10678</v>
      </c>
      <c r="V33" s="1212">
        <v>14615</v>
      </c>
      <c r="W33" s="801">
        <v>12626</v>
      </c>
      <c r="X33" s="1041">
        <v>17528</v>
      </c>
      <c r="Y33" s="1041">
        <v>12073</v>
      </c>
      <c r="Z33" s="801">
        <v>19759</v>
      </c>
      <c r="AA33" s="801">
        <v>17388</v>
      </c>
      <c r="AB33" s="801">
        <v>16564</v>
      </c>
      <c r="AC33" s="801">
        <v>16708</v>
      </c>
      <c r="AD33" s="801">
        <v>14258</v>
      </c>
      <c r="AE33" s="801">
        <v>15259</v>
      </c>
      <c r="AF33" s="801">
        <v>7970</v>
      </c>
      <c r="AG33" s="801">
        <v>23334</v>
      </c>
      <c r="AH33" s="801">
        <v>2383</v>
      </c>
      <c r="AI33" s="1032">
        <v>6764</v>
      </c>
      <c r="AJ33" s="1032">
        <v>7571</v>
      </c>
      <c r="AK33" s="1032">
        <v>10283</v>
      </c>
      <c r="AL33" s="801">
        <v>16924</v>
      </c>
      <c r="AM33" s="801">
        <v>22525</v>
      </c>
      <c r="AN33" s="801">
        <v>22574</v>
      </c>
      <c r="AO33" s="1070">
        <v>20309</v>
      </c>
    </row>
    <row r="34" spans="1:41" s="17" customFormat="1" ht="40.15" customHeight="1" thickBot="1">
      <c r="A34" s="1143" t="s">
        <v>109</v>
      </c>
      <c r="B34" s="346">
        <v>1063</v>
      </c>
      <c r="C34" s="346">
        <v>1554</v>
      </c>
      <c r="D34" s="346">
        <v>459</v>
      </c>
      <c r="E34" s="346">
        <v>468</v>
      </c>
      <c r="F34" s="346">
        <v>1309</v>
      </c>
      <c r="G34" s="346">
        <v>1576</v>
      </c>
      <c r="H34" s="346">
        <v>950</v>
      </c>
      <c r="I34" s="346">
        <v>998</v>
      </c>
      <c r="J34" s="346">
        <v>1226</v>
      </c>
      <c r="K34" s="346">
        <v>1965</v>
      </c>
      <c r="L34" s="346">
        <v>649</v>
      </c>
      <c r="M34" s="346">
        <v>735</v>
      </c>
      <c r="N34" s="346">
        <v>1282</v>
      </c>
      <c r="O34" s="346">
        <v>1057</v>
      </c>
      <c r="P34" s="346">
        <v>-947</v>
      </c>
      <c r="Q34" s="346">
        <v>-1431</v>
      </c>
      <c r="R34" s="346">
        <v>816</v>
      </c>
      <c r="S34" s="346">
        <v>586</v>
      </c>
      <c r="T34" s="1154">
        <v>753</v>
      </c>
      <c r="U34" s="1154">
        <v>1159</v>
      </c>
      <c r="V34" s="1198">
        <v>1273</v>
      </c>
      <c r="W34" s="795">
        <v>1757</v>
      </c>
      <c r="X34" s="1044">
        <v>826</v>
      </c>
      <c r="Y34" s="1044">
        <v>996</v>
      </c>
      <c r="Z34" s="795">
        <v>1652</v>
      </c>
      <c r="AA34" s="795">
        <v>1199</v>
      </c>
      <c r="AB34" s="795">
        <v>1060</v>
      </c>
      <c r="AC34" s="795">
        <v>888</v>
      </c>
      <c r="AD34" s="795">
        <v>1098</v>
      </c>
      <c r="AE34" s="795">
        <v>1027</v>
      </c>
      <c r="AF34" s="795">
        <v>1193</v>
      </c>
      <c r="AG34" s="795">
        <v>434</v>
      </c>
      <c r="AH34" s="795">
        <v>347</v>
      </c>
      <c r="AI34" s="1031">
        <v>959</v>
      </c>
      <c r="AJ34" s="1031">
        <v>724</v>
      </c>
      <c r="AK34" s="1031">
        <v>386</v>
      </c>
      <c r="AL34" s="795">
        <v>1084</v>
      </c>
      <c r="AM34" s="795">
        <v>931</v>
      </c>
      <c r="AN34" s="795">
        <v>1049</v>
      </c>
      <c r="AO34" s="1059">
        <v>74</v>
      </c>
    </row>
    <row r="35" spans="1:41" s="17" customFormat="1" ht="40.15" customHeight="1" thickTop="1">
      <c r="A35" s="1164" t="s">
        <v>608</v>
      </c>
      <c r="B35" s="406">
        <v>1010607</v>
      </c>
      <c r="C35" s="406">
        <v>949220</v>
      </c>
      <c r="D35" s="406">
        <v>992693</v>
      </c>
      <c r="E35" s="406">
        <v>981936</v>
      </c>
      <c r="F35" s="406">
        <v>1007422</v>
      </c>
      <c r="G35" s="406">
        <v>994736</v>
      </c>
      <c r="H35" s="406">
        <v>1060070</v>
      </c>
      <c r="I35" s="406">
        <v>984349</v>
      </c>
      <c r="J35" s="406">
        <v>946862</v>
      </c>
      <c r="K35" s="406">
        <v>997974</v>
      </c>
      <c r="L35" s="406">
        <v>1068728</v>
      </c>
      <c r="M35" s="406">
        <v>1091731</v>
      </c>
      <c r="N35" s="406">
        <v>1030091</v>
      </c>
      <c r="O35" s="406">
        <v>985816</v>
      </c>
      <c r="P35" s="406">
        <v>1008540</v>
      </c>
      <c r="Q35" s="406">
        <v>982202</v>
      </c>
      <c r="R35" s="406">
        <v>896291</v>
      </c>
      <c r="S35" s="406">
        <v>880383</v>
      </c>
      <c r="T35" s="1165">
        <v>972622</v>
      </c>
      <c r="U35" s="1165">
        <v>996253</v>
      </c>
      <c r="V35" s="1213">
        <v>1000697</v>
      </c>
      <c r="W35" s="1045">
        <v>1043618</v>
      </c>
      <c r="X35" s="763">
        <v>1095039</v>
      </c>
      <c r="Y35" s="763">
        <v>1069723</v>
      </c>
      <c r="Z35" s="1045" t="s">
        <v>13</v>
      </c>
      <c r="AA35" s="1045" t="s">
        <v>13</v>
      </c>
      <c r="AB35" s="1045" t="s">
        <v>13</v>
      </c>
      <c r="AC35" s="1045" t="s">
        <v>13</v>
      </c>
      <c r="AD35" s="1045" t="s">
        <v>13</v>
      </c>
      <c r="AE35" s="1045" t="s">
        <v>13</v>
      </c>
      <c r="AF35" s="1045" t="s">
        <v>13</v>
      </c>
      <c r="AG35" s="1045" t="s">
        <v>13</v>
      </c>
      <c r="AH35" s="1045" t="s">
        <v>13</v>
      </c>
      <c r="AI35" s="1035" t="s">
        <v>13</v>
      </c>
      <c r="AJ35" s="1035" t="s">
        <v>25</v>
      </c>
      <c r="AK35" s="1035" t="s">
        <v>25</v>
      </c>
      <c r="AL35" s="1045" t="s">
        <v>13</v>
      </c>
      <c r="AM35" s="1045" t="s">
        <v>13</v>
      </c>
      <c r="AN35" s="1045" t="s">
        <v>13</v>
      </c>
      <c r="AO35" s="1166" t="s">
        <v>13</v>
      </c>
    </row>
    <row r="36" spans="1:41" ht="22.5" customHeight="1">
      <c r="A36" s="1112"/>
      <c r="D36" s="88"/>
      <c r="E36" s="88"/>
      <c r="F36" s="88"/>
      <c r="G36" s="88"/>
      <c r="H36" s="88"/>
      <c r="J36" s="88"/>
      <c r="K36" s="88"/>
      <c r="L36" s="88"/>
      <c r="M36" s="88"/>
      <c r="N36" s="88"/>
      <c r="O36" s="88"/>
      <c r="P36" s="88"/>
      <c r="Q36" s="88"/>
      <c r="R36" s="88"/>
      <c r="S36" s="88"/>
      <c r="T36" s="88"/>
      <c r="U36" s="1112"/>
      <c r="V36" s="88"/>
      <c r="W36" s="88"/>
      <c r="X36" s="1112"/>
      <c r="Y36" s="1112"/>
      <c r="Z36" s="1112"/>
      <c r="AB36" s="1112"/>
      <c r="AC36" s="88"/>
      <c r="AD36" s="88"/>
      <c r="AE36" s="88"/>
      <c r="AF36" s="1112"/>
      <c r="AG36" s="1112"/>
      <c r="AH36" s="1112"/>
      <c r="AM36" s="1112"/>
      <c r="AN36" s="1112"/>
    </row>
    <row r="37" spans="1:41" ht="5.25" customHeight="1"/>
    <row r="38" spans="1:41" ht="22.5" customHeight="1">
      <c r="D38" s="88"/>
      <c r="E38" s="88"/>
      <c r="F38" s="88"/>
      <c r="G38" s="88"/>
      <c r="H38" s="88"/>
      <c r="I38" s="1112"/>
      <c r="J38" s="88"/>
      <c r="K38" s="88"/>
      <c r="L38" s="88"/>
      <c r="N38" s="1112"/>
      <c r="O38" s="1537" t="s">
        <v>589</v>
      </c>
      <c r="P38" s="88"/>
      <c r="Q38" s="88"/>
      <c r="R38" s="88"/>
      <c r="S38" s="88"/>
      <c r="T38" s="88"/>
      <c r="U38" s="88"/>
      <c r="V38" s="88"/>
      <c r="W38" s="88"/>
      <c r="X38" s="1112"/>
      <c r="Y38" s="1112"/>
      <c r="Z38" s="1112"/>
      <c r="AB38" s="1112"/>
      <c r="AC38" s="88"/>
      <c r="AD38" s="88"/>
      <c r="AE38" s="88"/>
      <c r="AF38" s="1112"/>
      <c r="AG38" s="1112"/>
      <c r="AH38" s="1112"/>
      <c r="AM38" s="1112"/>
      <c r="AN38" s="1112"/>
    </row>
    <row r="39" spans="1:41" ht="5.25" customHeight="1"/>
    <row r="40" spans="1:41" s="16" customFormat="1" ht="28.5" customHeight="1">
      <c r="A40" s="1567"/>
      <c r="B40" s="925" t="s">
        <v>676</v>
      </c>
      <c r="C40" s="925" t="s">
        <v>676</v>
      </c>
      <c r="D40" s="925" t="s">
        <v>676</v>
      </c>
      <c r="E40" s="1113" t="s">
        <v>676</v>
      </c>
      <c r="F40" s="925" t="s">
        <v>681</v>
      </c>
      <c r="G40" s="925" t="s">
        <v>681</v>
      </c>
      <c r="H40" s="1183" t="s">
        <v>681</v>
      </c>
      <c r="I40" s="1113" t="s">
        <v>681</v>
      </c>
      <c r="J40" s="925" t="s">
        <v>686</v>
      </c>
      <c r="K40" s="925" t="s">
        <v>686</v>
      </c>
      <c r="L40" s="925" t="s">
        <v>686</v>
      </c>
      <c r="M40" s="1113" t="s">
        <v>686</v>
      </c>
      <c r="N40" s="1113" t="s">
        <v>709</v>
      </c>
      <c r="O40" s="946" t="s">
        <v>721</v>
      </c>
    </row>
    <row r="41" spans="1:41" s="16" customFormat="1" ht="28.5" customHeight="1">
      <c r="A41" s="1611"/>
      <c r="B41" s="1169" t="s">
        <v>473</v>
      </c>
      <c r="C41" s="1169" t="s">
        <v>474</v>
      </c>
      <c r="D41" s="1169" t="s">
        <v>677</v>
      </c>
      <c r="E41" s="1170" t="s">
        <v>476</v>
      </c>
      <c r="F41" s="1169" t="s">
        <v>473</v>
      </c>
      <c r="G41" s="1169" t="s">
        <v>474</v>
      </c>
      <c r="H41" s="1184" t="s">
        <v>475</v>
      </c>
      <c r="I41" s="1170" t="s">
        <v>476</v>
      </c>
      <c r="J41" s="1169" t="s">
        <v>473</v>
      </c>
      <c r="K41" s="1169" t="s">
        <v>474</v>
      </c>
      <c r="L41" s="1170" t="s">
        <v>475</v>
      </c>
      <c r="M41" s="1170" t="s">
        <v>476</v>
      </c>
      <c r="N41" s="1170" t="s">
        <v>473</v>
      </c>
      <c r="O41" s="1538" t="s">
        <v>720</v>
      </c>
    </row>
    <row r="42" spans="1:41" s="17" customFormat="1" ht="40.15" customHeight="1">
      <c r="A42" s="1132" t="s">
        <v>90</v>
      </c>
      <c r="B42" s="1171"/>
      <c r="C42" s="1171"/>
      <c r="D42" s="1171"/>
      <c r="E42" s="1172"/>
      <c r="F42" s="1171"/>
      <c r="G42" s="1171"/>
      <c r="H42" s="1185"/>
      <c r="I42" s="1185"/>
      <c r="J42" s="1171"/>
      <c r="K42" s="1171"/>
      <c r="L42" s="1185"/>
      <c r="M42" s="1185"/>
      <c r="N42" s="1185"/>
      <c r="O42" s="1539"/>
    </row>
    <row r="43" spans="1:41" s="17" customFormat="1" ht="40.15" customHeight="1">
      <c r="A43" s="1116" t="s">
        <v>567</v>
      </c>
      <c r="B43" s="799">
        <v>593348</v>
      </c>
      <c r="C43" s="799">
        <v>626533</v>
      </c>
      <c r="D43" s="799">
        <v>624927</v>
      </c>
      <c r="E43" s="1118">
        <v>523690</v>
      </c>
      <c r="F43" s="794">
        <v>529646</v>
      </c>
      <c r="G43" s="794">
        <v>602696</v>
      </c>
      <c r="H43" s="1186">
        <v>571474</v>
      </c>
      <c r="I43" s="1142">
        <f>('PL【IFRS】 '!O7)-(F43+G43+H43)</f>
        <v>595899</v>
      </c>
      <c r="J43" s="794">
        <v>593985</v>
      </c>
      <c r="K43" s="794">
        <v>583112</v>
      </c>
      <c r="L43" s="1186">
        <v>615766</v>
      </c>
      <c r="M43" s="1142">
        <f>'PL【IFRS】 '!P7-(J43+K43+L43)</f>
        <v>595869</v>
      </c>
      <c r="N43" s="1142">
        <v>568509</v>
      </c>
      <c r="O43" s="1067">
        <f>'PL【IFRS】 '!T7-'PL QTR【IFRS】 '!N43</f>
        <v>608918</v>
      </c>
    </row>
    <row r="44" spans="1:41" s="17" customFormat="1" ht="40.15" customHeight="1">
      <c r="A44" s="1119" t="s">
        <v>568</v>
      </c>
      <c r="B44" s="800">
        <v>25162</v>
      </c>
      <c r="C44" s="800">
        <v>28277</v>
      </c>
      <c r="D44" s="800">
        <v>27074</v>
      </c>
      <c r="E44" s="1121">
        <v>30825</v>
      </c>
      <c r="F44" s="795">
        <v>26363</v>
      </c>
      <c r="G44" s="795">
        <v>28561</v>
      </c>
      <c r="H44" s="1187">
        <v>29375</v>
      </c>
      <c r="I44" s="1131">
        <f>('PL【IFRS】 '!O8)-(F44+G44+H44)</f>
        <v>30634</v>
      </c>
      <c r="J44" s="795">
        <v>29817</v>
      </c>
      <c r="K44" s="795">
        <v>28310</v>
      </c>
      <c r="L44" s="1187">
        <v>30352</v>
      </c>
      <c r="M44" s="1131">
        <f>'PL【IFRS】 '!P8-(J44+K44+L44)</f>
        <v>32503</v>
      </c>
      <c r="N44" s="1131">
        <v>30391</v>
      </c>
      <c r="O44" s="1063">
        <f>'PL【IFRS】 '!T8-'PL QTR【IFRS】 '!N44</f>
        <v>32528</v>
      </c>
    </row>
    <row r="45" spans="1:41" s="17" customFormat="1" ht="40.15" customHeight="1">
      <c r="A45" s="1122" t="s">
        <v>93</v>
      </c>
      <c r="B45" s="797">
        <v>618511</v>
      </c>
      <c r="C45" s="797">
        <v>654811</v>
      </c>
      <c r="D45" s="797">
        <v>652001</v>
      </c>
      <c r="E45" s="1124">
        <v>554516</v>
      </c>
      <c r="F45" s="796">
        <v>556010</v>
      </c>
      <c r="G45" s="796">
        <v>631258</v>
      </c>
      <c r="H45" s="1188">
        <v>600847</v>
      </c>
      <c r="I45" s="1279">
        <f>('PL【IFRS】 '!O9)-(F45+G45+H45)</f>
        <v>626534</v>
      </c>
      <c r="J45" s="796">
        <v>623802</v>
      </c>
      <c r="K45" s="796">
        <v>611423</v>
      </c>
      <c r="L45" s="1188">
        <v>646117</v>
      </c>
      <c r="M45" s="1126">
        <f>'PL【IFRS】 '!P9-(J45+K45+L45)</f>
        <v>628372</v>
      </c>
      <c r="N45" s="1126">
        <v>598901</v>
      </c>
      <c r="O45" s="1061">
        <f>'PL【IFRS】 '!T9-'PL QTR【IFRS】 '!N45</f>
        <v>641445</v>
      </c>
    </row>
    <row r="46" spans="1:41" s="17" customFormat="1" ht="40.15" customHeight="1">
      <c r="A46" s="1122" t="s">
        <v>26</v>
      </c>
      <c r="B46" s="797">
        <v>-521622</v>
      </c>
      <c r="C46" s="797">
        <v>-569456</v>
      </c>
      <c r="D46" s="797">
        <v>-570829</v>
      </c>
      <c r="E46" s="1126">
        <v>-480363</v>
      </c>
      <c r="F46" s="797">
        <v>-483333</v>
      </c>
      <c r="G46" s="797">
        <v>-546539</v>
      </c>
      <c r="H46" s="1126">
        <v>-515908</v>
      </c>
      <c r="I46" s="1279">
        <f>('PL【IFRS】 '!O10)-(F46+G46+H46)</f>
        <v>-542914</v>
      </c>
      <c r="J46" s="797">
        <v>-538911</v>
      </c>
      <c r="K46" s="797">
        <v>-530688</v>
      </c>
      <c r="L46" s="1126">
        <v>-551116</v>
      </c>
      <c r="M46" s="1126">
        <f>'PL【IFRS】 '!P10-(J46+K46+L46)</f>
        <v>-542206</v>
      </c>
      <c r="N46" s="1126">
        <v>-516658</v>
      </c>
      <c r="O46" s="1061">
        <f>'PL【IFRS】 '!T10-'PL QTR【IFRS】 '!N46</f>
        <v>-552079</v>
      </c>
    </row>
    <row r="47" spans="1:41" s="17" customFormat="1" ht="40.15" customHeight="1">
      <c r="A47" s="1173" t="s">
        <v>17</v>
      </c>
      <c r="B47" s="1174">
        <v>96888</v>
      </c>
      <c r="C47" s="1174">
        <v>85355</v>
      </c>
      <c r="D47" s="1174">
        <v>81171</v>
      </c>
      <c r="E47" s="1175">
        <v>74152</v>
      </c>
      <c r="F47" s="1174">
        <v>72676</v>
      </c>
      <c r="G47" s="1174">
        <v>84718</v>
      </c>
      <c r="H47" s="1189">
        <v>84941</v>
      </c>
      <c r="I47" s="1347">
        <f>('PL【IFRS】 '!O11)-(F47+G47+H47)</f>
        <v>83620</v>
      </c>
      <c r="J47" s="1174">
        <v>84891</v>
      </c>
      <c r="K47" s="1174">
        <v>80734</v>
      </c>
      <c r="L47" s="1189">
        <v>95002</v>
      </c>
      <c r="M47" s="1347">
        <f>'PL【IFRS】 '!P11-(J47+K47+L47)</f>
        <v>86166</v>
      </c>
      <c r="N47" s="1347">
        <v>82242</v>
      </c>
      <c r="O47" s="1062">
        <f>'PL【IFRS】 '!T11-'PL QTR【IFRS】 '!N47</f>
        <v>89366</v>
      </c>
    </row>
    <row r="48" spans="1:41" s="14" customFormat="1" ht="40.15" customHeight="1">
      <c r="A48" s="1176" t="s">
        <v>679</v>
      </c>
      <c r="B48" s="1177">
        <v>-51459</v>
      </c>
      <c r="C48" s="1177">
        <v>-54106</v>
      </c>
      <c r="D48" s="1177">
        <v>-56401</v>
      </c>
      <c r="E48" s="1178">
        <v>-60789</v>
      </c>
      <c r="F48" s="1177">
        <v>-55470</v>
      </c>
      <c r="G48" s="1177">
        <v>-59752</v>
      </c>
      <c r="H48" s="1178">
        <v>-60568</v>
      </c>
      <c r="I48" s="1131">
        <f>('PL【IFRS】 '!O12)-(F48+G48+H48)</f>
        <v>-65674</v>
      </c>
      <c r="J48" s="1177">
        <v>-64974</v>
      </c>
      <c r="K48" s="1177">
        <v>-64332</v>
      </c>
      <c r="L48" s="1178">
        <v>-69427</v>
      </c>
      <c r="M48" s="1131">
        <f>'PL【IFRS】 '!P12-(J48+K48+L48)</f>
        <v>-71170</v>
      </c>
      <c r="N48" s="1131">
        <v>-70233</v>
      </c>
      <c r="O48" s="1540">
        <f>'PL【IFRS】 '!T12-'PL QTR【IFRS】 '!N48</f>
        <v>-74008</v>
      </c>
    </row>
    <row r="49" spans="1:16" s="17" customFormat="1" ht="40.15" customHeight="1">
      <c r="A49" s="1132" t="s">
        <v>94</v>
      </c>
      <c r="B49" s="814">
        <v>3225</v>
      </c>
      <c r="C49" s="814">
        <v>592</v>
      </c>
      <c r="D49" s="814">
        <v>3373</v>
      </c>
      <c r="E49" s="1134">
        <v>5562</v>
      </c>
      <c r="F49" s="814">
        <v>4771</v>
      </c>
      <c r="G49" s="814">
        <v>2183</v>
      </c>
      <c r="H49" s="1189">
        <v>518</v>
      </c>
      <c r="I49" s="1134">
        <f>('PL【IFRS】 '!O13)-(F49+G49+H49)</f>
        <v>-4232</v>
      </c>
      <c r="J49" s="814">
        <v>3984</v>
      </c>
      <c r="K49" s="814">
        <v>1149</v>
      </c>
      <c r="L49" s="1189">
        <v>2117</v>
      </c>
      <c r="M49" s="1134">
        <f>'PL【IFRS】 '!P13-(J49+K49+L49)</f>
        <v>5056</v>
      </c>
      <c r="N49" s="1134">
        <v>2204</v>
      </c>
      <c r="O49" s="1062">
        <f>'PL【IFRS】 '!T20-'PL QTR【IFRS】 '!N49</f>
        <v>5379</v>
      </c>
    </row>
    <row r="50" spans="1:16" s="14" customFormat="1" ht="40.15" customHeight="1">
      <c r="A50" s="1135" t="s">
        <v>583</v>
      </c>
      <c r="B50" s="1025">
        <v>142</v>
      </c>
      <c r="C50" s="1025">
        <v>142</v>
      </c>
      <c r="D50" s="1025">
        <v>231</v>
      </c>
      <c r="E50" s="1137">
        <v>1680</v>
      </c>
      <c r="F50" s="1050">
        <v>1145</v>
      </c>
      <c r="G50" s="1050">
        <v>9</v>
      </c>
      <c r="H50" s="1190">
        <v>86</v>
      </c>
      <c r="I50" s="1142">
        <f>('PL【IFRS】 '!O14)-(F50+G50+H50)</f>
        <v>837</v>
      </c>
      <c r="J50" s="1050">
        <v>-21</v>
      </c>
      <c r="K50" s="1050">
        <v>-45</v>
      </c>
      <c r="L50" s="1190">
        <v>2</v>
      </c>
      <c r="M50" s="1142">
        <f>'PL【IFRS】 '!P14-(J50+K50+L50)</f>
        <v>-467</v>
      </c>
      <c r="N50" s="1142">
        <v>-308</v>
      </c>
      <c r="O50" s="1067">
        <f>'PL【IFRS】 '!T14-'PL QTR【IFRS】 '!N50</f>
        <v>28</v>
      </c>
    </row>
    <row r="51" spans="1:16" s="14" customFormat="1" ht="40.15" customHeight="1">
      <c r="A51" s="1138" t="s">
        <v>569</v>
      </c>
      <c r="B51" s="798">
        <v>-207</v>
      </c>
      <c r="C51" s="798">
        <v>-27</v>
      </c>
      <c r="D51" s="798">
        <v>-2124</v>
      </c>
      <c r="E51" s="1140">
        <v>-11979</v>
      </c>
      <c r="F51" s="926">
        <v>-305</v>
      </c>
      <c r="G51" s="926">
        <v>-60</v>
      </c>
      <c r="H51" s="1190">
        <v>-23</v>
      </c>
      <c r="I51" s="1142">
        <f>('PL【IFRS】 '!O15)-(F51+G51+H51)</f>
        <v>-4595</v>
      </c>
      <c r="J51" s="926" t="s">
        <v>25</v>
      </c>
      <c r="K51" s="926">
        <v>-84</v>
      </c>
      <c r="L51" s="1190">
        <v>-1</v>
      </c>
      <c r="M51" s="1142">
        <v>-833</v>
      </c>
      <c r="N51" s="1142">
        <v>-2</v>
      </c>
      <c r="O51" s="1067">
        <f>'PL【IFRS】 '!T15-'PL QTR【IFRS】 '!N51</f>
        <v>-208</v>
      </c>
    </row>
    <row r="52" spans="1:16" s="14" customFormat="1" ht="40.15" customHeight="1">
      <c r="A52" s="1141" t="s">
        <v>621</v>
      </c>
      <c r="B52" s="82">
        <v>4640</v>
      </c>
      <c r="C52" s="798">
        <v>170</v>
      </c>
      <c r="D52" s="798">
        <v>9325</v>
      </c>
      <c r="E52" s="1142">
        <v>16640</v>
      </c>
      <c r="F52" s="799">
        <v>223</v>
      </c>
      <c r="G52" s="799">
        <v>4148</v>
      </c>
      <c r="H52" s="1142">
        <v>577</v>
      </c>
      <c r="I52" s="1142">
        <f>('PL【IFRS】 '!O16)-(F52+G52+H52)</f>
        <v>3125</v>
      </c>
      <c r="J52" s="799">
        <v>4652</v>
      </c>
      <c r="K52" s="799">
        <v>2534</v>
      </c>
      <c r="L52" s="1142">
        <v>663</v>
      </c>
      <c r="M52" s="1142">
        <f>'PL【IFRS】 '!P16-(J52+K52+L52)</f>
        <v>9404</v>
      </c>
      <c r="N52" s="1142">
        <v>1805</v>
      </c>
      <c r="O52" s="1067">
        <f>'PL【IFRS】 '!T16-'PL QTR【IFRS】 '!N52</f>
        <v>5540</v>
      </c>
    </row>
    <row r="53" spans="1:16" s="14" customFormat="1" ht="40.15" customHeight="1">
      <c r="A53" s="1138" t="s">
        <v>570</v>
      </c>
      <c r="B53" s="799">
        <v>-29</v>
      </c>
      <c r="C53" s="798">
        <v>-699</v>
      </c>
      <c r="D53" s="798">
        <v>-7605</v>
      </c>
      <c r="E53" s="1142">
        <v>-270</v>
      </c>
      <c r="F53" s="799">
        <v>-2</v>
      </c>
      <c r="G53" s="799">
        <v>-2744</v>
      </c>
      <c r="H53" s="1142">
        <v>13</v>
      </c>
      <c r="I53" s="1142">
        <f>('PL【IFRS】 '!O17)-(F53+G53+H53)</f>
        <v>-1247</v>
      </c>
      <c r="J53" s="799">
        <v>-619</v>
      </c>
      <c r="K53" s="799">
        <v>-400</v>
      </c>
      <c r="L53" s="1142">
        <v>0</v>
      </c>
      <c r="M53" s="1142">
        <f>'PL【IFRS】 '!P17-(J53+K53+L53)</f>
        <v>-1324</v>
      </c>
      <c r="N53" s="1142">
        <v>0</v>
      </c>
      <c r="O53" s="1067">
        <v>-43</v>
      </c>
    </row>
    <row r="54" spans="1:16" s="14" customFormat="1" ht="40.15" customHeight="1">
      <c r="A54" s="1138" t="s">
        <v>571</v>
      </c>
      <c r="B54" s="799">
        <v>2247</v>
      </c>
      <c r="C54" s="798">
        <v>2417</v>
      </c>
      <c r="D54" s="798">
        <v>3419</v>
      </c>
      <c r="E54" s="1142">
        <v>2956</v>
      </c>
      <c r="F54" s="799">
        <v>6140</v>
      </c>
      <c r="G54" s="799">
        <v>3301</v>
      </c>
      <c r="H54" s="1142">
        <v>2260</v>
      </c>
      <c r="I54" s="1142">
        <f>('PL【IFRS】 '!O18)-(F54+G54+H54)</f>
        <v>2678</v>
      </c>
      <c r="J54" s="799">
        <v>2641</v>
      </c>
      <c r="K54" s="799">
        <v>2835</v>
      </c>
      <c r="L54" s="1142">
        <v>3318</v>
      </c>
      <c r="M54" s="1142">
        <f>'PL【IFRS】 '!P18-(J54+K54+L54)</f>
        <v>2923</v>
      </c>
      <c r="N54" s="1142">
        <v>2974</v>
      </c>
      <c r="O54" s="1067">
        <f>'PL【IFRS】 '!T18-'PL QTR【IFRS】 '!N54</f>
        <v>3762</v>
      </c>
    </row>
    <row r="55" spans="1:16" s="14" customFormat="1" ht="40.15" customHeight="1">
      <c r="A55" s="1143" t="s">
        <v>572</v>
      </c>
      <c r="B55" s="800">
        <v>-3567</v>
      </c>
      <c r="C55" s="1049">
        <v>-1410</v>
      </c>
      <c r="D55" s="1049">
        <v>127</v>
      </c>
      <c r="E55" s="1131">
        <v>-3465</v>
      </c>
      <c r="F55" s="800">
        <v>-2429</v>
      </c>
      <c r="G55" s="800">
        <v>-2470</v>
      </c>
      <c r="H55" s="1142">
        <v>-2397</v>
      </c>
      <c r="I55" s="1178">
        <f>('PL【IFRS】 '!O19)-(F55+G55+H55)</f>
        <v>-5031</v>
      </c>
      <c r="J55" s="800">
        <v>-2667</v>
      </c>
      <c r="K55" s="800">
        <v>-3692</v>
      </c>
      <c r="L55" s="1142">
        <v>-1864</v>
      </c>
      <c r="M55" s="1178">
        <f>'PL【IFRS】 '!P19-(J55+K55+L55)</f>
        <v>-4648</v>
      </c>
      <c r="N55" s="1178">
        <v>-2264</v>
      </c>
      <c r="O55" s="1067">
        <f>'PL【IFRS】 '!T19-'PL QTR【IFRS】 '!N55</f>
        <v>-3700</v>
      </c>
    </row>
    <row r="56" spans="1:16" s="17" customFormat="1" ht="40.15" customHeight="1">
      <c r="A56" s="1122" t="s">
        <v>196</v>
      </c>
      <c r="B56" s="1055" t="s">
        <v>13</v>
      </c>
      <c r="C56" s="1055" t="s">
        <v>13</v>
      </c>
      <c r="D56" s="1145" t="s">
        <v>13</v>
      </c>
      <c r="E56" s="1146" t="s">
        <v>13</v>
      </c>
      <c r="F56" s="927" t="s">
        <v>13</v>
      </c>
      <c r="G56" s="927" t="s">
        <v>13</v>
      </c>
      <c r="H56" s="1146" t="s">
        <v>13</v>
      </c>
      <c r="I56" s="1281" t="s">
        <v>683</v>
      </c>
      <c r="J56" s="927" t="s">
        <v>25</v>
      </c>
      <c r="K56" s="927" t="s">
        <v>25</v>
      </c>
      <c r="L56" s="1146" t="s">
        <v>25</v>
      </c>
      <c r="M56" s="1281" t="s">
        <v>691</v>
      </c>
      <c r="N56" s="1281" t="s">
        <v>13</v>
      </c>
      <c r="O56" s="1063" t="s">
        <v>723</v>
      </c>
    </row>
    <row r="57" spans="1:16" s="591" customFormat="1" ht="40.15" customHeight="1">
      <c r="A57" s="1048" t="s">
        <v>101</v>
      </c>
      <c r="B57" s="1025">
        <v>4779</v>
      </c>
      <c r="C57" s="1025">
        <v>4345</v>
      </c>
      <c r="D57" s="1025">
        <v>4520</v>
      </c>
      <c r="E57" s="1147">
        <v>6838</v>
      </c>
      <c r="F57" s="1148">
        <v>4833</v>
      </c>
      <c r="G57" s="1148">
        <v>3723</v>
      </c>
      <c r="H57" s="1189">
        <v>5165</v>
      </c>
      <c r="I57" s="1347">
        <f>('PL【IFRS】 '!O26)-(F57+G57+H57)</f>
        <v>4437</v>
      </c>
      <c r="J57" s="1148">
        <v>5538</v>
      </c>
      <c r="K57" s="1148">
        <v>3430</v>
      </c>
      <c r="L57" s="1189">
        <v>8918</v>
      </c>
      <c r="M57" s="1347">
        <f>'PL【IFRS】 '!P26-(J57+K57+L57)</f>
        <v>5101</v>
      </c>
      <c r="N57" s="1347">
        <v>6739</v>
      </c>
      <c r="O57" s="1064">
        <f>'PL【IFRS】 '!T26-'PL QTR【IFRS】 '!N57</f>
        <v>5771</v>
      </c>
      <c r="P57" s="14"/>
    </row>
    <row r="58" spans="1:16" s="14" customFormat="1" ht="40.15" customHeight="1">
      <c r="A58" s="1138" t="s">
        <v>573</v>
      </c>
      <c r="B58" s="799">
        <v>2556</v>
      </c>
      <c r="C58" s="799">
        <v>3345</v>
      </c>
      <c r="D58" s="799">
        <v>3335</v>
      </c>
      <c r="E58" s="1142">
        <v>3563</v>
      </c>
      <c r="F58" s="799">
        <v>3094</v>
      </c>
      <c r="G58" s="799">
        <v>3191</v>
      </c>
      <c r="H58" s="1142">
        <v>2799</v>
      </c>
      <c r="I58" s="1142">
        <f>('PL【IFRS】 '!O23)-(F58+G58+H58)</f>
        <v>2844</v>
      </c>
      <c r="J58" s="799">
        <v>3598</v>
      </c>
      <c r="K58" s="799">
        <v>3327</v>
      </c>
      <c r="L58" s="1142">
        <v>3666</v>
      </c>
      <c r="M58" s="1142">
        <f>'PL【IFRS】 '!P23-(J58+K58+L58)</f>
        <v>4275</v>
      </c>
      <c r="N58" s="1142">
        <v>4416</v>
      </c>
      <c r="O58" s="1067">
        <f>'PL【IFRS】 '!T23-'PL QTR【IFRS】 '!N58</f>
        <v>5315</v>
      </c>
    </row>
    <row r="59" spans="1:16" s="14" customFormat="1" ht="40.15" customHeight="1">
      <c r="A59" s="1138" t="s">
        <v>574</v>
      </c>
      <c r="B59" s="799">
        <v>1609</v>
      </c>
      <c r="C59" s="799">
        <v>663</v>
      </c>
      <c r="D59" s="799">
        <v>1184</v>
      </c>
      <c r="E59" s="1142">
        <v>3275</v>
      </c>
      <c r="F59" s="799">
        <v>1336</v>
      </c>
      <c r="G59" s="799">
        <v>589</v>
      </c>
      <c r="H59" s="1142">
        <v>2711</v>
      </c>
      <c r="I59" s="1142">
        <f>('PL【IFRS】 '!O24)-(F59+G59+H59)</f>
        <v>909</v>
      </c>
      <c r="J59" s="799">
        <v>1591</v>
      </c>
      <c r="K59" s="799">
        <v>452</v>
      </c>
      <c r="L59" s="1142">
        <v>4420</v>
      </c>
      <c r="M59" s="1142">
        <f>'PL【IFRS】 '!P24-(J59+K59+L59)</f>
        <v>912</v>
      </c>
      <c r="N59" s="1142">
        <v>2323</v>
      </c>
      <c r="O59" s="1067">
        <f>'PL【IFRS】 '!T24-'PL QTR【IFRS】 '!N59</f>
        <v>347</v>
      </c>
    </row>
    <row r="60" spans="1:16" s="14" customFormat="1" ht="40.15" customHeight="1">
      <c r="A60" s="1138" t="s">
        <v>197</v>
      </c>
      <c r="B60" s="799">
        <v>613</v>
      </c>
      <c r="C60" s="799">
        <v>336</v>
      </c>
      <c r="D60" s="1033" t="s">
        <v>13</v>
      </c>
      <c r="E60" s="1150" t="s">
        <v>13</v>
      </c>
      <c r="F60" s="1033">
        <v>403</v>
      </c>
      <c r="G60" s="1033">
        <v>-57</v>
      </c>
      <c r="H60" s="1142">
        <v>-346</v>
      </c>
      <c r="I60" s="1142">
        <f>('PL【IFRS】 '!O25)-(F60+G60+H60)</f>
        <v>684</v>
      </c>
      <c r="J60" s="1033">
        <v>347</v>
      </c>
      <c r="K60" s="1033" t="s">
        <v>707</v>
      </c>
      <c r="L60" s="1142">
        <v>484</v>
      </c>
      <c r="M60" s="1142">
        <f>'PL【IFRS】 '!P25-(J60+L60)</f>
        <v>-87</v>
      </c>
      <c r="N60" s="1142" t="s">
        <v>716</v>
      </c>
      <c r="O60" s="1067">
        <v>108</v>
      </c>
    </row>
    <row r="61" spans="1:16" s="591" customFormat="1" ht="40.15" customHeight="1">
      <c r="A61" s="1039" t="s">
        <v>103</v>
      </c>
      <c r="B61" s="1026">
        <v>-3543</v>
      </c>
      <c r="C61" s="1026">
        <v>-4394</v>
      </c>
      <c r="D61" s="1026">
        <v>-5991</v>
      </c>
      <c r="E61" s="1152">
        <v>-6308</v>
      </c>
      <c r="F61" s="1153">
        <v>-5517</v>
      </c>
      <c r="G61" s="1153">
        <v>-5927</v>
      </c>
      <c r="H61" s="1191">
        <v>-5761</v>
      </c>
      <c r="I61" s="1191">
        <f>('PL【IFRS】 '!O30)-(F61+G61+H61)</f>
        <v>-6801</v>
      </c>
      <c r="J61" s="1153">
        <v>-6239</v>
      </c>
      <c r="K61" s="1153">
        <v>-6394</v>
      </c>
      <c r="L61" s="1191">
        <v>-6655</v>
      </c>
      <c r="M61" s="1191">
        <f>'PL【IFRS】 '!P28-(J61+K61+L61)</f>
        <v>-7221</v>
      </c>
      <c r="N61" s="1191">
        <v>-6809</v>
      </c>
      <c r="O61" s="1151">
        <f>'PL【IFRS】 '!T30-'PL QTR【IFRS】 '!N61</f>
        <v>-7800</v>
      </c>
    </row>
    <row r="62" spans="1:16" s="14" customFormat="1" ht="40.15" customHeight="1">
      <c r="A62" s="1138" t="s">
        <v>575</v>
      </c>
      <c r="B62" s="799">
        <v>-3543</v>
      </c>
      <c r="C62" s="799">
        <v>-4394</v>
      </c>
      <c r="D62" s="799">
        <v>-4880</v>
      </c>
      <c r="E62" s="1142">
        <v>-5718</v>
      </c>
      <c r="F62" s="799">
        <v>-5517</v>
      </c>
      <c r="G62" s="799">
        <v>-5927</v>
      </c>
      <c r="H62" s="1142">
        <v>-5732</v>
      </c>
      <c r="I62" s="1142">
        <f>('PL【IFRS】 '!O28)-(F62+G62+H62)</f>
        <v>-6830</v>
      </c>
      <c r="J62" s="799">
        <v>-6239</v>
      </c>
      <c r="K62" s="799">
        <v>-6290</v>
      </c>
      <c r="L62" s="1142">
        <v>-6759</v>
      </c>
      <c r="M62" s="1142">
        <f>'PL【IFRS】 '!P28-(J62+K62+L62)</f>
        <v>-7221</v>
      </c>
      <c r="N62" s="1142">
        <v>-6695</v>
      </c>
      <c r="O62" s="1067">
        <f>'PL【IFRS】 '!T28-'PL QTR【IFRS】 '!N62</f>
        <v>-7914</v>
      </c>
    </row>
    <row r="63" spans="1:16" s="14" customFormat="1" ht="40.15" customHeight="1">
      <c r="A63" s="1143" t="s">
        <v>198</v>
      </c>
      <c r="B63" s="1046" t="s">
        <v>13</v>
      </c>
      <c r="C63" s="1046" t="s">
        <v>13</v>
      </c>
      <c r="D63" s="1046" t="s">
        <v>13</v>
      </c>
      <c r="E63" s="1155">
        <v>-590</v>
      </c>
      <c r="F63" s="1046" t="s">
        <v>13</v>
      </c>
      <c r="G63" s="1046" t="s">
        <v>13</v>
      </c>
      <c r="H63" s="1192">
        <v>-29</v>
      </c>
      <c r="I63" s="1155">
        <v>29</v>
      </c>
      <c r="J63" s="1046">
        <v>347</v>
      </c>
      <c r="K63" s="1046">
        <v>-450</v>
      </c>
      <c r="L63" s="1155">
        <v>103</v>
      </c>
      <c r="M63" s="1155" t="s">
        <v>691</v>
      </c>
      <c r="N63" s="1155">
        <v>-114</v>
      </c>
      <c r="O63" s="1069">
        <v>114</v>
      </c>
    </row>
    <row r="64" spans="1:16" s="17" customFormat="1" ht="40.15" customHeight="1">
      <c r="A64" s="1122" t="s">
        <v>110</v>
      </c>
      <c r="B64" s="826">
        <v>10647</v>
      </c>
      <c r="C64" s="826">
        <v>14216</v>
      </c>
      <c r="D64" s="826">
        <v>12232</v>
      </c>
      <c r="E64" s="1157">
        <v>-9814</v>
      </c>
      <c r="F64" s="826">
        <v>8575</v>
      </c>
      <c r="G64" s="826">
        <v>9694</v>
      </c>
      <c r="H64" s="1157">
        <v>10892</v>
      </c>
      <c r="I64" s="1279">
        <f>('PL【IFRS】 '!O31)-(F64+G64+H64)</f>
        <v>14454</v>
      </c>
      <c r="J64" s="826">
        <v>8622</v>
      </c>
      <c r="K64" s="826">
        <v>12613</v>
      </c>
      <c r="L64" s="1157">
        <v>9300</v>
      </c>
      <c r="M64" s="1126">
        <f>'PL【IFRS】 '!P31-(J64+K64+L64)</f>
        <v>19092</v>
      </c>
      <c r="N64" s="1126">
        <v>10803</v>
      </c>
      <c r="O64" s="1061">
        <f>'PL【IFRS】 '!T31-'PL QTR【IFRS】 '!N64</f>
        <v>10135</v>
      </c>
    </row>
    <row r="65" spans="1:31" s="17" customFormat="1" ht="40.15" customHeight="1">
      <c r="A65" s="1122" t="s">
        <v>105</v>
      </c>
      <c r="B65" s="826">
        <v>60538</v>
      </c>
      <c r="C65" s="826">
        <v>46009</v>
      </c>
      <c r="D65" s="826">
        <v>38905</v>
      </c>
      <c r="E65" s="1157">
        <v>9640</v>
      </c>
      <c r="F65" s="826">
        <v>29868</v>
      </c>
      <c r="G65" s="826">
        <v>34640</v>
      </c>
      <c r="H65" s="1157">
        <v>35186</v>
      </c>
      <c r="I65" s="1279">
        <f>('PL【IFRS】 '!O32)-(F65+G65+H65)</f>
        <v>25804</v>
      </c>
      <c r="J65" s="826">
        <v>31822</v>
      </c>
      <c r="K65" s="826">
        <v>27200</v>
      </c>
      <c r="L65" s="1157">
        <v>39257</v>
      </c>
      <c r="M65" s="1126">
        <f>'PL【IFRS】 '!P32-(J65+K65+L65)</f>
        <v>37021</v>
      </c>
      <c r="N65" s="1126">
        <v>24946</v>
      </c>
      <c r="O65" s="1061">
        <f>'PL【IFRS】 '!T32-'PL QTR【IFRS】 '!N65</f>
        <v>28845</v>
      </c>
    </row>
    <row r="66" spans="1:31" s="17" customFormat="1" ht="40.15" customHeight="1">
      <c r="A66" s="1122" t="s">
        <v>106</v>
      </c>
      <c r="B66" s="797">
        <v>-14508</v>
      </c>
      <c r="C66" s="797">
        <v>-10427</v>
      </c>
      <c r="D66" s="797">
        <v>-7696</v>
      </c>
      <c r="E66" s="1126">
        <v>-6578</v>
      </c>
      <c r="F66" s="797">
        <v>-7123</v>
      </c>
      <c r="G66" s="797">
        <v>-7945</v>
      </c>
      <c r="H66" s="1126">
        <v>-7206</v>
      </c>
      <c r="I66" s="1279">
        <f>('PL【IFRS】 '!O33)-(F66+G66+H66)</f>
        <v>-163</v>
      </c>
      <c r="J66" s="797">
        <v>-7931</v>
      </c>
      <c r="K66" s="797">
        <v>-4813</v>
      </c>
      <c r="L66" s="1126">
        <v>-6692</v>
      </c>
      <c r="M66" s="1126">
        <f>'PL【IFRS】 '!P33-(J66+K66+L66)</f>
        <v>-1665</v>
      </c>
      <c r="N66" s="1126">
        <v>-2991</v>
      </c>
      <c r="O66" s="1061">
        <f>'PL【IFRS】 '!T33-'PL QTR【IFRS】 '!N66</f>
        <v>-3772</v>
      </c>
    </row>
    <row r="67" spans="1:31" s="17" customFormat="1" ht="40.15" customHeight="1">
      <c r="A67" s="1158" t="s">
        <v>107</v>
      </c>
      <c r="B67" s="826">
        <v>46030</v>
      </c>
      <c r="C67" s="826">
        <v>35581</v>
      </c>
      <c r="D67" s="826">
        <v>31209</v>
      </c>
      <c r="E67" s="1157">
        <v>3061</v>
      </c>
      <c r="F67" s="826">
        <v>22745</v>
      </c>
      <c r="G67" s="826">
        <v>26694</v>
      </c>
      <c r="H67" s="1157">
        <v>27980</v>
      </c>
      <c r="I67" s="1279">
        <f>('PL【IFRS】 '!O34)-(F67+G67+H67)</f>
        <v>25641</v>
      </c>
      <c r="J67" s="826">
        <v>23890</v>
      </c>
      <c r="K67" s="826">
        <v>22387</v>
      </c>
      <c r="L67" s="1157">
        <v>32565</v>
      </c>
      <c r="M67" s="1126">
        <f>'PL【IFRS】 '!P34-(J67+K67+L67)</f>
        <v>35357</v>
      </c>
      <c r="N67" s="1126">
        <v>21954</v>
      </c>
      <c r="O67" s="1061">
        <f>'PL【IFRS】 '!T34-'PL QTR【IFRS】 '!N67</f>
        <v>25073</v>
      </c>
    </row>
    <row r="68" spans="1:31" s="17" customFormat="1" ht="40.15" customHeight="1">
      <c r="A68" s="1159" t="s">
        <v>576</v>
      </c>
      <c r="B68" s="1047"/>
      <c r="C68" s="1047"/>
      <c r="D68" s="1047"/>
      <c r="E68" s="1161"/>
      <c r="F68" s="1047"/>
      <c r="G68" s="1047"/>
      <c r="H68" s="1193"/>
      <c r="I68" s="1280"/>
      <c r="J68" s="1047"/>
      <c r="K68" s="1047"/>
      <c r="L68" s="1349"/>
      <c r="M68" s="1280"/>
      <c r="N68" s="1280"/>
      <c r="O68" s="1541"/>
    </row>
    <row r="69" spans="1:31" s="17" customFormat="1" ht="40.15" customHeight="1">
      <c r="A69" s="1115" t="s">
        <v>194</v>
      </c>
      <c r="B69" s="1026">
        <v>45150</v>
      </c>
      <c r="C69" s="1026">
        <v>33725</v>
      </c>
      <c r="D69" s="1026">
        <v>29855</v>
      </c>
      <c r="E69" s="1163">
        <v>2515</v>
      </c>
      <c r="F69" s="801">
        <v>22140</v>
      </c>
      <c r="G69" s="801">
        <v>25793</v>
      </c>
      <c r="H69" s="1191">
        <v>27282</v>
      </c>
      <c r="I69" s="1191">
        <f>('PL【IFRS】 '!O36)-(F69+G69+H69)</f>
        <v>25550</v>
      </c>
      <c r="J69" s="801">
        <v>23044</v>
      </c>
      <c r="K69" s="801">
        <v>21267</v>
      </c>
      <c r="L69" s="1191">
        <v>31809</v>
      </c>
      <c r="M69" s="1191">
        <f>'PL【IFRS】 '!P36-(J69+K69+L69)</f>
        <v>34516</v>
      </c>
      <c r="N69" s="1191">
        <v>21079</v>
      </c>
      <c r="O69" s="1067">
        <f>'PL【IFRS】 '!T36-'PL QTR【IFRS】 '!N69</f>
        <v>24196</v>
      </c>
    </row>
    <row r="70" spans="1:31" s="17" customFormat="1" ht="40.15" customHeight="1" thickBot="1">
      <c r="A70" s="1143" t="s">
        <v>109</v>
      </c>
      <c r="B70" s="800">
        <v>879</v>
      </c>
      <c r="C70" s="800">
        <v>1855</v>
      </c>
      <c r="D70" s="800">
        <v>1354</v>
      </c>
      <c r="E70" s="1121">
        <v>488</v>
      </c>
      <c r="F70" s="795">
        <v>605</v>
      </c>
      <c r="G70" s="795">
        <v>900</v>
      </c>
      <c r="H70" s="1348">
        <v>698</v>
      </c>
      <c r="I70" s="1131">
        <f>('PL【IFRS】 '!O37)-(F70+G70+H70)</f>
        <v>91</v>
      </c>
      <c r="J70" s="795">
        <v>845</v>
      </c>
      <c r="K70" s="795">
        <v>1121</v>
      </c>
      <c r="L70" s="1348">
        <v>756</v>
      </c>
      <c r="M70" s="1131">
        <f>'PL【IFRS】 '!P37-(J70+K70+L70)</f>
        <v>840</v>
      </c>
      <c r="N70" s="1131">
        <v>875</v>
      </c>
      <c r="O70" s="1067">
        <f>'PL【IFRS】 '!T37-'PL QTR【IFRS】 '!N70</f>
        <v>876</v>
      </c>
    </row>
    <row r="71" spans="1:31" s="17" customFormat="1" ht="40.15" customHeight="1" thickTop="1">
      <c r="A71" s="1164" t="s">
        <v>608</v>
      </c>
      <c r="B71" s="1027" t="s">
        <v>13</v>
      </c>
      <c r="C71" s="1027" t="s">
        <v>13</v>
      </c>
      <c r="D71" s="1027" t="s">
        <v>13</v>
      </c>
      <c r="E71" s="1167" t="s">
        <v>13</v>
      </c>
      <c r="F71" s="1168" t="s">
        <v>13</v>
      </c>
      <c r="G71" s="1168" t="s">
        <v>13</v>
      </c>
      <c r="H71" s="1167" t="s">
        <v>13</v>
      </c>
      <c r="I71" s="1167" t="s">
        <v>13</v>
      </c>
      <c r="J71" s="1168" t="s">
        <v>691</v>
      </c>
      <c r="K71" s="1168" t="s">
        <v>25</v>
      </c>
      <c r="L71" s="1167" t="s">
        <v>25</v>
      </c>
      <c r="M71" s="1411" t="s">
        <v>691</v>
      </c>
      <c r="N71" s="1411" t="s">
        <v>13</v>
      </c>
      <c r="O71" s="1370" t="s">
        <v>13</v>
      </c>
    </row>
    <row r="72" spans="1:31" s="14" customFormat="1" ht="18">
      <c r="A72" s="1179"/>
      <c r="B72" s="359"/>
      <c r="C72" s="359"/>
      <c r="D72" s="359"/>
      <c r="E72" s="359"/>
      <c r="F72" s="359"/>
      <c r="G72" s="359"/>
      <c r="H72" s="359"/>
      <c r="I72" s="359"/>
      <c r="J72" s="359"/>
      <c r="K72" s="359"/>
      <c r="L72" s="359"/>
      <c r="M72" s="359"/>
      <c r="N72" s="359"/>
      <c r="O72" s="359"/>
      <c r="P72" s="359"/>
      <c r="Q72" s="359"/>
      <c r="R72" s="359"/>
    </row>
    <row r="73" spans="1:31" s="14" customFormat="1" ht="19.899999999999999" customHeight="1">
      <c r="A73" s="1612" t="s">
        <v>633</v>
      </c>
      <c r="B73" s="1612"/>
      <c r="C73" s="1612"/>
      <c r="D73" s="1612"/>
      <c r="E73" s="1612"/>
      <c r="F73" s="1612"/>
      <c r="G73" s="1612"/>
      <c r="H73" s="1612"/>
      <c r="I73" s="1612"/>
      <c r="J73" s="1612"/>
      <c r="K73" s="1612"/>
      <c r="L73" s="1612"/>
      <c r="M73" s="1612"/>
      <c r="N73" s="1612"/>
      <c r="O73" s="1612"/>
      <c r="P73" s="1612"/>
      <c r="Q73" s="1612"/>
      <c r="R73" s="1612"/>
      <c r="S73" s="1612"/>
      <c r="T73" s="1612"/>
      <c r="U73" s="1612"/>
      <c r="V73" s="1612"/>
      <c r="W73" s="1612"/>
      <c r="X73" s="1612"/>
      <c r="Y73" s="1612"/>
      <c r="Z73" s="1612"/>
      <c r="AA73" s="1612"/>
      <c r="AC73" s="1180"/>
      <c r="AD73" s="1180"/>
      <c r="AE73" s="1180"/>
    </row>
    <row r="74" spans="1:31" ht="19.899999999999999" customHeight="1">
      <c r="A74" s="1612"/>
      <c r="B74" s="1612"/>
      <c r="C74" s="1612"/>
      <c r="D74" s="1612"/>
      <c r="E74" s="1612"/>
      <c r="F74" s="1612"/>
      <c r="G74" s="1612"/>
      <c r="H74" s="1612"/>
      <c r="I74" s="1612"/>
      <c r="J74" s="1612"/>
      <c r="K74" s="1612"/>
      <c r="L74" s="1612"/>
      <c r="M74" s="1612"/>
      <c r="N74" s="1612"/>
      <c r="O74" s="1612"/>
      <c r="P74" s="1612"/>
      <c r="Q74" s="1612"/>
      <c r="R74" s="1612"/>
      <c r="S74" s="1612"/>
      <c r="T74" s="1612"/>
      <c r="U74" s="1612"/>
      <c r="V74" s="1612"/>
      <c r="W74" s="1612"/>
      <c r="X74" s="1612"/>
      <c r="Y74" s="1612"/>
      <c r="Z74" s="1612"/>
      <c r="AA74" s="1612"/>
      <c r="AC74" s="1180"/>
      <c r="AD74" s="1180"/>
      <c r="AE74" s="1180"/>
    </row>
    <row r="75" spans="1:31" ht="19.899999999999999" customHeight="1">
      <c r="A75" s="1612" t="s">
        <v>632</v>
      </c>
      <c r="B75" s="1612"/>
      <c r="C75" s="1612"/>
      <c r="D75" s="1612"/>
      <c r="E75" s="1612"/>
      <c r="F75" s="1612"/>
      <c r="G75" s="1612"/>
      <c r="H75" s="1612"/>
      <c r="I75" s="1612"/>
      <c r="J75" s="1612"/>
      <c r="K75" s="1612"/>
      <c r="L75" s="1612"/>
      <c r="M75" s="1612"/>
      <c r="N75" s="1612"/>
      <c r="O75" s="1542"/>
      <c r="P75" s="1181"/>
      <c r="Q75" s="1181"/>
      <c r="R75" s="1181"/>
    </row>
    <row r="76" spans="1:31" ht="19.899999999999999" customHeight="1">
      <c r="A76" s="1612"/>
      <c r="B76" s="1612"/>
      <c r="C76" s="1612"/>
      <c r="D76" s="1612"/>
      <c r="E76" s="1612"/>
      <c r="F76" s="1612"/>
      <c r="G76" s="1612"/>
      <c r="H76" s="1612"/>
      <c r="I76" s="1612"/>
      <c r="J76" s="1612"/>
      <c r="K76" s="1612"/>
      <c r="L76" s="1612"/>
      <c r="M76" s="1612"/>
      <c r="N76" s="1612"/>
      <c r="O76" s="1542"/>
      <c r="P76" s="1181"/>
      <c r="Q76" s="1181"/>
      <c r="R76" s="1181"/>
    </row>
    <row r="77" spans="1:31" ht="19.899999999999999" customHeight="1">
      <c r="A77" s="1613" t="s">
        <v>634</v>
      </c>
      <c r="B77" s="1613"/>
      <c r="C77" s="1613"/>
      <c r="D77" s="1613"/>
      <c r="E77" s="1613"/>
      <c r="F77" s="1613"/>
      <c r="G77" s="1613"/>
      <c r="H77" s="1613"/>
      <c r="I77" s="1613"/>
      <c r="J77" s="1613"/>
      <c r="K77" s="1613"/>
      <c r="L77" s="1613"/>
      <c r="M77" s="1613"/>
      <c r="N77" s="1613"/>
      <c r="O77" s="1543"/>
      <c r="P77" s="1182"/>
      <c r="Q77" s="1182"/>
      <c r="R77" s="1182"/>
    </row>
    <row r="78" spans="1:31" ht="27" customHeight="1">
      <c r="A78" s="1613"/>
      <c r="B78" s="1613"/>
      <c r="C78" s="1613"/>
      <c r="D78" s="1613"/>
      <c r="E78" s="1613"/>
      <c r="F78" s="1613"/>
      <c r="G78" s="1613"/>
      <c r="H78" s="1613"/>
      <c r="I78" s="1613"/>
      <c r="J78" s="1613"/>
      <c r="K78" s="1613"/>
      <c r="L78" s="1613"/>
      <c r="M78" s="1613"/>
      <c r="N78" s="1613"/>
      <c r="O78" s="1543"/>
      <c r="P78" s="1182"/>
      <c r="Q78" s="1182"/>
      <c r="R78" s="1182"/>
    </row>
    <row r="79" spans="1:31" ht="16.5" customHeight="1"/>
  </sheetData>
  <mergeCells count="5">
    <mergeCell ref="A4:A5"/>
    <mergeCell ref="A40:A41"/>
    <mergeCell ref="A73:AA74"/>
    <mergeCell ref="A75:N76"/>
    <mergeCell ref="A77:N78"/>
  </mergeCells>
  <phoneticPr fontId="2"/>
  <printOptions horizontalCentered="1"/>
  <pageMargins left="0.23622047244094491" right="0.23622047244094491" top="0" bottom="0" header="0.31496062992125984" footer="0.31496062992125984"/>
  <pageSetup paperSize="8" scale="27" fitToHeight="0" orientation="landscape"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65"/>
  <sheetViews>
    <sheetView showGridLines="0" view="pageBreakPreview" zoomScale="70" zoomScaleNormal="70" zoomScaleSheetLayoutView="70" workbookViewId="0"/>
  </sheetViews>
  <sheetFormatPr defaultColWidth="9" defaultRowHeight="14.25" customHeight="1"/>
  <cols>
    <col min="1" max="1" width="3.625" style="20" customWidth="1"/>
    <col min="2" max="2" width="47.125" style="13" customWidth="1"/>
    <col min="3" max="9" width="20.625" style="87" customWidth="1"/>
    <col min="10" max="12" width="20.625" style="20" customWidth="1"/>
    <col min="13" max="13" width="9.625" style="20" bestFit="1" customWidth="1"/>
    <col min="14" max="16384" width="9" style="20"/>
  </cols>
  <sheetData>
    <row r="1" spans="1:13" ht="24.75" customHeight="1">
      <c r="A1" s="21" t="s">
        <v>359</v>
      </c>
      <c r="B1" s="21"/>
      <c r="C1" s="148"/>
      <c r="F1" s="148"/>
      <c r="I1" s="88"/>
      <c r="J1" s="88"/>
      <c r="K1" s="88"/>
      <c r="L1" s="304"/>
    </row>
    <row r="2" spans="1:13" ht="24.75" customHeight="1">
      <c r="A2" s="21"/>
      <c r="B2" s="148"/>
      <c r="C2" s="148"/>
      <c r="F2" s="148"/>
      <c r="I2" s="88"/>
      <c r="J2" s="88"/>
      <c r="K2" s="88"/>
      <c r="L2" s="88" t="s">
        <v>241</v>
      </c>
    </row>
    <row r="3" spans="1:13" ht="6.75" customHeight="1">
      <c r="B3" s="15"/>
      <c r="D3" s="414"/>
      <c r="G3" s="414"/>
    </row>
    <row r="4" spans="1:13" s="193" customFormat="1" ht="61.5" customHeight="1">
      <c r="B4" s="43"/>
      <c r="C4" s="577" t="s">
        <v>242</v>
      </c>
      <c r="D4" s="578" t="s">
        <v>243</v>
      </c>
      <c r="E4" s="577" t="s">
        <v>244</v>
      </c>
      <c r="F4" s="577" t="s">
        <v>245</v>
      </c>
      <c r="G4" s="578" t="s">
        <v>14</v>
      </c>
      <c r="H4" s="577" t="s">
        <v>247</v>
      </c>
      <c r="I4" s="579" t="s">
        <v>360</v>
      </c>
      <c r="J4" s="194" t="s">
        <v>249</v>
      </c>
      <c r="K4" s="305" t="s">
        <v>250</v>
      </c>
      <c r="L4" s="181" t="s">
        <v>251</v>
      </c>
    </row>
    <row r="5" spans="1:13" s="14" customFormat="1" ht="21" customHeight="1">
      <c r="B5" s="61" t="s">
        <v>361</v>
      </c>
      <c r="C5" s="91"/>
      <c r="D5" s="91"/>
      <c r="E5" s="91"/>
      <c r="F5" s="91"/>
      <c r="G5" s="91"/>
      <c r="H5" s="91"/>
      <c r="I5" s="580"/>
      <c r="J5" s="91"/>
      <c r="K5" s="306"/>
      <c r="L5" s="296"/>
    </row>
    <row r="6" spans="1:13" s="14" customFormat="1" ht="19.5" customHeight="1">
      <c r="B6" s="229" t="s">
        <v>362</v>
      </c>
      <c r="C6" s="581">
        <v>435671</v>
      </c>
      <c r="D6" s="581">
        <v>426082</v>
      </c>
      <c r="E6" s="581">
        <v>521937</v>
      </c>
      <c r="F6" s="582">
        <v>471570</v>
      </c>
      <c r="G6" s="582">
        <v>380195</v>
      </c>
      <c r="H6" s="582">
        <v>421629</v>
      </c>
      <c r="I6" s="583">
        <v>455728</v>
      </c>
      <c r="J6" s="582">
        <v>415694</v>
      </c>
      <c r="K6" s="307">
        <v>442706</v>
      </c>
      <c r="L6" s="213">
        <v>433584</v>
      </c>
    </row>
    <row r="7" spans="1:13" s="14" customFormat="1" ht="19.5" customHeight="1">
      <c r="B7" s="226" t="s">
        <v>363</v>
      </c>
      <c r="C7" s="584">
        <v>708982</v>
      </c>
      <c r="D7" s="584">
        <v>618086</v>
      </c>
      <c r="E7" s="584">
        <v>613513</v>
      </c>
      <c r="F7" s="92">
        <v>672658</v>
      </c>
      <c r="G7" s="92">
        <v>691492</v>
      </c>
      <c r="H7" s="92">
        <v>522397</v>
      </c>
      <c r="I7" s="585">
        <v>462233</v>
      </c>
      <c r="J7" s="92">
        <v>478880</v>
      </c>
      <c r="K7" s="308">
        <v>490708</v>
      </c>
      <c r="L7" s="214">
        <v>456455</v>
      </c>
    </row>
    <row r="8" spans="1:13" s="14" customFormat="1" ht="19.5" customHeight="1">
      <c r="B8" s="226" t="s">
        <v>364</v>
      </c>
      <c r="C8" s="584">
        <v>17705</v>
      </c>
      <c r="D8" s="584">
        <v>7150</v>
      </c>
      <c r="E8" s="584">
        <v>6471</v>
      </c>
      <c r="F8" s="92">
        <v>7251</v>
      </c>
      <c r="G8" s="92">
        <v>9180</v>
      </c>
      <c r="H8" s="92">
        <v>2123</v>
      </c>
      <c r="I8" s="585">
        <v>6131</v>
      </c>
      <c r="J8" s="92">
        <v>5437</v>
      </c>
      <c r="K8" s="308">
        <v>1297</v>
      </c>
      <c r="L8" s="214">
        <v>100</v>
      </c>
    </row>
    <row r="9" spans="1:13" s="14" customFormat="1" ht="18" customHeight="1">
      <c r="B9" s="226" t="s">
        <v>365</v>
      </c>
      <c r="C9" s="584">
        <v>239499</v>
      </c>
      <c r="D9" s="584">
        <v>194694</v>
      </c>
      <c r="E9" s="584">
        <v>214163</v>
      </c>
      <c r="F9" s="92">
        <v>315885</v>
      </c>
      <c r="G9" s="92">
        <v>422158</v>
      </c>
      <c r="H9" s="92">
        <v>382899</v>
      </c>
      <c r="I9" s="585">
        <v>248629</v>
      </c>
      <c r="J9" s="92">
        <v>243210</v>
      </c>
      <c r="K9" s="308">
        <v>270645</v>
      </c>
      <c r="L9" s="214">
        <v>292105</v>
      </c>
    </row>
    <row r="10" spans="1:13" s="14" customFormat="1" ht="19.5" customHeight="1">
      <c r="B10" s="226" t="s">
        <v>366</v>
      </c>
      <c r="C10" s="584">
        <v>188002</v>
      </c>
      <c r="D10" s="584">
        <v>41000</v>
      </c>
      <c r="E10" s="584">
        <v>44237</v>
      </c>
      <c r="F10" s="92">
        <v>23182</v>
      </c>
      <c r="G10" s="92">
        <v>11609</v>
      </c>
      <c r="H10" s="92">
        <v>9375</v>
      </c>
      <c r="I10" s="585">
        <v>7943</v>
      </c>
      <c r="J10" s="92">
        <v>8518</v>
      </c>
      <c r="K10" s="308">
        <v>5667</v>
      </c>
      <c r="L10" s="214">
        <v>2222</v>
      </c>
    </row>
    <row r="11" spans="1:13" s="14" customFormat="1" ht="19.5" customHeight="1">
      <c r="B11" s="226" t="s">
        <v>367</v>
      </c>
      <c r="C11" s="584">
        <v>13346</v>
      </c>
      <c r="D11" s="584">
        <v>7482</v>
      </c>
      <c r="E11" s="584">
        <v>8886</v>
      </c>
      <c r="F11" s="92">
        <v>8591</v>
      </c>
      <c r="G11" s="92">
        <v>19179</v>
      </c>
      <c r="H11" s="92">
        <v>15821</v>
      </c>
      <c r="I11" s="585">
        <v>13484</v>
      </c>
      <c r="J11" s="92">
        <v>15402</v>
      </c>
      <c r="K11" s="308">
        <v>4577</v>
      </c>
      <c r="L11" s="214">
        <v>4132</v>
      </c>
    </row>
    <row r="12" spans="1:13" s="14" customFormat="1" ht="18" customHeight="1">
      <c r="B12" s="226" t="s">
        <v>368</v>
      </c>
      <c r="C12" s="584">
        <v>171637</v>
      </c>
      <c r="D12" s="584">
        <v>139590</v>
      </c>
      <c r="E12" s="584">
        <v>116416</v>
      </c>
      <c r="F12" s="92">
        <v>130636</v>
      </c>
      <c r="G12" s="92">
        <v>156000</v>
      </c>
      <c r="H12" s="92">
        <v>129237</v>
      </c>
      <c r="I12" s="585">
        <v>100216</v>
      </c>
      <c r="J12" s="92">
        <v>106832</v>
      </c>
      <c r="K12" s="308">
        <v>88132</v>
      </c>
      <c r="L12" s="214">
        <v>79120</v>
      </c>
    </row>
    <row r="13" spans="1:13" s="14" customFormat="1" ht="18" customHeight="1">
      <c r="B13" s="230" t="s">
        <v>369</v>
      </c>
      <c r="C13" s="586">
        <v>-39926</v>
      </c>
      <c r="D13" s="586">
        <v>-10957</v>
      </c>
      <c r="E13" s="586">
        <v>-15172</v>
      </c>
      <c r="F13" s="586">
        <v>-14695</v>
      </c>
      <c r="G13" s="586">
        <v>-13869</v>
      </c>
      <c r="H13" s="586">
        <v>-10312</v>
      </c>
      <c r="I13" s="587">
        <v>-9089</v>
      </c>
      <c r="J13" s="586">
        <v>-7347</v>
      </c>
      <c r="K13" s="309">
        <v>-5583</v>
      </c>
      <c r="L13" s="215">
        <v>-3449</v>
      </c>
      <c r="M13" s="588"/>
    </row>
    <row r="14" spans="1:13" s="17" customFormat="1" ht="21" customHeight="1">
      <c r="B14" s="62" t="s">
        <v>370</v>
      </c>
      <c r="C14" s="589">
        <v>1734918</v>
      </c>
      <c r="D14" s="589">
        <v>1423129</v>
      </c>
      <c r="E14" s="589">
        <v>1510454</v>
      </c>
      <c r="F14" s="93">
        <v>1615081</v>
      </c>
      <c r="G14" s="93">
        <v>1675946</v>
      </c>
      <c r="H14" s="93">
        <v>1473172</v>
      </c>
      <c r="I14" s="590">
        <v>1285277</v>
      </c>
      <c r="J14" s="93">
        <v>1266629</v>
      </c>
      <c r="K14" s="310">
        <v>1298151</v>
      </c>
      <c r="L14" s="216">
        <v>1264271</v>
      </c>
      <c r="M14" s="591"/>
    </row>
    <row r="15" spans="1:13" s="17" customFormat="1" ht="21" customHeight="1">
      <c r="B15" s="61" t="s">
        <v>371</v>
      </c>
      <c r="C15" s="592">
        <v>493163</v>
      </c>
      <c r="D15" s="592">
        <v>246652</v>
      </c>
      <c r="E15" s="592">
        <v>246665</v>
      </c>
      <c r="F15" s="94">
        <v>229966</v>
      </c>
      <c r="G15" s="94">
        <v>232018</v>
      </c>
      <c r="H15" s="94">
        <v>209720</v>
      </c>
      <c r="I15" s="593">
        <v>222665</v>
      </c>
      <c r="J15" s="94">
        <v>215774</v>
      </c>
      <c r="K15" s="311">
        <v>233260</v>
      </c>
      <c r="L15" s="217">
        <v>228332</v>
      </c>
      <c r="M15" s="591"/>
    </row>
    <row r="16" spans="1:13" s="14" customFormat="1" ht="21" customHeight="1">
      <c r="B16" s="61" t="s">
        <v>372</v>
      </c>
      <c r="C16" s="592">
        <v>66228</v>
      </c>
      <c r="D16" s="592">
        <v>103850</v>
      </c>
      <c r="E16" s="592">
        <v>100131</v>
      </c>
      <c r="F16" s="94">
        <v>99127</v>
      </c>
      <c r="G16" s="94">
        <v>133343</v>
      </c>
      <c r="H16" s="94">
        <v>114855</v>
      </c>
      <c r="I16" s="593">
        <v>114445</v>
      </c>
      <c r="J16" s="94">
        <v>132595</v>
      </c>
      <c r="K16" s="311">
        <v>124497</v>
      </c>
      <c r="L16" s="217">
        <v>126114</v>
      </c>
    </row>
    <row r="17" spans="2:13" s="14" customFormat="1" ht="18.75" customHeight="1">
      <c r="B17" s="293" t="s">
        <v>373</v>
      </c>
      <c r="C17" s="147">
        <v>41375</v>
      </c>
      <c r="D17" s="147">
        <v>79989</v>
      </c>
      <c r="E17" s="147">
        <v>76897</v>
      </c>
      <c r="F17" s="82">
        <v>69925</v>
      </c>
      <c r="G17" s="82">
        <v>65466</v>
      </c>
      <c r="H17" s="82">
        <v>60685</v>
      </c>
      <c r="I17" s="344">
        <v>54305</v>
      </c>
      <c r="J17" s="82">
        <v>51474</v>
      </c>
      <c r="K17" s="312">
        <v>44612</v>
      </c>
      <c r="L17" s="209">
        <v>39865</v>
      </c>
    </row>
    <row r="18" spans="2:13" s="14" customFormat="1" ht="18.75" customHeight="1">
      <c r="B18" s="293" t="s">
        <v>368</v>
      </c>
      <c r="C18" s="147">
        <v>24852</v>
      </c>
      <c r="D18" s="147">
        <v>23860</v>
      </c>
      <c r="E18" s="147">
        <v>23233</v>
      </c>
      <c r="F18" s="82">
        <v>29202</v>
      </c>
      <c r="G18" s="82">
        <v>67876</v>
      </c>
      <c r="H18" s="82">
        <v>54170</v>
      </c>
      <c r="I18" s="344">
        <v>60139</v>
      </c>
      <c r="J18" s="82">
        <v>81120</v>
      </c>
      <c r="K18" s="312">
        <v>79884</v>
      </c>
      <c r="L18" s="209">
        <v>86248</v>
      </c>
    </row>
    <row r="19" spans="2:13" s="14" customFormat="1" ht="18.75" customHeight="1">
      <c r="B19" s="61" t="s">
        <v>374</v>
      </c>
      <c r="C19" s="592">
        <v>781335</v>
      </c>
      <c r="D19" s="592">
        <v>673924</v>
      </c>
      <c r="E19" s="592">
        <v>663403</v>
      </c>
      <c r="F19" s="94">
        <v>671857</v>
      </c>
      <c r="G19" s="94">
        <v>625514</v>
      </c>
      <c r="H19" s="94">
        <v>513798</v>
      </c>
      <c r="I19" s="593">
        <v>538093</v>
      </c>
      <c r="J19" s="94">
        <v>501678</v>
      </c>
      <c r="K19" s="311">
        <v>464419</v>
      </c>
      <c r="L19" s="594">
        <v>467500</v>
      </c>
    </row>
    <row r="20" spans="2:13" s="14" customFormat="1" ht="18.75" customHeight="1">
      <c r="B20" s="225" t="s">
        <v>375</v>
      </c>
      <c r="C20" s="595">
        <v>410531</v>
      </c>
      <c r="D20" s="595">
        <v>409307</v>
      </c>
      <c r="E20" s="595">
        <v>488291</v>
      </c>
      <c r="F20" s="95">
        <v>518615</v>
      </c>
      <c r="G20" s="95">
        <v>480993</v>
      </c>
      <c r="H20" s="95">
        <v>351466</v>
      </c>
      <c r="I20" s="343">
        <v>327869</v>
      </c>
      <c r="J20" s="95">
        <v>333050</v>
      </c>
      <c r="K20" s="313">
        <v>313897</v>
      </c>
      <c r="L20" s="212">
        <v>338744</v>
      </c>
    </row>
    <row r="21" spans="2:13" s="14" customFormat="1" ht="18.75" customHeight="1">
      <c r="B21" s="293" t="s">
        <v>376</v>
      </c>
      <c r="C21" s="147">
        <v>182093</v>
      </c>
      <c r="D21" s="147">
        <v>102142</v>
      </c>
      <c r="E21" s="147">
        <v>38867</v>
      </c>
      <c r="F21" s="82">
        <v>39304</v>
      </c>
      <c r="G21" s="82">
        <v>36961</v>
      </c>
      <c r="H21" s="82">
        <v>27908</v>
      </c>
      <c r="I21" s="344">
        <v>25113</v>
      </c>
      <c r="J21" s="82">
        <v>13370</v>
      </c>
      <c r="K21" s="312">
        <v>22415</v>
      </c>
      <c r="L21" s="212">
        <v>31311</v>
      </c>
    </row>
    <row r="22" spans="2:13" s="14" customFormat="1" ht="18.75" customHeight="1">
      <c r="B22" s="293" t="s">
        <v>377</v>
      </c>
      <c r="C22" s="147" t="s">
        <v>261</v>
      </c>
      <c r="D22" s="147">
        <v>286934</v>
      </c>
      <c r="E22" s="147">
        <v>176527</v>
      </c>
      <c r="F22" s="82">
        <v>162305</v>
      </c>
      <c r="G22" s="82">
        <v>109440</v>
      </c>
      <c r="H22" s="82">
        <v>92378</v>
      </c>
      <c r="I22" s="344">
        <v>88358</v>
      </c>
      <c r="J22" s="82">
        <v>79971</v>
      </c>
      <c r="K22" s="312">
        <v>68164</v>
      </c>
      <c r="L22" s="209">
        <v>59670</v>
      </c>
    </row>
    <row r="23" spans="2:13" s="14" customFormat="1" ht="18.75" customHeight="1">
      <c r="B23" s="293" t="s">
        <v>367</v>
      </c>
      <c r="C23" s="147">
        <v>97507</v>
      </c>
      <c r="D23" s="147">
        <v>58051</v>
      </c>
      <c r="E23" s="147">
        <v>23880</v>
      </c>
      <c r="F23" s="82">
        <v>19754</v>
      </c>
      <c r="G23" s="82">
        <v>31053</v>
      </c>
      <c r="H23" s="82">
        <v>64137</v>
      </c>
      <c r="I23" s="344">
        <v>61432</v>
      </c>
      <c r="J23" s="82">
        <v>52881</v>
      </c>
      <c r="K23" s="312">
        <v>22142</v>
      </c>
      <c r="L23" s="209">
        <v>13710</v>
      </c>
    </row>
    <row r="24" spans="2:13" s="14" customFormat="1" ht="18.75" customHeight="1">
      <c r="B24" s="293" t="s">
        <v>378</v>
      </c>
      <c r="C24" s="147" t="s">
        <v>261</v>
      </c>
      <c r="D24" s="147" t="s">
        <v>261</v>
      </c>
      <c r="E24" s="147" t="s">
        <v>261</v>
      </c>
      <c r="F24" s="147" t="s">
        <v>261</v>
      </c>
      <c r="G24" s="147" t="s">
        <v>261</v>
      </c>
      <c r="H24" s="147" t="s">
        <v>261</v>
      </c>
      <c r="I24" s="596">
        <v>53261</v>
      </c>
      <c r="J24" s="147">
        <v>33993</v>
      </c>
      <c r="K24" s="312">
        <v>31934</v>
      </c>
      <c r="L24" s="209">
        <v>26608</v>
      </c>
    </row>
    <row r="25" spans="2:13" s="14" customFormat="1" ht="18.75" customHeight="1">
      <c r="B25" s="293" t="s">
        <v>368</v>
      </c>
      <c r="C25" s="147">
        <v>234988</v>
      </c>
      <c r="D25" s="147">
        <v>54820</v>
      </c>
      <c r="E25" s="147">
        <v>58793</v>
      </c>
      <c r="F25" s="82">
        <v>49916</v>
      </c>
      <c r="G25" s="82">
        <v>44400</v>
      </c>
      <c r="H25" s="82">
        <v>39435</v>
      </c>
      <c r="I25" s="344">
        <v>39264</v>
      </c>
      <c r="J25" s="82">
        <v>48168</v>
      </c>
      <c r="K25" s="312">
        <v>52788</v>
      </c>
      <c r="L25" s="209">
        <v>43830</v>
      </c>
    </row>
    <row r="26" spans="2:13" s="14" customFormat="1" ht="18.75" customHeight="1">
      <c r="B26" s="294" t="s">
        <v>369</v>
      </c>
      <c r="C26" s="96">
        <v>-143786</v>
      </c>
      <c r="D26" s="96">
        <v>-237332</v>
      </c>
      <c r="E26" s="96">
        <v>-122956</v>
      </c>
      <c r="F26" s="96">
        <v>-118039</v>
      </c>
      <c r="G26" s="96">
        <v>-77335</v>
      </c>
      <c r="H26" s="96">
        <v>-61526</v>
      </c>
      <c r="I26" s="597">
        <v>-57207</v>
      </c>
      <c r="J26" s="96">
        <v>-59758</v>
      </c>
      <c r="K26" s="314">
        <v>-47223</v>
      </c>
      <c r="L26" s="218">
        <v>-46375</v>
      </c>
    </row>
    <row r="27" spans="2:13" s="17" customFormat="1" ht="21" customHeight="1">
      <c r="B27" s="295" t="s">
        <v>379</v>
      </c>
      <c r="C27" s="589">
        <v>1340726</v>
      </c>
      <c r="D27" s="589">
        <v>1024427</v>
      </c>
      <c r="E27" s="589">
        <v>1010200</v>
      </c>
      <c r="F27" s="93">
        <v>1000951</v>
      </c>
      <c r="G27" s="93">
        <v>990875</v>
      </c>
      <c r="H27" s="93">
        <v>838375</v>
      </c>
      <c r="I27" s="590">
        <v>875204</v>
      </c>
      <c r="J27" s="93">
        <v>850049</v>
      </c>
      <c r="K27" s="310">
        <v>822177</v>
      </c>
      <c r="L27" s="216">
        <v>821947</v>
      </c>
      <c r="M27" s="591"/>
    </row>
    <row r="28" spans="2:13" s="14" customFormat="1" ht="18.75" customHeight="1">
      <c r="B28" s="598" t="s">
        <v>380</v>
      </c>
      <c r="C28" s="599">
        <v>1377</v>
      </c>
      <c r="D28" s="599">
        <v>921</v>
      </c>
      <c r="E28" s="599">
        <v>1024</v>
      </c>
      <c r="F28" s="97">
        <v>3475</v>
      </c>
      <c r="G28" s="97">
        <v>2529</v>
      </c>
      <c r="H28" s="97">
        <v>1410</v>
      </c>
      <c r="I28" s="88">
        <v>436</v>
      </c>
      <c r="J28" s="97">
        <v>281</v>
      </c>
      <c r="K28" s="315">
        <v>266</v>
      </c>
      <c r="L28" s="219">
        <v>190</v>
      </c>
    </row>
    <row r="29" spans="2:13" s="17" customFormat="1" ht="21" customHeight="1" thickBot="1">
      <c r="B29" s="63" t="s">
        <v>381</v>
      </c>
      <c r="C29" s="600">
        <v>3077022</v>
      </c>
      <c r="D29" s="600">
        <v>2448478</v>
      </c>
      <c r="E29" s="600">
        <v>2521679</v>
      </c>
      <c r="F29" s="98">
        <v>2619507</v>
      </c>
      <c r="G29" s="98">
        <v>2669352</v>
      </c>
      <c r="H29" s="98">
        <v>2312958</v>
      </c>
      <c r="I29" s="601">
        <v>2160918</v>
      </c>
      <c r="J29" s="98">
        <v>2116960</v>
      </c>
      <c r="K29" s="316">
        <v>2120596</v>
      </c>
      <c r="L29" s="220">
        <v>2086410</v>
      </c>
      <c r="M29" s="591"/>
    </row>
    <row r="30" spans="2:13" s="14" customFormat="1" ht="21" customHeight="1" thickTop="1">
      <c r="B30" s="61" t="s">
        <v>382</v>
      </c>
      <c r="C30" s="599"/>
      <c r="D30" s="599"/>
      <c r="E30" s="599"/>
      <c r="F30" s="97"/>
      <c r="G30" s="97"/>
      <c r="H30" s="97"/>
      <c r="I30" s="88"/>
      <c r="J30" s="97"/>
      <c r="K30" s="315"/>
      <c r="L30" s="219"/>
    </row>
    <row r="31" spans="2:13" s="14" customFormat="1" ht="18.75" customHeight="1">
      <c r="B31" s="229" t="s">
        <v>383</v>
      </c>
      <c r="C31" s="581">
        <v>479264</v>
      </c>
      <c r="D31" s="581">
        <v>472513</v>
      </c>
      <c r="E31" s="581">
        <v>451438</v>
      </c>
      <c r="F31" s="582">
        <v>531508</v>
      </c>
      <c r="G31" s="582">
        <v>578995</v>
      </c>
      <c r="H31" s="582">
        <v>418811</v>
      </c>
      <c r="I31" s="583">
        <v>377468</v>
      </c>
      <c r="J31" s="582">
        <v>414984</v>
      </c>
      <c r="K31" s="307">
        <v>461799</v>
      </c>
      <c r="L31" s="213">
        <v>436696</v>
      </c>
    </row>
    <row r="32" spans="2:13" s="14" customFormat="1" ht="18.75" customHeight="1">
      <c r="B32" s="226" t="s">
        <v>384</v>
      </c>
      <c r="C32" s="584">
        <v>1320861</v>
      </c>
      <c r="D32" s="584">
        <v>933100</v>
      </c>
      <c r="E32" s="584">
        <v>775555</v>
      </c>
      <c r="F32" s="92">
        <v>501055</v>
      </c>
      <c r="G32" s="92">
        <v>497208</v>
      </c>
      <c r="H32" s="92">
        <v>351841</v>
      </c>
      <c r="I32" s="585">
        <v>256652</v>
      </c>
      <c r="J32" s="92">
        <v>247656</v>
      </c>
      <c r="K32" s="308">
        <v>282524</v>
      </c>
      <c r="L32" s="214">
        <v>242267</v>
      </c>
    </row>
    <row r="33" spans="2:13" s="14" customFormat="1" ht="19.5" customHeight="1">
      <c r="B33" s="226" t="s">
        <v>385</v>
      </c>
      <c r="C33" s="584">
        <v>141200</v>
      </c>
      <c r="D33" s="584">
        <v>139200</v>
      </c>
      <c r="E33" s="584">
        <v>29200</v>
      </c>
      <c r="F33" s="92">
        <v>10000</v>
      </c>
      <c r="G33" s="92">
        <v>25000</v>
      </c>
      <c r="H33" s="92">
        <v>35000</v>
      </c>
      <c r="I33" s="585">
        <v>10000</v>
      </c>
      <c r="J33" s="92">
        <v>2000</v>
      </c>
      <c r="K33" s="308">
        <v>2000</v>
      </c>
      <c r="L33" s="214">
        <v>2000</v>
      </c>
    </row>
    <row r="34" spans="2:13" s="14" customFormat="1" ht="19.5" customHeight="1">
      <c r="B34" s="226" t="s">
        <v>386</v>
      </c>
      <c r="C34" s="584">
        <v>38858</v>
      </c>
      <c r="D34" s="584">
        <v>43050</v>
      </c>
      <c r="E34" s="584">
        <v>9358</v>
      </c>
      <c r="F34" s="92">
        <v>896</v>
      </c>
      <c r="G34" s="92">
        <v>75100</v>
      </c>
      <c r="H34" s="92">
        <v>42136</v>
      </c>
      <c r="I34" s="585">
        <v>40120</v>
      </c>
      <c r="J34" s="92">
        <v>60000</v>
      </c>
      <c r="K34" s="308">
        <v>35000</v>
      </c>
      <c r="L34" s="214">
        <v>30000</v>
      </c>
    </row>
    <row r="35" spans="2:13" s="14" customFormat="1" ht="18.75" customHeight="1">
      <c r="B35" s="226" t="s">
        <v>387</v>
      </c>
      <c r="C35" s="584">
        <v>7788</v>
      </c>
      <c r="D35" s="584">
        <v>7644</v>
      </c>
      <c r="E35" s="584">
        <v>7774</v>
      </c>
      <c r="F35" s="92">
        <v>8811</v>
      </c>
      <c r="G35" s="92">
        <v>8246</v>
      </c>
      <c r="H35" s="92">
        <v>7230</v>
      </c>
      <c r="I35" s="585">
        <v>5949</v>
      </c>
      <c r="J35" s="92">
        <v>6591</v>
      </c>
      <c r="K35" s="308">
        <v>8850</v>
      </c>
      <c r="L35" s="214">
        <v>5407</v>
      </c>
    </row>
    <row r="36" spans="2:13" s="14" customFormat="1" ht="18.75" customHeight="1">
      <c r="B36" s="226" t="s">
        <v>388</v>
      </c>
      <c r="C36" s="584">
        <v>257</v>
      </c>
      <c r="D36" s="584">
        <v>422</v>
      </c>
      <c r="E36" s="584">
        <v>41</v>
      </c>
      <c r="F36" s="92">
        <v>34</v>
      </c>
      <c r="G36" s="92">
        <v>53</v>
      </c>
      <c r="H36" s="92">
        <v>597</v>
      </c>
      <c r="I36" s="585">
        <v>44</v>
      </c>
      <c r="J36" s="92">
        <v>146</v>
      </c>
      <c r="K36" s="308">
        <v>87</v>
      </c>
      <c r="L36" s="214">
        <v>245</v>
      </c>
    </row>
    <row r="37" spans="2:13" s="14" customFormat="1" ht="18.75" customHeight="1">
      <c r="B37" s="226" t="s">
        <v>389</v>
      </c>
      <c r="C37" s="584">
        <v>3108</v>
      </c>
      <c r="D37" s="584">
        <v>4234</v>
      </c>
      <c r="E37" s="584">
        <v>5148</v>
      </c>
      <c r="F37" s="92">
        <v>7412</v>
      </c>
      <c r="G37" s="92">
        <v>7686</v>
      </c>
      <c r="H37" s="92">
        <v>5503</v>
      </c>
      <c r="I37" s="585">
        <v>5497</v>
      </c>
      <c r="J37" s="92">
        <v>5845</v>
      </c>
      <c r="K37" s="308">
        <v>6254</v>
      </c>
      <c r="L37" s="214">
        <v>6154</v>
      </c>
    </row>
    <row r="38" spans="2:13" s="14" customFormat="1" ht="18.75" customHeight="1">
      <c r="B38" s="230" t="s">
        <v>368</v>
      </c>
      <c r="C38" s="602">
        <v>220979</v>
      </c>
      <c r="D38" s="602">
        <v>154515</v>
      </c>
      <c r="E38" s="602">
        <v>138198</v>
      </c>
      <c r="F38" s="586">
        <v>159778</v>
      </c>
      <c r="G38" s="586">
        <v>191161</v>
      </c>
      <c r="H38" s="586">
        <v>178734</v>
      </c>
      <c r="I38" s="587">
        <v>145801</v>
      </c>
      <c r="J38" s="586">
        <v>153321</v>
      </c>
      <c r="K38" s="309">
        <v>150906</v>
      </c>
      <c r="L38" s="215">
        <v>136238</v>
      </c>
    </row>
    <row r="39" spans="2:13" s="17" customFormat="1" ht="21" customHeight="1">
      <c r="B39" s="62" t="s">
        <v>390</v>
      </c>
      <c r="C39" s="589">
        <v>2212318</v>
      </c>
      <c r="D39" s="589">
        <v>1754681</v>
      </c>
      <c r="E39" s="589">
        <v>1416716</v>
      </c>
      <c r="F39" s="93">
        <v>1219497</v>
      </c>
      <c r="G39" s="93">
        <v>1383451</v>
      </c>
      <c r="H39" s="93">
        <v>1039857</v>
      </c>
      <c r="I39" s="590">
        <v>841533</v>
      </c>
      <c r="J39" s="93">
        <v>890544</v>
      </c>
      <c r="K39" s="310">
        <v>947422</v>
      </c>
      <c r="L39" s="216">
        <v>859010</v>
      </c>
      <c r="M39" s="591"/>
    </row>
    <row r="40" spans="2:13" s="17" customFormat="1" ht="21" customHeight="1">
      <c r="B40" s="64" t="s">
        <v>391</v>
      </c>
      <c r="C40" s="603"/>
      <c r="D40" s="603"/>
      <c r="E40" s="603"/>
      <c r="F40" s="99"/>
      <c r="G40" s="99"/>
      <c r="H40" s="99"/>
      <c r="I40" s="604"/>
      <c r="J40" s="99"/>
      <c r="K40" s="317"/>
      <c r="L40" s="222"/>
      <c r="M40" s="591"/>
    </row>
    <row r="41" spans="2:13" s="17" customFormat="1" ht="21" customHeight="1">
      <c r="B41" s="229" t="s">
        <v>392</v>
      </c>
      <c r="C41" s="581">
        <v>61167</v>
      </c>
      <c r="D41" s="581">
        <v>16048</v>
      </c>
      <c r="E41" s="581">
        <v>99036</v>
      </c>
      <c r="F41" s="582">
        <v>245540</v>
      </c>
      <c r="G41" s="582">
        <v>141496</v>
      </c>
      <c r="H41" s="582">
        <v>155120</v>
      </c>
      <c r="I41" s="583">
        <v>123647</v>
      </c>
      <c r="J41" s="582">
        <v>82719</v>
      </c>
      <c r="K41" s="307">
        <v>80000</v>
      </c>
      <c r="L41" s="213">
        <v>60000</v>
      </c>
      <c r="M41" s="591"/>
    </row>
    <row r="42" spans="2:13" s="17" customFormat="1" ht="21" customHeight="1">
      <c r="B42" s="226" t="s">
        <v>393</v>
      </c>
      <c r="C42" s="584">
        <v>430640</v>
      </c>
      <c r="D42" s="584">
        <v>296927</v>
      </c>
      <c r="E42" s="584">
        <v>473109</v>
      </c>
      <c r="F42" s="92">
        <v>560187</v>
      </c>
      <c r="G42" s="92">
        <v>560281</v>
      </c>
      <c r="H42" s="92">
        <v>702861</v>
      </c>
      <c r="I42" s="585">
        <v>763098</v>
      </c>
      <c r="J42" s="92">
        <v>723926</v>
      </c>
      <c r="K42" s="308">
        <v>691018</v>
      </c>
      <c r="L42" s="214">
        <v>715478</v>
      </c>
      <c r="M42" s="591"/>
    </row>
    <row r="43" spans="2:13" s="17" customFormat="1" ht="21" customHeight="1">
      <c r="B43" s="226" t="s">
        <v>388</v>
      </c>
      <c r="C43" s="584">
        <v>10463</v>
      </c>
      <c r="D43" s="584">
        <v>7544</v>
      </c>
      <c r="E43" s="584">
        <v>13553</v>
      </c>
      <c r="F43" s="92">
        <v>13078</v>
      </c>
      <c r="G43" s="92">
        <v>16685</v>
      </c>
      <c r="H43" s="92">
        <v>15528</v>
      </c>
      <c r="I43" s="585">
        <v>14743</v>
      </c>
      <c r="J43" s="92">
        <v>19009</v>
      </c>
      <c r="K43" s="308">
        <v>20596</v>
      </c>
      <c r="L43" s="214">
        <v>19509</v>
      </c>
      <c r="M43" s="591"/>
    </row>
    <row r="44" spans="2:13" s="17" customFormat="1" ht="21" customHeight="1">
      <c r="B44" s="226" t="s">
        <v>394</v>
      </c>
      <c r="C44" s="605" t="s">
        <v>261</v>
      </c>
      <c r="D44" s="605" t="s">
        <v>261</v>
      </c>
      <c r="E44" s="584">
        <v>445</v>
      </c>
      <c r="F44" s="92">
        <v>1238</v>
      </c>
      <c r="G44" s="92">
        <v>1193</v>
      </c>
      <c r="H44" s="92">
        <v>1045</v>
      </c>
      <c r="I44" s="585">
        <v>944</v>
      </c>
      <c r="J44" s="92">
        <v>774</v>
      </c>
      <c r="K44" s="308">
        <v>696</v>
      </c>
      <c r="L44" s="606" t="s">
        <v>261</v>
      </c>
      <c r="M44" s="591"/>
    </row>
    <row r="45" spans="2:13" s="17" customFormat="1" ht="21" customHeight="1">
      <c r="B45" s="226" t="s">
        <v>395</v>
      </c>
      <c r="C45" s="584">
        <v>7928</v>
      </c>
      <c r="D45" s="584">
        <v>29046</v>
      </c>
      <c r="E45" s="584">
        <v>25558</v>
      </c>
      <c r="F45" s="92">
        <v>22526</v>
      </c>
      <c r="G45" s="92">
        <v>19410</v>
      </c>
      <c r="H45" s="92">
        <v>16174</v>
      </c>
      <c r="I45" s="585">
        <v>13280</v>
      </c>
      <c r="J45" s="92">
        <v>13136</v>
      </c>
      <c r="K45" s="308">
        <v>14232</v>
      </c>
      <c r="L45" s="214">
        <v>14998</v>
      </c>
      <c r="M45" s="591"/>
    </row>
    <row r="46" spans="2:13" s="17" customFormat="1" ht="21" customHeight="1">
      <c r="B46" s="226" t="s">
        <v>396</v>
      </c>
      <c r="C46" s="605" t="s">
        <v>261</v>
      </c>
      <c r="D46" s="605" t="s">
        <v>261</v>
      </c>
      <c r="E46" s="605" t="s">
        <v>261</v>
      </c>
      <c r="F46" s="92">
        <v>1394</v>
      </c>
      <c r="G46" s="92">
        <v>958</v>
      </c>
      <c r="H46" s="92">
        <v>872</v>
      </c>
      <c r="I46" s="585">
        <v>931</v>
      </c>
      <c r="J46" s="92">
        <v>833</v>
      </c>
      <c r="K46" s="308">
        <v>648</v>
      </c>
      <c r="L46" s="214">
        <v>630</v>
      </c>
      <c r="M46" s="591"/>
    </row>
    <row r="47" spans="2:13" s="17" customFormat="1" ht="21" customHeight="1">
      <c r="B47" s="230" t="s">
        <v>368</v>
      </c>
      <c r="C47" s="602">
        <v>26259</v>
      </c>
      <c r="D47" s="602">
        <v>30639</v>
      </c>
      <c r="E47" s="602">
        <v>29185</v>
      </c>
      <c r="F47" s="586">
        <v>24409</v>
      </c>
      <c r="G47" s="586">
        <v>25548</v>
      </c>
      <c r="H47" s="586">
        <v>25994</v>
      </c>
      <c r="I47" s="587">
        <v>25336</v>
      </c>
      <c r="J47" s="586">
        <v>30505</v>
      </c>
      <c r="K47" s="309">
        <v>35509</v>
      </c>
      <c r="L47" s="215">
        <v>34244</v>
      </c>
      <c r="M47" s="591"/>
    </row>
    <row r="48" spans="2:13" s="17" customFormat="1" ht="21" customHeight="1">
      <c r="B48" s="62" t="s">
        <v>397</v>
      </c>
      <c r="C48" s="589">
        <v>536459</v>
      </c>
      <c r="D48" s="589">
        <v>380206</v>
      </c>
      <c r="E48" s="589">
        <v>640887</v>
      </c>
      <c r="F48" s="93">
        <v>868374</v>
      </c>
      <c r="G48" s="93">
        <v>765572</v>
      </c>
      <c r="H48" s="93">
        <v>917597</v>
      </c>
      <c r="I48" s="590">
        <v>941981</v>
      </c>
      <c r="J48" s="93">
        <v>870905</v>
      </c>
      <c r="K48" s="310">
        <v>842702</v>
      </c>
      <c r="L48" s="216">
        <v>844862</v>
      </c>
      <c r="M48" s="591"/>
    </row>
    <row r="49" spans="2:13" s="17" customFormat="1" ht="21" customHeight="1" thickBot="1">
      <c r="B49" s="63" t="s">
        <v>398</v>
      </c>
      <c r="C49" s="600">
        <v>2748778</v>
      </c>
      <c r="D49" s="600">
        <v>2134887</v>
      </c>
      <c r="E49" s="600">
        <v>2057603</v>
      </c>
      <c r="F49" s="98">
        <v>2087872</v>
      </c>
      <c r="G49" s="98">
        <v>2149024</v>
      </c>
      <c r="H49" s="98">
        <v>1957454</v>
      </c>
      <c r="I49" s="601">
        <v>1783514</v>
      </c>
      <c r="J49" s="98">
        <v>1761449</v>
      </c>
      <c r="K49" s="316">
        <v>1790125</v>
      </c>
      <c r="L49" s="220">
        <v>1703872</v>
      </c>
      <c r="M49" s="591"/>
    </row>
    <row r="50" spans="2:13" s="17" customFormat="1" ht="21" customHeight="1" thickTop="1">
      <c r="B50" s="61" t="s">
        <v>399</v>
      </c>
      <c r="C50" s="603">
        <v>392391</v>
      </c>
      <c r="D50" s="603">
        <v>331674</v>
      </c>
      <c r="E50" s="603">
        <v>389677</v>
      </c>
      <c r="F50" s="99">
        <v>428464</v>
      </c>
      <c r="G50" s="99">
        <v>451619</v>
      </c>
      <c r="H50" s="99">
        <v>454491</v>
      </c>
      <c r="I50" s="604">
        <v>458819</v>
      </c>
      <c r="J50" s="99">
        <v>471688</v>
      </c>
      <c r="K50" s="317">
        <v>464026</v>
      </c>
      <c r="L50" s="222">
        <v>470808</v>
      </c>
    </row>
    <row r="51" spans="2:13" s="14" customFormat="1" ht="18.75" customHeight="1">
      <c r="B51" s="229" t="s">
        <v>400</v>
      </c>
      <c r="C51" s="595">
        <v>150606</v>
      </c>
      <c r="D51" s="595">
        <v>336122</v>
      </c>
      <c r="E51" s="595">
        <v>130549</v>
      </c>
      <c r="F51" s="95">
        <v>122790</v>
      </c>
      <c r="G51" s="95">
        <v>160339</v>
      </c>
      <c r="H51" s="95">
        <v>160339</v>
      </c>
      <c r="I51" s="343">
        <v>160339</v>
      </c>
      <c r="J51" s="95">
        <v>160339</v>
      </c>
      <c r="K51" s="313">
        <v>160339</v>
      </c>
      <c r="L51" s="212">
        <v>160339</v>
      </c>
    </row>
    <row r="52" spans="2:13" s="14" customFormat="1" ht="18.75" customHeight="1">
      <c r="B52" s="226" t="s">
        <v>401</v>
      </c>
      <c r="C52" s="147">
        <v>346619</v>
      </c>
      <c r="D52" s="147">
        <v>487686</v>
      </c>
      <c r="E52" s="147">
        <v>166754</v>
      </c>
      <c r="F52" s="82">
        <v>158593</v>
      </c>
      <c r="G52" s="82">
        <v>152160</v>
      </c>
      <c r="H52" s="82">
        <v>152160</v>
      </c>
      <c r="I52" s="344">
        <v>152160</v>
      </c>
      <c r="J52" s="82">
        <v>152160</v>
      </c>
      <c r="K52" s="312">
        <v>152160</v>
      </c>
      <c r="L52" s="209">
        <v>152160</v>
      </c>
    </row>
    <row r="53" spans="2:13" s="14" customFormat="1" ht="18.75" customHeight="1">
      <c r="B53" s="226" t="s">
        <v>402</v>
      </c>
      <c r="C53" s="82">
        <v>-104802</v>
      </c>
      <c r="D53" s="82">
        <v>-492048</v>
      </c>
      <c r="E53" s="147">
        <v>92487</v>
      </c>
      <c r="F53" s="82">
        <v>147206</v>
      </c>
      <c r="G53" s="82">
        <v>139264</v>
      </c>
      <c r="H53" s="82">
        <v>142157</v>
      </c>
      <c r="I53" s="344">
        <v>146489</v>
      </c>
      <c r="J53" s="82">
        <v>159358</v>
      </c>
      <c r="K53" s="312">
        <v>151706</v>
      </c>
      <c r="L53" s="209">
        <v>158488</v>
      </c>
    </row>
    <row r="54" spans="2:13" s="14" customFormat="1" ht="18.75" customHeight="1">
      <c r="B54" s="226" t="s">
        <v>403</v>
      </c>
      <c r="C54" s="607">
        <v>-32</v>
      </c>
      <c r="D54" s="607">
        <v>-86</v>
      </c>
      <c r="E54" s="82">
        <v>-113</v>
      </c>
      <c r="F54" s="82">
        <v>-126</v>
      </c>
      <c r="G54" s="82">
        <v>-145</v>
      </c>
      <c r="H54" s="82">
        <v>-166</v>
      </c>
      <c r="I54" s="344">
        <v>-169</v>
      </c>
      <c r="J54" s="82">
        <v>-170</v>
      </c>
      <c r="K54" s="312">
        <v>-179</v>
      </c>
      <c r="L54" s="209">
        <v>-179</v>
      </c>
    </row>
    <row r="55" spans="2:13" s="14" customFormat="1" ht="36.75" customHeight="1">
      <c r="B55" s="608" t="s">
        <v>404</v>
      </c>
      <c r="C55" s="609">
        <v>-76156</v>
      </c>
      <c r="D55" s="609">
        <v>-51433</v>
      </c>
      <c r="E55" s="592">
        <v>37273</v>
      </c>
      <c r="F55" s="94">
        <v>60122</v>
      </c>
      <c r="G55" s="94">
        <v>24412</v>
      </c>
      <c r="H55" s="94">
        <v>-135500</v>
      </c>
      <c r="I55" s="593">
        <v>-106402</v>
      </c>
      <c r="J55" s="94">
        <v>-141659</v>
      </c>
      <c r="K55" s="311">
        <v>-158121</v>
      </c>
      <c r="L55" s="217">
        <v>-117272</v>
      </c>
    </row>
    <row r="56" spans="2:13" s="14" customFormat="1" ht="30.75" customHeight="1">
      <c r="B56" s="225" t="s">
        <v>282</v>
      </c>
      <c r="C56" s="595">
        <v>16692</v>
      </c>
      <c r="D56" s="595">
        <v>32629</v>
      </c>
      <c r="E56" s="595">
        <v>90547</v>
      </c>
      <c r="F56" s="95">
        <v>94316</v>
      </c>
      <c r="G56" s="95">
        <v>60280</v>
      </c>
      <c r="H56" s="95">
        <v>6236</v>
      </c>
      <c r="I56" s="343">
        <v>14845</v>
      </c>
      <c r="J56" s="95">
        <v>12310</v>
      </c>
      <c r="K56" s="313">
        <v>7626</v>
      </c>
      <c r="L56" s="212">
        <v>13710</v>
      </c>
    </row>
    <row r="57" spans="2:13" s="14" customFormat="1" ht="18.75" customHeight="1">
      <c r="B57" s="226" t="s">
        <v>283</v>
      </c>
      <c r="C57" s="147" t="s">
        <v>261</v>
      </c>
      <c r="D57" s="147" t="s">
        <v>261</v>
      </c>
      <c r="E57" s="147" t="s">
        <v>261</v>
      </c>
      <c r="F57" s="82">
        <v>623</v>
      </c>
      <c r="G57" s="82">
        <v>1345</v>
      </c>
      <c r="H57" s="82">
        <v>1510</v>
      </c>
      <c r="I57" s="344">
        <v>2357</v>
      </c>
      <c r="J57" s="82">
        <v>3022</v>
      </c>
      <c r="K57" s="312">
        <v>935</v>
      </c>
      <c r="L57" s="209">
        <v>-104</v>
      </c>
    </row>
    <row r="58" spans="2:13" s="14" customFormat="1" ht="18.75" customHeight="1">
      <c r="B58" s="226" t="s">
        <v>284</v>
      </c>
      <c r="C58" s="82">
        <v>-5469</v>
      </c>
      <c r="D58" s="82">
        <v>-4869</v>
      </c>
      <c r="E58" s="82">
        <v>-2619</v>
      </c>
      <c r="F58" s="82">
        <v>-1935</v>
      </c>
      <c r="G58" s="82">
        <v>-2530</v>
      </c>
      <c r="H58" s="82">
        <v>-1907</v>
      </c>
      <c r="I58" s="344">
        <v>-2055</v>
      </c>
      <c r="J58" s="82">
        <v>-2302</v>
      </c>
      <c r="K58" s="312">
        <v>-2120</v>
      </c>
      <c r="L58" s="209">
        <v>3</v>
      </c>
    </row>
    <row r="59" spans="2:13" s="14" customFormat="1" ht="18.75" customHeight="1">
      <c r="B59" s="226" t="s">
        <v>285</v>
      </c>
      <c r="C59" s="82">
        <v>-87379</v>
      </c>
      <c r="D59" s="82">
        <v>-79193</v>
      </c>
      <c r="E59" s="82">
        <v>-50655</v>
      </c>
      <c r="F59" s="82">
        <v>-32882</v>
      </c>
      <c r="G59" s="82">
        <v>-34684</v>
      </c>
      <c r="H59" s="82">
        <v>-141340</v>
      </c>
      <c r="I59" s="344">
        <v>-121550</v>
      </c>
      <c r="J59" s="82">
        <v>-153984</v>
      </c>
      <c r="K59" s="312">
        <v>-163686</v>
      </c>
      <c r="L59" s="209">
        <v>-129496</v>
      </c>
    </row>
    <row r="60" spans="2:13" s="14" customFormat="1" ht="31.15" customHeight="1">
      <c r="B60" s="225" t="s">
        <v>286</v>
      </c>
      <c r="C60" s="147" t="s">
        <v>261</v>
      </c>
      <c r="D60" s="147" t="s">
        <v>261</v>
      </c>
      <c r="E60" s="147" t="s">
        <v>261</v>
      </c>
      <c r="F60" s="147" t="s">
        <v>261</v>
      </c>
      <c r="G60" s="147" t="s">
        <v>261</v>
      </c>
      <c r="H60" s="147" t="s">
        <v>261</v>
      </c>
      <c r="I60" s="147" t="s">
        <v>261</v>
      </c>
      <c r="J60" s="82">
        <v>-706</v>
      </c>
      <c r="K60" s="312">
        <v>-875</v>
      </c>
      <c r="L60" s="209">
        <v>-1385</v>
      </c>
    </row>
    <row r="61" spans="2:13" s="14" customFormat="1" ht="18.75" customHeight="1">
      <c r="B61" s="61" t="s">
        <v>405</v>
      </c>
      <c r="C61" s="592">
        <v>12009</v>
      </c>
      <c r="D61" s="592">
        <v>33349</v>
      </c>
      <c r="E61" s="592">
        <v>37125</v>
      </c>
      <c r="F61" s="94">
        <v>43048</v>
      </c>
      <c r="G61" s="94">
        <v>44296</v>
      </c>
      <c r="H61" s="94">
        <v>36512</v>
      </c>
      <c r="I61" s="593">
        <v>24987</v>
      </c>
      <c r="J61" s="94">
        <v>25481</v>
      </c>
      <c r="K61" s="311">
        <v>24565</v>
      </c>
      <c r="L61" s="217">
        <v>29000</v>
      </c>
    </row>
    <row r="62" spans="2:13" s="17" customFormat="1" ht="21" customHeight="1">
      <c r="B62" s="61" t="s">
        <v>406</v>
      </c>
      <c r="C62" s="592">
        <v>328244</v>
      </c>
      <c r="D62" s="592">
        <v>313590</v>
      </c>
      <c r="E62" s="592">
        <v>464076</v>
      </c>
      <c r="F62" s="94">
        <v>531635</v>
      </c>
      <c r="G62" s="94">
        <v>520327</v>
      </c>
      <c r="H62" s="94">
        <v>355503</v>
      </c>
      <c r="I62" s="593">
        <v>377404</v>
      </c>
      <c r="J62" s="94">
        <v>355510</v>
      </c>
      <c r="K62" s="311">
        <v>330471</v>
      </c>
      <c r="L62" s="217">
        <v>382537</v>
      </c>
      <c r="M62" s="591"/>
    </row>
    <row r="63" spans="2:13" s="17" customFormat="1" ht="20.25" customHeight="1" thickBot="1">
      <c r="B63" s="63" t="s">
        <v>407</v>
      </c>
      <c r="C63" s="600">
        <v>3077022</v>
      </c>
      <c r="D63" s="600">
        <v>2448478</v>
      </c>
      <c r="E63" s="600">
        <v>2521679</v>
      </c>
      <c r="F63" s="98">
        <v>2619507</v>
      </c>
      <c r="G63" s="98">
        <v>2669352</v>
      </c>
      <c r="H63" s="98">
        <v>2312958</v>
      </c>
      <c r="I63" s="601">
        <v>2160918</v>
      </c>
      <c r="J63" s="98">
        <v>2116960</v>
      </c>
      <c r="K63" s="316">
        <v>2120596</v>
      </c>
      <c r="L63" s="220">
        <v>2086410</v>
      </c>
      <c r="M63" s="591"/>
    </row>
    <row r="64" spans="2:13" ht="39" customHeight="1" thickTop="1">
      <c r="B64" s="1614" t="s">
        <v>631</v>
      </c>
      <c r="C64" s="1614"/>
      <c r="D64" s="1614"/>
      <c r="E64" s="1614"/>
      <c r="F64" s="1614"/>
      <c r="G64" s="1614"/>
      <c r="H64" s="1614"/>
      <c r="I64" s="1614"/>
      <c r="J64" s="1614"/>
      <c r="K64" s="1614"/>
      <c r="L64" s="1614"/>
    </row>
    <row r="65" spans="2:2" ht="14.25" customHeight="1">
      <c r="B65" s="610"/>
    </row>
  </sheetData>
  <mergeCells count="1">
    <mergeCell ref="B64:L64"/>
  </mergeCells>
  <phoneticPr fontId="2"/>
  <printOptions horizontalCentered="1"/>
  <pageMargins left="0.54" right="0.79" top="0.69" bottom="0.43" header="0.27559055118110237" footer="0.34"/>
  <pageSetup paperSize="8" scale="59" orientation="landscape"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65"/>
  <sheetViews>
    <sheetView showGridLines="0" view="pageBreakPreview" zoomScale="70" zoomScaleNormal="70" zoomScaleSheetLayoutView="70" workbookViewId="0">
      <pane xSplit="2" topLeftCell="K1" activePane="topRight" state="frozenSplit"/>
      <selection activeCell="U78" activeCellId="1" sqref="A1 U78"/>
      <selection pane="topRight"/>
    </sheetView>
  </sheetViews>
  <sheetFormatPr defaultColWidth="9" defaultRowHeight="14.25" customHeight="1"/>
  <cols>
    <col min="1" max="1" width="3.625" style="20" customWidth="1"/>
    <col min="2" max="2" width="60.625" style="13" customWidth="1"/>
    <col min="3" max="9" width="20.625" style="20" customWidth="1"/>
    <col min="10" max="17" width="20.5" style="20" customWidth="1"/>
    <col min="18" max="18" width="19.625" style="1550" customWidth="1"/>
    <col min="19" max="16384" width="9" style="20"/>
  </cols>
  <sheetData>
    <row r="1" spans="1:18" ht="24.75" customHeight="1">
      <c r="A1" s="21" t="s">
        <v>408</v>
      </c>
      <c r="B1" s="21"/>
      <c r="C1" s="88"/>
      <c r="D1" s="88"/>
      <c r="E1" s="304"/>
    </row>
    <row r="2" spans="1:18" ht="24.75" customHeight="1">
      <c r="A2" s="21"/>
      <c r="B2" s="148"/>
      <c r="C2" s="88"/>
      <c r="D2" s="88"/>
      <c r="F2" s="88"/>
      <c r="G2" s="88"/>
      <c r="H2" s="88"/>
      <c r="I2" s="88"/>
      <c r="J2" s="88"/>
      <c r="K2" s="88"/>
      <c r="O2" s="783"/>
      <c r="P2" s="783"/>
      <c r="R2" s="1551" t="s">
        <v>62</v>
      </c>
    </row>
    <row r="3" spans="1:18" ht="6.75" customHeight="1">
      <c r="B3" s="15"/>
    </row>
    <row r="4" spans="1:18" s="193" customFormat="1" ht="61.5" customHeight="1">
      <c r="B4" s="43"/>
      <c r="C4" s="194" t="s">
        <v>151</v>
      </c>
      <c r="D4" s="305" t="s">
        <v>35</v>
      </c>
      <c r="E4" s="194" t="s">
        <v>87</v>
      </c>
      <c r="F4" s="305" t="s">
        <v>477</v>
      </c>
      <c r="G4" s="305" t="s">
        <v>502</v>
      </c>
      <c r="H4" s="305" t="s">
        <v>513</v>
      </c>
      <c r="I4" s="305" t="s">
        <v>533</v>
      </c>
      <c r="J4" s="305" t="s">
        <v>539</v>
      </c>
      <c r="K4" s="194" t="s">
        <v>547</v>
      </c>
      <c r="L4" s="194" t="s">
        <v>601</v>
      </c>
      <c r="M4" s="305" t="s">
        <v>605</v>
      </c>
      <c r="N4" s="194" t="s">
        <v>639</v>
      </c>
      <c r="O4" s="194" t="s">
        <v>676</v>
      </c>
      <c r="P4" s="579" t="s">
        <v>681</v>
      </c>
      <c r="Q4" s="305" t="s">
        <v>686</v>
      </c>
      <c r="R4" s="1552" t="s">
        <v>718</v>
      </c>
    </row>
    <row r="5" spans="1:18" s="14" customFormat="1" ht="21" customHeight="1">
      <c r="B5" s="61" t="s">
        <v>15</v>
      </c>
      <c r="C5" s="91"/>
      <c r="D5" s="306"/>
      <c r="E5" s="91"/>
      <c r="F5" s="306"/>
      <c r="G5" s="306"/>
      <c r="H5" s="306"/>
      <c r="I5" s="306"/>
      <c r="J5" s="306"/>
      <c r="K5" s="91"/>
      <c r="L5" s="91"/>
      <c r="M5" s="1218"/>
      <c r="N5" s="91"/>
      <c r="O5" s="91"/>
      <c r="P5" s="580"/>
      <c r="Q5" s="306"/>
      <c r="R5" s="296"/>
    </row>
    <row r="6" spans="1:18" s="14" customFormat="1" ht="19.5" customHeight="1">
      <c r="B6" s="229" t="s">
        <v>122</v>
      </c>
      <c r="C6" s="95">
        <v>411632</v>
      </c>
      <c r="D6" s="313">
        <v>425595</v>
      </c>
      <c r="E6" s="95">
        <v>424371</v>
      </c>
      <c r="F6" s="313">
        <v>420658</v>
      </c>
      <c r="G6" s="313">
        <v>403748</v>
      </c>
      <c r="H6" s="313">
        <v>344414</v>
      </c>
      <c r="I6" s="313">
        <v>308632</v>
      </c>
      <c r="J6" s="706">
        <v>305241</v>
      </c>
      <c r="K6" s="595">
        <v>285687</v>
      </c>
      <c r="L6" s="595">
        <v>272651</v>
      </c>
      <c r="M6" s="1219">
        <v>287597</v>
      </c>
      <c r="N6" s="595">
        <v>271651</v>
      </c>
      <c r="O6" s="595">
        <v>247286</v>
      </c>
      <c r="P6" s="1283">
        <v>196275</v>
      </c>
      <c r="Q6" s="706">
        <v>192299</v>
      </c>
      <c r="R6" s="1553">
        <v>186627</v>
      </c>
    </row>
    <row r="7" spans="1:18" s="14" customFormat="1" ht="19.5" customHeight="1">
      <c r="B7" s="226" t="s">
        <v>200</v>
      </c>
      <c r="C7" s="95">
        <v>7043</v>
      </c>
      <c r="D7" s="313">
        <v>16114</v>
      </c>
      <c r="E7" s="95">
        <v>9313</v>
      </c>
      <c r="F7" s="313">
        <v>4362</v>
      </c>
      <c r="G7" s="313">
        <v>5464</v>
      </c>
      <c r="H7" s="313">
        <v>6657</v>
      </c>
      <c r="I7" s="313">
        <v>5728</v>
      </c>
      <c r="J7" s="706">
        <v>2788</v>
      </c>
      <c r="K7" s="595">
        <v>2922</v>
      </c>
      <c r="L7" s="595">
        <v>7433</v>
      </c>
      <c r="M7" s="1219">
        <v>10059</v>
      </c>
      <c r="N7" s="595">
        <v>10782</v>
      </c>
      <c r="O7" s="595">
        <v>6991</v>
      </c>
      <c r="P7" s="1283">
        <v>13139</v>
      </c>
      <c r="Q7" s="706">
        <v>6883</v>
      </c>
      <c r="R7" s="1553">
        <v>13137</v>
      </c>
    </row>
    <row r="8" spans="1:18" s="14" customFormat="1" ht="19.5" customHeight="1">
      <c r="B8" s="226" t="s">
        <v>123</v>
      </c>
      <c r="C8" s="82">
        <v>515633</v>
      </c>
      <c r="D8" s="312">
        <v>544525</v>
      </c>
      <c r="E8" s="82">
        <v>508690</v>
      </c>
      <c r="F8" s="312">
        <v>524826</v>
      </c>
      <c r="G8" s="312">
        <v>559291</v>
      </c>
      <c r="H8" s="312">
        <v>496156</v>
      </c>
      <c r="I8" s="312">
        <v>563458</v>
      </c>
      <c r="J8" s="707">
        <v>549789</v>
      </c>
      <c r="K8" s="147">
        <v>690678</v>
      </c>
      <c r="L8" s="147">
        <v>638207</v>
      </c>
      <c r="M8" s="1220">
        <v>636186</v>
      </c>
      <c r="N8" s="147">
        <v>791466</v>
      </c>
      <c r="O8" s="147">
        <v>794898</v>
      </c>
      <c r="P8" s="596">
        <v>826972</v>
      </c>
      <c r="Q8" s="707">
        <v>899822</v>
      </c>
      <c r="R8" s="606">
        <v>923732</v>
      </c>
    </row>
    <row r="9" spans="1:18" s="14" customFormat="1" ht="19.5" customHeight="1">
      <c r="B9" s="226" t="s">
        <v>124</v>
      </c>
      <c r="C9" s="82">
        <v>1346</v>
      </c>
      <c r="D9" s="312">
        <v>697</v>
      </c>
      <c r="E9" s="82" t="s">
        <v>25</v>
      </c>
      <c r="F9" s="312" t="s">
        <v>480</v>
      </c>
      <c r="G9" s="312" t="s">
        <v>490</v>
      </c>
      <c r="H9" s="312" t="s">
        <v>514</v>
      </c>
      <c r="I9" s="312" t="s">
        <v>25</v>
      </c>
      <c r="J9" s="707" t="s">
        <v>25</v>
      </c>
      <c r="K9" s="147" t="s">
        <v>25</v>
      </c>
      <c r="L9" s="147" t="s">
        <v>25</v>
      </c>
      <c r="M9" s="1220" t="s">
        <v>25</v>
      </c>
      <c r="N9" s="1231" t="s">
        <v>680</v>
      </c>
      <c r="O9" s="1231" t="s">
        <v>680</v>
      </c>
      <c r="P9" s="1284" t="s">
        <v>685</v>
      </c>
      <c r="Q9" s="1412" t="s">
        <v>691</v>
      </c>
      <c r="R9" s="1371" t="s">
        <v>774</v>
      </c>
    </row>
    <row r="10" spans="1:18" s="14" customFormat="1" ht="18" customHeight="1">
      <c r="B10" s="226" t="s">
        <v>125</v>
      </c>
      <c r="C10" s="82">
        <v>3796</v>
      </c>
      <c r="D10" s="312">
        <v>3676</v>
      </c>
      <c r="E10" s="82">
        <v>4100</v>
      </c>
      <c r="F10" s="312">
        <v>5185</v>
      </c>
      <c r="G10" s="312">
        <v>6977</v>
      </c>
      <c r="H10" s="312">
        <v>6593</v>
      </c>
      <c r="I10" s="312">
        <v>3919</v>
      </c>
      <c r="J10" s="707">
        <v>2703</v>
      </c>
      <c r="K10" s="147">
        <v>2060</v>
      </c>
      <c r="L10" s="147">
        <v>5055</v>
      </c>
      <c r="M10" s="1220">
        <v>4734</v>
      </c>
      <c r="N10" s="147">
        <v>10743</v>
      </c>
      <c r="O10" s="147">
        <v>4642</v>
      </c>
      <c r="P10" s="596">
        <v>5444</v>
      </c>
      <c r="Q10" s="707">
        <v>4014</v>
      </c>
      <c r="R10" s="606">
        <v>6792</v>
      </c>
    </row>
    <row r="11" spans="1:18" s="14" customFormat="1" ht="19.5" customHeight="1">
      <c r="B11" s="226" t="s">
        <v>126</v>
      </c>
      <c r="C11" s="82">
        <v>265794</v>
      </c>
      <c r="D11" s="312">
        <v>284038</v>
      </c>
      <c r="E11" s="82">
        <v>297389</v>
      </c>
      <c r="F11" s="312">
        <v>301979</v>
      </c>
      <c r="G11" s="312">
        <v>270274</v>
      </c>
      <c r="H11" s="312">
        <v>237111</v>
      </c>
      <c r="I11" s="312">
        <v>271327</v>
      </c>
      <c r="J11" s="707">
        <v>396020</v>
      </c>
      <c r="K11" s="147">
        <v>220621</v>
      </c>
      <c r="L11" s="147">
        <v>213385</v>
      </c>
      <c r="M11" s="1220">
        <v>187891</v>
      </c>
      <c r="N11" s="147">
        <v>232788</v>
      </c>
      <c r="O11" s="147">
        <v>280982</v>
      </c>
      <c r="P11" s="596">
        <v>288302</v>
      </c>
      <c r="Q11" s="707">
        <v>275871</v>
      </c>
      <c r="R11" s="606">
        <v>315175</v>
      </c>
    </row>
    <row r="12" spans="1:18" s="14" customFormat="1" ht="19.5" customHeight="1">
      <c r="B12" s="226" t="s">
        <v>201</v>
      </c>
      <c r="C12" s="82">
        <v>2646</v>
      </c>
      <c r="D12" s="312">
        <v>2725</v>
      </c>
      <c r="E12" s="82">
        <v>4778</v>
      </c>
      <c r="F12" s="312">
        <v>4907</v>
      </c>
      <c r="G12" s="312">
        <v>3712</v>
      </c>
      <c r="H12" s="312">
        <v>6068</v>
      </c>
      <c r="I12" s="312">
        <v>3647</v>
      </c>
      <c r="J12" s="707">
        <v>5094</v>
      </c>
      <c r="K12" s="147">
        <v>6714</v>
      </c>
      <c r="L12" s="147">
        <v>3956</v>
      </c>
      <c r="M12" s="1220">
        <v>3116</v>
      </c>
      <c r="N12" s="147">
        <v>1051</v>
      </c>
      <c r="O12" s="147">
        <v>11002</v>
      </c>
      <c r="P12" s="596">
        <v>11403</v>
      </c>
      <c r="Q12" s="707">
        <v>3711</v>
      </c>
      <c r="R12" s="606">
        <v>4801</v>
      </c>
    </row>
    <row r="13" spans="1:18" s="14" customFormat="1" ht="18" customHeight="1">
      <c r="B13" s="226" t="s">
        <v>127</v>
      </c>
      <c r="C13" s="82">
        <v>69277</v>
      </c>
      <c r="D13" s="312">
        <v>57124</v>
      </c>
      <c r="E13" s="82">
        <v>41231</v>
      </c>
      <c r="F13" s="312">
        <v>46759</v>
      </c>
      <c r="G13" s="312">
        <v>63122</v>
      </c>
      <c r="H13" s="312">
        <v>49017</v>
      </c>
      <c r="I13" s="312">
        <v>72417</v>
      </c>
      <c r="J13" s="707">
        <v>106234</v>
      </c>
      <c r="K13" s="147">
        <v>58965</v>
      </c>
      <c r="L13" s="147">
        <v>64455</v>
      </c>
      <c r="M13" s="1220">
        <v>64924</v>
      </c>
      <c r="N13" s="147">
        <v>68382</v>
      </c>
      <c r="O13" s="147">
        <v>59991</v>
      </c>
      <c r="P13" s="596">
        <v>104736</v>
      </c>
      <c r="Q13" s="707">
        <v>190913</v>
      </c>
      <c r="R13" s="606">
        <v>212220</v>
      </c>
    </row>
    <row r="14" spans="1:18" s="14" customFormat="1" ht="18" customHeight="1">
      <c r="B14" s="230" t="s">
        <v>128</v>
      </c>
      <c r="C14" s="96">
        <v>8894</v>
      </c>
      <c r="D14" s="314">
        <v>4098</v>
      </c>
      <c r="E14" s="96">
        <v>1303</v>
      </c>
      <c r="F14" s="314">
        <v>13143</v>
      </c>
      <c r="G14" s="314">
        <v>10905</v>
      </c>
      <c r="H14" s="314">
        <v>326</v>
      </c>
      <c r="I14" s="667">
        <v>616</v>
      </c>
      <c r="J14" s="707">
        <v>8425</v>
      </c>
      <c r="K14" s="147" t="s">
        <v>580</v>
      </c>
      <c r="L14" s="147">
        <v>12318</v>
      </c>
      <c r="M14" s="1220">
        <v>892</v>
      </c>
      <c r="N14" s="147">
        <v>7352</v>
      </c>
      <c r="O14" s="147">
        <v>38743</v>
      </c>
      <c r="P14" s="596">
        <v>16248</v>
      </c>
      <c r="Q14" s="707">
        <v>1605</v>
      </c>
      <c r="R14" s="606">
        <v>8215</v>
      </c>
    </row>
    <row r="15" spans="1:18" s="17" customFormat="1" ht="21" customHeight="1">
      <c r="B15" s="62" t="s">
        <v>16</v>
      </c>
      <c r="C15" s="93">
        <v>1286066</v>
      </c>
      <c r="D15" s="310">
        <v>1338596</v>
      </c>
      <c r="E15" s="93">
        <v>1291178</v>
      </c>
      <c r="F15" s="310">
        <v>1321824</v>
      </c>
      <c r="G15" s="310">
        <v>1323497</v>
      </c>
      <c r="H15" s="310">
        <v>1146344</v>
      </c>
      <c r="I15" s="310">
        <v>1229747</v>
      </c>
      <c r="J15" s="708">
        <v>1376297</v>
      </c>
      <c r="K15" s="589">
        <v>1267650</v>
      </c>
      <c r="L15" s="589">
        <v>1217464</v>
      </c>
      <c r="M15" s="1221">
        <v>1195403</v>
      </c>
      <c r="N15" s="589">
        <v>1394220</v>
      </c>
      <c r="O15" s="589">
        <v>1444540</v>
      </c>
      <c r="P15" s="1285">
        <v>1462521</v>
      </c>
      <c r="Q15" s="708">
        <v>1575122</v>
      </c>
      <c r="R15" s="1554">
        <v>1670702</v>
      </c>
    </row>
    <row r="16" spans="1:18" s="17" customFormat="1" ht="21" customHeight="1">
      <c r="B16" s="61" t="s">
        <v>129</v>
      </c>
      <c r="C16" s="94"/>
      <c r="D16" s="311"/>
      <c r="E16" s="94"/>
      <c r="F16" s="311"/>
      <c r="G16" s="311"/>
      <c r="H16" s="311"/>
      <c r="I16" s="311"/>
      <c r="J16" s="709"/>
      <c r="K16" s="592"/>
      <c r="L16" s="592"/>
      <c r="M16" s="1222"/>
      <c r="N16" s="592"/>
      <c r="O16" s="592"/>
      <c r="P16" s="1020"/>
      <c r="Q16" s="709"/>
      <c r="R16" s="1372"/>
    </row>
    <row r="17" spans="2:18" s="17" customFormat="1" ht="21" customHeight="1">
      <c r="B17" s="225" t="s">
        <v>130</v>
      </c>
      <c r="C17" s="95">
        <v>206863</v>
      </c>
      <c r="D17" s="313">
        <v>219581</v>
      </c>
      <c r="E17" s="95">
        <v>231840</v>
      </c>
      <c r="F17" s="313">
        <v>213934</v>
      </c>
      <c r="G17" s="313">
        <v>217912</v>
      </c>
      <c r="H17" s="313">
        <v>186957</v>
      </c>
      <c r="I17" s="95">
        <v>172201</v>
      </c>
      <c r="J17" s="706">
        <v>172135</v>
      </c>
      <c r="K17" s="595">
        <v>192902</v>
      </c>
      <c r="L17" s="595">
        <v>157995</v>
      </c>
      <c r="M17" s="1219">
        <v>191292</v>
      </c>
      <c r="N17" s="595">
        <v>201516</v>
      </c>
      <c r="O17" s="595">
        <v>195414</v>
      </c>
      <c r="P17" s="1283">
        <v>234340</v>
      </c>
      <c r="Q17" s="706">
        <v>259230</v>
      </c>
      <c r="R17" s="1553">
        <v>261633</v>
      </c>
    </row>
    <row r="18" spans="2:18" s="17" customFormat="1" ht="21" customHeight="1">
      <c r="B18" s="782" t="s">
        <v>592</v>
      </c>
      <c r="C18" s="95" t="s">
        <v>599</v>
      </c>
      <c r="D18" s="313" t="s">
        <v>600</v>
      </c>
      <c r="E18" s="95" t="s">
        <v>25</v>
      </c>
      <c r="F18" s="313" t="s">
        <v>25</v>
      </c>
      <c r="G18" s="313" t="s">
        <v>25</v>
      </c>
      <c r="H18" s="313" t="s">
        <v>25</v>
      </c>
      <c r="I18" s="313" t="s">
        <v>25</v>
      </c>
      <c r="J18" s="706" t="s">
        <v>25</v>
      </c>
      <c r="K18" s="595" t="s">
        <v>25</v>
      </c>
      <c r="L18" s="595">
        <v>74136</v>
      </c>
      <c r="M18" s="1219">
        <v>72821</v>
      </c>
      <c r="N18" s="595">
        <v>69661</v>
      </c>
      <c r="O18" s="595">
        <v>65603</v>
      </c>
      <c r="P18" s="1283">
        <v>97547</v>
      </c>
      <c r="Q18" s="706">
        <v>90729</v>
      </c>
      <c r="R18" s="1553">
        <v>88586</v>
      </c>
    </row>
    <row r="19" spans="2:18" s="14" customFormat="1" ht="18.75" customHeight="1">
      <c r="B19" s="781" t="s">
        <v>591</v>
      </c>
      <c r="C19" s="82">
        <v>45400</v>
      </c>
      <c r="D19" s="312">
        <v>46390</v>
      </c>
      <c r="E19" s="82">
        <v>45725</v>
      </c>
      <c r="F19" s="312">
        <v>46264</v>
      </c>
      <c r="G19" s="312">
        <v>50164</v>
      </c>
      <c r="H19" s="312">
        <v>53055</v>
      </c>
      <c r="I19" s="312">
        <v>57594</v>
      </c>
      <c r="J19" s="707">
        <v>65842</v>
      </c>
      <c r="K19" s="147">
        <v>66198</v>
      </c>
      <c r="L19" s="147">
        <v>66496</v>
      </c>
      <c r="M19" s="1220">
        <v>67201</v>
      </c>
      <c r="N19" s="147">
        <v>82522</v>
      </c>
      <c r="O19" s="147">
        <v>85731</v>
      </c>
      <c r="P19" s="596">
        <v>132597</v>
      </c>
      <c r="Q19" s="707">
        <v>151306</v>
      </c>
      <c r="R19" s="606">
        <v>168482</v>
      </c>
    </row>
    <row r="20" spans="2:18" s="14" customFormat="1" ht="18.75" customHeight="1">
      <c r="B20" s="293" t="s">
        <v>132</v>
      </c>
      <c r="C20" s="82">
        <v>71111</v>
      </c>
      <c r="D20" s="312">
        <v>71922</v>
      </c>
      <c r="E20" s="82">
        <v>63207</v>
      </c>
      <c r="F20" s="312">
        <v>60958</v>
      </c>
      <c r="G20" s="312">
        <v>53882</v>
      </c>
      <c r="H20" s="312">
        <v>38829</v>
      </c>
      <c r="I20" s="312">
        <v>34148</v>
      </c>
      <c r="J20" s="707">
        <v>44057</v>
      </c>
      <c r="K20" s="147">
        <v>49145</v>
      </c>
      <c r="L20" s="147">
        <v>43366</v>
      </c>
      <c r="M20" s="1220">
        <v>61498</v>
      </c>
      <c r="N20" s="147">
        <v>85031</v>
      </c>
      <c r="O20" s="147">
        <v>70834</v>
      </c>
      <c r="P20" s="596">
        <v>92170</v>
      </c>
      <c r="Q20" s="707">
        <v>113884</v>
      </c>
      <c r="R20" s="606">
        <v>130949</v>
      </c>
    </row>
    <row r="21" spans="2:18" s="14" customFormat="1" ht="18.75" customHeight="1">
      <c r="B21" s="225" t="s">
        <v>202</v>
      </c>
      <c r="C21" s="95">
        <v>50435</v>
      </c>
      <c r="D21" s="313">
        <v>46359</v>
      </c>
      <c r="E21" s="95">
        <v>40055</v>
      </c>
      <c r="F21" s="313">
        <v>25334</v>
      </c>
      <c r="G21" s="313">
        <v>19459</v>
      </c>
      <c r="H21" s="313">
        <v>18369</v>
      </c>
      <c r="I21" s="313">
        <v>21100</v>
      </c>
      <c r="J21" s="706">
        <v>24486</v>
      </c>
      <c r="K21" s="595">
        <v>20875</v>
      </c>
      <c r="L21" s="595">
        <v>18602</v>
      </c>
      <c r="M21" s="1219">
        <v>11603</v>
      </c>
      <c r="N21" s="595">
        <v>13261</v>
      </c>
      <c r="O21" s="595">
        <v>8116</v>
      </c>
      <c r="P21" s="1283">
        <v>9982</v>
      </c>
      <c r="Q21" s="706">
        <v>8700</v>
      </c>
      <c r="R21" s="1553">
        <v>8152</v>
      </c>
    </row>
    <row r="22" spans="2:18" s="14" customFormat="1" ht="18.75" customHeight="1">
      <c r="B22" s="293" t="s">
        <v>133</v>
      </c>
      <c r="C22" s="82">
        <v>261834</v>
      </c>
      <c r="D22" s="312">
        <v>257379</v>
      </c>
      <c r="E22" s="95">
        <v>279815</v>
      </c>
      <c r="F22" s="313">
        <v>336761</v>
      </c>
      <c r="G22" s="313">
        <v>394055</v>
      </c>
      <c r="H22" s="313">
        <v>377597</v>
      </c>
      <c r="I22" s="313">
        <v>386740</v>
      </c>
      <c r="J22" s="706">
        <v>407284</v>
      </c>
      <c r="K22" s="595">
        <v>424152</v>
      </c>
      <c r="L22" s="595">
        <v>413740</v>
      </c>
      <c r="M22" s="1219">
        <v>433029</v>
      </c>
      <c r="N22" s="595">
        <v>490320</v>
      </c>
      <c r="O22" s="595">
        <v>559939</v>
      </c>
      <c r="P22" s="1283">
        <v>616145</v>
      </c>
      <c r="Q22" s="706">
        <v>642236</v>
      </c>
      <c r="R22" s="1553">
        <v>642627</v>
      </c>
    </row>
    <row r="23" spans="2:18" s="14" customFormat="1" ht="18.75" customHeight="1">
      <c r="B23" s="293" t="s">
        <v>123</v>
      </c>
      <c r="C23" s="82">
        <v>55940</v>
      </c>
      <c r="D23" s="312">
        <v>65498</v>
      </c>
      <c r="E23" s="82">
        <v>62963</v>
      </c>
      <c r="F23" s="312">
        <v>60310</v>
      </c>
      <c r="G23" s="312">
        <v>45017</v>
      </c>
      <c r="H23" s="312">
        <v>44558</v>
      </c>
      <c r="I23" s="312">
        <v>45485</v>
      </c>
      <c r="J23" s="707">
        <v>63824</v>
      </c>
      <c r="K23" s="147">
        <v>84145</v>
      </c>
      <c r="L23" s="147">
        <v>78352</v>
      </c>
      <c r="M23" s="1220">
        <v>89747</v>
      </c>
      <c r="N23" s="147">
        <v>118273</v>
      </c>
      <c r="O23" s="147">
        <v>86293</v>
      </c>
      <c r="P23" s="596">
        <v>87955</v>
      </c>
      <c r="Q23" s="707">
        <v>95742</v>
      </c>
      <c r="R23" s="606">
        <v>116233</v>
      </c>
    </row>
    <row r="24" spans="2:18" s="14" customFormat="1" ht="18.75" customHeight="1">
      <c r="B24" s="293" t="s">
        <v>124</v>
      </c>
      <c r="C24" s="82">
        <v>128301</v>
      </c>
      <c r="D24" s="312">
        <v>113222</v>
      </c>
      <c r="E24" s="82">
        <v>114596</v>
      </c>
      <c r="F24" s="312">
        <v>133625</v>
      </c>
      <c r="G24" s="312">
        <v>174791</v>
      </c>
      <c r="H24" s="312">
        <v>173618</v>
      </c>
      <c r="I24" s="312">
        <v>172944</v>
      </c>
      <c r="J24" s="707">
        <v>182949</v>
      </c>
      <c r="K24" s="147">
        <v>173066</v>
      </c>
      <c r="L24" s="147">
        <v>140975</v>
      </c>
      <c r="M24" s="1220">
        <v>157817</v>
      </c>
      <c r="N24" s="147">
        <v>183310</v>
      </c>
      <c r="O24" s="147">
        <v>129781</v>
      </c>
      <c r="P24" s="596">
        <v>130905</v>
      </c>
      <c r="Q24" s="707">
        <v>134637</v>
      </c>
      <c r="R24" s="606">
        <v>144279</v>
      </c>
    </row>
    <row r="25" spans="2:18" s="14" customFormat="1" ht="18.75" customHeight="1">
      <c r="B25" s="293" t="s">
        <v>131</v>
      </c>
      <c r="C25" s="147">
        <v>805</v>
      </c>
      <c r="D25" s="312">
        <v>115</v>
      </c>
      <c r="E25" s="82">
        <v>229</v>
      </c>
      <c r="F25" s="312">
        <v>209</v>
      </c>
      <c r="G25" s="312">
        <v>1865</v>
      </c>
      <c r="H25" s="312">
        <v>163</v>
      </c>
      <c r="I25" s="312">
        <v>36</v>
      </c>
      <c r="J25" s="707">
        <v>49</v>
      </c>
      <c r="K25" s="147">
        <v>46</v>
      </c>
      <c r="L25" s="147">
        <v>173</v>
      </c>
      <c r="M25" s="1220">
        <v>3</v>
      </c>
      <c r="N25" s="147">
        <v>1943</v>
      </c>
      <c r="O25" s="147">
        <v>1328</v>
      </c>
      <c r="P25" s="596">
        <v>1223</v>
      </c>
      <c r="Q25" s="707">
        <v>364</v>
      </c>
      <c r="R25" s="606">
        <v>692</v>
      </c>
    </row>
    <row r="26" spans="2:18" s="14" customFormat="1" ht="18.75" customHeight="1">
      <c r="B26" s="293" t="s">
        <v>134</v>
      </c>
      <c r="C26" s="82">
        <v>11323</v>
      </c>
      <c r="D26" s="312">
        <v>16293</v>
      </c>
      <c r="E26" s="82">
        <v>10976</v>
      </c>
      <c r="F26" s="312">
        <v>9683</v>
      </c>
      <c r="G26" s="312">
        <v>7483</v>
      </c>
      <c r="H26" s="312">
        <v>9668</v>
      </c>
      <c r="I26" s="312">
        <v>9815</v>
      </c>
      <c r="J26" s="707">
        <v>8794</v>
      </c>
      <c r="K26" s="147">
        <v>12683</v>
      </c>
      <c r="L26" s="147">
        <v>11680</v>
      </c>
      <c r="M26" s="1220">
        <v>11804</v>
      </c>
      <c r="N26" s="147">
        <v>13012</v>
      </c>
      <c r="O26" s="147">
        <v>6650</v>
      </c>
      <c r="P26" s="596">
        <v>10003</v>
      </c>
      <c r="Q26" s="707">
        <v>5551</v>
      </c>
      <c r="R26" s="606">
        <v>6765</v>
      </c>
    </row>
    <row r="27" spans="2:18" s="14" customFormat="1" ht="18.75" customHeight="1">
      <c r="B27" s="294" t="s">
        <v>135</v>
      </c>
      <c r="C27" s="96">
        <v>52063</v>
      </c>
      <c r="D27" s="314">
        <v>15332</v>
      </c>
      <c r="E27" s="96">
        <v>9461</v>
      </c>
      <c r="F27" s="314">
        <v>11329</v>
      </c>
      <c r="G27" s="314">
        <v>9227</v>
      </c>
      <c r="H27" s="314">
        <v>7507</v>
      </c>
      <c r="I27" s="314">
        <v>8650</v>
      </c>
      <c r="J27" s="707">
        <v>4630</v>
      </c>
      <c r="K27" s="147">
        <v>6192</v>
      </c>
      <c r="L27" s="147">
        <v>7300</v>
      </c>
      <c r="M27" s="1220">
        <v>7890</v>
      </c>
      <c r="N27" s="147">
        <v>8607</v>
      </c>
      <c r="O27" s="147">
        <v>6609</v>
      </c>
      <c r="P27" s="596">
        <v>11478</v>
      </c>
      <c r="Q27" s="707">
        <v>9744</v>
      </c>
      <c r="R27" s="606">
        <v>10290</v>
      </c>
    </row>
    <row r="28" spans="2:18" s="17" customFormat="1" ht="21" customHeight="1">
      <c r="B28" s="295" t="s">
        <v>203</v>
      </c>
      <c r="C28" s="93">
        <v>884079</v>
      </c>
      <c r="D28" s="310">
        <v>852095</v>
      </c>
      <c r="E28" s="93">
        <v>858871</v>
      </c>
      <c r="F28" s="310">
        <v>898411</v>
      </c>
      <c r="G28" s="310">
        <v>973860</v>
      </c>
      <c r="H28" s="310">
        <v>910325</v>
      </c>
      <c r="I28" s="310">
        <v>908719</v>
      </c>
      <c r="J28" s="708">
        <v>974053</v>
      </c>
      <c r="K28" s="589">
        <v>1029409</v>
      </c>
      <c r="L28" s="589">
        <v>1012821</v>
      </c>
      <c r="M28" s="1221">
        <v>1104711</v>
      </c>
      <c r="N28" s="589">
        <v>1267460</v>
      </c>
      <c r="O28" s="589">
        <v>1216303</v>
      </c>
      <c r="P28" s="1285">
        <v>1424351</v>
      </c>
      <c r="Q28" s="708">
        <v>1512130</v>
      </c>
      <c r="R28" s="1554">
        <v>1578692</v>
      </c>
    </row>
    <row r="29" spans="2:18" s="17" customFormat="1" ht="21" customHeight="1" thickBot="1">
      <c r="B29" s="63" t="s">
        <v>32</v>
      </c>
      <c r="C29" s="98">
        <v>2170145</v>
      </c>
      <c r="D29" s="316">
        <v>2190692</v>
      </c>
      <c r="E29" s="98">
        <v>2150050</v>
      </c>
      <c r="F29" s="316">
        <v>2220236</v>
      </c>
      <c r="G29" s="316">
        <v>2297358</v>
      </c>
      <c r="H29" s="316">
        <v>2056670</v>
      </c>
      <c r="I29" s="316">
        <v>2138466</v>
      </c>
      <c r="J29" s="710">
        <v>2350351</v>
      </c>
      <c r="K29" s="600">
        <v>2297059</v>
      </c>
      <c r="L29" s="600">
        <v>2230285</v>
      </c>
      <c r="M29" s="1223">
        <v>2300115</v>
      </c>
      <c r="N29" s="600">
        <v>2661680</v>
      </c>
      <c r="O29" s="600">
        <v>2660843</v>
      </c>
      <c r="P29" s="1286">
        <v>2886873</v>
      </c>
      <c r="Q29" s="710">
        <v>3087252</v>
      </c>
      <c r="R29" s="1555">
        <v>3249395</v>
      </c>
    </row>
    <row r="30" spans="2:18" s="14" customFormat="1" ht="21" customHeight="1" thickTop="1">
      <c r="B30" s="61" t="s">
        <v>36</v>
      </c>
      <c r="C30" s="97"/>
      <c r="D30" s="315"/>
      <c r="E30" s="97"/>
      <c r="F30" s="315"/>
      <c r="G30" s="315"/>
      <c r="H30" s="315"/>
      <c r="I30" s="315"/>
      <c r="J30" s="711"/>
      <c r="K30" s="599"/>
      <c r="L30" s="816"/>
      <c r="M30" s="1224"/>
      <c r="N30" s="599"/>
      <c r="O30" s="599"/>
      <c r="P30" s="1019"/>
      <c r="Q30" s="711"/>
      <c r="R30" s="1373"/>
    </row>
    <row r="31" spans="2:18" s="14" customFormat="1" ht="18.75" customHeight="1">
      <c r="B31" s="229" t="s">
        <v>136</v>
      </c>
      <c r="C31" s="95">
        <v>521682</v>
      </c>
      <c r="D31" s="313">
        <v>557198</v>
      </c>
      <c r="E31" s="95">
        <v>515989</v>
      </c>
      <c r="F31" s="313">
        <v>514585</v>
      </c>
      <c r="G31" s="313">
        <v>490865</v>
      </c>
      <c r="H31" s="313">
        <v>439245</v>
      </c>
      <c r="I31" s="313">
        <v>483049</v>
      </c>
      <c r="J31" s="706">
        <v>654138</v>
      </c>
      <c r="K31" s="595">
        <v>582296</v>
      </c>
      <c r="L31" s="595">
        <v>481768</v>
      </c>
      <c r="M31" s="1219">
        <v>475978</v>
      </c>
      <c r="N31" s="595">
        <v>545963</v>
      </c>
      <c r="O31" s="595">
        <v>579252</v>
      </c>
      <c r="P31" s="1283">
        <v>663135</v>
      </c>
      <c r="Q31" s="706">
        <v>596546</v>
      </c>
      <c r="R31" s="1553">
        <v>626001</v>
      </c>
    </row>
    <row r="32" spans="2:18" s="14" customFormat="1" ht="18.75" customHeight="1">
      <c r="B32" s="229" t="s">
        <v>593</v>
      </c>
      <c r="C32" s="95" t="s">
        <v>599</v>
      </c>
      <c r="D32" s="313" t="s">
        <v>599</v>
      </c>
      <c r="E32" s="95" t="s">
        <v>25</v>
      </c>
      <c r="F32" s="313" t="s">
        <v>25</v>
      </c>
      <c r="G32" s="313" t="s">
        <v>25</v>
      </c>
      <c r="H32" s="313" t="s">
        <v>25</v>
      </c>
      <c r="I32" s="313" t="s">
        <v>25</v>
      </c>
      <c r="J32" s="706" t="s">
        <v>25</v>
      </c>
      <c r="K32" s="595" t="s">
        <v>25</v>
      </c>
      <c r="L32" s="595">
        <v>15317</v>
      </c>
      <c r="M32" s="1219">
        <v>16778</v>
      </c>
      <c r="N32" s="595">
        <v>17427</v>
      </c>
      <c r="O32" s="595">
        <v>17305</v>
      </c>
      <c r="P32" s="1283">
        <v>19340</v>
      </c>
      <c r="Q32" s="706">
        <v>19729</v>
      </c>
      <c r="R32" s="1553">
        <v>20051</v>
      </c>
    </row>
    <row r="33" spans="2:18" s="14" customFormat="1" ht="18.75" customHeight="1">
      <c r="B33" s="226" t="s">
        <v>137</v>
      </c>
      <c r="C33" s="82">
        <v>256228</v>
      </c>
      <c r="D33" s="312">
        <v>298455</v>
      </c>
      <c r="E33" s="82">
        <v>258375</v>
      </c>
      <c r="F33" s="312">
        <v>227216</v>
      </c>
      <c r="G33" s="312">
        <v>208360</v>
      </c>
      <c r="H33" s="312">
        <v>168264</v>
      </c>
      <c r="I33" s="312">
        <v>158698</v>
      </c>
      <c r="J33" s="707">
        <v>113497</v>
      </c>
      <c r="K33" s="147">
        <v>149695</v>
      </c>
      <c r="L33" s="147">
        <v>186767</v>
      </c>
      <c r="M33" s="1220">
        <v>158595</v>
      </c>
      <c r="N33" s="147">
        <v>231216</v>
      </c>
      <c r="O33" s="147">
        <v>167775</v>
      </c>
      <c r="P33" s="596">
        <v>164138</v>
      </c>
      <c r="Q33" s="707">
        <v>199725</v>
      </c>
      <c r="R33" s="606">
        <v>236848</v>
      </c>
    </row>
    <row r="34" spans="2:18" s="14" customFormat="1" ht="19.5" customHeight="1">
      <c r="B34" s="226" t="s">
        <v>125</v>
      </c>
      <c r="C34" s="82">
        <v>4640</v>
      </c>
      <c r="D34" s="312">
        <v>8989</v>
      </c>
      <c r="E34" s="82">
        <v>15952</v>
      </c>
      <c r="F34" s="312">
        <v>6400</v>
      </c>
      <c r="G34" s="312">
        <v>8803</v>
      </c>
      <c r="H34" s="312">
        <v>3728</v>
      </c>
      <c r="I34" s="312">
        <v>3669</v>
      </c>
      <c r="J34" s="707">
        <v>3394</v>
      </c>
      <c r="K34" s="147">
        <v>2511</v>
      </c>
      <c r="L34" s="147">
        <v>5257</v>
      </c>
      <c r="M34" s="1220">
        <v>6193</v>
      </c>
      <c r="N34" s="147">
        <v>8614</v>
      </c>
      <c r="O34" s="147">
        <v>5480</v>
      </c>
      <c r="P34" s="596">
        <v>4682</v>
      </c>
      <c r="Q34" s="707">
        <v>3437</v>
      </c>
      <c r="R34" s="606">
        <v>3578</v>
      </c>
    </row>
    <row r="35" spans="2:18" s="14" customFormat="1" ht="18.75" customHeight="1">
      <c r="B35" s="226" t="s">
        <v>204</v>
      </c>
      <c r="C35" s="82">
        <v>8151</v>
      </c>
      <c r="D35" s="312">
        <v>9065</v>
      </c>
      <c r="E35" s="82">
        <v>7038</v>
      </c>
      <c r="F35" s="312">
        <v>8038</v>
      </c>
      <c r="G35" s="312">
        <v>7570</v>
      </c>
      <c r="H35" s="312">
        <v>6630</v>
      </c>
      <c r="I35" s="312">
        <v>9190</v>
      </c>
      <c r="J35" s="707">
        <v>13632</v>
      </c>
      <c r="K35" s="147">
        <v>10775</v>
      </c>
      <c r="L35" s="147">
        <v>6572</v>
      </c>
      <c r="M35" s="1220">
        <v>5851</v>
      </c>
      <c r="N35" s="147">
        <v>19007</v>
      </c>
      <c r="O35" s="147">
        <v>20633</v>
      </c>
      <c r="P35" s="596">
        <v>8900</v>
      </c>
      <c r="Q35" s="707">
        <v>8838</v>
      </c>
      <c r="R35" s="606">
        <v>10837</v>
      </c>
    </row>
    <row r="36" spans="2:18" s="14" customFormat="1" ht="18.75" customHeight="1">
      <c r="B36" s="226" t="s">
        <v>138</v>
      </c>
      <c r="C36" s="82">
        <v>1680</v>
      </c>
      <c r="D36" s="312">
        <v>4074</v>
      </c>
      <c r="E36" s="82">
        <v>1419</v>
      </c>
      <c r="F36" s="312">
        <v>1207</v>
      </c>
      <c r="G36" s="312">
        <v>4271</v>
      </c>
      <c r="H36" s="312">
        <v>2525</v>
      </c>
      <c r="I36" s="312">
        <v>2124</v>
      </c>
      <c r="J36" s="707">
        <v>2069</v>
      </c>
      <c r="K36" s="147">
        <v>1026</v>
      </c>
      <c r="L36" s="147">
        <v>1956</v>
      </c>
      <c r="M36" s="1220">
        <v>3226</v>
      </c>
      <c r="N36" s="147">
        <v>4137</v>
      </c>
      <c r="O36" s="147">
        <v>2437</v>
      </c>
      <c r="P36" s="596">
        <v>3955</v>
      </c>
      <c r="Q36" s="707">
        <v>6227</v>
      </c>
      <c r="R36" s="606">
        <v>3012</v>
      </c>
    </row>
    <row r="37" spans="2:18" s="14" customFormat="1" ht="18.75" customHeight="1">
      <c r="B37" s="332" t="s">
        <v>139</v>
      </c>
      <c r="C37" s="333">
        <v>70288</v>
      </c>
      <c r="D37" s="334">
        <v>60314</v>
      </c>
      <c r="E37" s="333">
        <v>50150</v>
      </c>
      <c r="F37" s="334">
        <v>54402</v>
      </c>
      <c r="G37" s="334">
        <v>53807</v>
      </c>
      <c r="H37" s="334">
        <v>53294</v>
      </c>
      <c r="I37" s="334">
        <v>60912</v>
      </c>
      <c r="J37" s="707">
        <v>55004</v>
      </c>
      <c r="K37" s="147">
        <v>60793</v>
      </c>
      <c r="L37" s="147">
        <v>56716</v>
      </c>
      <c r="M37" s="1220">
        <v>68130</v>
      </c>
      <c r="N37" s="147">
        <v>71259</v>
      </c>
      <c r="O37" s="147">
        <v>79676</v>
      </c>
      <c r="P37" s="596">
        <v>104482</v>
      </c>
      <c r="Q37" s="707">
        <v>151072</v>
      </c>
      <c r="R37" s="606">
        <v>159251</v>
      </c>
    </row>
    <row r="38" spans="2:18" s="14" customFormat="1" ht="18.75" customHeight="1">
      <c r="B38" s="230" t="s">
        <v>140</v>
      </c>
      <c r="C38" s="96">
        <v>2627</v>
      </c>
      <c r="D38" s="314">
        <v>1221</v>
      </c>
      <c r="E38" s="96" t="s">
        <v>25</v>
      </c>
      <c r="F38" s="314" t="s">
        <v>480</v>
      </c>
      <c r="G38" s="314">
        <v>6860</v>
      </c>
      <c r="H38" s="314">
        <v>88</v>
      </c>
      <c r="I38" s="314">
        <v>101</v>
      </c>
      <c r="J38" s="707">
        <v>4182</v>
      </c>
      <c r="K38" s="147" t="s">
        <v>25</v>
      </c>
      <c r="L38" s="790">
        <v>1</v>
      </c>
      <c r="M38" s="1220" t="s">
        <v>25</v>
      </c>
      <c r="N38" s="147" t="s">
        <v>25</v>
      </c>
      <c r="O38" s="1231">
        <v>19260</v>
      </c>
      <c r="P38" s="1284">
        <v>4815</v>
      </c>
      <c r="Q38" s="1412" t="s">
        <v>691</v>
      </c>
      <c r="R38" s="1371" t="s">
        <v>13</v>
      </c>
    </row>
    <row r="39" spans="2:18" s="17" customFormat="1" ht="21" customHeight="1">
      <c r="B39" s="62" t="s">
        <v>37</v>
      </c>
      <c r="C39" s="93">
        <v>865299</v>
      </c>
      <c r="D39" s="310">
        <v>939317</v>
      </c>
      <c r="E39" s="93">
        <v>848926</v>
      </c>
      <c r="F39" s="310">
        <v>811850</v>
      </c>
      <c r="G39" s="310">
        <v>780538</v>
      </c>
      <c r="H39" s="310">
        <v>673776</v>
      </c>
      <c r="I39" s="310">
        <v>717748</v>
      </c>
      <c r="J39" s="708">
        <v>845918</v>
      </c>
      <c r="K39" s="589">
        <v>807098</v>
      </c>
      <c r="L39" s="589">
        <v>754356</v>
      </c>
      <c r="M39" s="1221">
        <v>734754</v>
      </c>
      <c r="N39" s="589">
        <v>897627</v>
      </c>
      <c r="O39" s="589">
        <v>891821</v>
      </c>
      <c r="P39" s="1285">
        <v>968635</v>
      </c>
      <c r="Q39" s="708">
        <v>985578</v>
      </c>
      <c r="R39" s="1554">
        <v>1059581</v>
      </c>
    </row>
    <row r="40" spans="2:18" s="17" customFormat="1" ht="21" customHeight="1">
      <c r="B40" s="64" t="s">
        <v>141</v>
      </c>
      <c r="C40" s="99"/>
      <c r="D40" s="317"/>
      <c r="E40" s="99"/>
      <c r="F40" s="317"/>
      <c r="G40" s="317"/>
      <c r="H40" s="317"/>
      <c r="I40" s="317"/>
      <c r="J40" s="712"/>
      <c r="K40" s="603"/>
      <c r="L40" s="603"/>
      <c r="M40" s="1225"/>
      <c r="N40" s="603"/>
      <c r="O40" s="603"/>
      <c r="P40" s="1287"/>
      <c r="Q40" s="712"/>
      <c r="R40" s="1374"/>
    </row>
    <row r="41" spans="2:18" s="17" customFormat="1" ht="21" customHeight="1">
      <c r="B41" s="785" t="s">
        <v>595</v>
      </c>
      <c r="C41" s="786" t="s">
        <v>25</v>
      </c>
      <c r="D41" s="787" t="s">
        <v>25</v>
      </c>
      <c r="E41" s="786" t="s">
        <v>25</v>
      </c>
      <c r="F41" s="787" t="s">
        <v>25</v>
      </c>
      <c r="G41" s="787" t="s">
        <v>25</v>
      </c>
      <c r="H41" s="787" t="s">
        <v>25</v>
      </c>
      <c r="I41" s="787" t="s">
        <v>25</v>
      </c>
      <c r="J41" s="788" t="s">
        <v>25</v>
      </c>
      <c r="K41" s="789" t="s">
        <v>596</v>
      </c>
      <c r="L41" s="581">
        <v>63666</v>
      </c>
      <c r="M41" s="1226">
        <v>60460</v>
      </c>
      <c r="N41" s="595">
        <v>57836</v>
      </c>
      <c r="O41" s="595">
        <v>54104</v>
      </c>
      <c r="P41" s="1283">
        <v>85749</v>
      </c>
      <c r="Q41" s="706">
        <v>82849</v>
      </c>
      <c r="R41" s="1553">
        <v>79997</v>
      </c>
    </row>
    <row r="42" spans="2:18" s="17" customFormat="1" ht="21" customHeight="1">
      <c r="B42" s="784" t="s">
        <v>594</v>
      </c>
      <c r="C42" s="95">
        <v>859594</v>
      </c>
      <c r="D42" s="313">
        <v>819591</v>
      </c>
      <c r="E42" s="95">
        <v>818632</v>
      </c>
      <c r="F42" s="313">
        <v>838060</v>
      </c>
      <c r="G42" s="313">
        <v>830409</v>
      </c>
      <c r="H42" s="313">
        <v>754434</v>
      </c>
      <c r="I42" s="313">
        <v>766669</v>
      </c>
      <c r="J42" s="706">
        <v>797982</v>
      </c>
      <c r="K42" s="595">
        <v>723625</v>
      </c>
      <c r="L42" s="595">
        <v>706491</v>
      </c>
      <c r="M42" s="1219">
        <v>749739</v>
      </c>
      <c r="N42" s="147">
        <v>821508</v>
      </c>
      <c r="O42" s="147">
        <v>715929</v>
      </c>
      <c r="P42" s="596">
        <v>742566</v>
      </c>
      <c r="Q42" s="707">
        <v>886748</v>
      </c>
      <c r="R42" s="606">
        <v>931137</v>
      </c>
    </row>
    <row r="43" spans="2:18" s="17" customFormat="1" ht="21" customHeight="1">
      <c r="B43" s="226" t="s">
        <v>136</v>
      </c>
      <c r="C43" s="82">
        <v>14841</v>
      </c>
      <c r="D43" s="312">
        <v>13050</v>
      </c>
      <c r="E43" s="82">
        <v>9816</v>
      </c>
      <c r="F43" s="312">
        <v>10463</v>
      </c>
      <c r="G43" s="312">
        <v>9545</v>
      </c>
      <c r="H43" s="312">
        <v>9696</v>
      </c>
      <c r="I43" s="312">
        <v>3709</v>
      </c>
      <c r="J43" s="707">
        <v>4759</v>
      </c>
      <c r="K43" s="147">
        <v>12563</v>
      </c>
      <c r="L43" s="147">
        <v>9738</v>
      </c>
      <c r="M43" s="1220">
        <v>6136</v>
      </c>
      <c r="N43" s="147">
        <v>8203</v>
      </c>
      <c r="O43" s="147">
        <v>9234</v>
      </c>
      <c r="P43" s="596">
        <v>9671</v>
      </c>
      <c r="Q43" s="707">
        <v>12606</v>
      </c>
      <c r="R43" s="606">
        <v>15386</v>
      </c>
    </row>
    <row r="44" spans="2:18" s="14" customFormat="1" ht="19.5" customHeight="1">
      <c r="B44" s="226" t="s">
        <v>125</v>
      </c>
      <c r="C44" s="82">
        <v>5209</v>
      </c>
      <c r="D44" s="312">
        <v>3042</v>
      </c>
      <c r="E44" s="82">
        <v>1884</v>
      </c>
      <c r="F44" s="312">
        <v>1721</v>
      </c>
      <c r="G44" s="312">
        <v>2942</v>
      </c>
      <c r="H44" s="312">
        <v>5001</v>
      </c>
      <c r="I44" s="312">
        <v>4004</v>
      </c>
      <c r="J44" s="707">
        <v>2634</v>
      </c>
      <c r="K44" s="147">
        <v>2693</v>
      </c>
      <c r="L44" s="147">
        <v>763</v>
      </c>
      <c r="M44" s="1220">
        <v>656</v>
      </c>
      <c r="N44" s="147">
        <v>117</v>
      </c>
      <c r="O44" s="147">
        <v>38</v>
      </c>
      <c r="P44" s="596">
        <v>555</v>
      </c>
      <c r="Q44" s="707">
        <v>2828</v>
      </c>
      <c r="R44" s="606">
        <v>2050</v>
      </c>
    </row>
    <row r="45" spans="2:18" s="17" customFormat="1" ht="21" customHeight="1">
      <c r="B45" s="226" t="s">
        <v>142</v>
      </c>
      <c r="C45" s="82">
        <v>14311</v>
      </c>
      <c r="D45" s="312">
        <v>15674</v>
      </c>
      <c r="E45" s="82">
        <v>16158</v>
      </c>
      <c r="F45" s="312">
        <v>16917</v>
      </c>
      <c r="G45" s="312">
        <v>17943</v>
      </c>
      <c r="H45" s="312">
        <v>18727</v>
      </c>
      <c r="I45" s="312">
        <v>21381</v>
      </c>
      <c r="J45" s="707">
        <v>22016</v>
      </c>
      <c r="K45" s="147">
        <v>22139</v>
      </c>
      <c r="L45" s="147">
        <v>22077</v>
      </c>
      <c r="M45" s="1220">
        <v>21896</v>
      </c>
      <c r="N45" s="147">
        <v>23930</v>
      </c>
      <c r="O45" s="147">
        <v>22713</v>
      </c>
      <c r="P45" s="596">
        <v>24114</v>
      </c>
      <c r="Q45" s="707">
        <v>23279</v>
      </c>
      <c r="R45" s="606">
        <v>24580</v>
      </c>
    </row>
    <row r="46" spans="2:18" s="14" customFormat="1" ht="18.75" customHeight="1">
      <c r="B46" s="226" t="s">
        <v>138</v>
      </c>
      <c r="C46" s="82">
        <v>12162</v>
      </c>
      <c r="D46" s="312">
        <v>14378</v>
      </c>
      <c r="E46" s="82">
        <v>18892</v>
      </c>
      <c r="F46" s="312">
        <v>20798</v>
      </c>
      <c r="G46" s="312">
        <v>25098</v>
      </c>
      <c r="H46" s="312">
        <v>18949</v>
      </c>
      <c r="I46" s="312">
        <v>20792</v>
      </c>
      <c r="J46" s="707">
        <v>21000</v>
      </c>
      <c r="K46" s="147">
        <v>36292</v>
      </c>
      <c r="L46" s="147">
        <v>31102</v>
      </c>
      <c r="M46" s="1220">
        <v>41725</v>
      </c>
      <c r="N46" s="147">
        <v>47951</v>
      </c>
      <c r="O46" s="147">
        <v>48962</v>
      </c>
      <c r="P46" s="596">
        <v>44599</v>
      </c>
      <c r="Q46" s="707">
        <v>39082</v>
      </c>
      <c r="R46" s="606">
        <v>45757</v>
      </c>
    </row>
    <row r="47" spans="2:18" s="14" customFormat="1" ht="18.75" customHeight="1">
      <c r="B47" s="332" t="s">
        <v>205</v>
      </c>
      <c r="C47" s="333">
        <v>6533</v>
      </c>
      <c r="D47" s="334">
        <v>10619</v>
      </c>
      <c r="E47" s="333">
        <v>7313</v>
      </c>
      <c r="F47" s="334">
        <v>7321</v>
      </c>
      <c r="G47" s="334">
        <v>7591</v>
      </c>
      <c r="H47" s="334">
        <v>7475</v>
      </c>
      <c r="I47" s="334">
        <v>6490</v>
      </c>
      <c r="J47" s="707">
        <v>9968</v>
      </c>
      <c r="K47" s="147">
        <v>11235</v>
      </c>
      <c r="L47" s="147">
        <v>8943</v>
      </c>
      <c r="M47" s="1220">
        <v>9636</v>
      </c>
      <c r="N47" s="147">
        <v>8891</v>
      </c>
      <c r="O47" s="147">
        <v>15421</v>
      </c>
      <c r="P47" s="596">
        <v>12445</v>
      </c>
      <c r="Q47" s="707">
        <v>8709</v>
      </c>
      <c r="R47" s="606">
        <v>23640</v>
      </c>
    </row>
    <row r="48" spans="2:18" s="17" customFormat="1" ht="21" customHeight="1">
      <c r="B48" s="226" t="s">
        <v>143</v>
      </c>
      <c r="C48" s="82">
        <v>18969</v>
      </c>
      <c r="D48" s="312">
        <v>19834</v>
      </c>
      <c r="E48" s="82">
        <v>17127</v>
      </c>
      <c r="F48" s="312">
        <v>20143</v>
      </c>
      <c r="G48" s="312">
        <v>32631</v>
      </c>
      <c r="H48" s="312">
        <v>18891</v>
      </c>
      <c r="I48" s="312">
        <v>19698</v>
      </c>
      <c r="J48" s="667">
        <v>20946</v>
      </c>
      <c r="K48" s="790">
        <v>19802</v>
      </c>
      <c r="L48" s="790">
        <v>11247</v>
      </c>
      <c r="M48" s="1227">
        <v>20470</v>
      </c>
      <c r="N48" s="790">
        <v>31734</v>
      </c>
      <c r="O48" s="790">
        <v>26042</v>
      </c>
      <c r="P48" s="1288">
        <v>38093</v>
      </c>
      <c r="Q48" s="667">
        <v>37954</v>
      </c>
      <c r="R48" s="1556">
        <v>43374</v>
      </c>
    </row>
    <row r="49" spans="1:18" s="17" customFormat="1" ht="21" customHeight="1">
      <c r="B49" s="62" t="s">
        <v>206</v>
      </c>
      <c r="C49" s="93">
        <v>931622</v>
      </c>
      <c r="D49" s="310">
        <v>896193</v>
      </c>
      <c r="E49" s="93">
        <v>889824</v>
      </c>
      <c r="F49" s="310">
        <v>915426</v>
      </c>
      <c r="G49" s="310">
        <v>926163</v>
      </c>
      <c r="H49" s="310">
        <v>833176</v>
      </c>
      <c r="I49" s="310">
        <v>842747</v>
      </c>
      <c r="J49" s="708">
        <v>879308</v>
      </c>
      <c r="K49" s="589">
        <v>828353</v>
      </c>
      <c r="L49" s="589">
        <v>854030</v>
      </c>
      <c r="M49" s="1221">
        <v>910722</v>
      </c>
      <c r="N49" s="589">
        <v>1000174</v>
      </c>
      <c r="O49" s="589">
        <v>892445</v>
      </c>
      <c r="P49" s="1285">
        <v>957795</v>
      </c>
      <c r="Q49" s="708">
        <v>1094057</v>
      </c>
      <c r="R49" s="1554">
        <v>1165926</v>
      </c>
    </row>
    <row r="50" spans="1:18" s="17" customFormat="1" ht="21" customHeight="1" thickBot="1">
      <c r="B50" s="63" t="s">
        <v>38</v>
      </c>
      <c r="C50" s="98">
        <v>1796922</v>
      </c>
      <c r="D50" s="316">
        <v>1835511</v>
      </c>
      <c r="E50" s="98">
        <v>1738751</v>
      </c>
      <c r="F50" s="316">
        <v>1727277</v>
      </c>
      <c r="G50" s="316">
        <v>1706702</v>
      </c>
      <c r="H50" s="316">
        <v>1506953</v>
      </c>
      <c r="I50" s="316">
        <v>1560495</v>
      </c>
      <c r="J50" s="710">
        <v>1725227</v>
      </c>
      <c r="K50" s="600">
        <v>1635451</v>
      </c>
      <c r="L50" s="600">
        <v>1608387</v>
      </c>
      <c r="M50" s="1223">
        <v>1645476</v>
      </c>
      <c r="N50" s="600">
        <v>1897802</v>
      </c>
      <c r="O50" s="600">
        <v>1784266</v>
      </c>
      <c r="P50" s="1286">
        <v>1931245</v>
      </c>
      <c r="Q50" s="710">
        <v>2079636</v>
      </c>
      <c r="R50" s="1555">
        <v>2225508</v>
      </c>
    </row>
    <row r="51" spans="1:18" s="17" customFormat="1" ht="21" customHeight="1" thickTop="1">
      <c r="B51" s="61" t="s">
        <v>144</v>
      </c>
      <c r="C51" s="99"/>
      <c r="D51" s="317"/>
      <c r="E51" s="99"/>
      <c r="F51" s="317"/>
      <c r="G51" s="317"/>
      <c r="H51" s="317"/>
      <c r="I51" s="317"/>
      <c r="J51" s="712"/>
      <c r="K51" s="603"/>
      <c r="L51" s="815"/>
      <c r="M51" s="1225"/>
      <c r="N51" s="603"/>
      <c r="O51" s="603"/>
      <c r="P51" s="1287"/>
      <c r="Q51" s="712"/>
      <c r="R51" s="1374"/>
    </row>
    <row r="52" spans="1:18" s="14" customFormat="1" ht="18.75" customHeight="1">
      <c r="B52" s="229" t="s">
        <v>207</v>
      </c>
      <c r="C52" s="95">
        <v>160339</v>
      </c>
      <c r="D52" s="313">
        <v>160339</v>
      </c>
      <c r="E52" s="95">
        <v>160339</v>
      </c>
      <c r="F52" s="313">
        <v>160339</v>
      </c>
      <c r="G52" s="313">
        <v>160339</v>
      </c>
      <c r="H52" s="313">
        <v>160339</v>
      </c>
      <c r="I52" s="313">
        <v>160339</v>
      </c>
      <c r="J52" s="706">
        <v>160339</v>
      </c>
      <c r="K52" s="595">
        <v>160339</v>
      </c>
      <c r="L52" s="595">
        <v>160339</v>
      </c>
      <c r="M52" s="1219">
        <v>160339</v>
      </c>
      <c r="N52" s="595">
        <v>160339</v>
      </c>
      <c r="O52" s="595">
        <v>160339</v>
      </c>
      <c r="P52" s="1283">
        <v>160339</v>
      </c>
      <c r="Q52" s="706">
        <v>160339</v>
      </c>
      <c r="R52" s="1553">
        <v>160339</v>
      </c>
    </row>
    <row r="53" spans="1:18" s="14" customFormat="1" ht="18.75" customHeight="1">
      <c r="B53" s="226" t="s">
        <v>145</v>
      </c>
      <c r="C53" s="82">
        <v>146520</v>
      </c>
      <c r="D53" s="312">
        <v>146518</v>
      </c>
      <c r="E53" s="82">
        <v>146518</v>
      </c>
      <c r="F53" s="312">
        <v>146515</v>
      </c>
      <c r="G53" s="312">
        <v>146515</v>
      </c>
      <c r="H53" s="312">
        <v>146514</v>
      </c>
      <c r="I53" s="312">
        <v>146513</v>
      </c>
      <c r="J53" s="707">
        <v>146512</v>
      </c>
      <c r="K53" s="147">
        <v>146645</v>
      </c>
      <c r="L53" s="147">
        <v>146756</v>
      </c>
      <c r="M53" s="1220">
        <v>146814</v>
      </c>
      <c r="N53" s="147">
        <v>147027</v>
      </c>
      <c r="O53" s="147">
        <v>147601</v>
      </c>
      <c r="P53" s="596">
        <v>96448</v>
      </c>
      <c r="Q53" s="707">
        <v>96782</v>
      </c>
      <c r="R53" s="606">
        <v>46786</v>
      </c>
    </row>
    <row r="54" spans="1:18" s="14" customFormat="1" ht="18.75" customHeight="1">
      <c r="B54" s="226" t="s">
        <v>146</v>
      </c>
      <c r="C54" s="82">
        <v>-138</v>
      </c>
      <c r="D54" s="312">
        <v>-147</v>
      </c>
      <c r="E54" s="82">
        <v>-148</v>
      </c>
      <c r="F54" s="312">
        <v>-157</v>
      </c>
      <c r="G54" s="312">
        <v>-159</v>
      </c>
      <c r="H54" s="312">
        <v>-161</v>
      </c>
      <c r="I54" s="312">
        <v>-170</v>
      </c>
      <c r="J54" s="312">
        <v>-174</v>
      </c>
      <c r="K54" s="82">
        <v>-865</v>
      </c>
      <c r="L54" s="82">
        <v>-10901</v>
      </c>
      <c r="M54" s="1093">
        <v>-15854</v>
      </c>
      <c r="N54" s="1232">
        <v>-31015</v>
      </c>
      <c r="O54" s="1232">
        <v>-31058</v>
      </c>
      <c r="P54" s="1289">
        <v>-21915</v>
      </c>
      <c r="Q54" s="1413">
        <v>-45701</v>
      </c>
      <c r="R54" s="1557">
        <v>-5217</v>
      </c>
    </row>
    <row r="55" spans="1:18" s="14" customFormat="1" ht="18.75" customHeight="1">
      <c r="B55" s="226" t="s">
        <v>147</v>
      </c>
      <c r="C55" s="82">
        <v>40885</v>
      </c>
      <c r="D55" s="312">
        <v>23580</v>
      </c>
      <c r="E55" s="82">
        <v>62826</v>
      </c>
      <c r="F55" s="312">
        <v>119617</v>
      </c>
      <c r="G55" s="312">
        <v>194557</v>
      </c>
      <c r="H55" s="312">
        <v>132415</v>
      </c>
      <c r="I55" s="312">
        <v>132682</v>
      </c>
      <c r="J55" s="706">
        <v>124348</v>
      </c>
      <c r="K55" s="595">
        <v>107576</v>
      </c>
      <c r="L55" s="595">
        <v>49777</v>
      </c>
      <c r="M55" s="1219">
        <v>77772</v>
      </c>
      <c r="N55" s="595">
        <v>136747</v>
      </c>
      <c r="O55" s="595">
        <v>138638</v>
      </c>
      <c r="P55" s="1283">
        <v>199190</v>
      </c>
      <c r="Q55" s="706">
        <v>190096</v>
      </c>
      <c r="R55" s="1553">
        <v>189128</v>
      </c>
    </row>
    <row r="56" spans="1:18" s="14" customFormat="1" ht="18.75" customHeight="1">
      <c r="B56" s="332" t="s">
        <v>148</v>
      </c>
      <c r="C56" s="333">
        <v>-1320</v>
      </c>
      <c r="D56" s="334">
        <v>-327</v>
      </c>
      <c r="E56" s="333">
        <v>13053</v>
      </c>
      <c r="F56" s="334">
        <v>33538</v>
      </c>
      <c r="G56" s="334">
        <v>49731</v>
      </c>
      <c r="H56" s="334">
        <v>81245</v>
      </c>
      <c r="I56" s="334">
        <v>111149</v>
      </c>
      <c r="J56" s="713">
        <v>155437</v>
      </c>
      <c r="K56" s="791">
        <v>204600</v>
      </c>
      <c r="L56" s="791">
        <v>233151</v>
      </c>
      <c r="M56" s="1228">
        <v>250039</v>
      </c>
      <c r="N56" s="791">
        <v>314913</v>
      </c>
      <c r="O56" s="791">
        <v>422193</v>
      </c>
      <c r="P56" s="1290">
        <v>490013</v>
      </c>
      <c r="Q56" s="713">
        <v>567439</v>
      </c>
      <c r="R56" s="1558">
        <v>589408</v>
      </c>
    </row>
    <row r="57" spans="1:18" s="14" customFormat="1" ht="18.75" customHeight="1">
      <c r="B57" s="659" t="s">
        <v>472</v>
      </c>
      <c r="C57" s="660">
        <v>346285</v>
      </c>
      <c r="D57" s="661">
        <v>329962</v>
      </c>
      <c r="E57" s="660">
        <v>382589</v>
      </c>
      <c r="F57" s="661">
        <v>459853</v>
      </c>
      <c r="G57" s="661">
        <v>550983</v>
      </c>
      <c r="H57" s="661">
        <v>520353</v>
      </c>
      <c r="I57" s="661">
        <v>550513</v>
      </c>
      <c r="J57" s="714">
        <v>586464</v>
      </c>
      <c r="K57" s="792">
        <v>618295</v>
      </c>
      <c r="L57" s="792">
        <v>579123</v>
      </c>
      <c r="M57" s="1229">
        <v>619111</v>
      </c>
      <c r="N57" s="792">
        <v>728012</v>
      </c>
      <c r="O57" s="792">
        <v>837713</v>
      </c>
      <c r="P57" s="1291">
        <v>924076</v>
      </c>
      <c r="Q57" s="714">
        <v>968956</v>
      </c>
      <c r="R57" s="1559">
        <v>980445</v>
      </c>
    </row>
    <row r="58" spans="1:18" s="14" customFormat="1" ht="18.75" customHeight="1">
      <c r="B58" s="659" t="s">
        <v>149</v>
      </c>
      <c r="C58" s="660">
        <v>26937</v>
      </c>
      <c r="D58" s="661">
        <v>25218</v>
      </c>
      <c r="E58" s="660">
        <v>28709</v>
      </c>
      <c r="F58" s="661">
        <v>33105</v>
      </c>
      <c r="G58" s="661">
        <v>39672</v>
      </c>
      <c r="H58" s="661">
        <v>29363</v>
      </c>
      <c r="I58" s="661">
        <v>27457</v>
      </c>
      <c r="J58" s="715">
        <v>38659</v>
      </c>
      <c r="K58" s="793">
        <v>43312</v>
      </c>
      <c r="L58" s="793">
        <v>42774</v>
      </c>
      <c r="M58" s="1230">
        <v>35527</v>
      </c>
      <c r="N58" s="793">
        <v>35866</v>
      </c>
      <c r="O58" s="793">
        <v>38863</v>
      </c>
      <c r="P58" s="1292">
        <v>31550</v>
      </c>
      <c r="Q58" s="715">
        <v>38659</v>
      </c>
      <c r="R58" s="1560">
        <v>43441</v>
      </c>
    </row>
    <row r="59" spans="1:18" s="17" customFormat="1" ht="21" customHeight="1">
      <c r="B59" s="62" t="s">
        <v>150</v>
      </c>
      <c r="C59" s="93">
        <v>373223</v>
      </c>
      <c r="D59" s="310">
        <v>355180</v>
      </c>
      <c r="E59" s="93">
        <v>411298</v>
      </c>
      <c r="F59" s="310">
        <v>492959</v>
      </c>
      <c r="G59" s="310">
        <v>590656</v>
      </c>
      <c r="H59" s="310">
        <v>549716</v>
      </c>
      <c r="I59" s="310">
        <v>577970</v>
      </c>
      <c r="J59" s="708">
        <v>625124</v>
      </c>
      <c r="K59" s="589">
        <v>661607</v>
      </c>
      <c r="L59" s="589">
        <v>621898</v>
      </c>
      <c r="M59" s="1221">
        <v>654639</v>
      </c>
      <c r="N59" s="589">
        <v>763878</v>
      </c>
      <c r="O59" s="589">
        <v>876576</v>
      </c>
      <c r="P59" s="1285">
        <v>955627</v>
      </c>
      <c r="Q59" s="708">
        <v>1007616</v>
      </c>
      <c r="R59" s="1554">
        <v>1023887</v>
      </c>
    </row>
    <row r="60" spans="1:18" s="17" customFormat="1" ht="20.25" customHeight="1" thickBot="1">
      <c r="B60" s="63" t="s">
        <v>208</v>
      </c>
      <c r="C60" s="98">
        <v>2170145</v>
      </c>
      <c r="D60" s="316">
        <v>2190692</v>
      </c>
      <c r="E60" s="98">
        <v>2150050</v>
      </c>
      <c r="F60" s="316">
        <v>2220236</v>
      </c>
      <c r="G60" s="316">
        <v>2297358</v>
      </c>
      <c r="H60" s="316">
        <v>2056670</v>
      </c>
      <c r="I60" s="316">
        <v>2138466</v>
      </c>
      <c r="J60" s="710">
        <v>2350351</v>
      </c>
      <c r="K60" s="600">
        <v>2297059</v>
      </c>
      <c r="L60" s="600">
        <v>2230285</v>
      </c>
      <c r="M60" s="1223">
        <v>2300115</v>
      </c>
      <c r="N60" s="600">
        <v>2661680</v>
      </c>
      <c r="O60" s="600">
        <v>2660843</v>
      </c>
      <c r="P60" s="1286">
        <v>2886873</v>
      </c>
      <c r="Q60" s="710">
        <v>3087252</v>
      </c>
      <c r="R60" s="1555">
        <v>3249395</v>
      </c>
    </row>
    <row r="61" spans="1:18" ht="15" customHeight="1" thickTop="1">
      <c r="B61" s="1615" t="s">
        <v>622</v>
      </c>
      <c r="C61" s="1615"/>
      <c r="D61" s="1615"/>
      <c r="E61" s="1615"/>
      <c r="F61" s="1615"/>
      <c r="G61" s="1615"/>
      <c r="H61" s="1615"/>
      <c r="I61" s="1615"/>
      <c r="J61" s="1615"/>
      <c r="K61" s="1615"/>
      <c r="L61" s="1615"/>
      <c r="M61" s="1615"/>
      <c r="N61" s="1615"/>
      <c r="O61" s="1615"/>
      <c r="P61" s="1217"/>
      <c r="Q61" s="1217"/>
    </row>
    <row r="62" spans="1:18" s="87" customFormat="1" ht="14.25" customHeight="1">
      <c r="A62" s="20"/>
      <c r="B62" s="1084"/>
      <c r="C62" s="1084"/>
      <c r="D62" s="1084"/>
      <c r="E62" s="1084"/>
      <c r="F62" s="1084"/>
      <c r="G62" s="1084"/>
      <c r="H62" s="1084"/>
      <c r="I62" s="1084"/>
      <c r="J62" s="1084"/>
      <c r="K62" s="1084"/>
      <c r="L62" s="20"/>
      <c r="M62" s="20"/>
      <c r="N62" s="20"/>
      <c r="O62" s="20"/>
      <c r="P62" s="20"/>
      <c r="Q62" s="20"/>
      <c r="R62" s="1561"/>
    </row>
    <row r="63" spans="1:18" ht="14.25" customHeight="1">
      <c r="B63" s="1084"/>
      <c r="C63" s="1084"/>
      <c r="D63" s="1084"/>
      <c r="E63" s="1084"/>
      <c r="F63" s="1084"/>
      <c r="G63" s="1084"/>
      <c r="H63" s="1084"/>
      <c r="I63" s="1084"/>
      <c r="J63" s="1084"/>
      <c r="K63" s="1084"/>
    </row>
    <row r="64" spans="1:18" ht="14.25" customHeight="1">
      <c r="B64" s="1084"/>
      <c r="C64" s="1084"/>
      <c r="D64" s="1084"/>
      <c r="E64" s="1084"/>
      <c r="F64" s="1084"/>
      <c r="G64" s="1084"/>
      <c r="H64" s="1084"/>
      <c r="I64" s="1084"/>
      <c r="J64" s="1084"/>
      <c r="K64" s="1084"/>
    </row>
    <row r="65" spans="2:11" ht="14.25" customHeight="1">
      <c r="B65" s="1084"/>
      <c r="C65" s="1084"/>
      <c r="D65" s="1084"/>
      <c r="E65" s="1084"/>
      <c r="F65" s="1084"/>
      <c r="G65" s="1084"/>
      <c r="H65" s="1084"/>
      <c r="I65" s="1084"/>
      <c r="J65" s="1084"/>
      <c r="K65" s="1084"/>
    </row>
  </sheetData>
  <mergeCells count="1">
    <mergeCell ref="B61:O61"/>
  </mergeCells>
  <phoneticPr fontId="2"/>
  <printOptions horizontalCentered="1"/>
  <pageMargins left="0.54" right="0.79" top="0.69" bottom="0.43" header="0.27559055118110237" footer="0.34"/>
  <pageSetup paperSize="8" scale="49" orientation="landscape"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73"/>
  <sheetViews>
    <sheetView showGridLines="0" view="pageBreakPreview" zoomScale="70" zoomScaleNormal="70" zoomScaleSheetLayoutView="70" workbookViewId="0"/>
  </sheetViews>
  <sheetFormatPr defaultColWidth="9" defaultRowHeight="18"/>
  <cols>
    <col min="1" max="1" width="3.625" style="23" customWidth="1"/>
    <col min="2" max="2" width="2.625" style="23" customWidth="1"/>
    <col min="3" max="3" width="70.625" style="23" customWidth="1"/>
    <col min="4" max="4" width="16.625" style="31" customWidth="1"/>
    <col min="5" max="5" width="16.625" style="629" customWidth="1"/>
    <col min="6" max="7" width="16.625" style="31" customWidth="1"/>
    <col min="8" max="8" width="16.625" style="629" customWidth="1"/>
    <col min="9" max="13" width="16.625" style="31" customWidth="1"/>
    <col min="14" max="16384" width="9" style="23"/>
  </cols>
  <sheetData>
    <row r="1" spans="1:13" ht="22.5" customHeight="1">
      <c r="A1" s="32" t="s">
        <v>409</v>
      </c>
      <c r="B1" s="32"/>
      <c r="E1" s="90"/>
      <c r="H1" s="90"/>
      <c r="J1" s="88"/>
      <c r="K1" s="88"/>
      <c r="L1" s="88"/>
      <c r="M1" s="88" t="s">
        <v>241</v>
      </c>
    </row>
    <row r="2" spans="1:13" ht="7.5" customHeight="1">
      <c r="B2" s="24"/>
      <c r="E2" s="88"/>
      <c r="H2" s="88"/>
    </row>
    <row r="3" spans="1:13" s="25" customFormat="1" ht="15.75" customHeight="1">
      <c r="B3" s="1627"/>
      <c r="C3" s="1628"/>
      <c r="D3" s="1616" t="s">
        <v>242</v>
      </c>
      <c r="E3" s="1616" t="s">
        <v>243</v>
      </c>
      <c r="F3" s="1616" t="s">
        <v>244</v>
      </c>
      <c r="G3" s="1616" t="s">
        <v>245</v>
      </c>
      <c r="H3" s="1616" t="s">
        <v>246</v>
      </c>
      <c r="I3" s="1616" t="s">
        <v>247</v>
      </c>
      <c r="J3" s="1616" t="s">
        <v>248</v>
      </c>
      <c r="K3" s="1619" t="s">
        <v>249</v>
      </c>
      <c r="L3" s="1621" t="s">
        <v>250</v>
      </c>
      <c r="M3" s="1623" t="s">
        <v>251</v>
      </c>
    </row>
    <row r="4" spans="1:13" s="25" customFormat="1" ht="21.75" customHeight="1">
      <c r="B4" s="1629"/>
      <c r="C4" s="1630"/>
      <c r="D4" s="1617"/>
      <c r="E4" s="1617"/>
      <c r="F4" s="1617"/>
      <c r="G4" s="1617"/>
      <c r="H4" s="1617"/>
      <c r="I4" s="1617"/>
      <c r="J4" s="1617"/>
      <c r="K4" s="1620"/>
      <c r="L4" s="1622"/>
      <c r="M4" s="1624"/>
    </row>
    <row r="5" spans="1:13" ht="25.5" customHeight="1">
      <c r="B5" s="65" t="s">
        <v>410</v>
      </c>
      <c r="C5" s="14"/>
      <c r="D5" s="611"/>
      <c r="E5" s="611"/>
      <c r="F5" s="611"/>
      <c r="G5" s="611"/>
      <c r="H5" s="611"/>
      <c r="I5" s="611"/>
      <c r="J5" s="611"/>
      <c r="K5" s="612"/>
      <c r="L5" s="319"/>
      <c r="M5" s="251"/>
    </row>
    <row r="6" spans="1:13" ht="24" customHeight="1">
      <c r="B6" s="44"/>
      <c r="C6" s="66" t="s">
        <v>411</v>
      </c>
      <c r="D6" s="582">
        <v>-42101</v>
      </c>
      <c r="E6" s="582">
        <v>-380079</v>
      </c>
      <c r="F6" s="582">
        <v>69414</v>
      </c>
      <c r="G6" s="582">
        <v>88085</v>
      </c>
      <c r="H6" s="582">
        <v>88344</v>
      </c>
      <c r="I6" s="582">
        <v>37070</v>
      </c>
      <c r="J6" s="582">
        <v>18894</v>
      </c>
      <c r="K6" s="583">
        <v>39312</v>
      </c>
      <c r="L6" s="307">
        <v>61454</v>
      </c>
      <c r="M6" s="213">
        <v>31719</v>
      </c>
    </row>
    <row r="7" spans="1:13" ht="24" customHeight="1">
      <c r="B7" s="44"/>
      <c r="C7" s="67" t="s">
        <v>412</v>
      </c>
      <c r="D7" s="92">
        <v>33557</v>
      </c>
      <c r="E7" s="92">
        <v>24784</v>
      </c>
      <c r="F7" s="92">
        <v>25958</v>
      </c>
      <c r="G7" s="92">
        <v>23928</v>
      </c>
      <c r="H7" s="92">
        <v>28844</v>
      </c>
      <c r="I7" s="92">
        <v>26698</v>
      </c>
      <c r="J7" s="92">
        <v>23196</v>
      </c>
      <c r="K7" s="585">
        <v>24096</v>
      </c>
      <c r="L7" s="308">
        <v>33289</v>
      </c>
      <c r="M7" s="214">
        <v>30944</v>
      </c>
    </row>
    <row r="8" spans="1:13" ht="24" customHeight="1">
      <c r="B8" s="44"/>
      <c r="C8" s="69" t="s">
        <v>309</v>
      </c>
      <c r="D8" s="92" t="s">
        <v>261</v>
      </c>
      <c r="E8" s="92" t="s">
        <v>261</v>
      </c>
      <c r="F8" s="92">
        <v>2022</v>
      </c>
      <c r="G8" s="92">
        <v>3393</v>
      </c>
      <c r="H8" s="92">
        <v>6994</v>
      </c>
      <c r="I8" s="92">
        <v>12151</v>
      </c>
      <c r="J8" s="92">
        <v>9402</v>
      </c>
      <c r="K8" s="585">
        <v>9687</v>
      </c>
      <c r="L8" s="308">
        <v>6101</v>
      </c>
      <c r="M8" s="214">
        <v>11893</v>
      </c>
    </row>
    <row r="9" spans="1:13" ht="24" customHeight="1">
      <c r="B9" s="44"/>
      <c r="C9" s="69" t="s">
        <v>413</v>
      </c>
      <c r="D9" s="92">
        <v>8998</v>
      </c>
      <c r="E9" s="92">
        <v>13415</v>
      </c>
      <c r="F9" s="92">
        <v>950</v>
      </c>
      <c r="G9" s="92">
        <v>3957</v>
      </c>
      <c r="H9" s="92">
        <v>6085</v>
      </c>
      <c r="I9" s="92">
        <v>15132</v>
      </c>
      <c r="J9" s="92">
        <v>16543</v>
      </c>
      <c r="K9" s="585">
        <v>801</v>
      </c>
      <c r="L9" s="308">
        <v>2640</v>
      </c>
      <c r="M9" s="214">
        <v>1530</v>
      </c>
    </row>
    <row r="10" spans="1:13" ht="24" customHeight="1">
      <c r="B10" s="44"/>
      <c r="C10" s="69" t="s">
        <v>414</v>
      </c>
      <c r="D10" s="92" t="s">
        <v>261</v>
      </c>
      <c r="E10" s="92" t="s">
        <v>261</v>
      </c>
      <c r="F10" s="92" t="s">
        <v>261</v>
      </c>
      <c r="G10" s="584">
        <v>4016</v>
      </c>
      <c r="H10" s="584">
        <v>3564</v>
      </c>
      <c r="I10" s="584">
        <v>5119</v>
      </c>
      <c r="J10" s="584">
        <v>4443</v>
      </c>
      <c r="K10" s="613">
        <v>4548</v>
      </c>
      <c r="L10" s="614">
        <v>4998</v>
      </c>
      <c r="M10" s="615">
        <v>4774</v>
      </c>
    </row>
    <row r="11" spans="1:13" ht="24" customHeight="1">
      <c r="B11" s="44"/>
      <c r="C11" s="67" t="s">
        <v>415</v>
      </c>
      <c r="D11" s="92">
        <v>23570</v>
      </c>
      <c r="E11" s="92">
        <v>64121</v>
      </c>
      <c r="F11" s="92">
        <v>-110810</v>
      </c>
      <c r="G11" s="92">
        <v>-6148</v>
      </c>
      <c r="H11" s="92">
        <v>-41067</v>
      </c>
      <c r="I11" s="92">
        <v>-16127</v>
      </c>
      <c r="J11" s="92">
        <v>-3977</v>
      </c>
      <c r="K11" s="585">
        <v>1619</v>
      </c>
      <c r="L11" s="308">
        <v>-15162</v>
      </c>
      <c r="M11" s="214">
        <v>-3590</v>
      </c>
    </row>
    <row r="12" spans="1:13" ht="24" customHeight="1">
      <c r="B12" s="44"/>
      <c r="C12" s="67" t="s">
        <v>416</v>
      </c>
      <c r="D12" s="92" t="s">
        <v>261</v>
      </c>
      <c r="E12" s="92">
        <v>-7843</v>
      </c>
      <c r="F12" s="92">
        <v>-3630</v>
      </c>
      <c r="G12" s="92">
        <v>-3015</v>
      </c>
      <c r="H12" s="92">
        <v>-2926</v>
      </c>
      <c r="I12" s="92">
        <v>-2088</v>
      </c>
      <c r="J12" s="92">
        <v>-3296</v>
      </c>
      <c r="K12" s="613">
        <v>901</v>
      </c>
      <c r="L12" s="614">
        <v>1130</v>
      </c>
      <c r="M12" s="615">
        <v>1744</v>
      </c>
    </row>
    <row r="13" spans="1:13" ht="24" customHeight="1">
      <c r="B13" s="44"/>
      <c r="C13" s="67" t="s">
        <v>417</v>
      </c>
      <c r="D13" s="92">
        <v>-29116</v>
      </c>
      <c r="E13" s="92">
        <v>-22084</v>
      </c>
      <c r="F13" s="92">
        <v>-20030</v>
      </c>
      <c r="G13" s="92">
        <v>-21048</v>
      </c>
      <c r="H13" s="92">
        <v>-18719</v>
      </c>
      <c r="I13" s="92">
        <v>-17947</v>
      </c>
      <c r="J13" s="92">
        <v>-9672</v>
      </c>
      <c r="K13" s="585">
        <v>-8390</v>
      </c>
      <c r="L13" s="308">
        <v>-10972</v>
      </c>
      <c r="M13" s="214">
        <v>-7512</v>
      </c>
    </row>
    <row r="14" spans="1:13" ht="24" customHeight="1">
      <c r="B14" s="44"/>
      <c r="C14" s="69" t="s">
        <v>418</v>
      </c>
      <c r="D14" s="92">
        <v>55675</v>
      </c>
      <c r="E14" s="92">
        <v>48754</v>
      </c>
      <c r="F14" s="92">
        <v>40143</v>
      </c>
      <c r="G14" s="92">
        <v>38421</v>
      </c>
      <c r="H14" s="92">
        <v>33284</v>
      </c>
      <c r="I14" s="92">
        <v>29452</v>
      </c>
      <c r="J14" s="92">
        <v>25987</v>
      </c>
      <c r="K14" s="585">
        <v>23936</v>
      </c>
      <c r="L14" s="308">
        <v>24217</v>
      </c>
      <c r="M14" s="214">
        <v>21026</v>
      </c>
    </row>
    <row r="15" spans="1:13" ht="24" customHeight="1">
      <c r="B15" s="44"/>
      <c r="C15" s="69" t="s">
        <v>419</v>
      </c>
      <c r="D15" s="92" t="s">
        <v>261</v>
      </c>
      <c r="E15" s="92">
        <v>-322</v>
      </c>
      <c r="F15" s="92">
        <v>320</v>
      </c>
      <c r="G15" s="584">
        <v>3</v>
      </c>
      <c r="H15" s="584">
        <v>5053</v>
      </c>
      <c r="I15" s="584">
        <v>5294</v>
      </c>
      <c r="J15" s="92">
        <v>-1832</v>
      </c>
      <c r="K15" s="613">
        <v>3907</v>
      </c>
      <c r="L15" s="614">
        <v>445</v>
      </c>
      <c r="M15" s="214">
        <v>-9447</v>
      </c>
    </row>
    <row r="16" spans="1:13" ht="24" customHeight="1">
      <c r="B16" s="44"/>
      <c r="C16" s="69" t="s">
        <v>420</v>
      </c>
      <c r="D16" s="92">
        <v>-5929</v>
      </c>
      <c r="E16" s="92">
        <v>-10741</v>
      </c>
      <c r="F16" s="92">
        <v>-19149</v>
      </c>
      <c r="G16" s="92">
        <v>-23752</v>
      </c>
      <c r="H16" s="92">
        <v>-28911</v>
      </c>
      <c r="I16" s="92">
        <v>-2455</v>
      </c>
      <c r="J16" s="92">
        <v>-9179</v>
      </c>
      <c r="K16" s="585">
        <v>-19297</v>
      </c>
      <c r="L16" s="308">
        <v>-12566</v>
      </c>
      <c r="M16" s="214">
        <v>-15588</v>
      </c>
    </row>
    <row r="17" spans="2:13" ht="24" customHeight="1">
      <c r="B17" s="44"/>
      <c r="C17" s="67" t="s">
        <v>421</v>
      </c>
      <c r="D17" s="92">
        <v>-21945</v>
      </c>
      <c r="E17" s="92">
        <v>360</v>
      </c>
      <c r="F17" s="92">
        <v>-4025</v>
      </c>
      <c r="G17" s="92">
        <v>-14787</v>
      </c>
      <c r="H17" s="92">
        <v>-9265</v>
      </c>
      <c r="I17" s="92">
        <v>-30217</v>
      </c>
      <c r="J17" s="92">
        <v>-32375</v>
      </c>
      <c r="K17" s="585">
        <v>-755</v>
      </c>
      <c r="L17" s="308">
        <v>-9286</v>
      </c>
      <c r="M17" s="214">
        <v>-10255</v>
      </c>
    </row>
    <row r="18" spans="2:13" ht="24" customHeight="1">
      <c r="B18" s="44"/>
      <c r="C18" s="616" t="s">
        <v>422</v>
      </c>
      <c r="D18" s="92">
        <v>4317</v>
      </c>
      <c r="E18" s="92">
        <v>95495</v>
      </c>
      <c r="F18" s="92">
        <v>-2238</v>
      </c>
      <c r="G18" s="92">
        <v>-9452</v>
      </c>
      <c r="H18" s="92">
        <v>285</v>
      </c>
      <c r="I18" s="92">
        <v>-6263</v>
      </c>
      <c r="J18" s="92">
        <v>-990</v>
      </c>
      <c r="K18" s="585">
        <v>-4386</v>
      </c>
      <c r="L18" s="308">
        <v>-2393</v>
      </c>
      <c r="M18" s="214">
        <v>-2632</v>
      </c>
    </row>
    <row r="19" spans="2:13" ht="24" customHeight="1">
      <c r="B19" s="44"/>
      <c r="C19" s="616" t="s">
        <v>423</v>
      </c>
      <c r="D19" s="92" t="s">
        <v>261</v>
      </c>
      <c r="E19" s="92" t="s">
        <v>261</v>
      </c>
      <c r="F19" s="92" t="s">
        <v>261</v>
      </c>
      <c r="G19" s="584" t="s">
        <v>261</v>
      </c>
      <c r="H19" s="584" t="s">
        <v>261</v>
      </c>
      <c r="I19" s="584" t="s">
        <v>261</v>
      </c>
      <c r="J19" s="584" t="s">
        <v>261</v>
      </c>
      <c r="K19" s="585">
        <v>-10307</v>
      </c>
      <c r="L19" s="308">
        <v>-194</v>
      </c>
      <c r="M19" s="615" t="s">
        <v>261</v>
      </c>
    </row>
    <row r="20" spans="2:13" ht="24" customHeight="1">
      <c r="B20" s="44"/>
      <c r="C20" s="616" t="s">
        <v>424</v>
      </c>
      <c r="D20" s="92">
        <v>101743</v>
      </c>
      <c r="E20" s="92">
        <v>7171</v>
      </c>
      <c r="F20" s="92">
        <v>26492</v>
      </c>
      <c r="G20" s="92">
        <v>-62697</v>
      </c>
      <c r="H20" s="92">
        <v>-26135</v>
      </c>
      <c r="I20" s="92">
        <v>118034</v>
      </c>
      <c r="J20" s="92">
        <v>57221</v>
      </c>
      <c r="K20" s="585">
        <v>-30328</v>
      </c>
      <c r="L20" s="308">
        <v>-19910</v>
      </c>
      <c r="M20" s="214">
        <v>35621</v>
      </c>
    </row>
    <row r="21" spans="2:13" ht="24" customHeight="1">
      <c r="B21" s="44"/>
      <c r="C21" s="67" t="s">
        <v>425</v>
      </c>
      <c r="D21" s="92">
        <v>52938</v>
      </c>
      <c r="E21" s="92">
        <v>45102</v>
      </c>
      <c r="F21" s="92">
        <v>-8492</v>
      </c>
      <c r="G21" s="92">
        <v>-99052</v>
      </c>
      <c r="H21" s="92">
        <v>-108510</v>
      </c>
      <c r="I21" s="92">
        <v>10703</v>
      </c>
      <c r="J21" s="92">
        <v>80618</v>
      </c>
      <c r="K21" s="585">
        <v>-6997</v>
      </c>
      <c r="L21" s="308">
        <v>-25494</v>
      </c>
      <c r="M21" s="214">
        <v>-13210</v>
      </c>
    </row>
    <row r="22" spans="2:13" ht="24" customHeight="1">
      <c r="B22" s="44"/>
      <c r="C22" s="67" t="s">
        <v>426</v>
      </c>
      <c r="D22" s="92">
        <v>-49161</v>
      </c>
      <c r="E22" s="92">
        <v>-15770</v>
      </c>
      <c r="F22" s="92">
        <v>-34978</v>
      </c>
      <c r="G22" s="92">
        <v>78685</v>
      </c>
      <c r="H22" s="92">
        <v>55154</v>
      </c>
      <c r="I22" s="92">
        <v>-108118</v>
      </c>
      <c r="J22" s="92">
        <v>-46575</v>
      </c>
      <c r="K22" s="585">
        <v>52368</v>
      </c>
      <c r="L22" s="308">
        <v>47570</v>
      </c>
      <c r="M22" s="214">
        <v>-21792</v>
      </c>
    </row>
    <row r="23" spans="2:13" ht="24" customHeight="1">
      <c r="B23" s="45"/>
      <c r="C23" s="68" t="s">
        <v>427</v>
      </c>
      <c r="D23" s="586">
        <v>-13649</v>
      </c>
      <c r="E23" s="586">
        <v>156538</v>
      </c>
      <c r="F23" s="586">
        <v>116555</v>
      </c>
      <c r="G23" s="586">
        <v>39759</v>
      </c>
      <c r="H23" s="586">
        <v>62223</v>
      </c>
      <c r="I23" s="586">
        <v>43779</v>
      </c>
      <c r="J23" s="586">
        <v>-2433</v>
      </c>
      <c r="K23" s="587">
        <v>8790</v>
      </c>
      <c r="L23" s="309">
        <v>27277</v>
      </c>
      <c r="M23" s="215">
        <v>17224</v>
      </c>
    </row>
    <row r="24" spans="2:13" ht="24" customHeight="1">
      <c r="B24" s="45"/>
      <c r="C24" s="231" t="s">
        <v>428</v>
      </c>
      <c r="D24" s="617">
        <v>118898</v>
      </c>
      <c r="E24" s="617">
        <v>18905</v>
      </c>
      <c r="F24" s="617">
        <v>78502</v>
      </c>
      <c r="G24" s="617">
        <v>40296</v>
      </c>
      <c r="H24" s="617">
        <v>54297</v>
      </c>
      <c r="I24" s="617">
        <v>120218</v>
      </c>
      <c r="J24" s="617">
        <v>125972</v>
      </c>
      <c r="K24" s="618">
        <v>89506</v>
      </c>
      <c r="L24" s="320">
        <v>113145</v>
      </c>
      <c r="M24" s="252">
        <v>72448</v>
      </c>
    </row>
    <row r="25" spans="2:13" ht="24" customHeight="1">
      <c r="B25" s="44"/>
      <c r="C25" s="14" t="s">
        <v>429</v>
      </c>
      <c r="D25" s="97">
        <v>39428</v>
      </c>
      <c r="E25" s="97">
        <v>22006</v>
      </c>
      <c r="F25" s="97">
        <v>21761</v>
      </c>
      <c r="G25" s="97">
        <v>22693</v>
      </c>
      <c r="H25" s="97">
        <v>34621</v>
      </c>
      <c r="I25" s="97">
        <v>30871</v>
      </c>
      <c r="J25" s="97">
        <v>18120</v>
      </c>
      <c r="K25" s="88">
        <v>13172</v>
      </c>
      <c r="L25" s="315">
        <v>18933</v>
      </c>
      <c r="M25" s="219">
        <v>18757</v>
      </c>
    </row>
    <row r="26" spans="2:13" ht="24" customHeight="1">
      <c r="B26" s="44"/>
      <c r="C26" s="67" t="s">
        <v>430</v>
      </c>
      <c r="D26" s="92">
        <v>-58914</v>
      </c>
      <c r="E26" s="92">
        <v>-49858</v>
      </c>
      <c r="F26" s="92">
        <v>-40673</v>
      </c>
      <c r="G26" s="92">
        <v>-37868</v>
      </c>
      <c r="H26" s="92">
        <v>-33408</v>
      </c>
      <c r="I26" s="92">
        <v>-29016</v>
      </c>
      <c r="J26" s="92">
        <v>-26379</v>
      </c>
      <c r="K26" s="585">
        <v>-24013</v>
      </c>
      <c r="L26" s="308">
        <v>-23883</v>
      </c>
      <c r="M26" s="214">
        <v>-21588</v>
      </c>
    </row>
    <row r="27" spans="2:13" ht="24" customHeight="1">
      <c r="B27" s="44"/>
      <c r="C27" s="67" t="s">
        <v>431</v>
      </c>
      <c r="D27" s="92" t="s">
        <v>261</v>
      </c>
      <c r="E27" s="92" t="s">
        <v>261</v>
      </c>
      <c r="F27" s="92" t="s">
        <v>261</v>
      </c>
      <c r="G27" s="584" t="s">
        <v>261</v>
      </c>
      <c r="H27" s="584" t="s">
        <v>261</v>
      </c>
      <c r="I27" s="584" t="s">
        <v>261</v>
      </c>
      <c r="J27" s="584" t="s">
        <v>261</v>
      </c>
      <c r="K27" s="584" t="s">
        <v>261</v>
      </c>
      <c r="L27" s="584" t="s">
        <v>261</v>
      </c>
      <c r="M27" s="214">
        <v>-3082</v>
      </c>
    </row>
    <row r="28" spans="2:13" ht="24" customHeight="1">
      <c r="B28" s="45"/>
      <c r="C28" s="231" t="s">
        <v>432</v>
      </c>
      <c r="D28" s="617">
        <v>-12252</v>
      </c>
      <c r="E28" s="617">
        <v>-10827</v>
      </c>
      <c r="F28" s="617">
        <v>-16434</v>
      </c>
      <c r="G28" s="617">
        <v>-18081</v>
      </c>
      <c r="H28" s="617">
        <v>-20102</v>
      </c>
      <c r="I28" s="617">
        <v>-18344</v>
      </c>
      <c r="J28" s="617">
        <v>-10490</v>
      </c>
      <c r="K28" s="618">
        <v>-10801</v>
      </c>
      <c r="L28" s="320">
        <v>-16593</v>
      </c>
      <c r="M28" s="252">
        <v>-15011</v>
      </c>
    </row>
    <row r="29" spans="2:13" s="27" customFormat="1" ht="25.5" customHeight="1">
      <c r="B29" s="46" t="s">
        <v>433</v>
      </c>
      <c r="C29" s="26"/>
      <c r="D29" s="93">
        <v>87160</v>
      </c>
      <c r="E29" s="93">
        <v>-19774</v>
      </c>
      <c r="F29" s="93">
        <v>43155</v>
      </c>
      <c r="G29" s="93">
        <v>7040</v>
      </c>
      <c r="H29" s="93">
        <v>35407</v>
      </c>
      <c r="I29" s="93">
        <v>103729</v>
      </c>
      <c r="J29" s="93">
        <v>107222</v>
      </c>
      <c r="K29" s="590">
        <v>67863</v>
      </c>
      <c r="L29" s="310">
        <v>91600</v>
      </c>
      <c r="M29" s="216">
        <v>51524</v>
      </c>
    </row>
    <row r="30" spans="2:13" ht="36" customHeight="1">
      <c r="B30" s="65" t="s">
        <v>434</v>
      </c>
      <c r="C30" s="14"/>
      <c r="D30" s="97"/>
      <c r="E30" s="97"/>
      <c r="F30" s="97"/>
      <c r="G30" s="97"/>
      <c r="H30" s="97"/>
      <c r="I30" s="97"/>
      <c r="J30" s="97"/>
      <c r="K30" s="88"/>
      <c r="L30" s="315"/>
      <c r="M30" s="219"/>
    </row>
    <row r="31" spans="2:13" ht="24" customHeight="1">
      <c r="B31" s="44"/>
      <c r="C31" s="66" t="s">
        <v>435</v>
      </c>
      <c r="D31" s="582">
        <v>-15090</v>
      </c>
      <c r="E31" s="582">
        <v>9832</v>
      </c>
      <c r="F31" s="582">
        <v>2541</v>
      </c>
      <c r="G31" s="582">
        <v>9392</v>
      </c>
      <c r="H31" s="582">
        <v>-268</v>
      </c>
      <c r="I31" s="582">
        <v>3862</v>
      </c>
      <c r="J31" s="582">
        <v>-301</v>
      </c>
      <c r="K31" s="583">
        <v>5591</v>
      </c>
      <c r="L31" s="307">
        <v>-11048</v>
      </c>
      <c r="M31" s="213">
        <v>7790</v>
      </c>
    </row>
    <row r="32" spans="2:13" ht="24" customHeight="1">
      <c r="B32" s="44"/>
      <c r="C32" s="67" t="s">
        <v>436</v>
      </c>
      <c r="D32" s="92">
        <v>6687</v>
      </c>
      <c r="E32" s="92">
        <v>18111</v>
      </c>
      <c r="F32" s="92">
        <v>-1151</v>
      </c>
      <c r="G32" s="92">
        <v>84</v>
      </c>
      <c r="H32" s="92">
        <v>-190</v>
      </c>
      <c r="I32" s="92">
        <v>1420</v>
      </c>
      <c r="J32" s="92">
        <v>292</v>
      </c>
      <c r="K32" s="585">
        <v>-344</v>
      </c>
      <c r="L32" s="308">
        <v>623</v>
      </c>
      <c r="M32" s="214">
        <v>37</v>
      </c>
    </row>
    <row r="33" spans="2:13" ht="24" customHeight="1">
      <c r="B33" s="44"/>
      <c r="C33" s="67" t="s">
        <v>437</v>
      </c>
      <c r="D33" s="92">
        <v>-10848</v>
      </c>
      <c r="E33" s="92">
        <v>-8358</v>
      </c>
      <c r="F33" s="92">
        <v>-25518</v>
      </c>
      <c r="G33" s="92">
        <v>-28774</v>
      </c>
      <c r="H33" s="92">
        <v>-40354</v>
      </c>
      <c r="I33" s="92">
        <v>-43718</v>
      </c>
      <c r="J33" s="92">
        <v>-21189</v>
      </c>
      <c r="K33" s="585">
        <v>-27252</v>
      </c>
      <c r="L33" s="308">
        <v>-35745</v>
      </c>
      <c r="M33" s="214">
        <v>-26886</v>
      </c>
    </row>
    <row r="34" spans="2:13" ht="24" customHeight="1">
      <c r="B34" s="44"/>
      <c r="C34" s="67" t="s">
        <v>438</v>
      </c>
      <c r="D34" s="92">
        <v>3794</v>
      </c>
      <c r="E34" s="92">
        <v>77419</v>
      </c>
      <c r="F34" s="92">
        <v>16462</v>
      </c>
      <c r="G34" s="92">
        <v>38255</v>
      </c>
      <c r="H34" s="92">
        <v>7969</v>
      </c>
      <c r="I34" s="92">
        <v>16452</v>
      </c>
      <c r="J34" s="92">
        <v>5443</v>
      </c>
      <c r="K34" s="585">
        <v>6654</v>
      </c>
      <c r="L34" s="308">
        <v>13419</v>
      </c>
      <c r="M34" s="214">
        <v>15306</v>
      </c>
    </row>
    <row r="35" spans="2:13" ht="24" customHeight="1">
      <c r="B35" s="44"/>
      <c r="C35" s="67" t="s">
        <v>439</v>
      </c>
      <c r="D35" s="92" t="s">
        <v>261</v>
      </c>
      <c r="E35" s="92" t="s">
        <v>261</v>
      </c>
      <c r="F35" s="92" t="s">
        <v>261</v>
      </c>
      <c r="G35" s="619" t="s">
        <v>261</v>
      </c>
      <c r="H35" s="92" t="s">
        <v>261</v>
      </c>
      <c r="I35" s="92">
        <v>-21821</v>
      </c>
      <c r="J35" s="92">
        <v>-7264</v>
      </c>
      <c r="K35" s="585">
        <v>-21195</v>
      </c>
      <c r="L35" s="308">
        <v>-8698</v>
      </c>
      <c r="M35" s="214">
        <v>-11802</v>
      </c>
    </row>
    <row r="36" spans="2:13" ht="24" customHeight="1">
      <c r="B36" s="44"/>
      <c r="C36" s="67" t="s">
        <v>440</v>
      </c>
      <c r="D36" s="92">
        <v>-11590</v>
      </c>
      <c r="E36" s="92">
        <v>-17936</v>
      </c>
      <c r="F36" s="92">
        <v>-24380</v>
      </c>
      <c r="G36" s="92">
        <v>-35763</v>
      </c>
      <c r="H36" s="92">
        <v>-48013</v>
      </c>
      <c r="I36" s="92">
        <v>-35104</v>
      </c>
      <c r="J36" s="92">
        <v>-19098</v>
      </c>
      <c r="K36" s="585">
        <v>-20647</v>
      </c>
      <c r="L36" s="308">
        <v>-10025</v>
      </c>
      <c r="M36" s="214">
        <v>-3085</v>
      </c>
    </row>
    <row r="37" spans="2:13" ht="24" customHeight="1">
      <c r="B37" s="44"/>
      <c r="C37" s="67" t="s">
        <v>441</v>
      </c>
      <c r="D37" s="92">
        <v>79691</v>
      </c>
      <c r="E37" s="92">
        <v>80361</v>
      </c>
      <c r="F37" s="92">
        <v>59272</v>
      </c>
      <c r="G37" s="92">
        <v>46480</v>
      </c>
      <c r="H37" s="92">
        <v>40234</v>
      </c>
      <c r="I37" s="92">
        <v>51925</v>
      </c>
      <c r="J37" s="92">
        <v>66099</v>
      </c>
      <c r="K37" s="585">
        <v>14228</v>
      </c>
      <c r="L37" s="308">
        <v>19402</v>
      </c>
      <c r="M37" s="214">
        <v>18484</v>
      </c>
    </row>
    <row r="38" spans="2:13" ht="24" customHeight="1">
      <c r="B38" s="44"/>
      <c r="C38" s="67" t="s">
        <v>442</v>
      </c>
      <c r="D38" s="92">
        <v>30625</v>
      </c>
      <c r="E38" s="92">
        <v>58176</v>
      </c>
      <c r="F38" s="92">
        <v>27022</v>
      </c>
      <c r="G38" s="92">
        <v>36315</v>
      </c>
      <c r="H38" s="92">
        <v>13891</v>
      </c>
      <c r="I38" s="92">
        <v>13355</v>
      </c>
      <c r="J38" s="92">
        <v>4857</v>
      </c>
      <c r="K38" s="585">
        <v>3049</v>
      </c>
      <c r="L38" s="308">
        <v>3745</v>
      </c>
      <c r="M38" s="214">
        <v>3453</v>
      </c>
    </row>
    <row r="39" spans="2:13" ht="24" customHeight="1">
      <c r="B39" s="44"/>
      <c r="C39" s="67" t="s">
        <v>443</v>
      </c>
      <c r="D39" s="92">
        <v>-35559</v>
      </c>
      <c r="E39" s="92">
        <v>-8180</v>
      </c>
      <c r="F39" s="92">
        <v>-9717</v>
      </c>
      <c r="G39" s="92">
        <v>-22914</v>
      </c>
      <c r="H39" s="92">
        <v>-7136</v>
      </c>
      <c r="I39" s="92">
        <v>-2360</v>
      </c>
      <c r="J39" s="92">
        <v>-2263</v>
      </c>
      <c r="K39" s="585">
        <v>-4481</v>
      </c>
      <c r="L39" s="308">
        <v>-13548</v>
      </c>
      <c r="M39" s="214">
        <v>-11697</v>
      </c>
    </row>
    <row r="40" spans="2:13" ht="24" customHeight="1">
      <c r="B40" s="44"/>
      <c r="C40" s="67" t="s">
        <v>444</v>
      </c>
      <c r="D40" s="92">
        <v>24410</v>
      </c>
      <c r="E40" s="92">
        <v>26810</v>
      </c>
      <c r="F40" s="92">
        <v>37546</v>
      </c>
      <c r="G40" s="92">
        <v>8576</v>
      </c>
      <c r="H40" s="92">
        <v>2361</v>
      </c>
      <c r="I40" s="92">
        <v>3085</v>
      </c>
      <c r="J40" s="92">
        <v>1785</v>
      </c>
      <c r="K40" s="585">
        <v>11173</v>
      </c>
      <c r="L40" s="308">
        <v>1489</v>
      </c>
      <c r="M40" s="214">
        <v>2412</v>
      </c>
    </row>
    <row r="41" spans="2:13" ht="24" customHeight="1">
      <c r="B41" s="44"/>
      <c r="C41" s="232" t="s">
        <v>445</v>
      </c>
      <c r="D41" s="92">
        <v>-2756</v>
      </c>
      <c r="E41" s="92">
        <v>-2013</v>
      </c>
      <c r="F41" s="92">
        <v>-296</v>
      </c>
      <c r="G41" s="607">
        <v>-4408</v>
      </c>
      <c r="H41" s="607">
        <v>-8156</v>
      </c>
      <c r="I41" s="607">
        <v>-5692</v>
      </c>
      <c r="J41" s="607">
        <v>23</v>
      </c>
      <c r="K41" s="620">
        <v>2551</v>
      </c>
      <c r="L41" s="321">
        <v>-2340</v>
      </c>
      <c r="M41" s="221">
        <v>-5624</v>
      </c>
    </row>
    <row r="42" spans="2:13" ht="24" customHeight="1">
      <c r="B42" s="44"/>
      <c r="C42" s="232" t="s">
        <v>446</v>
      </c>
      <c r="D42" s="92">
        <v>-2736</v>
      </c>
      <c r="E42" s="92">
        <v>-1223</v>
      </c>
      <c r="F42" s="92">
        <v>937</v>
      </c>
      <c r="G42" s="607">
        <v>3</v>
      </c>
      <c r="H42" s="607">
        <v>-109</v>
      </c>
      <c r="I42" s="607">
        <v>65</v>
      </c>
      <c r="J42" s="607">
        <v>-49</v>
      </c>
      <c r="K42" s="620">
        <v>-460</v>
      </c>
      <c r="L42" s="321">
        <v>-707</v>
      </c>
      <c r="M42" s="221">
        <v>1530</v>
      </c>
    </row>
    <row r="43" spans="2:13" ht="24" customHeight="1">
      <c r="B43" s="45"/>
      <c r="C43" s="68" t="s">
        <v>447</v>
      </c>
      <c r="D43" s="586">
        <v>6400</v>
      </c>
      <c r="E43" s="586">
        <v>8109</v>
      </c>
      <c r="F43" s="586">
        <v>16436</v>
      </c>
      <c r="G43" s="586">
        <v>-4541</v>
      </c>
      <c r="H43" s="586">
        <v>-28951</v>
      </c>
      <c r="I43" s="586">
        <v>1331</v>
      </c>
      <c r="J43" s="586">
        <v>103</v>
      </c>
      <c r="K43" s="587">
        <v>11229</v>
      </c>
      <c r="L43" s="309">
        <v>1144</v>
      </c>
      <c r="M43" s="215">
        <v>-3500</v>
      </c>
    </row>
    <row r="44" spans="2:13" s="27" customFormat="1" ht="25.5" customHeight="1">
      <c r="B44" s="233" t="s">
        <v>448</v>
      </c>
      <c r="C44" s="26"/>
      <c r="D44" s="93">
        <v>73030</v>
      </c>
      <c r="E44" s="93">
        <v>241109</v>
      </c>
      <c r="F44" s="93">
        <v>99155</v>
      </c>
      <c r="G44" s="93">
        <v>42706</v>
      </c>
      <c r="H44" s="93">
        <v>-68723</v>
      </c>
      <c r="I44" s="93">
        <v>-17198</v>
      </c>
      <c r="J44" s="93">
        <v>28439</v>
      </c>
      <c r="K44" s="590">
        <v>-19903</v>
      </c>
      <c r="L44" s="310">
        <v>-42287</v>
      </c>
      <c r="M44" s="216">
        <v>-13580</v>
      </c>
    </row>
    <row r="45" spans="2:13" ht="11.25" customHeight="1">
      <c r="B45" s="44"/>
      <c r="C45" s="28"/>
      <c r="D45" s="97"/>
      <c r="E45" s="97"/>
      <c r="F45" s="97"/>
      <c r="G45" s="97"/>
      <c r="H45" s="97"/>
      <c r="I45" s="97"/>
      <c r="J45" s="97"/>
      <c r="K45" s="88"/>
      <c r="L45" s="315"/>
      <c r="M45" s="219"/>
    </row>
    <row r="46" spans="2:13" s="30" customFormat="1" ht="25.5" customHeight="1">
      <c r="B46" s="46" t="s">
        <v>449</v>
      </c>
      <c r="C46" s="29"/>
      <c r="D46" s="621">
        <v>160190</v>
      </c>
      <c r="E46" s="621">
        <v>221335</v>
      </c>
      <c r="F46" s="621">
        <v>142310</v>
      </c>
      <c r="G46" s="621">
        <v>49746</v>
      </c>
      <c r="H46" s="621">
        <v>-33316</v>
      </c>
      <c r="I46" s="621">
        <v>86531</v>
      </c>
      <c r="J46" s="621">
        <v>135661</v>
      </c>
      <c r="K46" s="622">
        <v>47960</v>
      </c>
      <c r="L46" s="322">
        <v>49313</v>
      </c>
      <c r="M46" s="253">
        <v>37944</v>
      </c>
    </row>
    <row r="47" spans="2:13" ht="9" customHeight="1">
      <c r="B47" s="44"/>
      <c r="C47" s="28"/>
      <c r="D47" s="97"/>
      <c r="E47" s="97"/>
      <c r="F47" s="97"/>
      <c r="G47" s="97"/>
      <c r="H47" s="97"/>
      <c r="I47" s="97"/>
      <c r="J47" s="97"/>
      <c r="K47" s="88"/>
      <c r="L47" s="315"/>
      <c r="M47" s="219"/>
    </row>
    <row r="48" spans="2:13" ht="27" customHeight="1">
      <c r="B48" s="65" t="s">
        <v>450</v>
      </c>
      <c r="C48" s="1"/>
      <c r="D48" s="97"/>
      <c r="E48" s="97"/>
      <c r="F48" s="97"/>
      <c r="G48" s="97"/>
      <c r="H48" s="97"/>
      <c r="I48" s="97"/>
      <c r="J48" s="97"/>
      <c r="K48" s="88"/>
      <c r="L48" s="315"/>
      <c r="M48" s="219"/>
    </row>
    <row r="49" spans="2:13" ht="24" customHeight="1">
      <c r="B49" s="44"/>
      <c r="C49" s="66" t="s">
        <v>451</v>
      </c>
      <c r="D49" s="582">
        <v>-189312</v>
      </c>
      <c r="E49" s="582">
        <v>85255</v>
      </c>
      <c r="F49" s="582">
        <v>-233618</v>
      </c>
      <c r="G49" s="582">
        <v>-201386</v>
      </c>
      <c r="H49" s="582">
        <v>-54258</v>
      </c>
      <c r="I49" s="582">
        <v>-57272</v>
      </c>
      <c r="J49" s="582">
        <v>-41620</v>
      </c>
      <c r="K49" s="583">
        <v>-49686</v>
      </c>
      <c r="L49" s="307">
        <v>3433</v>
      </c>
      <c r="M49" s="213">
        <v>-9419</v>
      </c>
    </row>
    <row r="50" spans="2:13" ht="24" customHeight="1">
      <c r="B50" s="44"/>
      <c r="C50" s="67" t="s">
        <v>452</v>
      </c>
      <c r="D50" s="92">
        <v>119600</v>
      </c>
      <c r="E50" s="92">
        <v>-2000</v>
      </c>
      <c r="F50" s="92">
        <v>-110000</v>
      </c>
      <c r="G50" s="92">
        <v>-19200</v>
      </c>
      <c r="H50" s="92">
        <v>15000</v>
      </c>
      <c r="I50" s="92">
        <v>10000</v>
      </c>
      <c r="J50" s="92">
        <v>-25000</v>
      </c>
      <c r="K50" s="585">
        <v>-8000</v>
      </c>
      <c r="L50" s="308" t="s">
        <v>261</v>
      </c>
      <c r="M50" s="615" t="s">
        <v>261</v>
      </c>
    </row>
    <row r="51" spans="2:13" ht="24" customHeight="1">
      <c r="B51" s="44"/>
      <c r="C51" s="67" t="s">
        <v>453</v>
      </c>
      <c r="D51" s="92">
        <v>176441</v>
      </c>
      <c r="E51" s="92">
        <v>203706</v>
      </c>
      <c r="F51" s="92">
        <v>487025</v>
      </c>
      <c r="G51" s="92">
        <v>274898</v>
      </c>
      <c r="H51" s="92">
        <v>211648</v>
      </c>
      <c r="I51" s="92">
        <v>308571</v>
      </c>
      <c r="J51" s="92">
        <v>244907</v>
      </c>
      <c r="K51" s="585">
        <v>167047</v>
      </c>
      <c r="L51" s="308">
        <v>128061</v>
      </c>
      <c r="M51" s="214">
        <v>236109</v>
      </c>
    </row>
    <row r="52" spans="2:13" ht="24" customHeight="1">
      <c r="B52" s="44"/>
      <c r="C52" s="67" t="s">
        <v>454</v>
      </c>
      <c r="D52" s="92">
        <v>-409663</v>
      </c>
      <c r="E52" s="92">
        <v>-487734</v>
      </c>
      <c r="F52" s="92">
        <v>-262600</v>
      </c>
      <c r="G52" s="92">
        <v>-266922</v>
      </c>
      <c r="H52" s="92">
        <v>-154977</v>
      </c>
      <c r="I52" s="92">
        <v>-234144</v>
      </c>
      <c r="J52" s="92">
        <v>-240962</v>
      </c>
      <c r="K52" s="585">
        <v>-155603</v>
      </c>
      <c r="L52" s="308">
        <v>-133646</v>
      </c>
      <c r="M52" s="214">
        <v>-247581</v>
      </c>
    </row>
    <row r="53" spans="2:13" ht="24" customHeight="1">
      <c r="B53" s="44"/>
      <c r="C53" s="67" t="s">
        <v>455</v>
      </c>
      <c r="D53" s="92">
        <v>47225</v>
      </c>
      <c r="E53" s="92">
        <v>9998</v>
      </c>
      <c r="F53" s="92">
        <v>154872</v>
      </c>
      <c r="G53" s="92">
        <v>374626</v>
      </c>
      <c r="H53" s="92">
        <v>45905</v>
      </c>
      <c r="I53" s="92">
        <v>55686</v>
      </c>
      <c r="J53" s="92" t="s">
        <v>25</v>
      </c>
      <c r="K53" s="613">
        <v>19900</v>
      </c>
      <c r="L53" s="614">
        <v>39800</v>
      </c>
      <c r="M53" s="615">
        <v>9953</v>
      </c>
    </row>
    <row r="54" spans="2:13" ht="24" customHeight="1">
      <c r="B54" s="44"/>
      <c r="C54" s="67" t="s">
        <v>456</v>
      </c>
      <c r="D54" s="92">
        <v>-85794</v>
      </c>
      <c r="E54" s="92">
        <v>-40088</v>
      </c>
      <c r="F54" s="92">
        <v>-46030</v>
      </c>
      <c r="G54" s="92">
        <v>-12668</v>
      </c>
      <c r="H54" s="92">
        <v>-999</v>
      </c>
      <c r="I54" s="92">
        <v>-75212</v>
      </c>
      <c r="J54" s="92">
        <v>-33489</v>
      </c>
      <c r="K54" s="585">
        <v>-41047</v>
      </c>
      <c r="L54" s="308">
        <v>-67719</v>
      </c>
      <c r="M54" s="214">
        <v>-35000</v>
      </c>
    </row>
    <row r="55" spans="2:13" ht="24" customHeight="1">
      <c r="B55" s="44"/>
      <c r="C55" s="67" t="s">
        <v>457</v>
      </c>
      <c r="D55" s="92">
        <v>272223</v>
      </c>
      <c r="E55" s="92">
        <v>19389</v>
      </c>
      <c r="F55" s="92" t="s">
        <v>261</v>
      </c>
      <c r="G55" s="92" t="s">
        <v>261</v>
      </c>
      <c r="H55" s="92" t="s">
        <v>261</v>
      </c>
      <c r="I55" s="92" t="s">
        <v>261</v>
      </c>
      <c r="J55" s="92" t="s">
        <v>25</v>
      </c>
      <c r="K55" s="585" t="s">
        <v>25</v>
      </c>
      <c r="L55" s="308" t="s">
        <v>261</v>
      </c>
      <c r="M55" s="615" t="s">
        <v>261</v>
      </c>
    </row>
    <row r="56" spans="2:13" ht="24" customHeight="1">
      <c r="B56" s="44"/>
      <c r="C56" s="69" t="s">
        <v>458</v>
      </c>
      <c r="D56" s="92" t="s">
        <v>261</v>
      </c>
      <c r="E56" s="92" t="s">
        <v>261</v>
      </c>
      <c r="F56" s="92">
        <v>-44000</v>
      </c>
      <c r="G56" s="92">
        <v>-240920</v>
      </c>
      <c r="H56" s="92">
        <v>-102000</v>
      </c>
      <c r="I56" s="92" t="s">
        <v>261</v>
      </c>
      <c r="J56" s="92" t="s">
        <v>25</v>
      </c>
      <c r="K56" s="585" t="s">
        <v>25</v>
      </c>
      <c r="L56" s="308" t="s">
        <v>261</v>
      </c>
      <c r="M56" s="615" t="s">
        <v>261</v>
      </c>
    </row>
    <row r="57" spans="2:13" ht="24" customHeight="1">
      <c r="B57" s="44"/>
      <c r="C57" s="69" t="s">
        <v>459</v>
      </c>
      <c r="D57" s="92">
        <v>510</v>
      </c>
      <c r="E57" s="92">
        <v>155</v>
      </c>
      <c r="F57" s="92">
        <v>56</v>
      </c>
      <c r="G57" s="92">
        <v>474</v>
      </c>
      <c r="H57" s="92">
        <v>922</v>
      </c>
      <c r="I57" s="92">
        <v>522</v>
      </c>
      <c r="J57" s="92">
        <v>13</v>
      </c>
      <c r="K57" s="585">
        <v>463</v>
      </c>
      <c r="L57" s="308">
        <v>66</v>
      </c>
      <c r="M57" s="214">
        <v>68</v>
      </c>
    </row>
    <row r="58" spans="2:13" ht="24" customHeight="1">
      <c r="B58" s="44"/>
      <c r="C58" s="69" t="s">
        <v>460</v>
      </c>
      <c r="D58" s="92">
        <v>-46</v>
      </c>
      <c r="E58" s="92">
        <v>-32</v>
      </c>
      <c r="F58" s="92">
        <v>-26</v>
      </c>
      <c r="G58" s="92">
        <v>-11</v>
      </c>
      <c r="H58" s="92">
        <v>-18</v>
      </c>
      <c r="I58" s="92">
        <v>-20</v>
      </c>
      <c r="J58" s="92">
        <v>-1</v>
      </c>
      <c r="K58" s="585">
        <v>-1</v>
      </c>
      <c r="L58" s="308">
        <v>-9</v>
      </c>
      <c r="M58" s="214">
        <v>-0.1</v>
      </c>
    </row>
    <row r="59" spans="2:13" ht="24" customHeight="1">
      <c r="B59" s="44"/>
      <c r="C59" s="67" t="s">
        <v>461</v>
      </c>
      <c r="D59" s="92" t="s">
        <v>261</v>
      </c>
      <c r="E59" s="92" t="s">
        <v>261</v>
      </c>
      <c r="F59" s="92" t="s">
        <v>261</v>
      </c>
      <c r="G59" s="92" t="s">
        <v>261</v>
      </c>
      <c r="H59" s="92">
        <v>-12322</v>
      </c>
      <c r="I59" s="92">
        <v>-11125</v>
      </c>
      <c r="J59" s="92">
        <v>-4339</v>
      </c>
      <c r="K59" s="585">
        <v>-1876</v>
      </c>
      <c r="L59" s="308">
        <v>-3753</v>
      </c>
      <c r="M59" s="214">
        <v>-3753</v>
      </c>
    </row>
    <row r="60" spans="2:13" ht="24" customHeight="1">
      <c r="B60" s="44"/>
      <c r="C60" s="232" t="s">
        <v>462</v>
      </c>
      <c r="D60" s="92">
        <v>-359</v>
      </c>
      <c r="E60" s="92">
        <v>-913</v>
      </c>
      <c r="F60" s="92">
        <v>-805</v>
      </c>
      <c r="G60" s="607">
        <v>-1621</v>
      </c>
      <c r="H60" s="607">
        <v>-1817</v>
      </c>
      <c r="I60" s="607">
        <v>-2513</v>
      </c>
      <c r="J60" s="607">
        <v>-1374</v>
      </c>
      <c r="K60" s="620">
        <v>-1924</v>
      </c>
      <c r="L60" s="321">
        <v>-1416</v>
      </c>
      <c r="M60" s="221">
        <v>-1382</v>
      </c>
    </row>
    <row r="61" spans="2:13" ht="24" customHeight="1">
      <c r="B61" s="45"/>
      <c r="C61" s="68" t="s">
        <v>447</v>
      </c>
      <c r="D61" s="92">
        <v>572</v>
      </c>
      <c r="E61" s="92" t="s">
        <v>261</v>
      </c>
      <c r="F61" s="586">
        <v>-678</v>
      </c>
      <c r="G61" s="586">
        <v>-2744</v>
      </c>
      <c r="H61" s="586">
        <v>-806</v>
      </c>
      <c r="I61" s="586">
        <v>-450</v>
      </c>
      <c r="J61" s="586">
        <v>-730</v>
      </c>
      <c r="K61" s="587">
        <v>-1325</v>
      </c>
      <c r="L61" s="309">
        <v>-1193</v>
      </c>
      <c r="M61" s="215">
        <v>-1732</v>
      </c>
    </row>
    <row r="62" spans="2:13" s="27" customFormat="1" ht="26.25" customHeight="1">
      <c r="B62" s="233" t="s">
        <v>463</v>
      </c>
      <c r="C62" s="26"/>
      <c r="D62" s="93">
        <v>-68602</v>
      </c>
      <c r="E62" s="93">
        <v>-212264</v>
      </c>
      <c r="F62" s="93">
        <v>-55805</v>
      </c>
      <c r="G62" s="93">
        <v>-95476</v>
      </c>
      <c r="H62" s="93">
        <v>-53723</v>
      </c>
      <c r="I62" s="93">
        <v>-5958</v>
      </c>
      <c r="J62" s="93">
        <v>-102597</v>
      </c>
      <c r="K62" s="590">
        <v>-72054</v>
      </c>
      <c r="L62" s="310">
        <v>-36376</v>
      </c>
      <c r="M62" s="216">
        <v>-52737</v>
      </c>
    </row>
    <row r="63" spans="2:13" ht="26.25" customHeight="1">
      <c r="B63" s="70" t="s">
        <v>464</v>
      </c>
      <c r="C63" s="51"/>
      <c r="D63" s="97">
        <v>-5630</v>
      </c>
      <c r="E63" s="97">
        <v>-882</v>
      </c>
      <c r="F63" s="97">
        <v>11921</v>
      </c>
      <c r="G63" s="97">
        <v>3419</v>
      </c>
      <c r="H63" s="97">
        <v>-4289</v>
      </c>
      <c r="I63" s="97">
        <v>-40332</v>
      </c>
      <c r="J63" s="97">
        <v>6825</v>
      </c>
      <c r="K63" s="88">
        <v>-14470</v>
      </c>
      <c r="L63" s="315">
        <v>-923</v>
      </c>
      <c r="M63" s="219">
        <v>11890</v>
      </c>
    </row>
    <row r="64" spans="2:13" ht="26.25" customHeight="1">
      <c r="B64" s="70" t="s">
        <v>465</v>
      </c>
      <c r="C64" s="51"/>
      <c r="D64" s="100">
        <v>85958</v>
      </c>
      <c r="E64" s="100">
        <v>8188</v>
      </c>
      <c r="F64" s="100">
        <v>98426</v>
      </c>
      <c r="G64" s="100">
        <v>-42310</v>
      </c>
      <c r="H64" s="100">
        <v>-91328</v>
      </c>
      <c r="I64" s="100">
        <v>40241</v>
      </c>
      <c r="J64" s="100">
        <v>39890</v>
      </c>
      <c r="K64" s="623">
        <v>-38564</v>
      </c>
      <c r="L64" s="624">
        <v>12012</v>
      </c>
      <c r="M64" s="254">
        <v>-2902</v>
      </c>
    </row>
    <row r="65" spans="2:13" ht="26.25" customHeight="1">
      <c r="B65" s="70" t="s">
        <v>466</v>
      </c>
      <c r="C65" s="51"/>
      <c r="D65" s="100">
        <v>310441</v>
      </c>
      <c r="E65" s="100">
        <v>401240</v>
      </c>
      <c r="F65" s="100">
        <v>409266</v>
      </c>
      <c r="G65" s="100">
        <v>506254</v>
      </c>
      <c r="H65" s="100">
        <v>464273</v>
      </c>
      <c r="I65" s="100">
        <v>373883</v>
      </c>
      <c r="J65" s="100">
        <v>414419</v>
      </c>
      <c r="K65" s="623">
        <v>454262</v>
      </c>
      <c r="L65" s="624">
        <v>415261</v>
      </c>
      <c r="M65" s="254">
        <v>427274</v>
      </c>
    </row>
    <row r="66" spans="2:13" ht="43.5" customHeight="1" thickBot="1">
      <c r="B66" s="1625" t="s">
        <v>467</v>
      </c>
      <c r="C66" s="1626"/>
      <c r="D66" s="101">
        <v>4840</v>
      </c>
      <c r="E66" s="101">
        <v>-162</v>
      </c>
      <c r="F66" s="101">
        <v>-1438</v>
      </c>
      <c r="G66" s="101">
        <v>329</v>
      </c>
      <c r="H66" s="101">
        <v>939</v>
      </c>
      <c r="I66" s="101">
        <v>294</v>
      </c>
      <c r="J66" s="101">
        <v>-48</v>
      </c>
      <c r="K66" s="625">
        <v>-436</v>
      </c>
      <c r="L66" s="626" t="s">
        <v>261</v>
      </c>
      <c r="M66" s="331" t="s">
        <v>261</v>
      </c>
    </row>
    <row r="67" spans="2:13" ht="26.25" customHeight="1" thickTop="1">
      <c r="B67" s="71" t="s">
        <v>468</v>
      </c>
      <c r="C67" s="50"/>
      <c r="D67" s="102">
        <v>401240</v>
      </c>
      <c r="E67" s="102">
        <v>409266</v>
      </c>
      <c r="F67" s="102">
        <v>506254</v>
      </c>
      <c r="G67" s="102">
        <v>464273</v>
      </c>
      <c r="H67" s="102">
        <v>373883</v>
      </c>
      <c r="I67" s="102">
        <v>414419</v>
      </c>
      <c r="J67" s="102">
        <v>454262</v>
      </c>
      <c r="K67" s="627">
        <v>415261</v>
      </c>
      <c r="L67" s="628">
        <v>427274</v>
      </c>
      <c r="M67" s="255">
        <v>424371</v>
      </c>
    </row>
    <row r="68" spans="2:13" ht="60" customHeight="1">
      <c r="B68" s="1618" t="s">
        <v>635</v>
      </c>
      <c r="C68" s="1618"/>
      <c r="D68" s="1618"/>
      <c r="E68" s="1618"/>
      <c r="F68" s="1618"/>
      <c r="G68" s="1618"/>
      <c r="H68" s="1618"/>
      <c r="I68" s="1618"/>
      <c r="J68" s="1618"/>
      <c r="K68" s="1618"/>
      <c r="L68" s="1618"/>
      <c r="M68" s="1618"/>
    </row>
    <row r="69" spans="2:13" ht="24.75" customHeight="1"/>
    <row r="70" spans="2:13" ht="8.25" customHeight="1"/>
    <row r="71" spans="2:13" ht="10.5" customHeight="1"/>
    <row r="72" spans="2:13" ht="10.5" customHeight="1"/>
    <row r="73" spans="2:13" ht="10.5" customHeight="1"/>
  </sheetData>
  <mergeCells count="13">
    <mergeCell ref="F3:F4"/>
    <mergeCell ref="G3:G4"/>
    <mergeCell ref="H3:H4"/>
    <mergeCell ref="B68:M68"/>
    <mergeCell ref="I3:I4"/>
    <mergeCell ref="J3:J4"/>
    <mergeCell ref="K3:K4"/>
    <mergeCell ref="L3:L4"/>
    <mergeCell ref="M3:M4"/>
    <mergeCell ref="B66:C66"/>
    <mergeCell ref="B3:C4"/>
    <mergeCell ref="D3:D4"/>
    <mergeCell ref="E3:E4"/>
  </mergeCells>
  <phoneticPr fontId="2"/>
  <printOptions horizontalCentered="1"/>
  <pageMargins left="0.45" right="0.56000000000000005" top="0.79" bottom="0.44" header="0.27559055118110237" footer="0.35433070866141736"/>
  <pageSetup paperSize="8" scale="46" fitToWidth="0" fitToHeight="0" orientation="landscape"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69"/>
  <sheetViews>
    <sheetView showGridLines="0" view="pageBreakPreview" zoomScale="70" zoomScaleNormal="70" zoomScaleSheetLayoutView="70" workbookViewId="0"/>
  </sheetViews>
  <sheetFormatPr defaultColWidth="9" defaultRowHeight="18"/>
  <cols>
    <col min="1" max="1" width="3.625" style="23" customWidth="1"/>
    <col min="2" max="2" width="2.625" style="23" customWidth="1"/>
    <col min="3" max="3" width="90.625" style="23" customWidth="1"/>
    <col min="4" max="5" width="16.625" style="31" customWidth="1"/>
    <col min="6" max="9" width="16.625" style="23" customWidth="1"/>
    <col min="10" max="17" width="16.875" style="23" customWidth="1"/>
    <col min="18" max="18" width="16.875" style="1545" customWidth="1"/>
    <col min="19" max="19" width="4.75" style="23" customWidth="1"/>
    <col min="20" max="20" width="159.625" style="23" customWidth="1"/>
    <col min="21" max="21" width="184.75" style="23" customWidth="1"/>
    <col min="22" max="22" width="13.875" style="23" customWidth="1"/>
    <col min="23" max="25" width="9" style="23"/>
    <col min="26" max="26" width="19.125" style="23" customWidth="1"/>
    <col min="27" max="16384" width="9" style="23"/>
  </cols>
  <sheetData>
    <row r="1" spans="1:21" ht="22.5" customHeight="1">
      <c r="A1" s="32" t="s">
        <v>469</v>
      </c>
      <c r="B1" s="32"/>
      <c r="D1" s="88"/>
      <c r="F1" s="88"/>
      <c r="G1" s="88"/>
      <c r="H1" s="88"/>
      <c r="I1" s="88"/>
      <c r="J1" s="88"/>
      <c r="K1" s="88"/>
      <c r="N1" s="802"/>
      <c r="O1" s="802"/>
      <c r="P1" s="802"/>
      <c r="R1" s="1544" t="s">
        <v>62</v>
      </c>
      <c r="S1" s="1499"/>
    </row>
    <row r="2" spans="1:21" ht="7.5" customHeight="1">
      <c r="B2" s="24"/>
    </row>
    <row r="3" spans="1:21" s="25" customFormat="1" ht="15.75" customHeight="1">
      <c r="B3" s="1627"/>
      <c r="C3" s="1628"/>
      <c r="D3" s="1621" t="s">
        <v>35</v>
      </c>
      <c r="E3" s="1631" t="s">
        <v>87</v>
      </c>
      <c r="F3" s="1632" t="s">
        <v>477</v>
      </c>
      <c r="G3" s="1632" t="s">
        <v>502</v>
      </c>
      <c r="H3" s="1632" t="s">
        <v>513</v>
      </c>
      <c r="I3" s="1632" t="s">
        <v>533</v>
      </c>
      <c r="J3" s="1632" t="s">
        <v>539</v>
      </c>
      <c r="K3" s="1631" t="s">
        <v>546</v>
      </c>
      <c r="L3" s="1631" t="s">
        <v>601</v>
      </c>
      <c r="M3" s="1631" t="s">
        <v>605</v>
      </c>
      <c r="N3" s="1631" t="s">
        <v>639</v>
      </c>
      <c r="O3" s="1631" t="s">
        <v>676</v>
      </c>
      <c r="P3" s="1633" t="s">
        <v>681</v>
      </c>
      <c r="Q3" s="1632" t="s">
        <v>686</v>
      </c>
      <c r="R3" s="1623" t="s">
        <v>718</v>
      </c>
      <c r="S3" s="1500"/>
    </row>
    <row r="4" spans="1:21" s="25" customFormat="1" ht="21.75" customHeight="1">
      <c r="B4" s="1629"/>
      <c r="C4" s="1630"/>
      <c r="D4" s="1622"/>
      <c r="E4" s="1617"/>
      <c r="F4" s="1622"/>
      <c r="G4" s="1622"/>
      <c r="H4" s="1622"/>
      <c r="I4" s="1622"/>
      <c r="J4" s="1622"/>
      <c r="K4" s="1617"/>
      <c r="L4" s="1617"/>
      <c r="M4" s="1617"/>
      <c r="N4" s="1617"/>
      <c r="O4" s="1617"/>
      <c r="P4" s="1620"/>
      <c r="Q4" s="1622"/>
      <c r="R4" s="1624"/>
      <c r="S4" s="1501"/>
    </row>
    <row r="5" spans="1:21" ht="25.5" customHeight="1">
      <c r="B5" s="65" t="s">
        <v>152</v>
      </c>
      <c r="C5" s="14"/>
      <c r="D5" s="319"/>
      <c r="E5" s="611"/>
      <c r="F5" s="319"/>
      <c r="G5" s="319"/>
      <c r="H5" s="319"/>
      <c r="I5" s="319"/>
      <c r="J5" s="319"/>
      <c r="K5" s="611"/>
      <c r="L5" s="827"/>
      <c r="M5" s="828"/>
      <c r="N5" s="1071"/>
      <c r="O5" s="1071"/>
      <c r="P5" s="1293"/>
      <c r="Q5" s="1414"/>
      <c r="R5" s="1358"/>
      <c r="S5" s="1502"/>
      <c r="T5" s="569"/>
      <c r="U5" s="569"/>
    </row>
    <row r="6" spans="1:21" ht="24" customHeight="1">
      <c r="B6" s="44"/>
      <c r="C6" s="66" t="s">
        <v>153</v>
      </c>
      <c r="D6" s="307">
        <v>1722</v>
      </c>
      <c r="E6" s="582">
        <v>16993</v>
      </c>
      <c r="F6" s="307">
        <v>32083</v>
      </c>
      <c r="G6" s="307">
        <v>37650</v>
      </c>
      <c r="H6" s="307">
        <v>36486</v>
      </c>
      <c r="I6" s="307">
        <v>44075</v>
      </c>
      <c r="J6" s="307">
        <v>61694</v>
      </c>
      <c r="K6" s="582">
        <v>75219</v>
      </c>
      <c r="L6" s="307">
        <v>64573</v>
      </c>
      <c r="M6" s="829">
        <v>29417</v>
      </c>
      <c r="N6" s="582">
        <v>85471</v>
      </c>
      <c r="O6" s="582">
        <v>115824</v>
      </c>
      <c r="P6" s="583">
        <v>103060</v>
      </c>
      <c r="Q6" s="307">
        <v>114199</v>
      </c>
      <c r="R6" s="213">
        <v>47027</v>
      </c>
      <c r="S6" s="1019"/>
    </row>
    <row r="7" spans="1:21" ht="24" customHeight="1">
      <c r="B7" s="44"/>
      <c r="C7" s="67" t="s">
        <v>64</v>
      </c>
      <c r="D7" s="308">
        <v>29529</v>
      </c>
      <c r="E7" s="92">
        <v>31047</v>
      </c>
      <c r="F7" s="308">
        <v>36100</v>
      </c>
      <c r="G7" s="308">
        <v>31683</v>
      </c>
      <c r="H7" s="308">
        <v>30059</v>
      </c>
      <c r="I7" s="308">
        <v>23442</v>
      </c>
      <c r="J7" s="308">
        <v>23067</v>
      </c>
      <c r="K7" s="92">
        <v>21297</v>
      </c>
      <c r="L7" s="308">
        <v>33106</v>
      </c>
      <c r="M7" s="830">
        <v>31850</v>
      </c>
      <c r="N7" s="92">
        <v>34279</v>
      </c>
      <c r="O7" s="92">
        <v>39907</v>
      </c>
      <c r="P7" s="585">
        <v>42034</v>
      </c>
      <c r="Q7" s="308">
        <v>44133</v>
      </c>
      <c r="R7" s="214">
        <v>24781</v>
      </c>
      <c r="S7" s="1019"/>
    </row>
    <row r="8" spans="1:21" ht="24" customHeight="1">
      <c r="B8" s="44"/>
      <c r="C8" s="69" t="s">
        <v>209</v>
      </c>
      <c r="D8" s="308">
        <v>3190</v>
      </c>
      <c r="E8" s="92">
        <v>11549</v>
      </c>
      <c r="F8" s="308">
        <v>19461</v>
      </c>
      <c r="G8" s="308">
        <v>17446</v>
      </c>
      <c r="H8" s="308">
        <v>24051</v>
      </c>
      <c r="I8" s="308">
        <v>4618</v>
      </c>
      <c r="J8" s="308">
        <v>4402</v>
      </c>
      <c r="K8" s="92">
        <v>509</v>
      </c>
      <c r="L8" s="308">
        <v>2833</v>
      </c>
      <c r="M8" s="830">
        <v>5470</v>
      </c>
      <c r="N8" s="1072">
        <v>2637</v>
      </c>
      <c r="O8" s="1072">
        <v>14338</v>
      </c>
      <c r="P8" s="1294">
        <v>4983</v>
      </c>
      <c r="Q8" s="651">
        <v>918</v>
      </c>
      <c r="R8" s="1546">
        <v>210</v>
      </c>
      <c r="S8" s="1503"/>
    </row>
    <row r="9" spans="1:21" ht="24" customHeight="1">
      <c r="B9" s="44"/>
      <c r="C9" s="69" t="s">
        <v>155</v>
      </c>
      <c r="D9" s="308">
        <v>15311</v>
      </c>
      <c r="E9" s="92">
        <v>13225</v>
      </c>
      <c r="F9" s="308">
        <v>10641</v>
      </c>
      <c r="G9" s="308">
        <v>9579</v>
      </c>
      <c r="H9" s="308">
        <v>8136</v>
      </c>
      <c r="I9" s="308">
        <v>6337</v>
      </c>
      <c r="J9" s="308">
        <v>4552</v>
      </c>
      <c r="K9" s="92">
        <v>2895</v>
      </c>
      <c r="L9" s="308">
        <v>4162</v>
      </c>
      <c r="M9" s="830">
        <v>3268</v>
      </c>
      <c r="N9" s="92">
        <v>-2106</v>
      </c>
      <c r="O9" s="92">
        <v>-188</v>
      </c>
      <c r="P9" s="585">
        <v>5848</v>
      </c>
      <c r="Q9" s="308">
        <v>3522</v>
      </c>
      <c r="R9" s="214">
        <v>2098</v>
      </c>
      <c r="S9" s="1019"/>
    </row>
    <row r="10" spans="1:21" ht="24" customHeight="1">
      <c r="B10" s="44"/>
      <c r="C10" s="69" t="s">
        <v>156</v>
      </c>
      <c r="D10" s="308">
        <v>-16296</v>
      </c>
      <c r="E10" s="92">
        <v>-15784</v>
      </c>
      <c r="F10" s="308">
        <v>-30979</v>
      </c>
      <c r="G10" s="308">
        <v>-28613</v>
      </c>
      <c r="H10" s="308">
        <v>-23163</v>
      </c>
      <c r="I10" s="308">
        <v>-12673</v>
      </c>
      <c r="J10" s="308">
        <v>-25057</v>
      </c>
      <c r="K10" s="92">
        <v>-27779</v>
      </c>
      <c r="L10" s="308">
        <v>-24908</v>
      </c>
      <c r="M10" s="830">
        <v>-14786</v>
      </c>
      <c r="N10" s="92">
        <v>-37968</v>
      </c>
      <c r="O10" s="92">
        <v>-27282</v>
      </c>
      <c r="P10" s="585">
        <v>-43615</v>
      </c>
      <c r="Q10" s="308">
        <v>-49627</v>
      </c>
      <c r="R10" s="214">
        <v>-20938</v>
      </c>
      <c r="S10" s="1019"/>
    </row>
    <row r="11" spans="1:21" ht="24" customHeight="1">
      <c r="B11" s="44"/>
      <c r="C11" s="67" t="s">
        <v>157</v>
      </c>
      <c r="D11" s="308">
        <v>-1839</v>
      </c>
      <c r="E11" s="92">
        <v>-2209</v>
      </c>
      <c r="F11" s="308">
        <v>-6132</v>
      </c>
      <c r="G11" s="308">
        <v>-1058</v>
      </c>
      <c r="H11" s="308">
        <v>-1498</v>
      </c>
      <c r="I11" s="308">
        <v>-4797</v>
      </c>
      <c r="J11" s="308">
        <v>324</v>
      </c>
      <c r="K11" s="92">
        <v>-1764</v>
      </c>
      <c r="L11" s="308">
        <v>-10274</v>
      </c>
      <c r="M11" s="830">
        <v>-2860</v>
      </c>
      <c r="N11" s="92">
        <v>-6702</v>
      </c>
      <c r="O11" s="92">
        <v>-2197</v>
      </c>
      <c r="P11" s="585">
        <v>-2077</v>
      </c>
      <c r="Q11" s="308">
        <v>531</v>
      </c>
      <c r="R11" s="214">
        <v>280</v>
      </c>
      <c r="S11" s="1019"/>
    </row>
    <row r="12" spans="1:21" ht="24" customHeight="1">
      <c r="B12" s="44"/>
      <c r="C12" s="67" t="s">
        <v>158</v>
      </c>
      <c r="D12" s="308">
        <v>56735</v>
      </c>
      <c r="E12" s="92">
        <v>11058</v>
      </c>
      <c r="F12" s="308">
        <v>11949</v>
      </c>
      <c r="G12" s="308">
        <v>14933</v>
      </c>
      <c r="H12" s="308">
        <v>7782</v>
      </c>
      <c r="I12" s="308">
        <v>13879</v>
      </c>
      <c r="J12" s="308">
        <v>18648</v>
      </c>
      <c r="K12" s="92">
        <v>19662</v>
      </c>
      <c r="L12" s="308">
        <v>10954</v>
      </c>
      <c r="M12" s="830">
        <v>8002</v>
      </c>
      <c r="N12" s="92">
        <v>31824</v>
      </c>
      <c r="O12" s="92">
        <v>39211</v>
      </c>
      <c r="P12" s="585">
        <v>22437</v>
      </c>
      <c r="Q12" s="308">
        <v>21101</v>
      </c>
      <c r="R12" s="214">
        <v>6763</v>
      </c>
      <c r="S12" s="1019"/>
    </row>
    <row r="13" spans="1:21" ht="24" customHeight="1">
      <c r="B13" s="44"/>
      <c r="C13" s="67" t="s">
        <v>159</v>
      </c>
      <c r="D13" s="308">
        <v>-8089</v>
      </c>
      <c r="E13" s="92">
        <v>40625</v>
      </c>
      <c r="F13" s="308">
        <v>4226</v>
      </c>
      <c r="G13" s="308">
        <v>-18583</v>
      </c>
      <c r="H13" s="308">
        <v>55835</v>
      </c>
      <c r="I13" s="308">
        <v>-60463</v>
      </c>
      <c r="J13" s="308">
        <v>7980</v>
      </c>
      <c r="K13" s="92">
        <v>77093</v>
      </c>
      <c r="L13" s="308">
        <v>66718</v>
      </c>
      <c r="M13" s="830">
        <v>1162</v>
      </c>
      <c r="N13" s="92">
        <v>-96092</v>
      </c>
      <c r="O13" s="92">
        <v>22129</v>
      </c>
      <c r="P13" s="585">
        <v>-57489</v>
      </c>
      <c r="Q13" s="308">
        <v>-55792</v>
      </c>
      <c r="R13" s="214">
        <v>-4631</v>
      </c>
      <c r="S13" s="1019"/>
    </row>
    <row r="14" spans="1:21" ht="24" customHeight="1">
      <c r="B14" s="44"/>
      <c r="C14" s="69" t="s">
        <v>160</v>
      </c>
      <c r="D14" s="308">
        <v>-16765</v>
      </c>
      <c r="E14" s="92">
        <v>-709</v>
      </c>
      <c r="F14" s="308">
        <v>-6151</v>
      </c>
      <c r="G14" s="308">
        <v>31396</v>
      </c>
      <c r="H14" s="308">
        <v>28270</v>
      </c>
      <c r="I14" s="308">
        <v>-31853</v>
      </c>
      <c r="J14" s="308">
        <v>-118303</v>
      </c>
      <c r="K14" s="92">
        <v>-39968</v>
      </c>
      <c r="L14" s="308">
        <v>901</v>
      </c>
      <c r="M14" s="830">
        <v>29878</v>
      </c>
      <c r="N14" s="92">
        <v>-26026</v>
      </c>
      <c r="O14" s="92">
        <v>-41710</v>
      </c>
      <c r="P14" s="585">
        <v>48044</v>
      </c>
      <c r="Q14" s="308">
        <v>11977</v>
      </c>
      <c r="R14" s="214">
        <v>-17995</v>
      </c>
      <c r="S14" s="1019"/>
    </row>
    <row r="15" spans="1:21" ht="24" customHeight="1">
      <c r="B15" s="44"/>
      <c r="C15" s="69" t="s">
        <v>161</v>
      </c>
      <c r="D15" s="308">
        <v>35373</v>
      </c>
      <c r="E15" s="92">
        <v>-30116</v>
      </c>
      <c r="F15" s="308">
        <v>-10640</v>
      </c>
      <c r="G15" s="308">
        <v>-27908</v>
      </c>
      <c r="H15" s="308">
        <v>-43767</v>
      </c>
      <c r="I15" s="308">
        <v>40158</v>
      </c>
      <c r="J15" s="308">
        <v>166218</v>
      </c>
      <c r="K15" s="92">
        <v>-74708</v>
      </c>
      <c r="L15" s="308">
        <v>-94951</v>
      </c>
      <c r="M15" s="830">
        <v>-14948</v>
      </c>
      <c r="N15" s="92">
        <v>52031</v>
      </c>
      <c r="O15" s="92">
        <v>26246</v>
      </c>
      <c r="P15" s="585">
        <v>36020</v>
      </c>
      <c r="Q15" s="308">
        <v>-65296</v>
      </c>
      <c r="R15" s="214">
        <v>13889</v>
      </c>
      <c r="S15" s="1019"/>
    </row>
    <row r="16" spans="1:21" ht="24" customHeight="1">
      <c r="B16" s="44"/>
      <c r="C16" s="764" t="s">
        <v>613</v>
      </c>
      <c r="D16" s="308" t="s">
        <v>581</v>
      </c>
      <c r="E16" s="92" t="s">
        <v>25</v>
      </c>
      <c r="F16" s="308" t="s">
        <v>25</v>
      </c>
      <c r="G16" s="308" t="s">
        <v>25</v>
      </c>
      <c r="H16" s="308" t="s">
        <v>25</v>
      </c>
      <c r="I16" s="308" t="s">
        <v>25</v>
      </c>
      <c r="J16" s="308" t="s">
        <v>25</v>
      </c>
      <c r="K16" s="92">
        <v>54962</v>
      </c>
      <c r="L16" s="308">
        <v>-12389</v>
      </c>
      <c r="M16" s="830">
        <v>8696</v>
      </c>
      <c r="N16" s="92">
        <v>6950</v>
      </c>
      <c r="O16" s="92">
        <v>21684</v>
      </c>
      <c r="P16" s="585">
        <v>-22434</v>
      </c>
      <c r="Q16" s="308">
        <v>-36615</v>
      </c>
      <c r="R16" s="214">
        <v>-17831</v>
      </c>
      <c r="S16" s="1019"/>
    </row>
    <row r="17" spans="2:26" ht="24" customHeight="1">
      <c r="B17" s="44"/>
      <c r="C17" s="764" t="s">
        <v>162</v>
      </c>
      <c r="D17" s="308">
        <v>455</v>
      </c>
      <c r="E17" s="92">
        <v>985</v>
      </c>
      <c r="F17" s="308">
        <v>390</v>
      </c>
      <c r="G17" s="308">
        <v>674</v>
      </c>
      <c r="H17" s="308">
        <v>320</v>
      </c>
      <c r="I17" s="308">
        <v>-1409</v>
      </c>
      <c r="J17" s="308">
        <v>430</v>
      </c>
      <c r="K17" s="92">
        <v>-179</v>
      </c>
      <c r="L17" s="308">
        <v>-628</v>
      </c>
      <c r="M17" s="830">
        <v>-17</v>
      </c>
      <c r="N17" s="92">
        <v>-495</v>
      </c>
      <c r="O17" s="92">
        <v>-515</v>
      </c>
      <c r="P17" s="585">
        <v>7</v>
      </c>
      <c r="Q17" s="308">
        <v>-212</v>
      </c>
      <c r="R17" s="214">
        <v>-476</v>
      </c>
      <c r="S17" s="1019"/>
    </row>
    <row r="18" spans="2:26" ht="24" customHeight="1">
      <c r="B18" s="45"/>
      <c r="C18" s="68" t="s">
        <v>154</v>
      </c>
      <c r="D18" s="309">
        <v>11224</v>
      </c>
      <c r="E18" s="586">
        <v>-1839</v>
      </c>
      <c r="F18" s="309">
        <v>-1451</v>
      </c>
      <c r="G18" s="309">
        <v>-19792</v>
      </c>
      <c r="H18" s="309">
        <v>-15528</v>
      </c>
      <c r="I18" s="309">
        <v>-7611</v>
      </c>
      <c r="J18" s="309">
        <v>-36381</v>
      </c>
      <c r="K18" s="586">
        <v>-543</v>
      </c>
      <c r="L18" s="309">
        <v>-2241</v>
      </c>
      <c r="M18" s="831">
        <v>-122</v>
      </c>
      <c r="N18" s="586">
        <v>14486</v>
      </c>
      <c r="O18" s="586">
        <v>-20343</v>
      </c>
      <c r="P18" s="587">
        <v>-9378</v>
      </c>
      <c r="Q18" s="309">
        <v>-16831</v>
      </c>
      <c r="R18" s="215">
        <v>-6501</v>
      </c>
      <c r="S18" s="1019"/>
    </row>
    <row r="19" spans="2:26" ht="24" customHeight="1">
      <c r="B19" s="45"/>
      <c r="C19" s="231" t="s">
        <v>66</v>
      </c>
      <c r="D19" s="320">
        <v>110550</v>
      </c>
      <c r="E19" s="617">
        <v>74825</v>
      </c>
      <c r="F19" s="320">
        <v>59498</v>
      </c>
      <c r="G19" s="320">
        <v>47408</v>
      </c>
      <c r="H19" s="320">
        <v>106986</v>
      </c>
      <c r="I19" s="320">
        <v>13702</v>
      </c>
      <c r="J19" s="320">
        <v>107578</v>
      </c>
      <c r="K19" s="617">
        <v>106696</v>
      </c>
      <c r="L19" s="624">
        <v>37857</v>
      </c>
      <c r="M19" s="832">
        <v>85013</v>
      </c>
      <c r="N19" s="617">
        <v>58288</v>
      </c>
      <c r="O19" s="617">
        <v>187105</v>
      </c>
      <c r="P19" s="618">
        <v>127440</v>
      </c>
      <c r="Q19" s="320">
        <v>-27991</v>
      </c>
      <c r="R19" s="252">
        <v>26675</v>
      </c>
      <c r="S19" s="1019"/>
    </row>
    <row r="20" spans="2:26" ht="24" customHeight="1">
      <c r="B20" s="44"/>
      <c r="C20" s="14" t="s">
        <v>163</v>
      </c>
      <c r="D20" s="315">
        <v>5583</v>
      </c>
      <c r="E20" s="97">
        <v>5082</v>
      </c>
      <c r="F20" s="315">
        <v>5225</v>
      </c>
      <c r="G20" s="315">
        <v>4709</v>
      </c>
      <c r="H20" s="315">
        <v>3785</v>
      </c>
      <c r="I20" s="315">
        <v>3496</v>
      </c>
      <c r="J20" s="315">
        <v>4248</v>
      </c>
      <c r="K20" s="97">
        <v>5163</v>
      </c>
      <c r="L20" s="307">
        <v>4362</v>
      </c>
      <c r="M20" s="833">
        <v>3365</v>
      </c>
      <c r="N20" s="97">
        <v>12142</v>
      </c>
      <c r="O20" s="97">
        <v>13142</v>
      </c>
      <c r="P20" s="88">
        <v>11053</v>
      </c>
      <c r="Q20" s="315">
        <v>13530</v>
      </c>
      <c r="R20" s="219">
        <v>4723</v>
      </c>
      <c r="S20" s="1019"/>
    </row>
    <row r="21" spans="2:26" ht="24" customHeight="1">
      <c r="B21" s="44"/>
      <c r="C21" s="67" t="s">
        <v>166</v>
      </c>
      <c r="D21" s="308">
        <v>12457</v>
      </c>
      <c r="E21" s="92">
        <v>13777</v>
      </c>
      <c r="F21" s="308">
        <v>16424</v>
      </c>
      <c r="G21" s="308">
        <v>18439</v>
      </c>
      <c r="H21" s="308">
        <v>20326</v>
      </c>
      <c r="I21" s="308">
        <v>12818</v>
      </c>
      <c r="J21" s="308">
        <v>17735</v>
      </c>
      <c r="K21" s="92">
        <v>23951</v>
      </c>
      <c r="L21" s="308">
        <v>26194</v>
      </c>
      <c r="M21" s="830">
        <v>18198</v>
      </c>
      <c r="N21" s="92">
        <v>17799</v>
      </c>
      <c r="O21" s="92">
        <v>37965</v>
      </c>
      <c r="P21" s="585">
        <v>40759</v>
      </c>
      <c r="Q21" s="308">
        <v>35974</v>
      </c>
      <c r="R21" s="214">
        <v>24260</v>
      </c>
      <c r="S21" s="1019"/>
    </row>
    <row r="22" spans="2:26" ht="24" customHeight="1">
      <c r="B22" s="44"/>
      <c r="C22" s="67" t="s">
        <v>164</v>
      </c>
      <c r="D22" s="92">
        <v>-24217</v>
      </c>
      <c r="E22" s="92">
        <v>-21840</v>
      </c>
      <c r="F22" s="308">
        <v>-20308</v>
      </c>
      <c r="G22" s="308">
        <v>-19261</v>
      </c>
      <c r="H22" s="308">
        <v>-16746</v>
      </c>
      <c r="I22" s="308">
        <v>-14872</v>
      </c>
      <c r="J22" s="308">
        <v>-14814</v>
      </c>
      <c r="K22" s="92">
        <v>-15138</v>
      </c>
      <c r="L22" s="308">
        <v>-14370</v>
      </c>
      <c r="M22" s="830">
        <v>-12199</v>
      </c>
      <c r="N22" s="92">
        <v>-11961</v>
      </c>
      <c r="O22" s="92">
        <v>-18495</v>
      </c>
      <c r="P22" s="585">
        <v>-26092</v>
      </c>
      <c r="Q22" s="308">
        <v>-26161</v>
      </c>
      <c r="R22" s="214">
        <v>-14109</v>
      </c>
      <c r="S22" s="1019"/>
    </row>
    <row r="23" spans="2:26" ht="24" customHeight="1">
      <c r="B23" s="45"/>
      <c r="C23" s="231" t="s">
        <v>165</v>
      </c>
      <c r="D23" s="320">
        <v>-15650</v>
      </c>
      <c r="E23" s="617">
        <v>-16722</v>
      </c>
      <c r="F23" s="320">
        <v>-13842</v>
      </c>
      <c r="G23" s="320">
        <v>-12186</v>
      </c>
      <c r="H23" s="320">
        <v>-14412</v>
      </c>
      <c r="I23" s="320">
        <v>-14287</v>
      </c>
      <c r="J23" s="308">
        <v>-15935</v>
      </c>
      <c r="K23" s="92">
        <v>-24197</v>
      </c>
      <c r="L23" s="308">
        <v>-13533</v>
      </c>
      <c r="M23" s="830">
        <v>-9405</v>
      </c>
      <c r="N23" s="92">
        <v>-11184</v>
      </c>
      <c r="O23" s="92">
        <v>-48078</v>
      </c>
      <c r="P23" s="585">
        <v>-40973</v>
      </c>
      <c r="Q23" s="308">
        <v>-12039</v>
      </c>
      <c r="R23" s="214">
        <v>-10209</v>
      </c>
      <c r="S23" s="1019"/>
      <c r="V23" s="944"/>
      <c r="W23" s="944"/>
      <c r="X23" s="944"/>
      <c r="Y23" s="944"/>
      <c r="Z23" s="944"/>
    </row>
    <row r="24" spans="2:26" s="27" customFormat="1" ht="25.5" customHeight="1">
      <c r="B24" s="46" t="s">
        <v>167</v>
      </c>
      <c r="C24" s="26"/>
      <c r="D24" s="310">
        <v>88723</v>
      </c>
      <c r="E24" s="93">
        <v>55124</v>
      </c>
      <c r="F24" s="310">
        <v>46997</v>
      </c>
      <c r="G24" s="310">
        <v>39109</v>
      </c>
      <c r="H24" s="310">
        <v>99939</v>
      </c>
      <c r="I24" s="310">
        <v>857</v>
      </c>
      <c r="J24" s="310">
        <v>98812</v>
      </c>
      <c r="K24" s="93">
        <v>96476</v>
      </c>
      <c r="L24" s="310">
        <v>40510</v>
      </c>
      <c r="M24" s="834">
        <v>84972</v>
      </c>
      <c r="N24" s="93">
        <v>65084</v>
      </c>
      <c r="O24" s="93">
        <v>171639</v>
      </c>
      <c r="P24" s="590">
        <v>112187</v>
      </c>
      <c r="Q24" s="310">
        <v>-16688</v>
      </c>
      <c r="R24" s="216">
        <v>31339</v>
      </c>
      <c r="S24" s="1020"/>
      <c r="T24" s="27" t="s">
        <v>768</v>
      </c>
      <c r="U24" s="945"/>
      <c r="V24" s="945"/>
      <c r="W24" s="945"/>
      <c r="X24" s="945"/>
      <c r="Y24" s="945"/>
    </row>
    <row r="25" spans="2:26" ht="36" customHeight="1">
      <c r="B25" s="65" t="s">
        <v>168</v>
      </c>
      <c r="C25" s="14"/>
      <c r="D25" s="315"/>
      <c r="E25" s="97"/>
      <c r="F25" s="315"/>
      <c r="G25" s="315"/>
      <c r="H25" s="315"/>
      <c r="I25" s="315"/>
      <c r="J25" s="626"/>
      <c r="K25" s="101"/>
      <c r="L25" s="626"/>
      <c r="M25" s="842"/>
      <c r="N25" s="101"/>
      <c r="O25" s="101"/>
      <c r="P25" s="625"/>
      <c r="Q25" s="626"/>
      <c r="R25" s="1359"/>
      <c r="S25" s="1019"/>
      <c r="T25" s="27" t="s">
        <v>773</v>
      </c>
      <c r="U25" s="1004"/>
      <c r="V25" s="1004"/>
      <c r="W25" s="1004"/>
      <c r="X25" s="1004"/>
      <c r="Y25" s="1004"/>
    </row>
    <row r="26" spans="2:26" ht="24" customHeight="1">
      <c r="B26" s="44"/>
      <c r="C26" s="66" t="s">
        <v>169</v>
      </c>
      <c r="D26" s="307">
        <v>-34101</v>
      </c>
      <c r="E26" s="582">
        <v>-29473</v>
      </c>
      <c r="F26" s="307">
        <v>-23579</v>
      </c>
      <c r="G26" s="307">
        <v>-31258</v>
      </c>
      <c r="H26" s="307">
        <v>-31943</v>
      </c>
      <c r="I26" s="307">
        <v>-31830</v>
      </c>
      <c r="J26" s="307">
        <v>-29590</v>
      </c>
      <c r="K26" s="582">
        <v>-30832</v>
      </c>
      <c r="L26" s="307">
        <v>-24665</v>
      </c>
      <c r="M26" s="835">
        <v>-23889</v>
      </c>
      <c r="N26" s="1073">
        <v>-18370</v>
      </c>
      <c r="O26" s="1073">
        <v>-25684</v>
      </c>
      <c r="P26" s="1295">
        <v>-27093</v>
      </c>
      <c r="Q26" s="1415">
        <v>-43364</v>
      </c>
      <c r="R26" s="1547">
        <v>-21563</v>
      </c>
      <c r="S26" s="1504"/>
      <c r="T26" s="1505"/>
      <c r="U26" s="944"/>
      <c r="V26" s="944"/>
      <c r="W26" s="944"/>
      <c r="X26" s="944"/>
      <c r="Y26" s="944"/>
    </row>
    <row r="27" spans="2:26" ht="24" customHeight="1">
      <c r="B27" s="44"/>
      <c r="C27" s="67" t="s">
        <v>174</v>
      </c>
      <c r="D27" s="308">
        <v>12655</v>
      </c>
      <c r="E27" s="92">
        <v>14384</v>
      </c>
      <c r="F27" s="308">
        <v>13578</v>
      </c>
      <c r="G27" s="308">
        <v>767</v>
      </c>
      <c r="H27" s="308">
        <v>11846</v>
      </c>
      <c r="I27" s="308">
        <v>8340</v>
      </c>
      <c r="J27" s="308">
        <v>590</v>
      </c>
      <c r="K27" s="92">
        <v>5963</v>
      </c>
      <c r="L27" s="308">
        <v>9009</v>
      </c>
      <c r="M27" s="830">
        <v>12084</v>
      </c>
      <c r="N27" s="92">
        <v>10287</v>
      </c>
      <c r="O27" s="92">
        <v>6785</v>
      </c>
      <c r="P27" s="585">
        <v>4327</v>
      </c>
      <c r="Q27" s="308">
        <v>4099</v>
      </c>
      <c r="R27" s="214">
        <v>427</v>
      </c>
      <c r="S27" s="1019"/>
      <c r="T27" s="1505"/>
      <c r="U27" s="944"/>
      <c r="V27" s="944"/>
      <c r="W27" s="944"/>
      <c r="X27" s="944"/>
      <c r="Y27" s="944"/>
    </row>
    <row r="28" spans="2:26" ht="24" customHeight="1">
      <c r="B28" s="44"/>
      <c r="C28" s="67" t="s">
        <v>170</v>
      </c>
      <c r="D28" s="308">
        <v>-6978</v>
      </c>
      <c r="E28" s="92">
        <v>-8310</v>
      </c>
      <c r="F28" s="308">
        <v>-4522</v>
      </c>
      <c r="G28" s="308">
        <v>-3566</v>
      </c>
      <c r="H28" s="308">
        <v>-3061</v>
      </c>
      <c r="I28" s="308">
        <v>-2219</v>
      </c>
      <c r="J28" s="308">
        <v>-2310</v>
      </c>
      <c r="K28" s="92">
        <v>-7113</v>
      </c>
      <c r="L28" s="308">
        <v>-6903</v>
      </c>
      <c r="M28" s="830">
        <v>-6774</v>
      </c>
      <c r="N28" s="92">
        <v>-8700</v>
      </c>
      <c r="O28" s="92">
        <v>-12579</v>
      </c>
      <c r="P28" s="585">
        <v>-4122</v>
      </c>
      <c r="Q28" s="308">
        <v>-3540</v>
      </c>
      <c r="R28" s="214">
        <v>-2753</v>
      </c>
      <c r="S28" s="1019"/>
      <c r="T28" s="1505"/>
      <c r="U28" s="944"/>
      <c r="V28" s="944"/>
      <c r="W28" s="944"/>
      <c r="X28" s="944"/>
      <c r="Y28" s="944"/>
    </row>
    <row r="29" spans="2:26" ht="24" customHeight="1">
      <c r="B29" s="44"/>
      <c r="C29" s="67" t="s">
        <v>171</v>
      </c>
      <c r="D29" s="308">
        <v>2646</v>
      </c>
      <c r="E29" s="92">
        <v>3400</v>
      </c>
      <c r="F29" s="308">
        <v>-1706</v>
      </c>
      <c r="G29" s="308">
        <v>2470</v>
      </c>
      <c r="H29" s="308">
        <v>1083</v>
      </c>
      <c r="I29" s="308">
        <v>-4408</v>
      </c>
      <c r="J29" s="308">
        <v>2115</v>
      </c>
      <c r="K29" s="92">
        <v>5899</v>
      </c>
      <c r="L29" s="308">
        <v>-391</v>
      </c>
      <c r="M29" s="830">
        <v>278</v>
      </c>
      <c r="N29" s="92">
        <v>1430</v>
      </c>
      <c r="O29" s="92">
        <v>146</v>
      </c>
      <c r="P29" s="585">
        <v>1071</v>
      </c>
      <c r="Q29" s="308">
        <v>-6</v>
      </c>
      <c r="R29" s="214">
        <v>-1383</v>
      </c>
      <c r="S29" s="1019"/>
      <c r="T29" s="1505"/>
      <c r="U29" s="944"/>
      <c r="V29" s="944"/>
      <c r="W29" s="944"/>
      <c r="X29" s="944"/>
      <c r="Y29" s="944"/>
    </row>
    <row r="30" spans="2:26" ht="24" customHeight="1">
      <c r="B30" s="44"/>
      <c r="C30" s="67" t="s">
        <v>172</v>
      </c>
      <c r="D30" s="308">
        <v>-13492</v>
      </c>
      <c r="E30" s="92">
        <v>-11704</v>
      </c>
      <c r="F30" s="308">
        <v>-3423</v>
      </c>
      <c r="G30" s="308">
        <v>-4174</v>
      </c>
      <c r="H30" s="308">
        <v>-4157</v>
      </c>
      <c r="I30" s="308">
        <v>-3867</v>
      </c>
      <c r="J30" s="308">
        <v>-32312</v>
      </c>
      <c r="K30" s="92">
        <v>-7802</v>
      </c>
      <c r="L30" s="308">
        <v>-251</v>
      </c>
      <c r="M30" s="830">
        <v>-4</v>
      </c>
      <c r="N30" s="92">
        <v>-10360</v>
      </c>
      <c r="O30" s="92">
        <v>-688</v>
      </c>
      <c r="P30" s="585">
        <v>-9812</v>
      </c>
      <c r="Q30" s="308">
        <v>-8735</v>
      </c>
      <c r="R30" s="214">
        <v>-467</v>
      </c>
      <c r="S30" s="1019"/>
      <c r="T30" s="1505"/>
      <c r="U30" s="944"/>
      <c r="V30" s="944"/>
      <c r="W30" s="944"/>
      <c r="X30" s="944"/>
      <c r="Y30" s="944"/>
    </row>
    <row r="31" spans="2:26" ht="24" customHeight="1">
      <c r="B31" s="44"/>
      <c r="C31" s="67" t="s">
        <v>39</v>
      </c>
      <c r="D31" s="308">
        <v>969</v>
      </c>
      <c r="E31" s="92">
        <v>2399</v>
      </c>
      <c r="F31" s="308">
        <v>5202</v>
      </c>
      <c r="G31" s="308">
        <v>1165</v>
      </c>
      <c r="H31" s="308">
        <v>1919</v>
      </c>
      <c r="I31" s="308">
        <v>1232</v>
      </c>
      <c r="J31" s="308">
        <v>10826</v>
      </c>
      <c r="K31" s="92">
        <v>7740</v>
      </c>
      <c r="L31" s="308">
        <v>1943</v>
      </c>
      <c r="M31" s="830">
        <v>1162</v>
      </c>
      <c r="N31" s="92">
        <v>6219</v>
      </c>
      <c r="O31" s="92">
        <v>1635</v>
      </c>
      <c r="P31" s="585">
        <v>5239</v>
      </c>
      <c r="Q31" s="308">
        <v>4055</v>
      </c>
      <c r="R31" s="214">
        <v>1065</v>
      </c>
      <c r="S31" s="1019"/>
      <c r="T31" s="1505"/>
      <c r="U31" s="944"/>
      <c r="V31" s="944"/>
      <c r="W31" s="944"/>
      <c r="X31" s="944"/>
      <c r="Y31" s="944"/>
    </row>
    <row r="32" spans="2:26" ht="24" customHeight="1">
      <c r="B32" s="44"/>
      <c r="C32" s="67" t="s">
        <v>173</v>
      </c>
      <c r="D32" s="308">
        <v>-2340</v>
      </c>
      <c r="E32" s="92">
        <v>-5624</v>
      </c>
      <c r="F32" s="308">
        <v>-7024</v>
      </c>
      <c r="G32" s="308">
        <v>-5222</v>
      </c>
      <c r="H32" s="308">
        <v>-9100</v>
      </c>
      <c r="I32" s="308">
        <v>-5408</v>
      </c>
      <c r="J32" s="308">
        <v>-20227</v>
      </c>
      <c r="K32" s="92">
        <v>-3753</v>
      </c>
      <c r="L32" s="308">
        <v>-4809</v>
      </c>
      <c r="M32" s="830">
        <v>-4349</v>
      </c>
      <c r="N32" s="92">
        <v>-35749</v>
      </c>
      <c r="O32" s="92">
        <v>-1991</v>
      </c>
      <c r="P32" s="585">
        <v>-37632</v>
      </c>
      <c r="Q32" s="308">
        <v>-41121</v>
      </c>
      <c r="R32" s="214">
        <v>-49091</v>
      </c>
      <c r="S32" s="1019"/>
      <c r="T32" s="1508" t="s">
        <v>769</v>
      </c>
      <c r="U32" s="944"/>
      <c r="V32" s="944"/>
      <c r="W32" s="944"/>
      <c r="X32" s="944"/>
      <c r="Y32" s="944"/>
    </row>
    <row r="33" spans="2:25" ht="24" customHeight="1">
      <c r="B33" s="44"/>
      <c r="C33" s="67" t="s">
        <v>175</v>
      </c>
      <c r="D33" s="308">
        <v>-707</v>
      </c>
      <c r="E33" s="92">
        <v>1530</v>
      </c>
      <c r="F33" s="308">
        <v>232</v>
      </c>
      <c r="G33" s="308">
        <v>10</v>
      </c>
      <c r="H33" s="308">
        <v>-467</v>
      </c>
      <c r="I33" s="308">
        <v>-51</v>
      </c>
      <c r="J33" s="308">
        <v>5411</v>
      </c>
      <c r="K33" s="92">
        <v>1468</v>
      </c>
      <c r="L33" s="308">
        <v>3251</v>
      </c>
      <c r="M33" s="830">
        <v>5990</v>
      </c>
      <c r="N33" s="1072">
        <v>7485</v>
      </c>
      <c r="O33" s="1072">
        <v>12207</v>
      </c>
      <c r="P33" s="1294">
        <v>26088</v>
      </c>
      <c r="Q33" s="651">
        <v>4797</v>
      </c>
      <c r="R33" s="1546">
        <v>7181</v>
      </c>
      <c r="S33" s="1503"/>
      <c r="T33" s="1505" t="s">
        <v>770</v>
      </c>
      <c r="U33" s="944"/>
      <c r="V33" s="944"/>
      <c r="W33" s="944"/>
      <c r="X33" s="944"/>
      <c r="Y33" s="944"/>
    </row>
    <row r="34" spans="2:25" ht="24" customHeight="1">
      <c r="B34" s="44"/>
      <c r="C34" s="67" t="s">
        <v>176</v>
      </c>
      <c r="D34" s="308">
        <v>-4144</v>
      </c>
      <c r="E34" s="92">
        <v>-2646</v>
      </c>
      <c r="F34" s="308">
        <v>-23658</v>
      </c>
      <c r="G34" s="308">
        <v>-8455</v>
      </c>
      <c r="H34" s="308">
        <v>-6315</v>
      </c>
      <c r="I34" s="308">
        <v>-16263</v>
      </c>
      <c r="J34" s="308">
        <v>-26260</v>
      </c>
      <c r="K34" s="92">
        <v>-32721</v>
      </c>
      <c r="L34" s="308">
        <v>-20998</v>
      </c>
      <c r="M34" s="830">
        <v>-31364</v>
      </c>
      <c r="N34" s="92">
        <v>-58097</v>
      </c>
      <c r="O34" s="92">
        <v>-47139</v>
      </c>
      <c r="P34" s="585">
        <v>-62681</v>
      </c>
      <c r="Q34" s="308">
        <v>-23207</v>
      </c>
      <c r="R34" s="214">
        <v>-14602</v>
      </c>
      <c r="S34" s="1019"/>
      <c r="T34" s="1505"/>
      <c r="U34" s="944"/>
      <c r="V34" s="944"/>
      <c r="W34" s="944"/>
      <c r="X34" s="944"/>
      <c r="Y34" s="944"/>
    </row>
    <row r="35" spans="2:25" ht="34.15" customHeight="1">
      <c r="B35" s="44"/>
      <c r="C35" s="67" t="s">
        <v>177</v>
      </c>
      <c r="D35" s="308">
        <v>10311</v>
      </c>
      <c r="E35" s="92">
        <v>17831</v>
      </c>
      <c r="F35" s="308">
        <v>7910</v>
      </c>
      <c r="G35" s="308">
        <v>10681</v>
      </c>
      <c r="H35" s="308">
        <v>6731</v>
      </c>
      <c r="I35" s="308">
        <v>16473</v>
      </c>
      <c r="J35" s="321">
        <v>13074</v>
      </c>
      <c r="K35" s="607">
        <v>17393</v>
      </c>
      <c r="L35" s="321">
        <v>9794</v>
      </c>
      <c r="M35" s="836">
        <v>9484</v>
      </c>
      <c r="N35" s="607">
        <v>24381</v>
      </c>
      <c r="O35" s="607">
        <v>76849</v>
      </c>
      <c r="P35" s="620">
        <v>37022</v>
      </c>
      <c r="Q35" s="321">
        <v>14563</v>
      </c>
      <c r="R35" s="221">
        <v>11791</v>
      </c>
      <c r="S35" s="1019"/>
      <c r="T35" s="1505" t="s">
        <v>771</v>
      </c>
      <c r="U35" s="1004"/>
      <c r="V35" s="1004"/>
      <c r="W35" s="1004"/>
      <c r="X35" s="1004"/>
      <c r="Y35" s="1004"/>
    </row>
    <row r="36" spans="2:25" ht="24" customHeight="1">
      <c r="B36" s="44"/>
      <c r="C36" s="67" t="s">
        <v>178</v>
      </c>
      <c r="D36" s="308">
        <v>-7098</v>
      </c>
      <c r="E36" s="92">
        <v>6559</v>
      </c>
      <c r="F36" s="308">
        <v>12521</v>
      </c>
      <c r="G36" s="308">
        <v>23791</v>
      </c>
      <c r="H36" s="308">
        <v>-445</v>
      </c>
      <c r="I36" s="308">
        <v>5822</v>
      </c>
      <c r="J36" s="309">
        <v>-7725</v>
      </c>
      <c r="K36" s="586">
        <v>1556</v>
      </c>
      <c r="L36" s="309">
        <v>-1646</v>
      </c>
      <c r="M36" s="831">
        <v>1704</v>
      </c>
      <c r="N36" s="586">
        <v>-57346</v>
      </c>
      <c r="O36" s="586">
        <v>19616</v>
      </c>
      <c r="P36" s="587">
        <v>80022</v>
      </c>
      <c r="Q36" s="309">
        <v>-1646</v>
      </c>
      <c r="R36" s="215">
        <v>-6225</v>
      </c>
      <c r="S36" s="1019"/>
      <c r="T36" s="1505"/>
      <c r="U36" s="944"/>
      <c r="V36" s="944"/>
      <c r="W36" s="944"/>
      <c r="X36" s="944"/>
      <c r="Y36" s="944"/>
    </row>
    <row r="37" spans="2:25" s="27" customFormat="1" ht="25.5" customHeight="1">
      <c r="B37" s="233" t="s">
        <v>179</v>
      </c>
      <c r="C37" s="26"/>
      <c r="D37" s="310">
        <v>-42280</v>
      </c>
      <c r="E37" s="93">
        <v>-11652</v>
      </c>
      <c r="F37" s="310">
        <v>-24469</v>
      </c>
      <c r="G37" s="310">
        <v>-13792</v>
      </c>
      <c r="H37" s="310">
        <v>-33910</v>
      </c>
      <c r="I37" s="310">
        <v>-32179</v>
      </c>
      <c r="J37" s="310">
        <v>-86407</v>
      </c>
      <c r="K37" s="93">
        <v>-42200</v>
      </c>
      <c r="L37" s="310">
        <v>-35669</v>
      </c>
      <c r="M37" s="837">
        <v>-35676</v>
      </c>
      <c r="N37" s="93">
        <v>-138819</v>
      </c>
      <c r="O37" s="93">
        <v>29157</v>
      </c>
      <c r="P37" s="590">
        <v>12429</v>
      </c>
      <c r="Q37" s="310">
        <v>-94106</v>
      </c>
      <c r="R37" s="216">
        <v>-75624</v>
      </c>
      <c r="S37" s="1020"/>
      <c r="T37" s="1506"/>
      <c r="U37" s="23"/>
    </row>
    <row r="38" spans="2:25" ht="11.25" customHeight="1">
      <c r="B38" s="44"/>
      <c r="C38" s="28"/>
      <c r="D38" s="315"/>
      <c r="E38" s="97"/>
      <c r="F38" s="315"/>
      <c r="G38" s="315"/>
      <c r="H38" s="315"/>
      <c r="I38" s="315"/>
      <c r="J38" s="315"/>
      <c r="K38" s="97"/>
      <c r="L38" s="315"/>
      <c r="M38" s="833"/>
      <c r="N38" s="97"/>
      <c r="O38" s="97"/>
      <c r="P38" s="88"/>
      <c r="Q38" s="315"/>
      <c r="R38" s="1359"/>
      <c r="S38" s="1019"/>
    </row>
    <row r="39" spans="2:25" s="30" customFormat="1" ht="25.5" customHeight="1">
      <c r="B39" s="46" t="s">
        <v>40</v>
      </c>
      <c r="C39" s="29"/>
      <c r="D39" s="322">
        <v>46443</v>
      </c>
      <c r="E39" s="621">
        <v>43472</v>
      </c>
      <c r="F39" s="322">
        <v>22528</v>
      </c>
      <c r="G39" s="322">
        <v>25317</v>
      </c>
      <c r="H39" s="322">
        <v>66029</v>
      </c>
      <c r="I39" s="322">
        <v>-31322</v>
      </c>
      <c r="J39" s="322">
        <v>12405</v>
      </c>
      <c r="K39" s="621">
        <v>54276</v>
      </c>
      <c r="L39" s="322">
        <v>4841</v>
      </c>
      <c r="M39" s="837">
        <v>49296</v>
      </c>
      <c r="N39" s="621">
        <v>-73735</v>
      </c>
      <c r="O39" s="621">
        <v>200796</v>
      </c>
      <c r="P39" s="622">
        <f>P24+P37</f>
        <v>124616</v>
      </c>
      <c r="Q39" s="322">
        <f>Q24+Q37</f>
        <v>-110794</v>
      </c>
      <c r="R39" s="253">
        <f>R24+R37</f>
        <v>-44285</v>
      </c>
      <c r="S39" s="1020"/>
    </row>
    <row r="40" spans="2:25" ht="9" customHeight="1">
      <c r="B40" s="44"/>
      <c r="C40" s="28"/>
      <c r="D40" s="315"/>
      <c r="E40" s="97"/>
      <c r="F40" s="315"/>
      <c r="G40" s="315"/>
      <c r="H40" s="315"/>
      <c r="I40" s="315"/>
      <c r="J40" s="315"/>
      <c r="K40" s="97"/>
      <c r="L40" s="315"/>
      <c r="M40" s="833"/>
      <c r="N40" s="97"/>
      <c r="O40" s="97"/>
      <c r="P40" s="88"/>
      <c r="Q40" s="315"/>
      <c r="R40" s="219"/>
      <c r="S40" s="1019"/>
      <c r="T40" s="569"/>
      <c r="U40" s="569"/>
    </row>
    <row r="41" spans="2:25" ht="27" customHeight="1">
      <c r="B41" s="65" t="s">
        <v>180</v>
      </c>
      <c r="C41" s="1"/>
      <c r="D41" s="315"/>
      <c r="E41" s="97"/>
      <c r="F41" s="315"/>
      <c r="G41" s="315"/>
      <c r="H41" s="315"/>
      <c r="I41" s="315"/>
      <c r="J41" s="315"/>
      <c r="K41" s="97"/>
      <c r="L41" s="315"/>
      <c r="M41" s="833"/>
      <c r="N41" s="97"/>
      <c r="O41" s="97"/>
      <c r="P41" s="88"/>
      <c r="Q41" s="315"/>
      <c r="R41" s="219"/>
      <c r="S41" s="1019"/>
    </row>
    <row r="42" spans="2:25" ht="24" customHeight="1">
      <c r="B42" s="44"/>
      <c r="C42" s="66" t="s">
        <v>181</v>
      </c>
      <c r="D42" s="307">
        <v>8797</v>
      </c>
      <c r="E42" s="582">
        <v>-10928</v>
      </c>
      <c r="F42" s="307">
        <v>-14714</v>
      </c>
      <c r="G42" s="307">
        <v>-29012</v>
      </c>
      <c r="H42" s="307">
        <v>-30383</v>
      </c>
      <c r="I42" s="307">
        <v>14697</v>
      </c>
      <c r="J42" s="307">
        <v>-21723</v>
      </c>
      <c r="K42" s="582">
        <v>24999</v>
      </c>
      <c r="L42" s="307">
        <v>32786</v>
      </c>
      <c r="M42" s="829">
        <v>-22969</v>
      </c>
      <c r="N42" s="582">
        <v>54245</v>
      </c>
      <c r="O42" s="582">
        <v>-64360</v>
      </c>
      <c r="P42" s="583">
        <v>-21243</v>
      </c>
      <c r="Q42" s="307">
        <v>50243</v>
      </c>
      <c r="R42" s="213">
        <v>31279</v>
      </c>
      <c r="S42" s="1019"/>
    </row>
    <row r="43" spans="2:25" ht="24" customHeight="1">
      <c r="B43" s="44"/>
      <c r="C43" s="67" t="s">
        <v>182</v>
      </c>
      <c r="D43" s="308">
        <v>127338</v>
      </c>
      <c r="E43" s="92">
        <v>236109</v>
      </c>
      <c r="F43" s="308">
        <v>170858</v>
      </c>
      <c r="G43" s="308">
        <v>163996</v>
      </c>
      <c r="H43" s="308">
        <v>122767</v>
      </c>
      <c r="I43" s="308">
        <v>160331</v>
      </c>
      <c r="J43" s="308">
        <v>128716</v>
      </c>
      <c r="K43" s="92">
        <v>82636</v>
      </c>
      <c r="L43" s="308">
        <v>384500</v>
      </c>
      <c r="M43" s="830">
        <v>172645</v>
      </c>
      <c r="N43" s="92">
        <v>270356</v>
      </c>
      <c r="O43" s="92">
        <v>166826</v>
      </c>
      <c r="P43" s="585">
        <v>291528</v>
      </c>
      <c r="Q43" s="308">
        <v>419598</v>
      </c>
      <c r="R43" s="214">
        <v>380063</v>
      </c>
      <c r="S43" s="1019"/>
    </row>
    <row r="44" spans="2:25" ht="24" customHeight="1">
      <c r="B44" s="44"/>
      <c r="C44" s="67" t="s">
        <v>183</v>
      </c>
      <c r="D44" s="308">
        <v>-134014</v>
      </c>
      <c r="E44" s="92">
        <v>-248449</v>
      </c>
      <c r="F44" s="308">
        <v>-178687</v>
      </c>
      <c r="G44" s="308">
        <v>-179780</v>
      </c>
      <c r="H44" s="308">
        <v>-173948</v>
      </c>
      <c r="I44" s="308">
        <v>-164596</v>
      </c>
      <c r="J44" s="308">
        <v>-122702</v>
      </c>
      <c r="K44" s="92">
        <v>-162353</v>
      </c>
      <c r="L44" s="308">
        <v>-383777</v>
      </c>
      <c r="M44" s="830">
        <v>-149769</v>
      </c>
      <c r="N44" s="92">
        <v>-214740</v>
      </c>
      <c r="O44" s="92">
        <v>-271685</v>
      </c>
      <c r="P44" s="585">
        <v>-332428</v>
      </c>
      <c r="Q44" s="308">
        <v>-282358</v>
      </c>
      <c r="R44" s="214">
        <v>-344613</v>
      </c>
      <c r="S44" s="1019"/>
    </row>
    <row r="45" spans="2:25" ht="24" customHeight="1">
      <c r="B45" s="44"/>
      <c r="C45" s="67" t="s">
        <v>41</v>
      </c>
      <c r="D45" s="308">
        <v>39800</v>
      </c>
      <c r="E45" s="92">
        <v>9953</v>
      </c>
      <c r="F45" s="308">
        <v>29862</v>
      </c>
      <c r="G45" s="308">
        <v>29820</v>
      </c>
      <c r="H45" s="308" t="s">
        <v>515</v>
      </c>
      <c r="I45" s="308">
        <v>19891</v>
      </c>
      <c r="J45" s="308">
        <v>19881</v>
      </c>
      <c r="K45" s="92" t="s">
        <v>25</v>
      </c>
      <c r="L45" s="308">
        <v>9940</v>
      </c>
      <c r="M45" s="830">
        <v>9940</v>
      </c>
      <c r="N45" s="92">
        <v>9940</v>
      </c>
      <c r="O45" s="1308" t="s">
        <v>684</v>
      </c>
      <c r="P45" s="1294" t="s">
        <v>691</v>
      </c>
      <c r="Q45" s="308">
        <v>1129</v>
      </c>
      <c r="R45" s="214">
        <v>11234</v>
      </c>
      <c r="S45" s="1019"/>
    </row>
    <row r="46" spans="2:25" ht="24" customHeight="1">
      <c r="B46" s="44"/>
      <c r="C46" s="67" t="s">
        <v>597</v>
      </c>
      <c r="D46" s="308">
        <v>-67719</v>
      </c>
      <c r="E46" s="92">
        <v>-35000</v>
      </c>
      <c r="F46" s="308">
        <v>-30000</v>
      </c>
      <c r="G46" s="308">
        <v>-20000</v>
      </c>
      <c r="H46" s="308">
        <v>-20000</v>
      </c>
      <c r="I46" s="308">
        <v>-20035</v>
      </c>
      <c r="J46" s="308">
        <v>-10061</v>
      </c>
      <c r="K46" s="92">
        <v>-42</v>
      </c>
      <c r="L46" s="308">
        <v>-10019</v>
      </c>
      <c r="M46" s="830">
        <v>-10011</v>
      </c>
      <c r="N46" s="92">
        <v>-20003</v>
      </c>
      <c r="O46" s="92">
        <v>-10000</v>
      </c>
      <c r="P46" s="585">
        <v>-10000</v>
      </c>
      <c r="Q46" s="308">
        <v>-10000</v>
      </c>
      <c r="R46" s="214" t="s">
        <v>13</v>
      </c>
      <c r="S46" s="1019"/>
    </row>
    <row r="47" spans="2:25" ht="24" customHeight="1">
      <c r="B47" s="44"/>
      <c r="C47" s="67" t="s">
        <v>612</v>
      </c>
      <c r="D47" s="308" t="s">
        <v>25</v>
      </c>
      <c r="E47" s="92" t="s">
        <v>25</v>
      </c>
      <c r="F47" s="308" t="s">
        <v>25</v>
      </c>
      <c r="G47" s="308" t="s">
        <v>25</v>
      </c>
      <c r="H47" s="308" t="s">
        <v>25</v>
      </c>
      <c r="I47" s="308" t="s">
        <v>25</v>
      </c>
      <c r="J47" s="308" t="s">
        <v>25</v>
      </c>
      <c r="K47" s="92" t="s">
        <v>25</v>
      </c>
      <c r="L47" s="308">
        <v>-12747</v>
      </c>
      <c r="M47" s="830">
        <v>-14235</v>
      </c>
      <c r="N47" s="92">
        <v>-15085</v>
      </c>
      <c r="O47" s="92">
        <v>-16929</v>
      </c>
      <c r="P47" s="585">
        <v>-17769</v>
      </c>
      <c r="Q47" s="308">
        <v>-16833</v>
      </c>
      <c r="R47" s="214">
        <v>-8794</v>
      </c>
      <c r="S47" s="1019"/>
    </row>
    <row r="48" spans="2:25" ht="24" customHeight="1">
      <c r="B48" s="44"/>
      <c r="C48" s="67" t="s">
        <v>184</v>
      </c>
      <c r="D48" s="308">
        <v>7249</v>
      </c>
      <c r="E48" s="92" t="s">
        <v>199</v>
      </c>
      <c r="F48" s="308" t="s">
        <v>479</v>
      </c>
      <c r="G48" s="308" t="s">
        <v>489</v>
      </c>
      <c r="H48" s="308">
        <v>5</v>
      </c>
      <c r="I48" s="308" t="s">
        <v>25</v>
      </c>
      <c r="J48" s="308" t="s">
        <v>25</v>
      </c>
      <c r="K48" s="92" t="s">
        <v>25</v>
      </c>
      <c r="L48" s="308" t="s">
        <v>25</v>
      </c>
      <c r="M48" s="830" t="s">
        <v>25</v>
      </c>
      <c r="N48" s="1074" t="s">
        <v>680</v>
      </c>
      <c r="O48" s="1074" t="s">
        <v>680</v>
      </c>
      <c r="P48" s="1296" t="s">
        <v>691</v>
      </c>
      <c r="Q48" s="1423">
        <v>620</v>
      </c>
      <c r="R48" s="1548" t="s">
        <v>772</v>
      </c>
      <c r="S48" s="1507"/>
    </row>
    <row r="49" spans="2:19" ht="24" customHeight="1">
      <c r="B49" s="44"/>
      <c r="C49" s="69" t="s">
        <v>185</v>
      </c>
      <c r="D49" s="308">
        <v>-5756</v>
      </c>
      <c r="E49" s="92">
        <v>-468</v>
      </c>
      <c r="F49" s="651">
        <v>-0.1</v>
      </c>
      <c r="G49" s="651">
        <v>-129</v>
      </c>
      <c r="H49" s="651">
        <v>-18</v>
      </c>
      <c r="I49" s="308" t="s">
        <v>25</v>
      </c>
      <c r="J49" s="308" t="s">
        <v>25</v>
      </c>
      <c r="K49" s="92">
        <v>-1195</v>
      </c>
      <c r="L49" s="308">
        <v>-115</v>
      </c>
      <c r="M49" s="830">
        <v>-3172</v>
      </c>
      <c r="N49" s="92">
        <v>-1875</v>
      </c>
      <c r="O49" s="92">
        <v>-3</v>
      </c>
      <c r="P49" s="585">
        <v>-22020</v>
      </c>
      <c r="Q49" s="308">
        <v>-811</v>
      </c>
      <c r="R49" s="214">
        <v>-3516</v>
      </c>
      <c r="S49" s="1019"/>
    </row>
    <row r="50" spans="2:19" ht="24" customHeight="1">
      <c r="B50" s="44"/>
      <c r="C50" s="69" t="s">
        <v>186</v>
      </c>
      <c r="D50" s="308">
        <v>1261</v>
      </c>
      <c r="E50" s="92">
        <v>71</v>
      </c>
      <c r="F50" s="308">
        <v>104</v>
      </c>
      <c r="G50" s="308">
        <v>3209</v>
      </c>
      <c r="H50" s="308">
        <v>323</v>
      </c>
      <c r="I50" s="308">
        <v>771</v>
      </c>
      <c r="J50" s="308">
        <v>7389</v>
      </c>
      <c r="K50" s="92">
        <v>3873</v>
      </c>
      <c r="L50" s="308">
        <v>3408</v>
      </c>
      <c r="M50" s="830">
        <v>1186</v>
      </c>
      <c r="N50" s="92">
        <v>418</v>
      </c>
      <c r="O50" s="92">
        <v>1564</v>
      </c>
      <c r="P50" s="585">
        <v>991</v>
      </c>
      <c r="Q50" s="308">
        <v>3484</v>
      </c>
      <c r="R50" s="214">
        <v>364</v>
      </c>
      <c r="S50" s="1019"/>
    </row>
    <row r="51" spans="2:19" ht="24" customHeight="1">
      <c r="B51" s="44"/>
      <c r="C51" s="764" t="s">
        <v>598</v>
      </c>
      <c r="D51" s="308" t="s">
        <v>25</v>
      </c>
      <c r="E51" s="92" t="s">
        <v>25</v>
      </c>
      <c r="F51" s="308" t="s">
        <v>25</v>
      </c>
      <c r="G51" s="308" t="s">
        <v>25</v>
      </c>
      <c r="H51" s="308" t="s">
        <v>25</v>
      </c>
      <c r="I51" s="308" t="s">
        <v>25</v>
      </c>
      <c r="J51" s="308" t="s">
        <v>25</v>
      </c>
      <c r="K51" s="92" t="s">
        <v>25</v>
      </c>
      <c r="L51" s="308">
        <v>6</v>
      </c>
      <c r="M51" s="830">
        <v>8</v>
      </c>
      <c r="N51" s="92">
        <v>3</v>
      </c>
      <c r="O51" s="92">
        <v>29</v>
      </c>
      <c r="P51" s="585">
        <v>65</v>
      </c>
      <c r="Q51" s="308">
        <v>121</v>
      </c>
      <c r="R51" s="214">
        <v>38</v>
      </c>
      <c r="S51" s="1019"/>
    </row>
    <row r="52" spans="2:19" ht="24" customHeight="1">
      <c r="B52" s="44"/>
      <c r="C52" s="69" t="s">
        <v>67</v>
      </c>
      <c r="D52" s="308">
        <v>-11</v>
      </c>
      <c r="E52" s="92">
        <v>-1</v>
      </c>
      <c r="F52" s="651">
        <v>-11</v>
      </c>
      <c r="G52" s="651">
        <v>-2</v>
      </c>
      <c r="H52" s="651">
        <v>-2</v>
      </c>
      <c r="I52" s="651">
        <v>-10</v>
      </c>
      <c r="J52" s="308">
        <v>-4</v>
      </c>
      <c r="K52" s="92">
        <v>-691</v>
      </c>
      <c r="L52" s="651">
        <v>-10059</v>
      </c>
      <c r="M52" s="830">
        <v>-5000</v>
      </c>
      <c r="N52" s="1072">
        <v>-15173</v>
      </c>
      <c r="O52" s="1072">
        <v>-139</v>
      </c>
      <c r="P52" s="1294">
        <v>-42675</v>
      </c>
      <c r="Q52" s="651">
        <v>-23989</v>
      </c>
      <c r="R52" s="1546">
        <v>-9963</v>
      </c>
      <c r="S52" s="1019"/>
    </row>
    <row r="53" spans="2:19" ht="24" customHeight="1">
      <c r="B53" s="44"/>
      <c r="C53" s="67" t="s">
        <v>187</v>
      </c>
      <c r="D53" s="308">
        <v>-3753</v>
      </c>
      <c r="E53" s="92">
        <v>-3753</v>
      </c>
      <c r="F53" s="308">
        <v>-4378</v>
      </c>
      <c r="G53" s="308">
        <v>-5629</v>
      </c>
      <c r="H53" s="308">
        <v>-9382</v>
      </c>
      <c r="I53" s="308">
        <v>-10008</v>
      </c>
      <c r="J53" s="308">
        <v>-11258</v>
      </c>
      <c r="K53" s="92">
        <v>-16888</v>
      </c>
      <c r="L53" s="308">
        <v>-22517</v>
      </c>
      <c r="M53" s="838">
        <v>-16381</v>
      </c>
      <c r="N53" s="92">
        <v>-16408</v>
      </c>
      <c r="O53" s="92">
        <v>-29208</v>
      </c>
      <c r="P53" s="585">
        <v>-29504</v>
      </c>
      <c r="Q53" s="308">
        <v>-31721</v>
      </c>
      <c r="R53" s="214">
        <v>-15911</v>
      </c>
      <c r="S53" s="1019"/>
    </row>
    <row r="54" spans="2:19" ht="24" customHeight="1">
      <c r="B54" s="44"/>
      <c r="C54" s="232" t="s">
        <v>188</v>
      </c>
      <c r="D54" s="321">
        <v>-1801</v>
      </c>
      <c r="E54" s="607">
        <v>-1659</v>
      </c>
      <c r="F54" s="321">
        <v>-1805</v>
      </c>
      <c r="G54" s="321">
        <v>-2320</v>
      </c>
      <c r="H54" s="321">
        <v>-1763</v>
      </c>
      <c r="I54" s="321">
        <v>-2563</v>
      </c>
      <c r="J54" s="321">
        <v>-2622</v>
      </c>
      <c r="K54" s="607">
        <v>-3139</v>
      </c>
      <c r="L54" s="321">
        <v>-3662</v>
      </c>
      <c r="M54" s="830">
        <v>-2878</v>
      </c>
      <c r="N54" s="607">
        <v>-4710</v>
      </c>
      <c r="O54" s="607">
        <v>-5047</v>
      </c>
      <c r="P54" s="620">
        <v>-3127</v>
      </c>
      <c r="Q54" s="321">
        <v>-3093</v>
      </c>
      <c r="R54" s="221">
        <v>-2594</v>
      </c>
      <c r="S54" s="1019"/>
    </row>
    <row r="55" spans="2:19" ht="24" customHeight="1">
      <c r="B55" s="45"/>
      <c r="C55" s="68" t="s">
        <v>178</v>
      </c>
      <c r="D55" s="309">
        <v>-922</v>
      </c>
      <c r="E55" s="586">
        <v>-2050</v>
      </c>
      <c r="F55" s="309">
        <v>-2160</v>
      </c>
      <c r="G55" s="309">
        <v>-2752</v>
      </c>
      <c r="H55" s="309">
        <v>-2292</v>
      </c>
      <c r="I55" s="309">
        <v>-2507</v>
      </c>
      <c r="J55" s="309">
        <v>-666</v>
      </c>
      <c r="K55" s="586">
        <v>-2106</v>
      </c>
      <c r="L55" s="309">
        <v>91</v>
      </c>
      <c r="M55" s="831">
        <v>15</v>
      </c>
      <c r="N55" s="586">
        <v>-66</v>
      </c>
      <c r="O55" s="586">
        <v>-1411</v>
      </c>
      <c r="P55" s="587">
        <v>-340</v>
      </c>
      <c r="Q55" s="1416" t="s">
        <v>691</v>
      </c>
      <c r="R55" s="1360">
        <v>-662</v>
      </c>
      <c r="S55" s="1019"/>
    </row>
    <row r="56" spans="2:19" s="27" customFormat="1" ht="26.25" customHeight="1">
      <c r="B56" s="233" t="s">
        <v>189</v>
      </c>
      <c r="C56" s="26"/>
      <c r="D56" s="310">
        <v>-29530</v>
      </c>
      <c r="E56" s="93">
        <v>-56177</v>
      </c>
      <c r="F56" s="310">
        <v>-30931</v>
      </c>
      <c r="G56" s="310">
        <v>-42600</v>
      </c>
      <c r="H56" s="310">
        <v>-114695</v>
      </c>
      <c r="I56" s="310">
        <v>-4029</v>
      </c>
      <c r="J56" s="310">
        <v>-13052</v>
      </c>
      <c r="K56" s="93">
        <v>-74907</v>
      </c>
      <c r="L56" s="310">
        <v>-12164</v>
      </c>
      <c r="M56" s="839">
        <v>-40621</v>
      </c>
      <c r="N56" s="93">
        <v>46898</v>
      </c>
      <c r="O56" s="93">
        <v>-230367</v>
      </c>
      <c r="P56" s="590">
        <v>-186523</v>
      </c>
      <c r="Q56" s="310">
        <v>106388</v>
      </c>
      <c r="R56" s="216">
        <v>37098</v>
      </c>
      <c r="S56" s="1020"/>
    </row>
    <row r="57" spans="2:19" ht="26.25" customHeight="1">
      <c r="B57" s="70" t="s">
        <v>42</v>
      </c>
      <c r="C57" s="51"/>
      <c r="D57" s="100">
        <v>16913</v>
      </c>
      <c r="E57" s="100">
        <v>-12706</v>
      </c>
      <c r="F57" s="624">
        <v>-8403</v>
      </c>
      <c r="G57" s="624">
        <v>-17282</v>
      </c>
      <c r="H57" s="624">
        <v>-48666</v>
      </c>
      <c r="I57" s="624">
        <v>-35350</v>
      </c>
      <c r="J57" s="624">
        <v>-648</v>
      </c>
      <c r="K57" s="100">
        <v>-20631</v>
      </c>
      <c r="L57" s="624">
        <v>-7324</v>
      </c>
      <c r="M57" s="840">
        <v>8674</v>
      </c>
      <c r="N57" s="100">
        <v>-26835</v>
      </c>
      <c r="O57" s="100">
        <v>-29570</v>
      </c>
      <c r="P57" s="623">
        <v>-61907</v>
      </c>
      <c r="Q57" s="624">
        <v>-4405</v>
      </c>
      <c r="R57" s="254">
        <v>-7186</v>
      </c>
      <c r="S57" s="1019"/>
    </row>
    <row r="58" spans="2:19" ht="26.25" customHeight="1">
      <c r="B58" s="70" t="s">
        <v>190</v>
      </c>
      <c r="C58" s="51"/>
      <c r="D58" s="100">
        <v>411632</v>
      </c>
      <c r="E58" s="100">
        <v>425595</v>
      </c>
      <c r="F58" s="624">
        <v>424371</v>
      </c>
      <c r="G58" s="624">
        <v>420658</v>
      </c>
      <c r="H58" s="624">
        <v>403748</v>
      </c>
      <c r="I58" s="624">
        <v>344414</v>
      </c>
      <c r="J58" s="624">
        <v>308632</v>
      </c>
      <c r="K58" s="100">
        <v>305241</v>
      </c>
      <c r="L58" s="624">
        <v>285687</v>
      </c>
      <c r="M58" s="840">
        <v>272651</v>
      </c>
      <c r="N58" s="100">
        <v>287597</v>
      </c>
      <c r="O58" s="100">
        <v>271651</v>
      </c>
      <c r="P58" s="623">
        <v>247286</v>
      </c>
      <c r="Q58" s="624">
        <v>196275</v>
      </c>
      <c r="R58" s="254">
        <v>192299</v>
      </c>
      <c r="S58" s="1019"/>
    </row>
    <row r="59" spans="2:19" ht="26.25" customHeight="1">
      <c r="B59" s="1637" t="s">
        <v>191</v>
      </c>
      <c r="C59" s="1638"/>
      <c r="D59" s="101">
        <v>-2950</v>
      </c>
      <c r="E59" s="101">
        <v>11481</v>
      </c>
      <c r="F59" s="626">
        <v>4690</v>
      </c>
      <c r="G59" s="626">
        <v>372</v>
      </c>
      <c r="H59" s="626">
        <v>-10667</v>
      </c>
      <c r="I59" s="626">
        <v>-430</v>
      </c>
      <c r="J59" s="626">
        <v>-2742</v>
      </c>
      <c r="K59" s="101">
        <v>1076</v>
      </c>
      <c r="L59" s="626">
        <v>-5711</v>
      </c>
      <c r="M59" s="842">
        <v>6271</v>
      </c>
      <c r="N59" s="101">
        <v>10890</v>
      </c>
      <c r="O59" s="101">
        <v>5260</v>
      </c>
      <c r="P59" s="625">
        <v>10895</v>
      </c>
      <c r="Q59" s="626">
        <v>549</v>
      </c>
      <c r="R59" s="1359">
        <v>1514</v>
      </c>
      <c r="S59" s="1019"/>
    </row>
    <row r="60" spans="2:19" ht="26.25" customHeight="1" thickBot="1">
      <c r="B60" s="1639" t="s">
        <v>717</v>
      </c>
      <c r="C60" s="1640"/>
      <c r="D60" s="630" t="s">
        <v>716</v>
      </c>
      <c r="E60" s="630" t="s">
        <v>716</v>
      </c>
      <c r="F60" s="630" t="s">
        <v>716</v>
      </c>
      <c r="G60" s="630" t="s">
        <v>716</v>
      </c>
      <c r="H60" s="630" t="s">
        <v>716</v>
      </c>
      <c r="I60" s="630" t="s">
        <v>716</v>
      </c>
      <c r="J60" s="630" t="s">
        <v>716</v>
      </c>
      <c r="K60" s="630" t="s">
        <v>716</v>
      </c>
      <c r="L60" s="630" t="s">
        <v>716</v>
      </c>
      <c r="M60" s="630" t="s">
        <v>716</v>
      </c>
      <c r="N60" s="630" t="s">
        <v>716</v>
      </c>
      <c r="O60" s="630" t="s">
        <v>716</v>
      </c>
      <c r="P60" s="630" t="s">
        <v>716</v>
      </c>
      <c r="Q60" s="652">
        <v>-119</v>
      </c>
      <c r="R60" s="331" t="s">
        <v>13</v>
      </c>
      <c r="S60" s="1019"/>
    </row>
    <row r="61" spans="2:19" ht="26.25" customHeight="1" thickTop="1" thickBot="1">
      <c r="B61" s="46" t="s">
        <v>192</v>
      </c>
      <c r="C61" s="50"/>
      <c r="D61" s="102">
        <v>425595</v>
      </c>
      <c r="E61" s="631">
        <v>424371</v>
      </c>
      <c r="F61" s="653">
        <v>420658</v>
      </c>
      <c r="G61" s="653">
        <v>403748</v>
      </c>
      <c r="H61" s="653">
        <v>344414</v>
      </c>
      <c r="I61" s="653">
        <v>308632</v>
      </c>
      <c r="J61" s="653">
        <v>305241</v>
      </c>
      <c r="K61" s="631">
        <v>285687</v>
      </c>
      <c r="L61" s="653">
        <v>272651</v>
      </c>
      <c r="M61" s="841">
        <v>287597</v>
      </c>
      <c r="N61" s="631">
        <v>271651</v>
      </c>
      <c r="O61" s="631">
        <v>247286</v>
      </c>
      <c r="P61" s="1297">
        <v>196275</v>
      </c>
      <c r="Q61" s="653">
        <v>192299</v>
      </c>
      <c r="R61" s="1549">
        <v>186627</v>
      </c>
      <c r="S61" s="1020"/>
    </row>
    <row r="62" spans="2:19" ht="24.75" customHeight="1" thickTop="1">
      <c r="B62" s="1635" t="s">
        <v>624</v>
      </c>
      <c r="C62" s="1635"/>
      <c r="D62" s="1635"/>
      <c r="E62" s="1635"/>
      <c r="F62" s="1635"/>
      <c r="G62" s="1635"/>
      <c r="H62" s="1635"/>
      <c r="I62" s="1635"/>
      <c r="J62" s="1635"/>
      <c r="K62" s="1635"/>
      <c r="N62" s="923"/>
      <c r="O62" s="923"/>
      <c r="P62" s="923"/>
      <c r="Q62" s="923"/>
    </row>
    <row r="63" spans="2:19" ht="9" customHeight="1">
      <c r="B63" s="1636"/>
      <c r="C63" s="1636"/>
      <c r="D63" s="1636"/>
      <c r="E63" s="1636"/>
      <c r="F63" s="1636"/>
      <c r="G63" s="1636"/>
      <c r="H63" s="1636"/>
      <c r="I63" s="1636"/>
      <c r="J63" s="1636"/>
      <c r="K63" s="1636"/>
    </row>
    <row r="64" spans="2:19" ht="8.25" customHeight="1">
      <c r="B64" s="1634" t="s">
        <v>607</v>
      </c>
      <c r="C64" s="1634"/>
      <c r="D64" s="1634"/>
      <c r="E64" s="1634"/>
      <c r="F64" s="1634"/>
      <c r="G64" s="1634"/>
      <c r="H64" s="1634"/>
      <c r="I64" s="1634"/>
      <c r="J64" s="1634"/>
      <c r="K64" s="1634"/>
    </row>
    <row r="65" spans="2:13" ht="10.5" customHeight="1">
      <c r="B65" s="1634"/>
      <c r="C65" s="1634"/>
      <c r="D65" s="1634"/>
      <c r="E65" s="1634"/>
      <c r="F65" s="1634"/>
      <c r="G65" s="1634"/>
      <c r="H65" s="1634"/>
      <c r="I65" s="1634"/>
      <c r="J65" s="1634"/>
      <c r="K65" s="1634"/>
    </row>
    <row r="66" spans="2:13" ht="10.5" customHeight="1">
      <c r="B66" s="1634"/>
      <c r="C66" s="1634"/>
      <c r="D66" s="1634"/>
      <c r="E66" s="1634"/>
      <c r="F66" s="1634"/>
      <c r="G66" s="1634"/>
      <c r="H66" s="1634"/>
      <c r="I66" s="1634"/>
      <c r="J66" s="1634"/>
      <c r="K66" s="1634"/>
    </row>
    <row r="67" spans="2:13" ht="10.5" customHeight="1">
      <c r="B67" s="1586" t="s">
        <v>675</v>
      </c>
      <c r="C67" s="1586"/>
      <c r="D67" s="1586"/>
      <c r="E67" s="1586"/>
      <c r="F67" s="1586"/>
      <c r="G67" s="1586"/>
      <c r="H67" s="1586"/>
      <c r="I67" s="1586"/>
      <c r="J67" s="1586"/>
      <c r="K67" s="1586"/>
      <c r="L67" s="1586"/>
      <c r="M67" s="823"/>
    </row>
    <row r="68" spans="2:13">
      <c r="B68" s="1586"/>
      <c r="C68" s="1586"/>
      <c r="D68" s="1586"/>
      <c r="E68" s="1586"/>
      <c r="F68" s="1586"/>
      <c r="G68" s="1586"/>
      <c r="H68" s="1586"/>
      <c r="I68" s="1586"/>
      <c r="J68" s="1586"/>
      <c r="K68" s="1586"/>
      <c r="L68" s="1586"/>
      <c r="M68" s="823"/>
    </row>
    <row r="69" spans="2:13">
      <c r="B69" s="1586"/>
      <c r="C69" s="1586"/>
      <c r="D69" s="1586"/>
      <c r="E69" s="1586"/>
      <c r="F69" s="1586"/>
      <c r="G69" s="1586"/>
      <c r="H69" s="1586"/>
      <c r="I69" s="1586"/>
      <c r="J69" s="1586"/>
      <c r="K69" s="1586"/>
      <c r="L69" s="1586"/>
      <c r="M69" s="823"/>
    </row>
  </sheetData>
  <mergeCells count="21">
    <mergeCell ref="R3:R4"/>
    <mergeCell ref="B67:L69"/>
    <mergeCell ref="B64:K66"/>
    <mergeCell ref="B62:K63"/>
    <mergeCell ref="K3:K4"/>
    <mergeCell ref="J3:J4"/>
    <mergeCell ref="I3:I4"/>
    <mergeCell ref="F3:F4"/>
    <mergeCell ref="H3:H4"/>
    <mergeCell ref="G3:G4"/>
    <mergeCell ref="L3:L4"/>
    <mergeCell ref="D3:D4"/>
    <mergeCell ref="E3:E4"/>
    <mergeCell ref="B59:C59"/>
    <mergeCell ref="B3:C4"/>
    <mergeCell ref="B60:C60"/>
    <mergeCell ref="M3:M4"/>
    <mergeCell ref="N3:N4"/>
    <mergeCell ref="O3:O4"/>
    <mergeCell ref="Q3:Q4"/>
    <mergeCell ref="P3:P4"/>
  </mergeCells>
  <phoneticPr fontId="2"/>
  <printOptions horizontalCentered="1"/>
  <pageMargins left="0.45" right="0.56000000000000005" top="0.79" bottom="0.44" header="0.27559055118110237" footer="0.35433070866141736"/>
  <pageSetup paperSize="8" scale="3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V60"/>
  <sheetViews>
    <sheetView showGridLines="0" view="pageBreakPreview" zoomScale="40" zoomScaleNormal="40" zoomScaleSheetLayoutView="40" workbookViewId="0"/>
  </sheetViews>
  <sheetFormatPr defaultColWidth="9" defaultRowHeight="28.5" customHeight="1"/>
  <cols>
    <col min="1" max="1" width="3.625" style="1" customWidth="1"/>
    <col min="2" max="2" width="54.5" style="9" customWidth="1"/>
    <col min="3" max="7" width="17.625" style="90" customWidth="1"/>
    <col min="8" max="8" width="17" style="89" customWidth="1"/>
    <col min="9" max="15" width="17.625" style="89" customWidth="1"/>
    <col min="16" max="17" width="17.625" style="79" customWidth="1"/>
    <col min="18" max="22" width="17.625" style="1" customWidth="1"/>
    <col min="23" max="16384" width="9" style="1"/>
  </cols>
  <sheetData>
    <row r="1" spans="1:22" ht="48.75" customHeight="1">
      <c r="A1" s="52" t="s">
        <v>520</v>
      </c>
      <c r="B1" s="52"/>
      <c r="C1" s="158"/>
      <c r="D1" s="158"/>
      <c r="E1" s="159"/>
      <c r="F1" s="159"/>
      <c r="G1" s="159"/>
      <c r="H1" s="159"/>
      <c r="I1" s="1"/>
      <c r="J1" s="1"/>
      <c r="K1" s="1"/>
      <c r="L1" s="1"/>
      <c r="M1" s="1"/>
      <c r="N1" s="1"/>
      <c r="O1" s="1"/>
      <c r="P1" s="1"/>
      <c r="Q1" s="1"/>
    </row>
    <row r="2" spans="1:22" ht="30">
      <c r="B2" s="2"/>
      <c r="C2" s="158"/>
      <c r="D2" s="158"/>
      <c r="E2" s="159"/>
      <c r="F2" s="159"/>
      <c r="G2" s="159"/>
      <c r="H2" s="160"/>
      <c r="I2" s="1"/>
      <c r="K2" s="103"/>
      <c r="L2" s="103"/>
      <c r="M2" s="1"/>
      <c r="N2" s="1"/>
      <c r="O2" s="1"/>
      <c r="P2" s="1"/>
      <c r="Q2" s="103"/>
      <c r="V2" s="103" t="s">
        <v>510</v>
      </c>
    </row>
    <row r="3" spans="1:22" s="3" customFormat="1" ht="49.5" customHeight="1">
      <c r="B3" s="47"/>
      <c r="C3" s="1650" t="s">
        <v>0</v>
      </c>
      <c r="D3" s="1651"/>
      <c r="E3" s="1651"/>
      <c r="F3" s="1652"/>
      <c r="G3" s="1650" t="s">
        <v>525</v>
      </c>
      <c r="H3" s="1651"/>
      <c r="I3" s="1651"/>
      <c r="J3" s="1652"/>
      <c r="K3" s="1645" t="s">
        <v>1</v>
      </c>
      <c r="L3" s="1646"/>
      <c r="M3" s="1646"/>
      <c r="N3" s="1647"/>
      <c r="O3" s="1645" t="s">
        <v>20</v>
      </c>
      <c r="P3" s="1646"/>
      <c r="Q3" s="1646"/>
      <c r="R3" s="1647"/>
      <c r="S3" s="1645" t="s">
        <v>32</v>
      </c>
      <c r="T3" s="1646"/>
      <c r="U3" s="1646"/>
      <c r="V3" s="1647"/>
    </row>
    <row r="4" spans="1:22" s="4" customFormat="1" ht="61.5" customHeight="1">
      <c r="B4" s="48"/>
      <c r="C4" s="1643" t="s">
        <v>18</v>
      </c>
      <c r="D4" s="1641" t="s">
        <v>33</v>
      </c>
      <c r="E4" s="1648" t="s">
        <v>72</v>
      </c>
      <c r="F4" s="1653" t="s">
        <v>89</v>
      </c>
      <c r="G4" s="1643" t="s">
        <v>18</v>
      </c>
      <c r="H4" s="1648" t="s">
        <v>33</v>
      </c>
      <c r="I4" s="1648" t="s">
        <v>72</v>
      </c>
      <c r="J4" s="1653" t="s">
        <v>89</v>
      </c>
      <c r="K4" s="1643" t="s">
        <v>18</v>
      </c>
      <c r="L4" s="1641" t="s">
        <v>33</v>
      </c>
      <c r="M4" s="1648" t="s">
        <v>72</v>
      </c>
      <c r="N4" s="1653" t="s">
        <v>89</v>
      </c>
      <c r="O4" s="1643" t="s">
        <v>18</v>
      </c>
      <c r="P4" s="1641" t="s">
        <v>33</v>
      </c>
      <c r="Q4" s="1648" t="s">
        <v>72</v>
      </c>
      <c r="R4" s="1653" t="s">
        <v>89</v>
      </c>
      <c r="S4" s="1655" t="s">
        <v>18</v>
      </c>
      <c r="T4" s="1648" t="s">
        <v>33</v>
      </c>
      <c r="U4" s="1648" t="s">
        <v>72</v>
      </c>
      <c r="V4" s="1653" t="s">
        <v>89</v>
      </c>
    </row>
    <row r="5" spans="1:22" s="5" customFormat="1" ht="61.5" customHeight="1">
      <c r="B5" s="49"/>
      <c r="C5" s="1644"/>
      <c r="D5" s="1642"/>
      <c r="E5" s="1649"/>
      <c r="F5" s="1654"/>
      <c r="G5" s="1644"/>
      <c r="H5" s="1649"/>
      <c r="I5" s="1649"/>
      <c r="J5" s="1654"/>
      <c r="K5" s="1644"/>
      <c r="L5" s="1642"/>
      <c r="M5" s="1649"/>
      <c r="N5" s="1654"/>
      <c r="O5" s="1644"/>
      <c r="P5" s="1642"/>
      <c r="Q5" s="1649"/>
      <c r="R5" s="1654"/>
      <c r="S5" s="1656"/>
      <c r="T5" s="1649"/>
      <c r="U5" s="1649"/>
      <c r="V5" s="1654"/>
    </row>
    <row r="6" spans="1:22" s="6" customFormat="1" ht="49.5" customHeight="1">
      <c r="B6" s="75" t="s">
        <v>21</v>
      </c>
      <c r="C6" s="177">
        <v>999.8</v>
      </c>
      <c r="D6" s="176">
        <v>968.7</v>
      </c>
      <c r="E6" s="259">
        <v>1033</v>
      </c>
      <c r="F6" s="169">
        <v>950.3</v>
      </c>
      <c r="G6" s="177">
        <v>56.2</v>
      </c>
      <c r="H6" s="259">
        <v>56.1</v>
      </c>
      <c r="I6" s="259">
        <v>75.900000000000006</v>
      </c>
      <c r="J6" s="169">
        <v>66.8</v>
      </c>
      <c r="K6" s="177">
        <v>-3.9</v>
      </c>
      <c r="L6" s="176">
        <v>1.4</v>
      </c>
      <c r="M6" s="259">
        <v>11.6</v>
      </c>
      <c r="N6" s="169">
        <v>5.5</v>
      </c>
      <c r="O6" s="177">
        <v>-4.0999999999999996</v>
      </c>
      <c r="P6" s="176">
        <v>2</v>
      </c>
      <c r="Q6" s="259">
        <v>12.4</v>
      </c>
      <c r="R6" s="169">
        <v>3.8</v>
      </c>
      <c r="S6" s="177">
        <v>406.8</v>
      </c>
      <c r="T6" s="259">
        <v>378</v>
      </c>
      <c r="U6" s="259">
        <v>392.2</v>
      </c>
      <c r="V6" s="169">
        <v>383.5</v>
      </c>
    </row>
    <row r="7" spans="1:22" s="6" customFormat="1" ht="49.5" customHeight="1">
      <c r="B7" s="74" t="s">
        <v>22</v>
      </c>
      <c r="C7" s="178">
        <v>876.1</v>
      </c>
      <c r="D7" s="195">
        <v>1015.5</v>
      </c>
      <c r="E7" s="260">
        <v>1052.0999999999999</v>
      </c>
      <c r="F7" s="170">
        <v>889</v>
      </c>
      <c r="G7" s="178">
        <v>37.1</v>
      </c>
      <c r="H7" s="260">
        <v>41.7</v>
      </c>
      <c r="I7" s="260">
        <v>57.8</v>
      </c>
      <c r="J7" s="170">
        <v>31.3</v>
      </c>
      <c r="K7" s="178">
        <v>13.5</v>
      </c>
      <c r="L7" s="195">
        <v>17.600000000000001</v>
      </c>
      <c r="M7" s="260">
        <v>31.3</v>
      </c>
      <c r="N7" s="170">
        <v>8</v>
      </c>
      <c r="O7" s="178">
        <v>12.6</v>
      </c>
      <c r="P7" s="195">
        <v>28.7</v>
      </c>
      <c r="Q7" s="260">
        <v>32.6</v>
      </c>
      <c r="R7" s="170">
        <v>9.6999999999999993</v>
      </c>
      <c r="S7" s="178">
        <v>483.4</v>
      </c>
      <c r="T7" s="260">
        <v>543.70000000000005</v>
      </c>
      <c r="U7" s="260">
        <v>541.20000000000005</v>
      </c>
      <c r="V7" s="170">
        <v>520.1</v>
      </c>
    </row>
    <row r="8" spans="1:22" s="6" customFormat="1" ht="49.5" customHeight="1">
      <c r="B8" s="74" t="s">
        <v>23</v>
      </c>
      <c r="C8" s="178">
        <v>550.70000000000005</v>
      </c>
      <c r="D8" s="195">
        <v>616.5</v>
      </c>
      <c r="E8" s="260">
        <v>693.2</v>
      </c>
      <c r="F8" s="170">
        <v>575.5</v>
      </c>
      <c r="G8" s="178">
        <v>31.9</v>
      </c>
      <c r="H8" s="260">
        <v>36.299999999999997</v>
      </c>
      <c r="I8" s="260">
        <v>41.7</v>
      </c>
      <c r="J8" s="170">
        <v>34.6</v>
      </c>
      <c r="K8" s="178">
        <v>4.8</v>
      </c>
      <c r="L8" s="195">
        <v>9.1</v>
      </c>
      <c r="M8" s="260">
        <v>13.2</v>
      </c>
      <c r="N8" s="170">
        <v>8.8000000000000007</v>
      </c>
      <c r="O8" s="178">
        <v>2.9</v>
      </c>
      <c r="P8" s="195">
        <v>6.8</v>
      </c>
      <c r="Q8" s="260">
        <v>9.8000000000000007</v>
      </c>
      <c r="R8" s="170">
        <v>5.8</v>
      </c>
      <c r="S8" s="178">
        <v>255.5</v>
      </c>
      <c r="T8" s="260">
        <v>259.5</v>
      </c>
      <c r="U8" s="260">
        <v>272.3</v>
      </c>
      <c r="V8" s="170">
        <v>265.89999999999998</v>
      </c>
    </row>
    <row r="9" spans="1:22" s="6" customFormat="1" ht="49.5" customHeight="1">
      <c r="B9" s="74" t="s">
        <v>2</v>
      </c>
      <c r="C9" s="178">
        <v>1366.9</v>
      </c>
      <c r="D9" s="195">
        <v>1383.1</v>
      </c>
      <c r="E9" s="260">
        <v>1683.8</v>
      </c>
      <c r="F9" s="170">
        <v>1494.7</v>
      </c>
      <c r="G9" s="178">
        <v>46.5</v>
      </c>
      <c r="H9" s="260">
        <v>52.9</v>
      </c>
      <c r="I9" s="260">
        <v>51.7</v>
      </c>
      <c r="J9" s="170">
        <v>52.6</v>
      </c>
      <c r="K9" s="178">
        <v>4.0999999999999996</v>
      </c>
      <c r="L9" s="195">
        <v>11.4</v>
      </c>
      <c r="M9" s="260">
        <v>12.2</v>
      </c>
      <c r="N9" s="170">
        <v>14.5</v>
      </c>
      <c r="O9" s="178">
        <v>-4.0999999999999996</v>
      </c>
      <c r="P9" s="195">
        <v>5.3</v>
      </c>
      <c r="Q9" s="260">
        <v>7.8</v>
      </c>
      <c r="R9" s="170">
        <v>12.3</v>
      </c>
      <c r="S9" s="178">
        <v>419.4</v>
      </c>
      <c r="T9" s="260">
        <v>420</v>
      </c>
      <c r="U9" s="260">
        <v>409.9</v>
      </c>
      <c r="V9" s="170">
        <v>416.7</v>
      </c>
    </row>
    <row r="10" spans="1:22" s="6" customFormat="1" ht="49.5" customHeight="1">
      <c r="B10" s="74" t="s">
        <v>3</v>
      </c>
      <c r="C10" s="178">
        <v>67.099999999999994</v>
      </c>
      <c r="D10" s="195">
        <v>48.1</v>
      </c>
      <c r="E10" s="260">
        <v>49.4</v>
      </c>
      <c r="F10" s="170">
        <v>61.7</v>
      </c>
      <c r="G10" s="178">
        <v>7.2</v>
      </c>
      <c r="H10" s="260">
        <v>6.5</v>
      </c>
      <c r="I10" s="260">
        <v>4.5</v>
      </c>
      <c r="J10" s="170">
        <v>7.1</v>
      </c>
      <c r="K10" s="178">
        <v>-3</v>
      </c>
      <c r="L10" s="195">
        <v>-3.4</v>
      </c>
      <c r="M10" s="260">
        <v>-2.4</v>
      </c>
      <c r="N10" s="170">
        <v>-5.4</v>
      </c>
      <c r="O10" s="178">
        <v>6.4</v>
      </c>
      <c r="P10" s="195">
        <v>2.5</v>
      </c>
      <c r="Q10" s="260">
        <v>-0.4</v>
      </c>
      <c r="R10" s="170">
        <v>2.6</v>
      </c>
      <c r="S10" s="178">
        <v>295.39999999999998</v>
      </c>
      <c r="T10" s="260">
        <v>264.89999999999998</v>
      </c>
      <c r="U10" s="260">
        <v>240.4</v>
      </c>
      <c r="V10" s="170">
        <v>259.8</v>
      </c>
    </row>
    <row r="11" spans="1:22" s="6" customFormat="1" ht="49.5" customHeight="1" thickBot="1">
      <c r="B11" s="75" t="s">
        <v>4</v>
      </c>
      <c r="C11" s="196">
        <v>-16.2</v>
      </c>
      <c r="D11" s="175">
        <v>-17.3</v>
      </c>
      <c r="E11" s="261">
        <v>-17.3</v>
      </c>
      <c r="F11" s="171">
        <v>-15.3</v>
      </c>
      <c r="G11" s="196">
        <v>-0.7</v>
      </c>
      <c r="H11" s="261">
        <v>-0.8</v>
      </c>
      <c r="I11" s="261">
        <v>0</v>
      </c>
      <c r="J11" s="171">
        <v>-0.3</v>
      </c>
      <c r="K11" s="196">
        <v>0.6</v>
      </c>
      <c r="L11" s="175">
        <v>1.3</v>
      </c>
      <c r="M11" s="261">
        <v>-1.4</v>
      </c>
      <c r="N11" s="171">
        <v>1.9</v>
      </c>
      <c r="O11" s="153" t="s">
        <v>25</v>
      </c>
      <c r="P11" s="263" t="s">
        <v>25</v>
      </c>
      <c r="Q11" s="263" t="s">
        <v>13</v>
      </c>
      <c r="R11" s="197">
        <v>0.3</v>
      </c>
      <c r="S11" s="178">
        <v>300.39999999999998</v>
      </c>
      <c r="T11" s="261">
        <v>250.9</v>
      </c>
      <c r="U11" s="263">
        <v>264.7</v>
      </c>
      <c r="V11" s="197">
        <v>240.4</v>
      </c>
    </row>
    <row r="12" spans="1:22" s="6" customFormat="1" ht="49.5" customHeight="1" thickTop="1">
      <c r="B12" s="76" t="s">
        <v>5</v>
      </c>
      <c r="C12" s="179">
        <v>3844.4</v>
      </c>
      <c r="D12" s="198">
        <v>4014.6</v>
      </c>
      <c r="E12" s="262">
        <v>4494.2</v>
      </c>
      <c r="F12" s="172">
        <v>3955.9</v>
      </c>
      <c r="G12" s="179">
        <v>178.9</v>
      </c>
      <c r="H12" s="262">
        <v>192.7</v>
      </c>
      <c r="I12" s="262">
        <v>231.6</v>
      </c>
      <c r="J12" s="172">
        <v>192.1</v>
      </c>
      <c r="K12" s="179">
        <v>16.100000000000001</v>
      </c>
      <c r="L12" s="198">
        <v>37.5</v>
      </c>
      <c r="M12" s="262">
        <v>64.5</v>
      </c>
      <c r="N12" s="172">
        <v>33.299999999999997</v>
      </c>
      <c r="O12" s="179">
        <v>13.7</v>
      </c>
      <c r="P12" s="198">
        <v>45.3</v>
      </c>
      <c r="Q12" s="262">
        <v>62.2</v>
      </c>
      <c r="R12" s="172">
        <v>34.5</v>
      </c>
      <c r="S12" s="179">
        <v>2160.9</v>
      </c>
      <c r="T12" s="262">
        <v>2117</v>
      </c>
      <c r="U12" s="262">
        <v>2120.6</v>
      </c>
      <c r="V12" s="172">
        <v>2086.4</v>
      </c>
    </row>
    <row r="13" spans="1:22" s="6" customFormat="1" ht="43.5" customHeight="1">
      <c r="B13" s="1663" t="s">
        <v>636</v>
      </c>
      <c r="C13" s="1664"/>
      <c r="D13" s="1664"/>
      <c r="E13" s="1664"/>
      <c r="F13" s="1664"/>
      <c r="G13" s="1664"/>
      <c r="H13" s="1664"/>
      <c r="I13" s="1664"/>
      <c r="J13" s="1664"/>
      <c r="K13" s="1664"/>
      <c r="L13" s="1664"/>
      <c r="M13" s="1664"/>
      <c r="N13" s="1664"/>
      <c r="O13" s="1664"/>
      <c r="P13" s="1664"/>
      <c r="Q13" s="1664"/>
      <c r="R13" s="1664"/>
      <c r="S13" s="1664"/>
      <c r="T13" s="1664"/>
      <c r="U13" s="1664"/>
      <c r="V13" s="1664"/>
    </row>
    <row r="14" spans="1:22" s="3" customFormat="1" ht="49.5" customHeight="1">
      <c r="B14" s="1665"/>
      <c r="C14" s="1665"/>
      <c r="D14" s="1665"/>
      <c r="E14" s="1665"/>
      <c r="F14" s="1665"/>
      <c r="G14" s="1665"/>
      <c r="H14" s="1665"/>
      <c r="I14" s="1665"/>
      <c r="J14" s="1665"/>
      <c r="K14" s="1665"/>
      <c r="L14" s="1665"/>
      <c r="M14" s="1665"/>
      <c r="N14" s="1665"/>
      <c r="O14" s="1665"/>
      <c r="P14" s="1665"/>
      <c r="Q14" s="1665"/>
      <c r="R14" s="1665"/>
      <c r="S14" s="1665"/>
      <c r="T14" s="1665"/>
      <c r="U14" s="1665"/>
      <c r="V14" s="1665"/>
    </row>
    <row r="15" spans="1:22" ht="48.75" customHeight="1">
      <c r="A15" s="52" t="s">
        <v>521</v>
      </c>
      <c r="B15" s="52"/>
    </row>
    <row r="16" spans="1:22" ht="30" customHeight="1">
      <c r="B16" s="2"/>
      <c r="E16" s="88"/>
      <c r="F16" s="88"/>
      <c r="G16" s="88"/>
      <c r="J16" s="88"/>
      <c r="K16" s="88"/>
      <c r="L16" s="88"/>
      <c r="Q16" s="103" t="s">
        <v>510</v>
      </c>
    </row>
    <row r="17" spans="1:19" ht="49.5" customHeight="1">
      <c r="A17" s="3"/>
      <c r="B17" s="47"/>
      <c r="C17" s="1645" t="s">
        <v>43</v>
      </c>
      <c r="D17" s="1646"/>
      <c r="E17" s="1646"/>
      <c r="F17" s="1646"/>
      <c r="G17" s="1647"/>
      <c r="H17" s="1645" t="s">
        <v>44</v>
      </c>
      <c r="I17" s="1646"/>
      <c r="J17" s="1646"/>
      <c r="K17" s="1646"/>
      <c r="L17" s="1647"/>
      <c r="M17" s="1645" t="s">
        <v>45</v>
      </c>
      <c r="N17" s="1646"/>
      <c r="O17" s="1646"/>
      <c r="P17" s="1646"/>
      <c r="Q17" s="1647"/>
    </row>
    <row r="18" spans="1:19" ht="32.25" customHeight="1">
      <c r="A18" s="4"/>
      <c r="B18" s="48"/>
      <c r="C18" s="1657" t="s">
        <v>84</v>
      </c>
      <c r="D18" s="1657" t="s">
        <v>46</v>
      </c>
      <c r="E18" s="1657" t="s">
        <v>47</v>
      </c>
      <c r="F18" s="1657" t="s">
        <v>48</v>
      </c>
      <c r="G18" s="1660" t="s">
        <v>49</v>
      </c>
      <c r="H18" s="1657" t="s">
        <v>84</v>
      </c>
      <c r="I18" s="1657" t="s">
        <v>46</v>
      </c>
      <c r="J18" s="1657" t="s">
        <v>47</v>
      </c>
      <c r="K18" s="1657" t="s">
        <v>48</v>
      </c>
      <c r="L18" s="1660" t="s">
        <v>49</v>
      </c>
      <c r="M18" s="1657" t="s">
        <v>84</v>
      </c>
      <c r="N18" s="1657" t="s">
        <v>46</v>
      </c>
      <c r="O18" s="1657" t="s">
        <v>47</v>
      </c>
      <c r="P18" s="1657" t="s">
        <v>48</v>
      </c>
      <c r="Q18" s="1660" t="s">
        <v>49</v>
      </c>
    </row>
    <row r="19" spans="1:19" ht="32.25" customHeight="1">
      <c r="A19" s="5"/>
      <c r="B19" s="49"/>
      <c r="C19" s="1658"/>
      <c r="D19" s="1658"/>
      <c r="E19" s="1658"/>
      <c r="F19" s="1658"/>
      <c r="G19" s="1661"/>
      <c r="H19" s="1658"/>
      <c r="I19" s="1658"/>
      <c r="J19" s="1658"/>
      <c r="K19" s="1658"/>
      <c r="L19" s="1661"/>
      <c r="M19" s="1658"/>
      <c r="N19" s="1658"/>
      <c r="O19" s="1658"/>
      <c r="P19" s="1658"/>
      <c r="Q19" s="1661"/>
    </row>
    <row r="20" spans="1:19" ht="49.5" customHeight="1">
      <c r="A20" s="6"/>
      <c r="B20" s="72" t="s">
        <v>50</v>
      </c>
      <c r="C20" s="149">
        <v>945</v>
      </c>
      <c r="D20" s="149">
        <v>970.8</v>
      </c>
      <c r="E20" s="149">
        <v>1132.0999999999999</v>
      </c>
      <c r="F20" s="149">
        <v>1315.9</v>
      </c>
      <c r="G20" s="150">
        <v>1132.2</v>
      </c>
      <c r="H20" s="149">
        <v>55.1</v>
      </c>
      <c r="I20" s="149">
        <v>46.6</v>
      </c>
      <c r="J20" s="149">
        <v>53.6</v>
      </c>
      <c r="K20" s="149">
        <v>88.8</v>
      </c>
      <c r="L20" s="150">
        <v>78.900000000000006</v>
      </c>
      <c r="M20" s="149">
        <v>12.6</v>
      </c>
      <c r="N20" s="149">
        <v>16</v>
      </c>
      <c r="O20" s="149">
        <v>15.8</v>
      </c>
      <c r="P20" s="149">
        <v>32.700000000000003</v>
      </c>
      <c r="Q20" s="150">
        <v>21.8</v>
      </c>
    </row>
    <row r="21" spans="1:19" ht="49.5" customHeight="1">
      <c r="A21" s="6"/>
      <c r="B21" s="73" t="s">
        <v>51</v>
      </c>
      <c r="C21" s="178">
        <v>1112</v>
      </c>
      <c r="D21" s="151">
        <v>1217.3</v>
      </c>
      <c r="E21" s="151">
        <v>1294.5</v>
      </c>
      <c r="F21" s="151">
        <v>1474</v>
      </c>
      <c r="G21" s="152">
        <v>1418.8</v>
      </c>
      <c r="H21" s="178">
        <v>33.9</v>
      </c>
      <c r="I21" s="151">
        <v>40.799999999999997</v>
      </c>
      <c r="J21" s="151">
        <v>41.3</v>
      </c>
      <c r="K21" s="151">
        <v>41.3</v>
      </c>
      <c r="L21" s="152">
        <v>50.9</v>
      </c>
      <c r="M21" s="178">
        <v>10.6</v>
      </c>
      <c r="N21" s="151">
        <v>18</v>
      </c>
      <c r="O21" s="151">
        <v>18.899999999999999</v>
      </c>
      <c r="P21" s="151">
        <v>18.399999999999999</v>
      </c>
      <c r="Q21" s="152">
        <v>27.7</v>
      </c>
    </row>
    <row r="22" spans="1:19" ht="49.5" customHeight="1">
      <c r="A22" s="6"/>
      <c r="B22" s="74" t="s">
        <v>52</v>
      </c>
      <c r="C22" s="178">
        <v>625.9</v>
      </c>
      <c r="D22" s="151">
        <v>679.2</v>
      </c>
      <c r="E22" s="151">
        <v>717.2</v>
      </c>
      <c r="F22" s="151">
        <v>760.2</v>
      </c>
      <c r="G22" s="152">
        <v>682.3</v>
      </c>
      <c r="H22" s="178">
        <v>44.1</v>
      </c>
      <c r="I22" s="151">
        <v>43.4</v>
      </c>
      <c r="J22" s="151">
        <v>48.8</v>
      </c>
      <c r="K22" s="151">
        <v>53.8</v>
      </c>
      <c r="L22" s="152">
        <v>41.5</v>
      </c>
      <c r="M22" s="178">
        <v>15.6</v>
      </c>
      <c r="N22" s="151">
        <v>16.600000000000001</v>
      </c>
      <c r="O22" s="151">
        <v>21.8</v>
      </c>
      <c r="P22" s="151">
        <v>23.3</v>
      </c>
      <c r="Q22" s="152">
        <v>11.8</v>
      </c>
    </row>
    <row r="23" spans="1:19" ht="49.5" customHeight="1">
      <c r="A23" s="6"/>
      <c r="B23" s="74" t="s">
        <v>53</v>
      </c>
      <c r="C23" s="178">
        <v>504.3</v>
      </c>
      <c r="D23" s="151">
        <v>422.8</v>
      </c>
      <c r="E23" s="151">
        <v>382.7</v>
      </c>
      <c r="F23" s="151">
        <v>347</v>
      </c>
      <c r="G23" s="152">
        <v>277.60000000000002</v>
      </c>
      <c r="H23" s="178">
        <v>26.2</v>
      </c>
      <c r="I23" s="151">
        <v>24</v>
      </c>
      <c r="J23" s="151">
        <v>25</v>
      </c>
      <c r="K23" s="151">
        <v>21.3</v>
      </c>
      <c r="L23" s="152">
        <v>0.5</v>
      </c>
      <c r="M23" s="178">
        <v>10.8</v>
      </c>
      <c r="N23" s="151">
        <v>9.6</v>
      </c>
      <c r="O23" s="151">
        <v>11.7</v>
      </c>
      <c r="P23" s="151">
        <v>8</v>
      </c>
      <c r="Q23" s="152">
        <v>-13.1</v>
      </c>
    </row>
    <row r="24" spans="1:19" ht="49.5" customHeight="1">
      <c r="A24" s="6"/>
      <c r="B24" s="74" t="s">
        <v>54</v>
      </c>
      <c r="C24" s="178">
        <v>802.7</v>
      </c>
      <c r="D24" s="151">
        <v>882.1</v>
      </c>
      <c r="E24" s="151">
        <v>927.1</v>
      </c>
      <c r="F24" s="151">
        <v>1274.5</v>
      </c>
      <c r="G24" s="152">
        <v>1264.5999999999999</v>
      </c>
      <c r="H24" s="178">
        <v>51.2</v>
      </c>
      <c r="I24" s="151">
        <v>39.299999999999997</v>
      </c>
      <c r="J24" s="151">
        <v>38.4</v>
      </c>
      <c r="K24" s="151">
        <v>38.6</v>
      </c>
      <c r="L24" s="152">
        <v>33.4</v>
      </c>
      <c r="M24" s="178">
        <v>11.4</v>
      </c>
      <c r="N24" s="151">
        <v>8</v>
      </c>
      <c r="O24" s="151">
        <v>5.6</v>
      </c>
      <c r="P24" s="151">
        <v>4.4000000000000004</v>
      </c>
      <c r="Q24" s="152">
        <v>0.9</v>
      </c>
    </row>
    <row r="25" spans="1:19" ht="49.5" customHeight="1">
      <c r="A25" s="6"/>
      <c r="B25" s="74" t="s">
        <v>55</v>
      </c>
      <c r="C25" s="178">
        <v>1033.5999999999999</v>
      </c>
      <c r="D25" s="151">
        <v>1086.9000000000001</v>
      </c>
      <c r="E25" s="151">
        <v>1054.8</v>
      </c>
      <c r="F25" s="151">
        <v>1020.1</v>
      </c>
      <c r="G25" s="152">
        <v>646.9</v>
      </c>
      <c r="H25" s="178">
        <v>27.2</v>
      </c>
      <c r="I25" s="151">
        <v>28</v>
      </c>
      <c r="J25" s="151">
        <v>26.8</v>
      </c>
      <c r="K25" s="151">
        <v>27.3</v>
      </c>
      <c r="L25" s="152">
        <v>24</v>
      </c>
      <c r="M25" s="178">
        <v>4.2</v>
      </c>
      <c r="N25" s="151">
        <v>4.5999999999999996</v>
      </c>
      <c r="O25" s="151">
        <v>1.9</v>
      </c>
      <c r="P25" s="151">
        <v>1</v>
      </c>
      <c r="Q25" s="152">
        <v>-1</v>
      </c>
    </row>
    <row r="26" spans="1:19" ht="49.5" customHeight="1">
      <c r="A26" s="6"/>
      <c r="B26" s="74" t="s">
        <v>56</v>
      </c>
      <c r="C26" s="178">
        <v>77.8</v>
      </c>
      <c r="D26" s="151">
        <v>138.30000000000001</v>
      </c>
      <c r="E26" s="151">
        <v>152.1</v>
      </c>
      <c r="F26" s="151">
        <v>68.599999999999994</v>
      </c>
      <c r="G26" s="152">
        <v>90.7</v>
      </c>
      <c r="H26" s="178">
        <v>65</v>
      </c>
      <c r="I26" s="151">
        <v>22.5</v>
      </c>
      <c r="J26" s="151">
        <v>22.5</v>
      </c>
      <c r="K26" s="151">
        <v>6.6</v>
      </c>
      <c r="L26" s="152">
        <v>6.4</v>
      </c>
      <c r="M26" s="178">
        <v>3.7</v>
      </c>
      <c r="N26" s="151">
        <v>2.6</v>
      </c>
      <c r="O26" s="151">
        <v>2.1</v>
      </c>
      <c r="P26" s="151">
        <v>2.6</v>
      </c>
      <c r="Q26" s="152">
        <v>-0.5</v>
      </c>
    </row>
    <row r="27" spans="1:19" ht="49.5" customHeight="1" thickBot="1">
      <c r="A27" s="6"/>
      <c r="B27" s="75" t="s">
        <v>57</v>
      </c>
      <c r="C27" s="154">
        <v>-425.4</v>
      </c>
      <c r="D27" s="154">
        <v>-425.3</v>
      </c>
      <c r="E27" s="154">
        <v>-442.3</v>
      </c>
      <c r="F27" s="154">
        <v>-489.3</v>
      </c>
      <c r="G27" s="155">
        <v>-346.9</v>
      </c>
      <c r="H27" s="154" t="s">
        <v>85</v>
      </c>
      <c r="I27" s="154">
        <v>-2.4</v>
      </c>
      <c r="J27" s="154">
        <v>-1.9</v>
      </c>
      <c r="K27" s="154" t="s">
        <v>58</v>
      </c>
      <c r="L27" s="155" t="s">
        <v>58</v>
      </c>
      <c r="M27" s="154">
        <v>-3.4</v>
      </c>
      <c r="N27" s="154">
        <v>0.8</v>
      </c>
      <c r="O27" s="154">
        <v>0.2</v>
      </c>
      <c r="P27" s="154">
        <v>2</v>
      </c>
      <c r="Q27" s="155">
        <v>4.4000000000000004</v>
      </c>
    </row>
    <row r="28" spans="1:19" ht="49.5" customHeight="1" thickTop="1">
      <c r="A28" s="6"/>
      <c r="B28" s="76" t="s">
        <v>59</v>
      </c>
      <c r="C28" s="156">
        <v>4675.8999999999996</v>
      </c>
      <c r="D28" s="156">
        <v>4972.1000000000004</v>
      </c>
      <c r="E28" s="156">
        <v>5218.2</v>
      </c>
      <c r="F28" s="156">
        <v>5771</v>
      </c>
      <c r="G28" s="157">
        <v>5166.2</v>
      </c>
      <c r="H28" s="156">
        <v>244.2</v>
      </c>
      <c r="I28" s="156">
        <v>242.2</v>
      </c>
      <c r="J28" s="156">
        <v>254.5</v>
      </c>
      <c r="K28" s="156">
        <v>277.7</v>
      </c>
      <c r="L28" s="157">
        <v>235.6</v>
      </c>
      <c r="M28" s="156">
        <v>65.5</v>
      </c>
      <c r="N28" s="156">
        <v>76.2</v>
      </c>
      <c r="O28" s="156">
        <v>77.900000000000006</v>
      </c>
      <c r="P28" s="156">
        <v>92.4</v>
      </c>
      <c r="Q28" s="157">
        <v>52</v>
      </c>
    </row>
    <row r="29" spans="1:19" ht="43.5" customHeight="1">
      <c r="A29" s="6"/>
      <c r="B29" s="8"/>
      <c r="C29" s="7"/>
      <c r="D29" s="7"/>
      <c r="E29" s="7"/>
      <c r="F29" s="7"/>
      <c r="G29" s="7"/>
      <c r="H29" s="7"/>
      <c r="I29" s="7"/>
      <c r="J29" s="7"/>
      <c r="K29" s="7"/>
      <c r="L29" s="7"/>
      <c r="M29" s="7"/>
      <c r="N29" s="7"/>
      <c r="O29" s="1"/>
      <c r="P29" s="1"/>
      <c r="Q29" s="1"/>
    </row>
    <row r="30" spans="1:19" ht="49.5" customHeight="1">
      <c r="A30" s="3"/>
      <c r="B30" s="47"/>
      <c r="C30" s="1645" t="s">
        <v>60</v>
      </c>
      <c r="D30" s="1646"/>
      <c r="E30" s="1646"/>
      <c r="F30" s="1646"/>
      <c r="G30" s="1647"/>
      <c r="H30" s="1645" t="s">
        <v>61</v>
      </c>
      <c r="I30" s="1646"/>
      <c r="J30" s="1646"/>
      <c r="K30" s="1646"/>
      <c r="L30" s="1647"/>
      <c r="M30" s="3"/>
      <c r="N30" s="3"/>
      <c r="O30" s="3"/>
      <c r="P30" s="3"/>
      <c r="Q30" s="1"/>
    </row>
    <row r="31" spans="1:19" ht="32.25" customHeight="1">
      <c r="A31" s="4"/>
      <c r="B31" s="48"/>
      <c r="C31" s="1657" t="s">
        <v>84</v>
      </c>
      <c r="D31" s="1659" t="s">
        <v>46</v>
      </c>
      <c r="E31" s="1659" t="s">
        <v>47</v>
      </c>
      <c r="F31" s="1659" t="s">
        <v>48</v>
      </c>
      <c r="G31" s="1662" t="s">
        <v>49</v>
      </c>
      <c r="H31" s="1657" t="s">
        <v>84</v>
      </c>
      <c r="I31" s="1657" t="s">
        <v>46</v>
      </c>
      <c r="J31" s="1657" t="s">
        <v>47</v>
      </c>
      <c r="K31" s="1657" t="s">
        <v>48</v>
      </c>
      <c r="L31" s="1660" t="s">
        <v>49</v>
      </c>
      <c r="M31" s="4"/>
      <c r="N31" s="4"/>
      <c r="O31" s="4"/>
      <c r="P31" s="4"/>
      <c r="Q31" s="1"/>
    </row>
    <row r="32" spans="1:19" ht="32.25" customHeight="1">
      <c r="A32" s="5"/>
      <c r="B32" s="49"/>
      <c r="C32" s="1658"/>
      <c r="D32" s="1658"/>
      <c r="E32" s="1658"/>
      <c r="F32" s="1658"/>
      <c r="G32" s="1661"/>
      <c r="H32" s="1658"/>
      <c r="I32" s="1658"/>
      <c r="J32" s="1658"/>
      <c r="K32" s="1658"/>
      <c r="L32" s="1661"/>
      <c r="M32" s="5"/>
      <c r="N32" s="5"/>
      <c r="O32" s="5"/>
      <c r="P32" s="5"/>
      <c r="Q32" s="89"/>
      <c r="R32" s="79"/>
      <c r="S32" s="79"/>
    </row>
    <row r="33" spans="1:22" ht="49.5" customHeight="1">
      <c r="A33" s="6"/>
      <c r="B33" s="72" t="s">
        <v>50</v>
      </c>
      <c r="C33" s="149">
        <v>8.4</v>
      </c>
      <c r="D33" s="149">
        <v>11.2</v>
      </c>
      <c r="E33" s="149">
        <v>10.1</v>
      </c>
      <c r="F33" s="149">
        <v>23.1</v>
      </c>
      <c r="G33" s="150">
        <v>9.4</v>
      </c>
      <c r="H33" s="149">
        <v>387.3</v>
      </c>
      <c r="I33" s="149">
        <v>325.10000000000002</v>
      </c>
      <c r="J33" s="149">
        <v>355.3</v>
      </c>
      <c r="K33" s="149">
        <v>503.5</v>
      </c>
      <c r="L33" s="150">
        <v>483.8</v>
      </c>
      <c r="M33" s="6"/>
      <c r="N33" s="6"/>
      <c r="O33" s="6"/>
      <c r="P33" s="6"/>
      <c r="Q33" s="89"/>
      <c r="R33" s="79"/>
      <c r="S33" s="79"/>
    </row>
    <row r="34" spans="1:22" ht="49.5" customHeight="1">
      <c r="A34" s="6"/>
      <c r="B34" s="73" t="s">
        <v>51</v>
      </c>
      <c r="C34" s="178">
        <v>17.5</v>
      </c>
      <c r="D34" s="151">
        <v>28.1</v>
      </c>
      <c r="E34" s="151">
        <v>33.299999999999997</v>
      </c>
      <c r="F34" s="151">
        <v>36.1</v>
      </c>
      <c r="G34" s="152">
        <v>31.1</v>
      </c>
      <c r="H34" s="178">
        <v>346.9</v>
      </c>
      <c r="I34" s="151">
        <v>463</v>
      </c>
      <c r="J34" s="151">
        <v>504.3</v>
      </c>
      <c r="K34" s="151">
        <v>591.29999999999995</v>
      </c>
      <c r="L34" s="152">
        <v>469.6</v>
      </c>
      <c r="M34" s="6"/>
      <c r="N34" s="6"/>
      <c r="O34" s="6"/>
      <c r="P34" s="6"/>
      <c r="Q34" s="89"/>
      <c r="R34" s="79"/>
      <c r="S34" s="79"/>
    </row>
    <row r="35" spans="1:22" ht="49.5" customHeight="1">
      <c r="A35" s="6"/>
      <c r="B35" s="74" t="s">
        <v>52</v>
      </c>
      <c r="C35" s="178">
        <v>5.2</v>
      </c>
      <c r="D35" s="151">
        <v>6.7</v>
      </c>
      <c r="E35" s="151">
        <v>8.4</v>
      </c>
      <c r="F35" s="151">
        <v>17</v>
      </c>
      <c r="G35" s="152">
        <v>5.3</v>
      </c>
      <c r="H35" s="178">
        <v>355.3</v>
      </c>
      <c r="I35" s="151">
        <v>360.9</v>
      </c>
      <c r="J35" s="151">
        <v>370.2</v>
      </c>
      <c r="K35" s="151">
        <v>345.4</v>
      </c>
      <c r="L35" s="152">
        <v>284.2</v>
      </c>
      <c r="M35" s="6"/>
      <c r="N35" s="6"/>
      <c r="O35" s="6"/>
      <c r="P35" s="6"/>
      <c r="Q35" s="89"/>
      <c r="R35" s="79"/>
      <c r="S35" s="79"/>
    </row>
    <row r="36" spans="1:22" ht="49.5" customHeight="1">
      <c r="A36" s="6"/>
      <c r="B36" s="74" t="s">
        <v>53</v>
      </c>
      <c r="C36" s="178">
        <v>5.9</v>
      </c>
      <c r="D36" s="151">
        <v>8.1999999999999993</v>
      </c>
      <c r="E36" s="151">
        <v>8.1</v>
      </c>
      <c r="F36" s="151">
        <v>4.7</v>
      </c>
      <c r="G36" s="152">
        <v>-23.5</v>
      </c>
      <c r="H36" s="178">
        <v>280.89999999999998</v>
      </c>
      <c r="I36" s="151">
        <v>232</v>
      </c>
      <c r="J36" s="151">
        <v>272.8</v>
      </c>
      <c r="K36" s="151">
        <v>296.10000000000002</v>
      </c>
      <c r="L36" s="152">
        <v>260.3</v>
      </c>
      <c r="M36" s="6"/>
      <c r="N36" s="6"/>
      <c r="O36" s="6"/>
      <c r="P36" s="6"/>
      <c r="Q36" s="89"/>
      <c r="R36" s="79"/>
      <c r="S36" s="79"/>
    </row>
    <row r="37" spans="1:22" ht="49.5" customHeight="1">
      <c r="A37" s="6"/>
      <c r="B37" s="74" t="s">
        <v>54</v>
      </c>
      <c r="C37" s="178">
        <v>8.1999999999999993</v>
      </c>
      <c r="D37" s="151">
        <v>5.4</v>
      </c>
      <c r="E37" s="151">
        <v>2.5</v>
      </c>
      <c r="F37" s="151">
        <v>0.1</v>
      </c>
      <c r="G37" s="152">
        <v>-5.9</v>
      </c>
      <c r="H37" s="178">
        <v>279.2</v>
      </c>
      <c r="I37" s="151">
        <v>292.3</v>
      </c>
      <c r="J37" s="151">
        <v>316.10000000000002</v>
      </c>
      <c r="K37" s="151">
        <v>335.9</v>
      </c>
      <c r="L37" s="152">
        <v>275</v>
      </c>
      <c r="M37" s="6"/>
      <c r="N37" s="6"/>
      <c r="O37" s="6"/>
      <c r="P37" s="6"/>
      <c r="Q37" s="89"/>
      <c r="R37" s="79"/>
      <c r="S37" s="79"/>
    </row>
    <row r="38" spans="1:22" ht="49.5" customHeight="1">
      <c r="A38" s="6"/>
      <c r="B38" s="74" t="s">
        <v>55</v>
      </c>
      <c r="C38" s="178">
        <v>14</v>
      </c>
      <c r="D38" s="151">
        <v>13.5</v>
      </c>
      <c r="E38" s="151">
        <v>13.5</v>
      </c>
      <c r="F38" s="151">
        <v>12.8</v>
      </c>
      <c r="G38" s="152">
        <v>6.8</v>
      </c>
      <c r="H38" s="178">
        <v>474.9</v>
      </c>
      <c r="I38" s="151">
        <v>441</v>
      </c>
      <c r="J38" s="151">
        <v>363.5</v>
      </c>
      <c r="K38" s="151">
        <v>362.9</v>
      </c>
      <c r="L38" s="152">
        <v>251.6</v>
      </c>
      <c r="M38" s="6"/>
      <c r="N38" s="6"/>
      <c r="O38" s="6"/>
      <c r="P38" s="6"/>
      <c r="Q38" s="89"/>
      <c r="R38" s="79"/>
      <c r="S38" s="79"/>
    </row>
    <row r="39" spans="1:22" ht="49.5" customHeight="1">
      <c r="A39" s="6"/>
      <c r="B39" s="74" t="s">
        <v>56</v>
      </c>
      <c r="C39" s="178">
        <v>-1.1000000000000001</v>
      </c>
      <c r="D39" s="151">
        <v>19.8</v>
      </c>
      <c r="E39" s="151">
        <v>30.6</v>
      </c>
      <c r="F39" s="151">
        <v>7.7</v>
      </c>
      <c r="G39" s="152">
        <v>10.4</v>
      </c>
      <c r="H39" s="178">
        <v>186.4</v>
      </c>
      <c r="I39" s="151">
        <v>176.2</v>
      </c>
      <c r="J39" s="151">
        <v>171.6</v>
      </c>
      <c r="K39" s="151">
        <v>88.1</v>
      </c>
      <c r="L39" s="152">
        <v>59</v>
      </c>
      <c r="M39" s="6"/>
      <c r="N39" s="6"/>
      <c r="O39" s="6"/>
      <c r="P39" s="6"/>
      <c r="Q39" s="89"/>
      <c r="R39" s="79"/>
      <c r="S39" s="79"/>
    </row>
    <row r="40" spans="1:22" ht="49.5" customHeight="1" thickBot="1">
      <c r="A40" s="6"/>
      <c r="B40" s="75" t="s">
        <v>57</v>
      </c>
      <c r="C40" s="154" t="s">
        <v>86</v>
      </c>
      <c r="D40" s="154">
        <v>-14.1</v>
      </c>
      <c r="E40" s="154">
        <v>-16.899999999999999</v>
      </c>
      <c r="F40" s="154" t="s">
        <v>58</v>
      </c>
      <c r="G40" s="155" t="s">
        <v>58</v>
      </c>
      <c r="H40" s="154">
        <v>137.6</v>
      </c>
      <c r="I40" s="154">
        <v>231.2</v>
      </c>
      <c r="J40" s="154">
        <v>265.7</v>
      </c>
      <c r="K40" s="154">
        <v>146.19999999999999</v>
      </c>
      <c r="L40" s="155">
        <v>229.5</v>
      </c>
      <c r="M40" s="6"/>
      <c r="N40" s="6"/>
      <c r="O40" s="6"/>
      <c r="P40" s="6"/>
      <c r="Q40" s="89"/>
      <c r="R40" s="79"/>
      <c r="S40" s="79"/>
    </row>
    <row r="41" spans="1:22" ht="49.5" customHeight="1" thickTop="1">
      <c r="A41" s="6"/>
      <c r="B41" s="76" t="s">
        <v>59</v>
      </c>
      <c r="C41" s="156">
        <v>58.1</v>
      </c>
      <c r="D41" s="156">
        <v>78.8</v>
      </c>
      <c r="E41" s="156">
        <v>89.5</v>
      </c>
      <c r="F41" s="156">
        <v>101.5</v>
      </c>
      <c r="G41" s="157">
        <v>33.6</v>
      </c>
      <c r="H41" s="156">
        <v>2448.5</v>
      </c>
      <c r="I41" s="156">
        <v>2521.6999999999998</v>
      </c>
      <c r="J41" s="156">
        <v>2619.5</v>
      </c>
      <c r="K41" s="156">
        <v>2669.4</v>
      </c>
      <c r="L41" s="157">
        <v>2313</v>
      </c>
      <c r="M41" s="6"/>
      <c r="N41" s="6"/>
      <c r="O41" s="6"/>
      <c r="P41" s="6"/>
      <c r="Q41" s="89"/>
      <c r="R41" s="79"/>
      <c r="S41" s="79"/>
    </row>
    <row r="42" spans="1:22" ht="43.5" customHeight="1">
      <c r="B42" s="1666" t="s">
        <v>637</v>
      </c>
      <c r="C42" s="1666"/>
      <c r="D42" s="1666"/>
      <c r="E42" s="1666"/>
      <c r="F42" s="1666"/>
      <c r="G42" s="1666"/>
      <c r="H42" s="1666"/>
      <c r="I42" s="1666"/>
      <c r="J42" s="1666"/>
      <c r="K42" s="1666"/>
      <c r="L42" s="1666"/>
      <c r="M42" s="1666"/>
      <c r="N42" s="1666"/>
      <c r="O42" s="1666"/>
      <c r="P42" s="1666"/>
      <c r="Q42" s="1666"/>
      <c r="R42" s="1666"/>
      <c r="S42" s="1666"/>
      <c r="T42" s="1666"/>
      <c r="U42" s="1666"/>
      <c r="V42" s="1666"/>
    </row>
    <row r="43" spans="1:22" ht="49.5" customHeight="1">
      <c r="B43" s="1666"/>
      <c r="C43" s="1666"/>
      <c r="D43" s="1666"/>
      <c r="E43" s="1666"/>
      <c r="F43" s="1666"/>
      <c r="G43" s="1666"/>
      <c r="H43" s="1666"/>
      <c r="I43" s="1666"/>
      <c r="J43" s="1666"/>
      <c r="K43" s="1666"/>
      <c r="L43" s="1666"/>
      <c r="M43" s="1666"/>
      <c r="N43" s="1666"/>
      <c r="O43" s="1666"/>
      <c r="P43" s="1666"/>
      <c r="Q43" s="1666"/>
      <c r="R43" s="1666"/>
      <c r="S43" s="1666"/>
      <c r="T43" s="1666"/>
      <c r="U43" s="1666"/>
      <c r="V43" s="1666"/>
    </row>
    <row r="44" spans="1:22" ht="28.5" customHeight="1">
      <c r="A44" s="52" t="s">
        <v>522</v>
      </c>
      <c r="B44" s="52"/>
      <c r="C44" s="158"/>
      <c r="D44" s="158"/>
      <c r="E44" s="159"/>
      <c r="F44" s="159"/>
      <c r="G44" s="159"/>
      <c r="H44" s="159"/>
      <c r="I44" s="1"/>
      <c r="J44" s="1"/>
      <c r="K44" s="1"/>
      <c r="L44" s="1"/>
      <c r="M44" s="1"/>
      <c r="N44" s="1"/>
    </row>
    <row r="45" spans="1:22" ht="28.5" customHeight="1">
      <c r="B45" s="2"/>
      <c r="C45" s="158"/>
      <c r="D45" s="158"/>
      <c r="E45" s="159"/>
      <c r="F45" s="159"/>
      <c r="G45" s="103" t="s">
        <v>529</v>
      </c>
      <c r="H45" s="160"/>
      <c r="I45" s="1"/>
      <c r="K45" s="103"/>
      <c r="M45" s="1"/>
      <c r="N45" s="1"/>
    </row>
    <row r="46" spans="1:22" ht="49.5" customHeight="1">
      <c r="A46" s="3"/>
      <c r="B46" s="47"/>
      <c r="C46" s="297" t="s">
        <v>0</v>
      </c>
      <c r="D46" s="298" t="s">
        <v>19</v>
      </c>
      <c r="E46" s="662" t="s">
        <v>1</v>
      </c>
      <c r="F46" s="662" t="s">
        <v>20</v>
      </c>
      <c r="G46" s="663" t="s">
        <v>32</v>
      </c>
      <c r="H46" s="302"/>
      <c r="J46" s="303"/>
      <c r="L46" s="303"/>
      <c r="M46" s="3"/>
      <c r="N46" s="3"/>
    </row>
    <row r="47" spans="1:22" ht="49.5" customHeight="1">
      <c r="A47" s="4"/>
      <c r="B47" s="48"/>
      <c r="C47" s="1643" t="s">
        <v>73</v>
      </c>
      <c r="D47" s="1643" t="s">
        <v>73</v>
      </c>
      <c r="E47" s="1643" t="s">
        <v>73</v>
      </c>
      <c r="F47" s="1643" t="s">
        <v>73</v>
      </c>
      <c r="G47" s="1667" t="s">
        <v>73</v>
      </c>
      <c r="H47" s="4"/>
      <c r="I47" s="4"/>
      <c r="K47" s="79"/>
      <c r="L47" s="79"/>
      <c r="M47" s="1"/>
      <c r="N47" s="1"/>
      <c r="O47" s="1"/>
      <c r="P47" s="1"/>
      <c r="Q47" s="1"/>
    </row>
    <row r="48" spans="1:22" ht="49.5" customHeight="1">
      <c r="A48" s="5"/>
      <c r="B48" s="49"/>
      <c r="C48" s="1644"/>
      <c r="D48" s="1644"/>
      <c r="E48" s="1644"/>
      <c r="F48" s="1644"/>
      <c r="G48" s="1668"/>
      <c r="H48" s="5"/>
      <c r="I48" s="5"/>
      <c r="K48" s="79"/>
      <c r="L48" s="79"/>
      <c r="M48" s="1"/>
      <c r="N48" s="1"/>
      <c r="O48" s="1"/>
      <c r="P48" s="1"/>
      <c r="Q48" s="1"/>
    </row>
    <row r="49" spans="1:17" ht="49.5" customHeight="1">
      <c r="A49" s="6"/>
      <c r="B49" s="75" t="s">
        <v>74</v>
      </c>
      <c r="C49" s="177">
        <v>1065.2</v>
      </c>
      <c r="D49" s="177">
        <v>46.6</v>
      </c>
      <c r="E49" s="177">
        <v>10.6</v>
      </c>
      <c r="F49" s="258"/>
      <c r="G49" s="299">
        <v>382.5</v>
      </c>
      <c r="H49" s="6"/>
      <c r="I49" s="6"/>
      <c r="K49" s="79"/>
      <c r="L49" s="79"/>
      <c r="M49" s="1"/>
      <c r="N49" s="1"/>
      <c r="O49" s="1"/>
      <c r="P49" s="1"/>
      <c r="Q49" s="1"/>
    </row>
    <row r="50" spans="1:17" ht="49.5" customHeight="1">
      <c r="A50" s="6"/>
      <c r="B50" s="74" t="s">
        <v>75</v>
      </c>
      <c r="C50" s="178">
        <v>1861.3</v>
      </c>
      <c r="D50" s="178">
        <v>31</v>
      </c>
      <c r="E50" s="178">
        <v>7.1</v>
      </c>
      <c r="F50" s="256"/>
      <c r="G50" s="300">
        <v>344.8</v>
      </c>
      <c r="H50" s="6"/>
      <c r="I50" s="6"/>
      <c r="K50" s="79"/>
      <c r="L50" s="79"/>
      <c r="M50" s="1"/>
      <c r="N50" s="1"/>
      <c r="O50" s="1"/>
      <c r="P50" s="1"/>
      <c r="Q50" s="1"/>
    </row>
    <row r="51" spans="1:17" ht="49.5" customHeight="1">
      <c r="A51" s="6"/>
      <c r="B51" s="74" t="s">
        <v>76</v>
      </c>
      <c r="C51" s="178">
        <v>649.20000000000005</v>
      </c>
      <c r="D51" s="178">
        <v>44</v>
      </c>
      <c r="E51" s="178">
        <v>12.2</v>
      </c>
      <c r="F51" s="256"/>
      <c r="G51" s="300">
        <v>375.7</v>
      </c>
      <c r="H51" s="6"/>
      <c r="I51" s="6"/>
      <c r="K51" s="79"/>
      <c r="L51" s="79"/>
      <c r="M51" s="1"/>
      <c r="N51" s="1"/>
      <c r="O51" s="1"/>
      <c r="P51" s="1"/>
      <c r="Q51" s="1"/>
    </row>
    <row r="52" spans="1:17" ht="49.5" customHeight="1">
      <c r="A52" s="6"/>
      <c r="B52" s="74" t="s">
        <v>77</v>
      </c>
      <c r="C52" s="178">
        <v>234.4</v>
      </c>
      <c r="D52" s="178">
        <v>17.3</v>
      </c>
      <c r="E52" s="178">
        <v>8.5</v>
      </c>
      <c r="F52" s="256"/>
      <c r="G52" s="300">
        <v>305.10000000000002</v>
      </c>
      <c r="H52" s="6"/>
      <c r="I52" s="6"/>
      <c r="K52" s="79"/>
      <c r="L52" s="79"/>
      <c r="M52" s="1"/>
      <c r="N52" s="1"/>
      <c r="O52" s="1"/>
      <c r="P52" s="1"/>
      <c r="Q52" s="1"/>
    </row>
    <row r="53" spans="1:17" ht="49.5" customHeight="1">
      <c r="A53" s="6"/>
      <c r="B53" s="74" t="s">
        <v>78</v>
      </c>
      <c r="C53" s="178">
        <v>303.39999999999998</v>
      </c>
      <c r="D53" s="178">
        <v>11.7</v>
      </c>
      <c r="E53" s="178">
        <v>3.5</v>
      </c>
      <c r="F53" s="256"/>
      <c r="G53" s="300">
        <v>142.4</v>
      </c>
      <c r="H53" s="6"/>
      <c r="I53" s="6"/>
      <c r="K53" s="79"/>
      <c r="L53" s="79"/>
      <c r="M53" s="1"/>
      <c r="N53" s="1"/>
      <c r="O53" s="1"/>
      <c r="P53" s="1"/>
      <c r="Q53" s="1"/>
    </row>
    <row r="54" spans="1:17" ht="49.5" customHeight="1">
      <c r="A54" s="6"/>
      <c r="B54" s="74" t="s">
        <v>79</v>
      </c>
      <c r="C54" s="178">
        <v>449.6</v>
      </c>
      <c r="D54" s="178">
        <v>13.4</v>
      </c>
      <c r="E54" s="178">
        <v>2</v>
      </c>
      <c r="F54" s="256"/>
      <c r="G54" s="300">
        <v>117.3</v>
      </c>
      <c r="H54" s="6"/>
      <c r="I54" s="6"/>
      <c r="K54" s="79"/>
      <c r="L54" s="79"/>
      <c r="M54" s="1"/>
      <c r="N54" s="1"/>
      <c r="O54" s="1"/>
      <c r="P54" s="1"/>
      <c r="Q54" s="1"/>
    </row>
    <row r="55" spans="1:17" ht="49.5" customHeight="1">
      <c r="A55" s="6"/>
      <c r="B55" s="74" t="s">
        <v>80</v>
      </c>
      <c r="C55" s="178">
        <v>249.5</v>
      </c>
      <c r="D55" s="178">
        <v>14.2</v>
      </c>
      <c r="E55" s="178">
        <v>0.6</v>
      </c>
      <c r="F55" s="256"/>
      <c r="G55" s="300">
        <v>63.7</v>
      </c>
      <c r="H55" s="6"/>
      <c r="I55" s="6"/>
      <c r="K55" s="79"/>
      <c r="L55" s="79"/>
      <c r="M55" s="1"/>
      <c r="N55" s="1"/>
      <c r="O55" s="1"/>
      <c r="P55" s="1"/>
      <c r="Q55" s="1"/>
    </row>
    <row r="56" spans="1:17" ht="49.5" customHeight="1">
      <c r="A56" s="6"/>
      <c r="B56" s="74" t="s">
        <v>81</v>
      </c>
      <c r="C56" s="178">
        <v>151.1</v>
      </c>
      <c r="D56" s="178">
        <v>21.3</v>
      </c>
      <c r="E56" s="178">
        <v>4.0999999999999996</v>
      </c>
      <c r="F56" s="256"/>
      <c r="G56" s="300">
        <v>96.6</v>
      </c>
      <c r="H56" s="6"/>
      <c r="I56" s="6"/>
      <c r="K56" s="79"/>
      <c r="L56" s="79"/>
      <c r="M56" s="1"/>
      <c r="N56" s="1"/>
      <c r="O56" s="1"/>
      <c r="P56" s="1"/>
      <c r="Q56" s="1"/>
    </row>
    <row r="57" spans="1:17" ht="49.5" customHeight="1">
      <c r="A57" s="6"/>
      <c r="B57" s="74" t="s">
        <v>55</v>
      </c>
      <c r="C57" s="178">
        <v>1153.0999999999999</v>
      </c>
      <c r="D57" s="178">
        <v>27.8</v>
      </c>
      <c r="E57" s="178">
        <v>1.2</v>
      </c>
      <c r="F57" s="256"/>
      <c r="G57" s="300">
        <v>701.6</v>
      </c>
      <c r="H57" s="6"/>
      <c r="I57" s="6"/>
      <c r="K57" s="79"/>
      <c r="L57" s="79"/>
      <c r="M57" s="1"/>
      <c r="N57" s="1"/>
      <c r="O57" s="1"/>
      <c r="P57" s="1"/>
      <c r="Q57" s="1"/>
    </row>
    <row r="58" spans="1:17" ht="49.5" customHeight="1">
      <c r="A58" s="6"/>
      <c r="B58" s="74" t="s">
        <v>3</v>
      </c>
      <c r="C58" s="178">
        <v>170.5</v>
      </c>
      <c r="D58" s="178">
        <v>21.6</v>
      </c>
      <c r="E58" s="178">
        <v>9.8000000000000007</v>
      </c>
      <c r="F58" s="256"/>
      <c r="G58" s="300">
        <v>394.7</v>
      </c>
      <c r="H58" s="6"/>
      <c r="I58" s="6"/>
      <c r="K58" s="79"/>
      <c r="L58" s="79"/>
      <c r="M58" s="1"/>
      <c r="N58" s="1"/>
      <c r="O58" s="1"/>
      <c r="P58" s="1"/>
      <c r="Q58" s="1"/>
    </row>
    <row r="59" spans="1:17" ht="49.5" customHeight="1" thickBot="1">
      <c r="A59" s="6"/>
      <c r="B59" s="75" t="s">
        <v>83</v>
      </c>
      <c r="C59" s="196">
        <v>-425.6</v>
      </c>
      <c r="D59" s="292">
        <v>-0.4</v>
      </c>
      <c r="E59" s="196">
        <v>0.3</v>
      </c>
      <c r="F59" s="257"/>
      <c r="G59" s="300">
        <v>152.69999999999999</v>
      </c>
      <c r="H59" s="6"/>
      <c r="I59" s="6"/>
      <c r="K59" s="79"/>
      <c r="L59" s="79"/>
      <c r="M59" s="1"/>
      <c r="N59" s="1"/>
      <c r="O59" s="1"/>
      <c r="P59" s="1"/>
      <c r="Q59" s="1"/>
    </row>
    <row r="60" spans="1:17" ht="49.5" customHeight="1" thickTop="1">
      <c r="A60" s="6"/>
      <c r="B60" s="76" t="s">
        <v>5</v>
      </c>
      <c r="C60" s="179">
        <v>5861.7</v>
      </c>
      <c r="D60" s="179">
        <v>249</v>
      </c>
      <c r="E60" s="179">
        <v>59.9</v>
      </c>
      <c r="F60" s="179">
        <v>48.5</v>
      </c>
      <c r="G60" s="301">
        <v>3077</v>
      </c>
      <c r="H60" s="6"/>
      <c r="I60" s="6"/>
      <c r="K60" s="79"/>
      <c r="L60" s="79"/>
      <c r="M60" s="1"/>
      <c r="N60" s="1"/>
      <c r="O60" s="1"/>
      <c r="P60" s="1"/>
      <c r="Q60" s="1"/>
    </row>
  </sheetData>
  <mergeCells count="62">
    <mergeCell ref="B13:V14"/>
    <mergeCell ref="B42:V43"/>
    <mergeCell ref="G47:G48"/>
    <mergeCell ref="E31:E32"/>
    <mergeCell ref="C31:C32"/>
    <mergeCell ref="H30:L30"/>
    <mergeCell ref="C47:C48"/>
    <mergeCell ref="D47:D48"/>
    <mergeCell ref="E47:E48"/>
    <mergeCell ref="D31:D32"/>
    <mergeCell ref="F47:F48"/>
    <mergeCell ref="C30:G30"/>
    <mergeCell ref="L31:L32"/>
    <mergeCell ref="K31:K32"/>
    <mergeCell ref="H18:H19"/>
    <mergeCell ref="J31:J32"/>
    <mergeCell ref="I31:I32"/>
    <mergeCell ref="H31:H32"/>
    <mergeCell ref="F18:F19"/>
    <mergeCell ref="G18:G19"/>
    <mergeCell ref="G31:G32"/>
    <mergeCell ref="C18:C19"/>
    <mergeCell ref="D18:D19"/>
    <mergeCell ref="F31:F32"/>
    <mergeCell ref="E18:E19"/>
    <mergeCell ref="M17:Q17"/>
    <mergeCell ref="H17:L17"/>
    <mergeCell ref="M18:M19"/>
    <mergeCell ref="J18:J19"/>
    <mergeCell ref="N18:N19"/>
    <mergeCell ref="Q18:Q19"/>
    <mergeCell ref="O18:O19"/>
    <mergeCell ref="L18:L19"/>
    <mergeCell ref="P18:P19"/>
    <mergeCell ref="C17:G17"/>
    <mergeCell ref="K18:K19"/>
    <mergeCell ref="I18:I19"/>
    <mergeCell ref="Q4:Q5"/>
    <mergeCell ref="H4:H5"/>
    <mergeCell ref="R4:R5"/>
    <mergeCell ref="S4:S5"/>
    <mergeCell ref="L4:L5"/>
    <mergeCell ref="O4:O5"/>
    <mergeCell ref="P4:P5"/>
    <mergeCell ref="M4:M5"/>
    <mergeCell ref="K4:K5"/>
    <mergeCell ref="D4:D5"/>
    <mergeCell ref="G4:G5"/>
    <mergeCell ref="O3:R3"/>
    <mergeCell ref="U4:U5"/>
    <mergeCell ref="S3:V3"/>
    <mergeCell ref="T4:T5"/>
    <mergeCell ref="C3:F3"/>
    <mergeCell ref="G3:J3"/>
    <mergeCell ref="I4:I5"/>
    <mergeCell ref="C4:C5"/>
    <mergeCell ref="E4:E5"/>
    <mergeCell ref="V4:V5"/>
    <mergeCell ref="F4:F5"/>
    <mergeCell ref="K3:N3"/>
    <mergeCell ref="J4:J5"/>
    <mergeCell ref="N4:N5"/>
  </mergeCells>
  <phoneticPr fontId="2"/>
  <printOptions horizontalCentered="1"/>
  <pageMargins left="0.47244094488188981" right="0.47244094488188981" top="0.39370078740157483" bottom="0.39370078740157483" header="0.27559055118110237" footer="0.27559055118110237"/>
  <pageSetup paperSize="8" scale="27" orientation="landscape" horizontalDpi="1200" verticalDpi="12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XAE>
  <AppVersion>2.03.00</AppVersion>
  <CustomXmlVersion>2.03.00</CustomXmlVersion>
  <IsHighlightMode>False</IsHighlightMode>
  <LastOperationSubsidiaryCompanyId>05597</LastOperationSubsidiaryCompanyId>
  <Links>
    <LinkInfo LinkId="251" Error="">PD94bWwgdmVyc2lvbj0iMS4wIiBlbmNvZGluZz0idXRmLTgiPz4NCjxMaW5rSW5mb0V4Y2VsIHhtbG5zOnhzaT0iaHR0cDovL3d3dy53My5vcmcvMjAwMS9YTUxTY2hlbWEtaW5zdGFuY2UiIHhtbG5zOnhzZD0iaHR0cDovL3d3dy53My5vcmcvMjAwMS9YTUxTY2hlbWEiPg0KICA8TGlua0luZm9Db3JlPg0KICAgIDxMaW5rSWQ+MjUxPC9MaW5rSWQ+DQogICAgPEluZmxvd1ZhbD4yLDM2OCw1MDA8L0luZmxvd1ZhbD4NCiAgICA8RGlzcFZhbD4yLDM2OCw1MDAgPC9EaXNwVmFsPg0KICAgIDxMYXN0VXBkVGltZT4yMDI1LzEwLzI5IDEwOjM5OjA3PC9MYXN0VXBkVGltZT4NCiAgICA8V29ya3NoZWV0Tk0+UEzjgJBJRlJT44CRIDwvV29ya3NoZWV0Tk0+DQogICAgPExpbmtDZWxsQWRkcmVzc0ExPk43PC9MaW5rQ2VsbEFkZHJlc3NBMT4NCiAgICA8TGlua0NlbGxBZGRyZXNzUjFDMT5SN0MxNDwvTGlua0NlbGxBZGRyZXNzUjFDMT4NCiAgICA8Q2VsbEJhY2tncm91bmRDb2xvcj4xNjc3NzIxNTwvQ2VsbEJhY2tncm91bmRDb2xvcj4NCiAgICA8Q2VsbEJhY2tncm91bmRDb2xvckluZGV4Pi00MTQyPC9DZWxsQmFja2dyb3VuZENvbG9ySW5kZXg+DQogIDwvTGlua0luZm9Db3JlPg0KICA8TGlua0luZm9Yc2E+DQogICAgPEF1SWQ+MDU1OTcvMjAvMS8wL0QyMzAwNTAxMDAxMDAwMDAwMDAwLzEvMS8yNDIvSzkwMDAwMDA0MC9SMzAxMDAwMDAj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QwPC9JdGVtSWQ+DQogICAgPERpc3BJdGVtSWQ+SzIxMDEwMDEwPC9EaXNwSXRlbUlkPg0KICAgIDxDb2xJZD5SMzAxMDAwMDAjPC9Db2xJZD4NCiAgICA8VGVtQXhpc1R5cD4xMDAwMDA8L1RlbUF4aXNUeXA+DQogICAgPE1lbnVObT7pgKPntZDntJTmkI3nm4roqIjnrpfmm7g8L01lbnVObT4NCiAgICA8SXRlbU5tPuWVhuWTgeOBruiyqeWjsuOBq+S/guOCi+WPjuebijwvSXRlbU5tPg0KICAgIDxDb2xObT7lvZPmnJ/ph5HpoY08L0NvbE5tPg0KICAgIDxPcmlnaW5hbFZhbD4yLDM2OCw1MDAsMzEzLDAwMDwvT3JpZ2luYWxWYWw+DQogICAgPExhc3ROdW1WYWw+MiwzNjgsNTAwPC9MYXN0TnVtVmFsPg0KICAgIDxSYXdMaW5rVmFsPjIsMzY4LDUwMDwvUmF3TGlua1ZhbD4NCiAgICA8Vmlld1VuaXRUeXA+NzwvVmlld1VuaXRUeXA+DQogICAgPERlY2ltYWxQb2ludD4wPC9EZWNpbWFsUG9pbnQ+DQogICAgPFJvdW5kVHlwPjI8L1JvdW5kVHlwPg0KICAgIDxOdW1UZXh0VHlwPjE8L051bVRleHRUeXA+DQogICAgPENsYXNzVHlwPjM8L0NsYXNzVHlwPg0KICAgIDxEVG90YWxZTURITVM+MjAyMy8wNC8yNyAyMDowMDo1M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52" Error="">PD94bWwgdmVyc2lvbj0iMS4wIiBlbmNvZGluZz0idXRmLTgiPz4NCjxMaW5rSW5mb0V4Y2VsIHhtbG5zOnhzaT0iaHR0cDovL3d3dy53My5vcmcvMjAwMS9YTUxTY2hlbWEtaW5zdGFuY2UiIHhtbG5zOnhzZD0iaHR0cDovL3d3dy53My5vcmcvMjAwMS9YTUxTY2hlbWEiPg0KICA8TGlua0luZm9Db3JlPg0KICAgIDxMaW5rSWQ+MjUyPC9MaW5rSWQ+DQogICAgPEluZmxvd1ZhbD4xMTEsMzM5PC9JbmZsb3dWYWw+DQogICAgPERpc3BWYWw+MTExLDMzOSA8L0Rpc3BWYWw+DQogICAgPExhc3RVcGRUaW1lPjIwMjUvMTAvMjkgMTA6Mzk6MDc8L0xhc3RVcGRUaW1lPg0KICAgIDxXb3Jrc2hlZXROTT5QTOOAkElGUlPjgJEgPC9Xb3Jrc2hlZXROTT4NCiAgICA8TGlua0NlbGxBZGRyZXNzQTE+Tjg8L0xpbmtDZWxsQWRkcmVzc0ExPg0KICAgIDxMaW5rQ2VsbEFkZHJlc3NSMUMxPlI4QzE0PC9MaW5rQ2VsbEFkZHJlc3NSMUMxPg0KICAgIDxDZWxsQmFja2dyb3VuZENvbG9yPjE2Nzc3MjE1PC9DZWxsQmFja2dyb3VuZENvbG9yPg0KICAgIDxDZWxsQmFja2dyb3VuZENvbG9ySW5kZXg+LTQxNDI8L0NlbGxCYWNrZ3JvdW5kQ29sb3JJbmRleD4NCiAgPC9MaW5rSW5mb0NvcmU+DQogIDxMaW5rSW5mb1hzYT4NCiAgICA8QXVJZD4wNTU5Ny8yMC8xLzAvRDIzMDA1MDEwMDEwMDAwMDAwMDAvMS8xLzI0Mi9LOTAwMDAwMDQxL1IzMDEwMDAwMC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DE8L0l0ZW1JZD4NCiAgICA8RGlzcEl0ZW1JZD5LMjEwMTAwMjA8L0Rpc3BJdGVtSWQ+DQogICAgPENvbElkPlIzMDEwMDAwMCM8L0NvbElkPg0KICAgIDxUZW1BeGlzVHlwPjEwMDAwMDwvVGVtQXhpc1R5cD4NCiAgICA8TWVudU5tPumAo+e1kOe0lOaQjeebiuioiOeul+abuDwvTWVudU5tPg0KICAgIDxJdGVtTm0+44K144O844OT44K55Y+K44Gz44Gd44Gu5LuW44Gu6LKp5aOy44Gr5L+C44KL5Y+O55uKPC9JdGVtTm0+DQogICAgPENvbE5tPuW9k+acn+mHkemhjTwvQ29sTm0+DQogICAgPE9yaWdpbmFsVmFsPjExMSwzMzksNzc4LDAwMDwvT3JpZ2luYWxWYWw+DQogICAgPExhc3ROdW1WYWw+MTExLDMzOTwvTGFzdE51bVZhbD4NCiAgICA8UmF3TGlua1ZhbD4xMTEsMzM5PC9SYXdMaW5rVmFsPg0KICAgIDxWaWV3VW5pdFR5cD43PC9WaWV3VW5pdFR5cD4NCiAgICA8RGVjaW1hbFBvaW50PjA8L0RlY2ltYWxQb2ludD4NCiAgICA8Um91bmRUeXA+MjwvUm91bmRUeXA+DQogICAgPE51bVRleHRUeXA+MTwvTnVtVGV4dFR5cD4NCiAgICA8Q2xhc3NUeXA+MzwvQ2xhc3NUeXA+DQogICAgPERUb3RhbFlNREhNUz4yMDIzLzA0LzI3IDIwOjAwOjUw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53" Error="">PD94bWwgdmVyc2lvbj0iMS4wIiBlbmNvZGluZz0idXRmLTgiPz4NCjxMaW5rSW5mb0V4Y2VsIHhtbG5zOnhzaT0iaHR0cDovL3d3dy53My5vcmcvMjAwMS9YTUxTY2hlbWEtaW5zdGFuY2UiIHhtbG5zOnhzZD0iaHR0cDovL3d3dy53My5vcmcvMjAwMS9YTUxTY2hlbWEiPg0KICA8TGlua0luZm9Db3JlPg0KICAgIDxMaW5rSWQ+MjUzPC9MaW5rSWQ+DQogICAgPEluZmxvd1ZhbD4yLDQ3OSw4NDA8L0luZmxvd1ZhbD4NCiAgICA8RGlzcFZhbD4yLDQ3OSw4NDAgPC9EaXNwVmFsPg0KICAgIDxMYXN0VXBkVGltZT4yMDI1LzEwLzI5IDEwOjM5OjA3PC9MYXN0VXBkVGltZT4NCiAgICA8V29ya3NoZWV0Tk0+UEzjgJBJRlJT44CRIDwvV29ya3NoZWV0Tk0+DQogICAgPExpbmtDZWxsQWRkcmVzc0ExPk45PC9MaW5rQ2VsbEFkZHJlc3NBMT4NCiAgICA8TGlua0NlbGxBZGRyZXNzUjFDMT5SOUMxNDwvTGlua0NlbGxBZGRyZXNzUjFDMT4NCiAgICA8Q2VsbEJhY2tncm91bmRDb2xvcj4xNjc3NzIxNTwvQ2VsbEJhY2tncm91bmRDb2xvcj4NCiAgICA8Q2VsbEJhY2tncm91bmRDb2xvckluZGV4Pi00MTQyPC9DZWxsQmFja2dyb3VuZENvbG9ySW5kZXg+DQogIDwvTGlua0luZm9Db3JlPg0KICA8TGlua0luZm9Yc2E+DQogICAgPEF1SWQ+MDU1OTcvMjAvMS8wL0QyMzAwNTAxMDAxMDAwMDAwMDAwLzEvMS8yNDIvSzIxMDEwWjAwIy9SMzAxMDAwMDAj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jEwMTBaMDAjPC9JdGVtSWQ+DQogICAgPERpc3BJdGVtSWQ+SzIxMDEwWjAwMDwvRGlzcEl0ZW1JZD4NCiAgICA8Q29sSWQ+UjMwMTAwMDAwIzwvQ29sSWQ+DQogICAgPFRlbUF4aXNUeXA+MTAwMDAwPC9UZW1BeGlzVHlwPg0KICAgIDxNZW51Tm0+6YCj57WQ57SU5pCN55uK6KiI566X5pu4PC9NZW51Tm0+DQogICAgPEl0ZW1ObT7lj47nm4rlkIjoqIg8L0l0ZW1ObT4NCiAgICA8Q29sTm0+5b2T5pyf6YeR6aGNPC9Db2xObT4NCiAgICA8T3JpZ2luYWxWYWw+Miw0NzksODQwLDA5MSwwMDA8L09yaWdpbmFsVmFsPg0KICAgIDxMYXN0TnVtVmFsPjIsNDc5LDg0MDwvTGFzdE51bVZhbD4NCiAgICA8UmF3TGlua1ZhbD4yLDQ3OSw4NDA8L1Jhd0xpbmtWYWw+DQogICAgPFZpZXdVbml0VHlwPjc8L1ZpZXdVbml0VHlwPg0KICAgIDxEZWNpbWFsUG9pbnQ+MDwvRGVjaW1hbFBvaW50Pg0KICAgIDxSb3VuZFR5cD4yPC9Sb3VuZFR5cD4NCiAgICA8TnVtVGV4dFR5cD4xPC9OdW1UZXh0VHlwPg0KICAgIDxDbGFzc1R5cD4zPC9DbGFzc1R5cD4NCiAgICA8RFRvdGFsWU1ESE1TPjIwMjMvMDQvMjcgMjA6MDA6NTA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54" Error="">PD94bWwgdmVyc2lvbj0iMS4wIiBlbmNvZGluZz0idXRmLTgiPz4NCjxMaW5rSW5mb0V4Y2VsIHhtbG5zOnhzaT0iaHR0cDovL3d3dy53My5vcmcvMjAwMS9YTUxTY2hlbWEtaW5zdGFuY2UiIHhtbG5zOnhzZD0iaHR0cDovL3d3dy53My5vcmcvMjAwMS9YTUxTY2hlbWEiPg0KICA8TGlua0luZm9Db3JlPg0KICAgIDxMaW5rSWQ+MjU0PC9MaW5rSWQ+DQogICAgPEluZmxvd1ZhbD4tMiwxNDIsMjcyPC9JbmZsb3dWYWw+DQogICAgPERpc3BWYWw+KDIsMTQyLDI3Mik8L0Rpc3BWYWw+DQogICAgPExhc3RVcGRUaW1lPjIwMjUvMTAvMjkgMTA6Mzk6MDc8L0xhc3RVcGRUaW1lPg0KICAgIDxXb3Jrc2hlZXROTT5QTOOAkElGUlPjgJEgPC9Xb3Jrc2hlZXROTT4NCiAgICA8TGlua0NlbGxBZGRyZXNzQTE+TjEwPC9MaW5rQ2VsbEFkZHJlc3NBMT4NCiAgICA8TGlua0NlbGxBZGRyZXNzUjFDMT5SMTBDMTQ8L0xpbmtDZWxsQWRkcmVzc1IxQzE+DQogICAgPENlbGxCYWNrZ3JvdW5kQ29sb3I+MTY3NzcyMTU8L0NlbGxCYWNrZ3JvdW5kQ29sb3I+DQogICAgPENlbGxCYWNrZ3JvdW5kQ29sb3JJbmRleD4tNDE0MjwvQ2VsbEJhY2tncm91bmRDb2xvckluZGV4Pg0KICA8L0xpbmtJbmZvQ29yZT4NCiAgPExpbmtJbmZvWHNhPg0KICAgIDxBdUlkPjA1NTk3LzIwLzEvMC9EMjMwMDUwMTAwMTAwMDAwMDAwMC8xLzEvMjQyL0syMTAyMFowMCMvUjMwMTAwMDAwIy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xMDIwWjAwIzwvSXRlbUlkPg0KICAgIDxEaXNwSXRlbUlkPksyMTAyMFowMDA8L0Rpc3BJdGVtSWQ+DQogICAgPENvbElkPlIzMDEwMDAwMCM8L0NvbElkPg0KICAgIDxUZW1BeGlzVHlwPjEwMDAwMDwvVGVtQXhpc1R5cD4NCiAgICA8TWVudU5tPumAo+e1kOe0lOaQjeebiuioiOeul+abuDwvTWVudU5tPg0KICAgIDxJdGVtTm0+5Y6f5L6hPC9JdGVtTm0+DQogICAgPENvbE5tPuW9k+acn+mHkemhjTwvQ29sTm0+DQogICAgPE9yaWdpbmFsVmFsPi0yLDE0MiwyNzIsMzcxLDAwMDwvT3JpZ2luYWxWYWw+DQogICAgPExhc3ROdW1WYWw+LTIsMTQyLDI3MjwvTGFzdE51bVZhbD4NCiAgICA8UmF3TGlua1ZhbD4tMiwxNDIsMjcyPC9SYXdMaW5rVmFsPg0KICAgIDxWaWV3VW5pdFR5cD43PC9WaWV3VW5pdFR5cD4NCiAgICA8RGVjaW1hbFBvaW50PjA8L0RlY2ltYWxQb2ludD4NCiAgICA8Um91bmRUeXA+MjwvUm91bmRUeXA+DQogICAgPE51bVRleHRUeXA+MTwvTnVtVGV4dFR5cD4NCiAgICA8Q2xhc3NUeXA+MzwvQ2xhc3NUeXA+DQogICAgPERUb3RhbFlNREhNUz4yMDIzLzA0LzI3IDIwOjAwOjUw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55" Error="">PD94bWwgdmVyc2lvbj0iMS4wIiBlbmNvZGluZz0idXRmLTgiPz4NCjxMaW5rSW5mb0V4Y2VsIHhtbG5zOnhzaT0iaHR0cDovL3d3dy53My5vcmcvMjAwMS9YTUxTY2hlbWEtaW5zdGFuY2UiIHhtbG5zOnhzZD0iaHR0cDovL3d3dy53My5vcmcvMjAwMS9YTUxTY2hlbWEiPg0KICA8TGlua0luZm9Db3JlPg0KICAgIDxMaW5rSWQ+MjU1PC9MaW5rSWQ+DQogICAgPEluZmxvd1ZhbD4zMzcsNTY3PC9JbmZsb3dWYWw+DQogICAgPERpc3BWYWw+MzM3LDU2NyA8L0Rpc3BWYWw+DQogICAgPExhc3RVcGRUaW1lPjIwMjUvMTAvMjkgMTA6Mzk6MDc8L0xhc3RVcGRUaW1lPg0KICAgIDxXb3Jrc2hlZXROTT5QTOOAkElGUlPjgJEgPC9Xb3Jrc2hlZXROTT4NCiAgICA8TGlua0NlbGxBZGRyZXNzQTE+TjExPC9MaW5rQ2VsbEFkZHJlc3NBMT4NCiAgICA8TGlua0NlbGxBZGRyZXNzUjFDMT5SMTFDMTQ8L0xpbmtDZWxsQWRkcmVzc1IxQzE+DQogICAgPENlbGxCYWNrZ3JvdW5kQ29sb3I+MTY3NzcyMTU8L0NlbGxCYWNrZ3JvdW5kQ29sb3I+DQogICAgPENlbGxCYWNrZ3JvdW5kQ29sb3JJbmRleD4tNDE0MjwvQ2VsbEJhY2tncm91bmRDb2xvckluZGV4Pg0KICA8L0xpbmtJbmZvQ29yZT4NCiAgPExpbmtJbmZvWHNhPg0KICAgIDxBdUlkPjA1NTk3LzIwLzEvMC9EMjMwMDUwMTAwMTAwMDAwMDAwMC8xLzEvMjQyL0syMTAzMDAwMCMvUjMwMTAwMDAwIy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xMDMwMDAwIzwvSXRlbUlkPg0KICAgIDxEaXNwSXRlbUlkPksyMTAzMDAwMDA8L0Rpc3BJdGVtSWQ+DQogICAgPENvbElkPlIzMDEwMDAwMCM8L0NvbElkPg0KICAgIDxUZW1BeGlzVHlwPjEwMDAwMDwvVGVtQXhpc1R5cD4NCiAgICA8TWVudU5tPumAo+e1kOe0lOaQjeebiuioiOeul+abuDwvTWVudU5tPg0KICAgIDxJdGVtTm0+5aOy5LiK57eP5Yip55uKPC9JdGVtTm0+DQogICAgPENvbE5tPuW9k+acn+mHkemhjTwvQ29sTm0+DQogICAgPE9yaWdpbmFsVmFsPjMzNyw1NjcsNzIwLDAwMDwvT3JpZ2luYWxWYWw+DQogICAgPExhc3ROdW1WYWw+MzM3LDU2NzwvTGFzdE51bVZhbD4NCiAgICA8UmF3TGlua1ZhbD4zMzcsNTY3PC9SYXdMaW5rVmFsPg0KICAgIDxWaWV3VW5pdFR5cD43PC9WaWV3VW5pdFR5cD4NCiAgICA8RGVjaW1hbFBvaW50PjA8L0RlY2ltYWxQb2ludD4NCiAgICA8Um91bmRUeXA+MjwvUm91bmRUeXA+DQogICAgPE51bVRleHRUeXA+MTwvTnVtVGV4dFR5cD4NCiAgICA8Q2xhc3NUeXA+MzwvQ2xhc3NUeXA+DQogICAgPERUb3RhbFlNREhNUz4yMDIzLzA0LzI3IDIwOjAwOjUw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56" Error="">PD94bWwgdmVyc2lvbj0iMS4wIiBlbmNvZGluZz0idXRmLTgiPz4NCjxMaW5rSW5mb0V4Y2VsIHhtbG5zOnhzaT0iaHR0cDovL3d3dy53My5vcmcvMjAwMS9YTUxTY2hlbWEtaW5zdGFuY2UiIHhtbG5zOnhzZD0iaHR0cDovL3d3dy53My5vcmcvMjAwMS9YTUxTY2hlbWEiPg0KICA8TGlua0luZm9Db3JlPg0KICAgIDxMaW5rSWQ+MjU2PC9MaW5rSWQ+DQogICAgPEluZmxvd1ZhbD4tMjIyLDc3MTwvSW5mbG93VmFsPg0KICAgIDxEaXNwVmFsPigyMjIsNzcxKTwvRGlzcFZhbD4NCiAgICA8TGFzdFVwZFRpbWU+MjAyNS8xMC8yOSAxMDozOTowNzwvTGFzdFVwZFRpbWU+DQogICAgPFdvcmtzaGVldE5NPlBM44CQSUZSU+OAkSA8L1dvcmtzaGVldE5NPg0KICAgIDxMaW5rQ2VsbEFkZHJlc3NBMT5OMTI8L0xpbmtDZWxsQWRkcmVzc0ExPg0KICAgIDxMaW5rQ2VsbEFkZHJlc3NSMUMxPlIxMkMxNDwvTGlua0NlbGxBZGRyZXNzUjFDMT4NCiAgICA8Q2VsbEJhY2tncm91bmRDb2xvcj4xNjc3NzIxNTwvQ2VsbEJhY2tncm91bmRDb2xvcj4NCiAgICA8Q2VsbEJhY2tncm91bmRDb2xvckluZGV4Pi00MTQyPC9DZWxsQmFja2dyb3VuZENvbG9ySW5kZXg+DQogIDwvTGlua0luZm9Db3JlPg0KICA8TGlua0luZm9Yc2E+DQogICAgPEF1SWQ+MDU1OTcvMjAvMS8wL0QyMzAwNTAxMDAxMDAwMDAwMDAwLzEvMS8yNDIvSzkwMDAwMDA0Mi9SMzAxMDAwMDAj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QyPC9JdGVtSWQ+DQogICAgPERpc3BJdGVtSWQ+SzIxMDMwMTAwPC9EaXNwSXRlbUlkPg0KICAgIDxDb2xJZD5SMzAxMDAwMDAjPC9Db2xJZD4NCiAgICA8VGVtQXhpc1R5cD4xMDAwMDA8L1RlbUF4aXNUeXA+DQogICAgPE1lbnVObT7pgKPntZDntJTmkI3nm4roqIjnrpfmm7g8L01lbnVObT4NCiAgICA8SXRlbU5tPuiyqeWjsuiyu+WPiuOBs+S4gOiIrOeuoeeQhuiyuzwvSXRlbU5tPg0KICAgIDxDb2xObT7lvZPmnJ/ph5HpoY08L0NvbE5tPg0KICAgIDxPcmlnaW5hbFZhbD4tMjIyLDc3MSw4NDksMDAwPC9PcmlnaW5hbFZhbD4NCiAgICA8TGFzdE51bVZhbD4tMjIyLDc3MTwvTGFzdE51bVZhbD4NCiAgICA8UmF3TGlua1ZhbD4tMjIyLDc3MTwvUmF3TGlua1ZhbD4NCiAgICA8Vmlld1VuaXRUeXA+NzwvVmlld1VuaXRUeXA+DQogICAgPERlY2ltYWxQb2ludD4wPC9EZWNpbWFsUG9pbnQ+DQogICAgPFJvdW5kVHlwPjI8L1JvdW5kVHlwPg0KICAgIDxOdW1UZXh0VHlwPjE8L051bVRleHRUeXA+DQogICAgPENsYXNzVHlwPjM8L0NsYXNzVHlwPg0KICAgIDxEVG90YWxZTURITVM+MjAyMy8wNC8yNyAyMDowMDo1M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62" Error="">PD94bWwgdmVyc2lvbj0iMS4wIiBlbmNvZGluZz0idXRmLTgiPz4NCjxMaW5rSW5mb0V4Y2VsIHhtbG5zOnhzaT0iaHR0cDovL3d3dy53My5vcmcvMjAwMS9YTUxTY2hlbWEtaW5zdGFuY2UiIHhtbG5zOnhzZD0iaHR0cDovL3d3dy53My5vcmcvMjAwMS9YTUxTY2hlbWEiPg0KICA8TGlua0luZm9Db3JlPg0KICAgIDxMaW5rSWQ+MjYyPC9MaW5rSWQ+DQogICAgPEluZmxvd1ZhbD4tOCwzMDE8L0luZmxvd1ZhbD4NCiAgICA8RGlzcFZhbD4oOCwzMDEpPC9EaXNwVmFsPg0KICAgIDxMYXN0VXBkVGltZT4yMDI1LzEwLzI5IDEwOjM5OjA3PC9MYXN0VXBkVGltZT4NCiAgICA8V29ya3NoZWV0Tk0+UEzjgJBJRlJT44CRIDwvV29ya3NoZWV0Tk0+DQogICAgPExpbmtDZWxsQWRkcmVzc0ExPk4xOTwvTGlua0NlbGxBZGRyZXNzQTE+DQogICAgPExpbmtDZWxsQWRkcmVzc1IxQzE+UjE5QzE0PC9MaW5rQ2VsbEFkZHJlc3NSMUMxPg0KICAgIDxDZWxsQmFja2dyb3VuZENvbG9yPjE2Nzc3MjE1PC9DZWxsQmFja2dyb3VuZENvbG9yPg0KICAgIDxDZWxsQmFja2dyb3VuZENvbG9ySW5kZXg+LTQxNDI8L0NlbGxCYWNrZ3JvdW5kQ29sb3JJbmRleD4NCiAgPC9MaW5rSW5mb0NvcmU+DQogIDxMaW5rSW5mb1hzYT4NCiAgICA8QXVJZD4wNTU5Ny8yMC8xLzAvRDIzMDA1MDEwMDEwMDAwMDAwMDAvMS8xLzI0Mi9LOTAwMDAwMDQ5L1IzMDEwMDAwMC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Dk8L0l0ZW1JZD4NCiAgICA8RGlzcEl0ZW1JZD5LMjEwNDA5MDA8L0Rpc3BJdGVtSWQ+DQogICAgPENvbElkPlIzMDEwMDAwMCM8L0NvbElkPg0KICAgIDxUZW1BeGlzVHlwPjEwMDAwMDwvVGVtQXhpc1R5cD4NCiAgICA8TWVudU5tPumAo+e1kOe0lOaQjeebiuioiOeul+abuDwvTWVudU5tPg0KICAgIDxJdGVtTm0+44Gd44Gu5LuW44Gu6LK755SoPC9JdGVtTm0+DQogICAgPENvbE5tPuW9k+acn+mHkemhjTwvQ29sTm0+DQogICAgPE9yaWdpbmFsVmFsPi04LDMwMSw2NTEsMDAwPC9PcmlnaW5hbFZhbD4NCiAgICA8TGFzdE51bVZhbD4tOCwzMDE8L0xhc3ROdW1WYWw+DQogICAgPFJhd0xpbmtWYWw+LTgsMzAxPC9SYXdMaW5rVmFsPg0KICAgIDxWaWV3VW5pdFR5cD43PC9WaWV3VW5pdFR5cD4NCiAgICA8RGVjaW1hbFBvaW50PjA8L0RlY2ltYWxQb2ludD4NCiAgICA8Um91bmRUeXA+MjwvUm91bmRUeXA+DQogICAgPE51bVRleHRUeXA+MTwvTnVtVGV4dFR5cD4NCiAgICA8Q2xhc3NUeXA+MzwvQ2xhc3NUeXA+DQogICAgPERUb3RhbFlNREhNUz4yMDIzLzA0LzI3IDIwOjAwOjUw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61" Error="">PD94bWwgdmVyc2lvbj0iMS4wIiBlbmNvZGluZz0idXRmLTgiPz4NCjxMaW5rSW5mb0V4Y2VsIHhtbG5zOnhzaT0iaHR0cDovL3d3dy53My5vcmcvMjAwMS9YTUxTY2hlbWEtaW5zdGFuY2UiIHhtbG5zOnhzZD0iaHR0cDovL3d3dy53My5vcmcvMjAwMS9YTUxTY2hlbWEiPg0KICA8TGlua0luZm9Db3JlPg0KICAgIDxMaW5rSWQ+MjYxPC9MaW5rSWQ+DQogICAgPEluZmxvd1ZhbD4xMSwwNDA8L0luZmxvd1ZhbD4NCiAgICA8RGlzcFZhbD4xMSwwNDAgPC9EaXNwVmFsPg0KICAgIDxMYXN0VXBkVGltZT4yMDI1LzEwLzI5IDEwOjM5OjA3PC9MYXN0VXBkVGltZT4NCiAgICA8V29ya3NoZWV0Tk0+UEzjgJBJRlJT44CRIDwvV29ya3NoZWV0Tk0+DQogICAgPExpbmtDZWxsQWRkcmVzc0ExPk4xODwvTGlua0NlbGxBZGRyZXNzQTE+DQogICAgPExpbmtDZWxsQWRkcmVzc1IxQzE+UjE4QzE0PC9MaW5rQ2VsbEFkZHJlc3NSMUMxPg0KICAgIDxDZWxsQmFja2dyb3VuZENvbG9yPjE2Nzc3MjE1PC9DZWxsQmFja2dyb3VuZENvbG9yPg0KICAgIDxDZWxsQmFja2dyb3VuZENvbG9ySW5kZXg+LTQxNDI8L0NlbGxCYWNrZ3JvdW5kQ29sb3JJbmRleD4NCiAgPC9MaW5rSW5mb0NvcmU+DQogIDxMaW5rSW5mb1hzYT4NCiAgICA8QXVJZD4wNTU5Ny8yMC8xLzAvRDIzMDA1MDEwMDEwMDAwMDAwMDAvMS8xLzI0Mi9LOTAwMDAwMDQ4L1IzMDEwMDAwMC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Dg8L0l0ZW1JZD4NCiAgICA8RGlzcEl0ZW1JZD5LMjEwNDA4MDA8L0Rpc3BJdGVtSWQ+DQogICAgPENvbElkPlIzMDEwMDAwMCM8L0NvbElkPg0KICAgIDxUZW1BeGlzVHlwPjEwMDAwMDwvVGVtQXhpc1R5cD4NCiAgICA8TWVudU5tPumAo+e1kOe0lOaQjeebiuioiOeul+abuDwvTWVudU5tPg0KICAgIDxJdGVtTm0+44Gd44Gu5LuW44Gu5Y+O55uKPC9JdGVtTm0+DQogICAgPENvbE5tPuW9k+acn+mHkemhjTwvQ29sTm0+DQogICAgPE9yaWdpbmFsVmFsPjExLDA0MCw4MTAsMDAwPC9PcmlnaW5hbFZhbD4NCiAgICA8TGFzdE51bVZhbD4xMSwwNDA8L0xhc3ROdW1WYWw+DQogICAgPFJhd0xpbmtWYWw+MTEsMDQwPC9SYXdMaW5rVmFsPg0KICAgIDxWaWV3VW5pdFR5cD43PC9WaWV3VW5pdFR5cD4NCiAgICA8RGVjaW1hbFBvaW50PjA8L0RlY2ltYWxQb2ludD4NCiAgICA8Um91bmRUeXA+MjwvUm91bmRUeXA+DQogICAgPE51bVRleHRUeXA+MTwvTnVtVGV4dFR5cD4NCiAgICA8Q2xhc3NUeXA+MzwvQ2xhc3NUeXA+DQogICAgPERUb3RhbFlNREhNUz4yMDIzLzA0LzI3IDIwOjAwOjUw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60" Error="">PD94bWwgdmVyc2lvbj0iMS4wIiBlbmNvZGluZz0idXRmLTgiPz4NCjxMaW5rSW5mb0V4Y2VsIHhtbG5zOnhzaT0iaHR0cDovL3d3dy53My5vcmcvMjAwMS9YTUxTY2hlbWEtaW5zdGFuY2UiIHhtbG5zOnhzZD0iaHR0cDovL3d3dy53My5vcmcvMjAwMS9YTUxTY2hlbWEiPg0KICA8TGlua0luZm9Db3JlPg0KICAgIDxMaW5rSWQ+MjYwPC9MaW5rSWQ+DQogICAgPEluZmxvd1ZhbD4tOCw2MDQ8L0luZmxvd1ZhbD4NCiAgICA8RGlzcFZhbD4oOCw2MDQpPC9EaXNwVmFsPg0KICAgIDxMYXN0VXBkVGltZT4yMDI1LzEwLzI5IDEwOjM5OjA3PC9MYXN0VXBkVGltZT4NCiAgICA8V29ya3NoZWV0Tk0+UEzjgJBJRlJT44CRIDwvV29ya3NoZWV0Tk0+DQogICAgPExpbmtDZWxsQWRkcmVzc0ExPk4xNzwvTGlua0NlbGxBZGRyZXNzQTE+DQogICAgPExpbmtDZWxsQWRkcmVzc1IxQzE+UjE3QzE0PC9MaW5rQ2VsbEFkZHJlc3NSMUMxPg0KICAgIDxDZWxsQmFja2dyb3VuZENvbG9yPjE2Nzc3MjE1PC9DZWxsQmFja2dyb3VuZENvbG9yPg0KICAgIDxDZWxsQmFja2dyb3VuZENvbG9ySW5kZXg+LTQxNDI8L0NlbGxCYWNrZ3JvdW5kQ29sb3JJbmRleD4NCiAgPC9MaW5rSW5mb0NvcmU+DQogIDxMaW5rSW5mb1hzYT4NCiAgICA8QXVJZD4wNTU5Ny8yMC8xLzAvRDIzMDA1MDEwMDEwMDAwMDAwMDAvMS8xLzI0Mi9LOTAwMDAwMDQ2L1IzMDEwMDAwMC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DY8L0l0ZW1JZD4NCiAgICA8RGlzcEl0ZW1JZD5LMjEwNDAwNDA8L0Rpc3BJdGVtSWQ+DQogICAgPENvbElkPlIzMDEwMDAwMCM8L0NvbElkPg0KICAgIDxUZW1BeGlzVHlwPjEwMDAwMDwvVGVtQXhpc1R5cD4NCiAgICA8TWVudU5tPumAo+e1kOe0lOaQjeebiuioiOeul+abuDwvTWVudU5tPg0KICAgIDxJdGVtTm0+6Zai5L+C5Lya56S+5pW055CG5pCNPC9JdGVtTm0+DQogICAgPENvbE5tPuW9k+acn+mHkemhjTwvQ29sTm0+DQogICAgPE9yaWdpbmFsVmFsPi04LDYwNCwzMzUsMDAwPC9PcmlnaW5hbFZhbD4NCiAgICA8TGFzdE51bVZhbD4tOCw2MDQ8L0xhc3ROdW1WYWw+DQogICAgPFJhd0xpbmtWYWw+LTgsNjA0PC9SYXdMaW5rVmFsPg0KICAgIDxWaWV3VW5pdFR5cD43PC9WaWV3VW5pdFR5cD4NCiAgICA8RGVjaW1hbFBvaW50PjA8L0RlY2ltYWxQb2ludD4NCiAgICA8Um91bmRUeXA+MjwvUm91bmRUeXA+DQogICAgPE51bVRleHRUeXA+MTwvTnVtVGV4dFR5cD4NCiAgICA8Q2xhc3NUeXA+MzwvQ2xhc3NUeXA+DQogICAgPERUb3RhbFlNREhNUz4yMDIzLzA0LzI3IDIwOjAwOjUw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59" Error="">PD94bWwgdmVyc2lvbj0iMS4wIiBlbmNvZGluZz0idXRmLTgiPz4NCjxMaW5rSW5mb0V4Y2VsIHhtbG5zOnhzaT0iaHR0cDovL3d3dy53My5vcmcvMjAwMS9YTUxTY2hlbWEtaW5zdGFuY2UiIHhtbG5zOnhzZD0iaHR0cDovL3d3dy53My5vcmcvMjAwMS9YTUxTY2hlbWEiPg0KICA8TGlua0luZm9Db3JlPg0KICAgIDxMaW5rSWQ+MjU5PC9MaW5rSWQ+DQogICAgPEluZmxvd1ZhbD4zMCw3NzY8L0luZmxvd1ZhbD4NCiAgICA8RGlzcFZhbD4zMCw3NzYgPC9EaXNwVmFsPg0KICAgIDxMYXN0VXBkVGltZT4yMDI1LzEwLzI5IDEwOjM5OjA3PC9MYXN0VXBkVGltZT4NCiAgICA8V29ya3NoZWV0Tk0+UEzjgJBJRlJT44CRIDwvV29ya3NoZWV0Tk0+DQogICAgPExpbmtDZWxsQWRkcmVzc0ExPk4xNjwvTGlua0NlbGxBZGRyZXNzQTE+DQogICAgPExpbmtDZWxsQWRkcmVzc1IxQzE+UjE2QzE0PC9MaW5rQ2VsbEFkZHJlc3NSMUMxPg0KICAgIDxDZWxsQmFja2dyb3VuZENvbG9yPjE2Nzc3MjE1PC9DZWxsQmFja2dyb3VuZENvbG9yPg0KICAgIDxDZWxsQmFja2dyb3VuZENvbG9ySW5kZXg+LTQxNDI8L0NlbGxCYWNrZ3JvdW5kQ29sb3JJbmRleD4NCiAgPC9MaW5rSW5mb0NvcmU+DQogIDxMaW5rSW5mb1hzYT4NCiAgICA8QXVJZD4wNTU5Ny8yMC8xLzAvRDIzMDA1MDEwMDEwMDAwMDAwMDAvMS8xLzI0Mi9LOTAwMDAwMDQ3L1IzMDEwMDAwMC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Dc8L0l0ZW1JZD4NCiAgICA8RGlzcEl0ZW1JZD5LMjEwNDAwNTA8L0Rpc3BJdGVtSWQ+DQogICAgPENvbElkPlIzMDEwMDAwMCM8L0NvbElkPg0KICAgIDxUZW1BeGlzVHlwPjEwMDAwMDwvVGVtQXhpc1R5cD4NCiAgICA8TWVudU5tPumAo+e1kOe0lOaQjeebiuioiOeul+abuDwvTWVudU5tPg0KICAgIDxJdGVtTm0+6Zai5L+C5Lya56S+5pW055CG55uKPC9JdGVtTm0+DQogICAgPENvbE5tPuW9k+acn+mHkemhjTwvQ29sTm0+DQogICAgPE9yaWdpbmFsVmFsPjMwLDc3NiwwNDMsMDAwPC9PcmlnaW5hbFZhbD4NCiAgICA8TGFzdE51bVZhbD4zMCw3NzY8L0xhc3ROdW1WYWw+DQogICAgPFJhd0xpbmtWYWw+MzAsNzc2PC9SYXdMaW5rVmFsPg0KICAgIDxWaWV3VW5pdFR5cD43PC9WaWV3VW5pdFR5cD4NCiAgICA8RGVjaW1hbFBvaW50PjA8L0RlY2ltYWxQb2ludD4NCiAgICA8Um91bmRUeXA+MjwvUm91bmRUeXA+DQogICAgPE51bVRleHRUeXA+MTwvTnVtVGV4dFR5cD4NCiAgICA8Q2xhc3NUeXA+MzwvQ2xhc3NUeXA+DQogICAgPERUb3RhbFlNREhNUz4yMDIzLzA0LzI3IDIwOjAwOjUw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58" Error="">PD94bWwgdmVyc2lvbj0iMS4wIiBlbmNvZGluZz0idXRmLTgiPz4NCjxMaW5rSW5mb0V4Y2VsIHhtbG5zOnhzaT0iaHR0cDovL3d3dy53My5vcmcvMjAwMS9YTUxTY2hlbWEtaW5zdGFuY2UiIHhtbG5zOnhzZD0iaHR0cDovL3d3dy53My5vcmcvMjAwMS9YTUxTY2hlbWEiPg0KICA8TGlua0luZm9Db3JlPg0KICAgIDxMaW5rSWQ+MjU4PC9MaW5rSWQ+DQogICAgPEluZmxvd1ZhbD4tMTQsMzM4PC9JbmZsb3dWYWw+DQogICAgPERpc3BWYWw+KDE0LDMzOCk8L0Rpc3BWYWw+DQogICAgPExhc3RVcGRUaW1lPjIwMjUvMTAvMjkgMTA6Mzk6MDc8L0xhc3RVcGRUaW1lPg0KICAgIDxXb3Jrc2hlZXROTT5QTOOAkElGUlPjgJEgPC9Xb3Jrc2hlZXROTT4NCiAgICA8TGlua0NlbGxBZGRyZXNzQTE+TjE1PC9MaW5rQ2VsbEFkZHJlc3NBMT4NCiAgICA8TGlua0NlbGxBZGRyZXNzUjFDMT5SMTVDMTQ8L0xpbmtDZWxsQWRkcmVzc1IxQzE+DQogICAgPENlbGxCYWNrZ3JvdW5kQ29sb3I+MTY3NzcyMTU8L0NlbGxCYWNrZ3JvdW5kQ29sb3I+DQogICAgPENlbGxCYWNrZ3JvdW5kQ29sb3JJbmRleD4tNDE0MjwvQ2VsbEJhY2tncm91bmRDb2xvckluZGV4Pg0KICA8L0xpbmtJbmZvQ29yZT4NCiAgPExpbmtJbmZvWHNhPg0KICAgIDxBdUlkPjA1NTk3LzIwLzEvMC9EMjMwMDUwMTAwMTAwMDAwMDAwMC8xLzEvMjQyL0s5MDAwMDAwNDQvUjMwMTAwMDAwIy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0NDwvSXRlbUlkPg0KICAgIDxEaXNwSXRlbUlkPksyMTA0MDAyMDwvRGlzcEl0ZW1JZD4NCiAgICA8Q29sSWQ+UjMwMTAwMDAwIzwvQ29sSWQ+DQogICAgPFRlbUF4aXNUeXA+MTAwMDAwPC9UZW1BeGlzVHlwPg0KICAgIDxNZW51Tm0+6YCj57WQ57SU5pCN55uK6KiI566X5pu4PC9NZW51Tm0+DQogICAgPEl0ZW1ObT7lm7rlrpros4fnlKPmuJvmkI3mkI3lpLE8L0l0ZW1ObT4NCiAgICA8Q29sTm0+5b2T5pyf6YeR6aGNPC9Db2xObT4NCiAgICA8T3JpZ2luYWxWYWw+LTE0LDMzOCw0MzQsMDAwPC9PcmlnaW5hbFZhbD4NCiAgICA8TGFzdE51bVZhbD4tMTQsMzM4PC9MYXN0TnVtVmFsPg0KICAgIDxSYXdMaW5rVmFsPi0xNCwzMzg8L1Jhd0xpbmtWYWw+DQogICAgPFZpZXdVbml0VHlwPjc8L1ZpZXdVbml0VHlwPg0KICAgIDxEZWNpbWFsUG9pbnQ+MDwvRGVjaW1hbFBvaW50Pg0KICAgIDxSb3VuZFR5cD4yPC9Sb3VuZFR5cD4NCiAgICA8TnVtVGV4dFR5cD4xPC9OdW1UZXh0VHlwPg0KICAgIDxDbGFzc1R5cD4zPC9DbGFzc1R5cD4NCiAgICA8RFRvdGFsWU1ESE1TPjIwMjMvMDQvMjcgMjA6MDA6NTA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57" Error="">PD94bWwgdmVyc2lvbj0iMS4wIiBlbmNvZGluZz0idXRmLTgiPz4NCjxMaW5rSW5mb0V4Y2VsIHhtbG5zOnhzaT0iaHR0cDovL3d3dy53My5vcmcvMjAwMS9YTUxTY2hlbWEtaW5zdGFuY2UiIHhtbG5zOnhzZD0iaHR0cDovL3d3dy53My5vcmcvMjAwMS9YTUxTY2hlbWEiPg0KICA8TGlua0luZm9Db3JlPg0KICAgIDxMaW5rSWQ+MjU3PC9MaW5rSWQ+DQogICAgPEluZmxvd1ZhbD4yLDE5NzwvSW5mbG93VmFsPg0KICAgIDxEaXNwVmFsPjIsMTk3IDwvRGlzcFZhbD4NCiAgICA8TGFzdFVwZFRpbWU+MjAyNS8xMC8yOSAxMDozOTowNzwvTGFzdFVwZFRpbWU+DQogICAgPFdvcmtzaGVldE5NPlBM44CQSUZSU+OAkSA8L1dvcmtzaGVldE5NPg0KICAgIDxMaW5rQ2VsbEFkZHJlc3NBMT5OMTQ8L0xpbmtDZWxsQWRkcmVzc0ExPg0KICAgIDxMaW5rQ2VsbEFkZHJlc3NSMUMxPlIxNEMxNDwvTGlua0NlbGxBZGRyZXNzUjFDMT4NCiAgICA8Q2VsbEJhY2tncm91bmRDb2xvcj4xNjc3NzIxNTwvQ2VsbEJhY2tncm91bmRDb2xvcj4NCiAgICA8Q2VsbEJhY2tncm91bmRDb2xvckluZGV4Pi00MTQyPC9DZWxsQmFja2dyb3VuZENvbG9ySW5kZXg+DQogIDwvTGlua0luZm9Db3JlPg0KICA8TGlua0luZm9Yc2E+DQogICAgPEF1SWQ+MDU1OTcvMjAvMS8wL0QyMzAwNTAxMDAxMDAwMDAwMDAwLzEvMS8yNDIvSzkwMDAwMDA0My9SMzAxMDAwMDAj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QzPC9JdGVtSWQ+DQogICAgPERpc3BJdGVtSWQ+SzIxMDQwMDEwPC9EaXNwSXRlbUlkPg0KICAgIDxDb2xJZD5SMzAxMDAwMDAjPC9Db2xJZD4NCiAgICA8VGVtQXhpc1R5cD4xMDAwMDA8L1RlbUF4aXNUeXA+DQogICAgPE1lbnVObT7pgKPntZDntJTmkI3nm4roqIjnrpfmm7g8L01lbnVObT4NCiAgICA8SXRlbU5tPuWbuuWumuizh+eUo+mZpOWjsuWNtOaQjeebijwvSXRlbU5tPg0KICAgIDxDb2xObT7lvZPmnJ/ph5HpoY08L0NvbE5tPg0KICAgIDxPcmlnaW5hbFZhbD4yLDE5Nyw5NDQsMDAwPC9PcmlnaW5hbFZhbD4NCiAgICA8TGFzdE51bVZhbD4yLDE5NzwvTGFzdE51bVZhbD4NCiAgICA8UmF3TGlua1ZhbD4yLDE5NzwvUmF3TGlua1ZhbD4NCiAgICA8Vmlld1VuaXRUeXA+NzwvVmlld1VuaXRUeXA+DQogICAgPERlY2ltYWxQb2ludD4wPC9EZWNpbWFsUG9pbnQ+DQogICAgPFJvdW5kVHlwPjI8L1JvdW5kVHlwPg0KICAgIDxOdW1UZXh0VHlwPjE8L051bVRleHRUeXA+DQogICAgPENsYXNzVHlwPjM8L0NsYXNzVHlwPg0KICAgIDxEVG90YWxZTURITVM+MjAyMy8wNC8yNyAyMDowMDo1M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63" Error="">PD94bWwgdmVyc2lvbj0iMS4wIiBlbmNvZGluZz0idXRmLTgiPz4NCjxMaW5rSW5mb0V4Y2VsIHhtbG5zOnhzaT0iaHR0cDovL3d3dy53My5vcmcvMjAwMS9YTUxTY2hlbWEtaW5zdGFuY2UiIHhtbG5zOnhzZD0iaHR0cDovL3d3dy53My5vcmcvMjAwMS9YTUxTY2hlbWEiPg0KICA8TGlua0luZm9Db3JlPg0KICAgIDxMaW5rSWQ+MjYzPC9MaW5rSWQ+DQogICAgPEluZmxvd1ZhbD4xOSw1MzQ8L0luZmxvd1ZhbD4NCiAgICA8RGlzcFZhbD4xOSw1MzQgPC9EaXNwVmFsPg0KICAgIDxMYXN0VXBkVGltZT4yMDI1LzEwLzI5IDEwOjM5OjA3PC9MYXN0VXBkVGltZT4NCiAgICA8V29ya3NoZWV0Tk0+UEzjgJBJRlJT44CRIDwvV29ya3NoZWV0Tk0+DQogICAgPExpbmtDZWxsQWRkcmVzc0ExPk4yNjwvTGlua0NlbGxBZGRyZXNzQTE+DQogICAgPExpbmtDZWxsQWRkcmVzc1IxQzE+UjI2QzE0PC9MaW5rQ2VsbEFkZHJlc3NSMUMxPg0KICAgIDxDZWxsQmFja2dyb3VuZENvbG9yPjE2Nzc3MjE1PC9DZWxsQmFja2dyb3VuZENvbG9yPg0KICAgIDxDZWxsQmFja2dyb3VuZENvbG9ySW5kZXg+LTQxNDI8L0NlbGxCYWNrZ3JvdW5kQ29sb3JJbmRleD4NCiAgPC9MaW5rSW5mb0NvcmU+DQogIDxMaW5rSW5mb1hzYT4NCiAgICA8QXVJZD4wNTU5Ny8yMC8xLzAvRDIzMDA1MDEwMDEwMDAwMDAwMDAvMS8xLzI0Mi9LOTAwMDAwMDU0L1IzMDEwMDAwMC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TQ8L0l0ZW1JZD4NCiAgICA8RGlzcEl0ZW1JZD5LMjEwNjAxWjA8L0Rpc3BJdGVtSWQ+DQogICAgPENvbElkPlIzMDEwMDAwMCM8L0NvbElkPg0KICAgIDxUZW1BeGlzVHlwPjEwMDAwMDwvVGVtQXhpc1R5cD4NCiAgICA8TWVudU5tPumAo+e1kOe0lOaQjeebiuioiOeul+abuDwvTWVudU5tPg0KICAgIDxJdGVtTm0+6YeR6J6N5Y+O55uK5ZCI6KiIPC9JdGVtTm0+DQogICAgPENvbE5tPuW9k+acn+mHkemhjTwvQ29sTm0+DQogICAgPE9yaWdpbmFsVmFsPjE5LDUzNCwyMzAsMDAwPC9PcmlnaW5hbFZhbD4NCiAgICA8TGFzdE51bVZhbD4xOSw1MzQ8L0xhc3ROdW1WYWw+DQogICAgPFJhd0xpbmtWYWw+MTksNTM0PC9SYXdMaW5rVmFsPg0KICAgIDxWaWV3VW5pdFR5cD43PC9WaWV3VW5pdFR5cD4NCiAgICA8RGVjaW1hbFBvaW50PjA8L0RlY2ltYWxQb2ludD4NCiAgICA8Um91bmRUeXA+MjwvUm91bmRUeXA+DQogICAgPE51bVRleHRUeXA+MTwvTnVtVGV4dFR5cD4NCiAgICA8Q2xhc3NUeXA+MzwvQ2xhc3NUeXA+DQogICAgPERUb3RhbFlNREhNUz4yMDIzLzA0LzI3IDIwOjAwOjUw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64" Error="">PD94bWwgdmVyc2lvbj0iMS4wIiBlbmNvZGluZz0idXRmLTgiPz4NCjxMaW5rSW5mb0V4Y2VsIHhtbG5zOnhzaT0iaHR0cDovL3d3dy53My5vcmcvMjAwMS9YTUxTY2hlbWEtaW5zdGFuY2UiIHhtbG5zOnhzZD0iaHR0cDovL3d3dy53My5vcmcvMjAwMS9YTUxTY2hlbWEiPg0KICA8TGlua0luZm9Db3JlPg0KICAgIDxMaW5rSWQ+MjY0PC9MaW5rSWQ+DQogICAgPEluZmxvd1ZhbD4xMiw4MDI8L0luZmxvd1ZhbD4NCiAgICA8RGlzcFZhbD4xMiw4MDIgPC9EaXNwVmFsPg0KICAgIDxMYXN0VXBkVGltZT4yMDI1LzEwLzI5IDEwOjM5OjA3PC9MYXN0VXBkVGltZT4NCiAgICA8V29ya3NoZWV0Tk0+UEzjgJBJRlJT44CRIDwvV29ya3NoZWV0Tk0+DQogICAgPExpbmtDZWxsQWRkcmVzc0ExPk4yMzwvTGlua0NlbGxBZGRyZXNzQTE+DQogICAgPExpbmtDZWxsQWRkcmVzc1IxQzE+UjIzQzE0PC9MaW5rQ2VsbEFkZHJlc3NSMUMxPg0KICAgIDxDZWxsQmFja2dyb3VuZENvbG9yPjE2Nzc3MjE1PC9DZWxsQmFja2dyb3VuZENvbG9yPg0KICAgIDxDZWxsQmFja2dyb3VuZENvbG9ySW5kZXg+LTQxNDI8L0NlbGxCYWNrZ3JvdW5kQ29sb3JJbmRleD4NCiAgPC9MaW5rSW5mb0NvcmU+DQogIDxMaW5rSW5mb1hzYT4NCiAgICA8QXVJZD4wNTU5Ny8yMC8xLzAvRDIzMDA1MDEwMDEwMDAwMDAwMDAvMS8xLzI0Mi9LOTAwMDAwMDUxL1IzMDEwMDAwMC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TE8L0l0ZW1JZD4NCiAgICA8RGlzcEl0ZW1JZD5LMjEwNjAxMTA8L0Rpc3BJdGVtSWQ+DQogICAgPENvbElkPlIzMDEwMDAwMCM8L0NvbElkPg0KICAgIDxUZW1BeGlzVHlwPjEwMDAwMDwvVGVtQXhpc1R5cD4NCiAgICA8TWVudU5tPumAo+e1kOe0lOaQjeebiuioiOeul+abuDwvTWVudU5tPg0KICAgIDxJdGVtTm0+5Y+X5Y+W5Yip5oGvPC9JdGVtTm0+DQogICAgPENvbE5tPuW9k+acn+mHkemhjTwvQ29sTm0+DQogICAgPE9yaWdpbmFsVmFsPjEyLDgwMiwyMjIsMDAwPC9PcmlnaW5hbFZhbD4NCiAgICA8TGFzdE51bVZhbD4xMiw4MDI8L0xhc3ROdW1WYWw+DQogICAgPFJhd0xpbmtWYWw+MTIsODAyPC9SYXdMaW5rVmFsPg0KICAgIDxWaWV3VW5pdFR5cD43PC9WaWV3VW5pdFR5cD4NCiAgICA8RGVjaW1hbFBvaW50PjA8L0RlY2ltYWxQb2ludD4NCiAgICA8Um91bmRUeXA+MjwvUm91bmRUeXA+DQogICAgPE51bVRleHRUeXA+MTwvTnVtVGV4dFR5cD4NCiAgICA8Q2xhc3NUeXA+MzwvQ2xhc3NUeXA+DQogICAgPERUb3RhbFlNREhNUz4yMDIzLzA0LzI3IDIwOjAwOjUw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65" Error="">PD94bWwgdmVyc2lvbj0iMS4wIiBlbmNvZGluZz0idXRmLTgiPz4NCjxMaW5rSW5mb0V4Y2VsIHhtbG5zOnhzaT0iaHR0cDovL3d3dy53My5vcmcvMjAwMS9YTUxTY2hlbWEtaW5zdGFuY2UiIHhtbG5zOnhzZD0iaHR0cDovL3d3dy53My5vcmcvMjAwMS9YTUxTY2hlbWEiPg0KICA8TGlua0luZm9Db3JlPg0KICAgIDxMaW5rSWQ+MjY1PC9MaW5rSWQ+DQogICAgPEluZmxvd1ZhbD42LDczMjwvSW5mbG93VmFsPg0KICAgIDxEaXNwVmFsPjYsNzMyIDwvRGlzcFZhbD4NCiAgICA8TGFzdFVwZFRpbWU+MjAyNS8xMC8yOSAxMDozOTowNzwvTGFzdFVwZFRpbWU+DQogICAgPFdvcmtzaGVldE5NPlBM44CQSUZSU+OAkSA8L1dvcmtzaGVldE5NPg0KICAgIDxMaW5rQ2VsbEFkZHJlc3NBMT5OMjQ8L0xpbmtDZWxsQWRkcmVzc0ExPg0KICAgIDxMaW5rQ2VsbEFkZHJlc3NSMUMxPlIyNEMxNDwvTGlua0NlbGxBZGRyZXNzUjFDMT4NCiAgICA8Q2VsbEJhY2tncm91bmRDb2xvcj4xNjc3NzIxNTwvQ2VsbEJhY2tncm91bmRDb2xvcj4NCiAgICA8Q2VsbEJhY2tncm91bmRDb2xvckluZGV4Pi00MTQyPC9DZWxsQmFja2dyb3VuZENvbG9ySW5kZXg+DQogIDwvTGlua0luZm9Db3JlPg0KICA8TGlua0luZm9Yc2E+DQogICAgPEF1SWQ+MDU1OTcvMjAvMS8wL0QyMzAwNTAxMDAxMDAwMDAwMDAwLzEvMS8yNDIvSzkwMDAwMDA1Mi9SMzAxMDAwMDAj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UyPC9JdGVtSWQ+DQogICAgPERpc3BJdGVtSWQ+SzIxMDYwMTIwPC9EaXNwSXRlbUlkPg0KICAgIDxDb2xJZD5SMzAxMDAwMDAjPC9Db2xJZD4NCiAgICA8VGVtQXhpc1R5cD4xMDAwMDA8L1RlbUF4aXNUeXA+DQogICAgPE1lbnVObT7pgKPntZDntJTmkI3nm4roqIjnrpfmm7g8L01lbnVObT4NCiAgICA8SXRlbU5tPuWPl+WPlumFjeW9k+mHkTwvSXRlbU5tPg0KICAgIDxDb2xObT7lvZPmnJ/ph5HpoY08L0NvbE5tPg0KICAgIDxPcmlnaW5hbFZhbD42LDczMiwwMDgsMDAwPC9PcmlnaW5hbFZhbD4NCiAgICA8TGFzdE51bVZhbD42LDczMjwvTGFzdE51bVZhbD4NCiAgICA8UmF3TGlua1ZhbD42LDczMjwvUmF3TGlua1ZhbD4NCiAgICA8Vmlld1VuaXRUeXA+NzwvVmlld1VuaXRUeXA+DQogICAgPERlY2ltYWxQb2ludD4wPC9EZWNpbWFsUG9pbnQ+DQogICAgPFJvdW5kVHlwPjI8L1JvdW5kVHlwPg0KICAgIDxOdW1UZXh0VHlwPjE8L051bVRleHRUeXA+DQogICAgPENsYXNzVHlwPjM8L0NsYXNzVHlwPg0KICAgIDxEVG90YWxZTURITVM+MjAyMy8wNC8yNyAyMDowMDo1M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453" Error="">PD94bWwgdmVyc2lvbj0iMS4wIiBlbmNvZGluZz0idXRmLTgiPz4NCjxMaW5rSW5mb0V4Y2VsIHhtbG5zOnhzaT0iaHR0cDovL3d3dy53My5vcmcvMjAwMS9YTUxTY2hlbWEtaW5zdGFuY2UiIHhtbG5zOnhzZD0iaHR0cDovL3d3dy53My5vcmcvMjAwMS9YTUxTY2hlbWEiPg0KICA8TGlua0luZm9Db3JlPg0KICAgIDxMaW5rSWQ+NDUzPC9MaW5rSWQ+DQogICAgPEluZmxvd1ZhbD7vvI08L0luZmxvd1ZhbD4NCiAgICA8RGlzcFZhbD7vvI08L0Rpc3BWYWw+DQogICAgPExhc3RVcGRUaW1lPjIwMjUvMTAvMjkgMTA6Mzk6MDc8L0xhc3RVcGRUaW1lPg0KICAgIDxXb3Jrc2hlZXROTT5QTOOAkElGUlPjgJEgPC9Xb3Jrc2hlZXROTT4NCiAgICA8TGlua0NlbGxBZGRyZXNzQTE+TjI1PC9MaW5rQ2VsbEFkZHJlc3NBMT4NCiAgICA8TGlua0NlbGxBZGRyZXNzUjFDMT5SMjVDMTQ8L0xpbmtDZWxsQWRkcmVzc1IxQzE+DQogICAgPENlbGxCYWNrZ3JvdW5kQ29sb3I+MTY3NzcyMTU8L0NlbGxCYWNrZ3JvdW5kQ29sb3I+DQogICAgPENlbGxCYWNrZ3JvdW5kQ29sb3JJbmRleD4tNDE0MjwvQ2VsbEJhY2tncm91bmRDb2xvckluZGV4Pg0KICA8L0xpbmtJbmZvQ29yZT4NCiAgPExpbmtJbmZvWHNhPg0KICAgIDxBdUlkPjA1NTk3LzIwLzEvMC9EMjMwMDUwMTAwMTAwMDAwMDAwMC8xLzEvMjQyL0s5MDAwMDAwNTMvUjMwMTAwMDAwIy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1MzwvSXRlbUlkPg0KICAgIDxEaXNwSXRlbUlkPksyMTA2MDE5MDwvRGlzcEl0ZW1JZD4NCiAgICA8Q29sSWQ+UjMwMTAwMDAwIzwvQ29sSWQ+DQogICAgPFRlbUF4aXNUeXA+MTAwMDAwPC9UZW1BeGlzVHlwPg0KICAgIDxNZW51Tm0+6YCj57WQ57SU5pCN55uK6KiI566X5pu4PC9NZW51Tm0+DQogICAgPEl0ZW1ObT7jgZ3jga7ku5bjga7ph5Hono3lj47nm4o8L0l0ZW1ObT4NCiAgICA8Q29sTm0+5b2T5pyf6YeR6aGNPC9Db2xObT4NCiAgICA8T3JpZ2luYWxWYWw+MDwvT3JpZ2luYWxWYWw+DQogICAgPExhc3ROdW1WYWw+77yNPC9MYXN0TnVtVmFsPg0KICAgIDxSYXdMaW5rVmFsPu+8jTwvUmF3TGlua1ZhbD4NCiAgICA8Vmlld1VuaXRUeXA+NzwvVmlld1VuaXRUeXA+DQogICAgPERlY2ltYWxQb2ludD4wPC9EZWNpbWFsUG9pbnQ+DQogICAgPFJvdW5kVHlwPjI8L1JvdW5kVHlwPg0KICAgIDxOdW1UZXh0VHlwPjE8L051bVRleHRUeXA+DQogICAgPENsYXNzVHlwPjM8L0NsYXNzVHlwPg0KICAgIDxEVG90YWxZTURITVM+MjAyMy8wNC8yNyAyMDowMDo1MDwvRFRvdGFsWU1ESE1TPg0KICAgIDxEaXNjbG9zdXJlSW5wdXRUeXA+MTwvRGlzY2xvc3VyZUlucHV0VHlwPg0KICA8L0xpbmtJbmZvWHNhPg0KICA8TGlua0luZm9DaGFuZ2VTZXR0aW5nPg0KICAgIDxaZXJvRGlzcFR5cD4xPC9aZXJvRGlzcFR5cD4NCiAgICA8RWFzTnVtVmlld1VuaXRUeXA+NzwvRWFzTnVtVmlld1VuaXRUeXA+DQogICAgPEVhc051bURlY2ltYWxQb2ludD4w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U8L01pbnVzWmVyb0NvbnZlcnNpb25UeXA+DQogICAgPE1pbnVzWmVyb0NvbnZlcnNpb25UeHQgLz4NCiAgPC9MaW5rSW5mb0NoYW5nZVNldHRpbmc+DQo8L0xpbmtJbmZvRXhjZWw+</LinkInfo>
    <LinkInfo LinkId="268" Error="">PD94bWwgdmVyc2lvbj0iMS4wIiBlbmNvZGluZz0idXRmLTgiPz4NCjxMaW5rSW5mb0V4Y2VsIHhtbG5zOnhzaT0iaHR0cDovL3d3dy53My5vcmcvMjAwMS9YTUxTY2hlbWEtaW5zdGFuY2UiIHhtbG5zOnhzZD0iaHR0cDovL3d3dy53My5vcmcvMjAwMS9YTUxTY2hlbWEiPg0KICA8TGlua0luZm9Db3JlPg0KICAgIDxMaW5rSWQ+MjY4PC9MaW5rSWQ+DQogICAgPEluZmxvd1ZhbD4tMTgsNTM3PC9JbmZsb3dWYWw+DQogICAgPERpc3BWYWw+KDE4LDUzNyk8L0Rpc3BWYWw+DQogICAgPExhc3RVcGRUaW1lPjIwMjUvMTAvMjkgMTA6Mzk6MDc8L0xhc3RVcGRUaW1lPg0KICAgIDxXb3Jrc2hlZXROTT5QTOOAkElGUlPjgJEgPC9Xb3Jrc2hlZXROTT4NCiAgICA8TGlua0NlbGxBZGRyZXNzQTE+TjI4PC9MaW5rQ2VsbEFkZHJlc3NBMT4NCiAgICA8TGlua0NlbGxBZGRyZXNzUjFDMT5SMjhDMTQ8L0xpbmtDZWxsQWRkcmVzc1IxQzE+DQogICAgPENlbGxCYWNrZ3JvdW5kQ29sb3I+MTY3NzcyMTU8L0NlbGxCYWNrZ3JvdW5kQ29sb3I+DQogICAgPENlbGxCYWNrZ3JvdW5kQ29sb3JJbmRleD4tNDE0MjwvQ2VsbEJhY2tncm91bmRDb2xvckluZGV4Pg0KICA8L0xpbmtJbmZvQ29yZT4NCiAgPExpbmtJbmZvWHNhPg0KICAgIDxBdUlkPjA1NTk3LzIwLzEvMC9EMjMwMDUwMTAwMTAwMDAwMDAwMC8xLzEvMjQyL0s5MDAwMDAwNTYvUjMwMTAwMDAwIy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1NjwvSXRlbUlkPg0KICAgIDxEaXNwSXRlbUlkPksyMTA2MDIxMDwvRGlzcEl0ZW1JZD4NCiAgICA8Q29sSWQ+UjMwMTAwMDAwIzwvQ29sSWQ+DQogICAgPFRlbUF4aXNUeXA+MTAwMDAwPC9UZW1BeGlzVHlwPg0KICAgIDxNZW51Tm0+6YCj57WQ57SU5pCN55uK6KiI566X5pu4PC9NZW51Tm0+DQogICAgPEl0ZW1ObT7mlK/miZXliKnmga88L0l0ZW1ObT4NCiAgICA8Q29sTm0+5b2T5pyf6YeR6aGNPC9Db2xObT4NCiAgICA8T3JpZ2luYWxWYWw+LTE4LDUzNywyODAsMDAwPC9PcmlnaW5hbFZhbD4NCiAgICA8TGFzdE51bVZhbD4tMTgsNTM3PC9MYXN0TnVtVmFsPg0KICAgIDxSYXdMaW5rVmFsPi0xOCw1Mzc8L1Jhd0xpbmtWYWw+DQogICAgPFZpZXdVbml0VHlwPjc8L1ZpZXdVbml0VHlwPg0KICAgIDxEZWNpbWFsUG9pbnQ+MDwvRGVjaW1hbFBvaW50Pg0KICAgIDxSb3VuZFR5cD4yPC9Sb3VuZFR5cD4NCiAgICA8TnVtVGV4dFR5cD4xPC9OdW1UZXh0VHlwPg0KICAgIDxDbGFzc1R5cD4zPC9DbGFzc1R5cD4NCiAgICA8RFRvdGFsWU1ESE1TPjIwMjMvMDQvMjcgMjA6MDA6NTA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67" Error="">PD94bWwgdmVyc2lvbj0iMS4wIiBlbmNvZGluZz0idXRmLTgiPz4NCjxMaW5rSW5mb0V4Y2VsIHhtbG5zOnhzaT0iaHR0cDovL3d3dy53My5vcmcvMjAwMS9YTUxTY2hlbWEtaW5zdGFuY2UiIHhtbG5zOnhzZD0iaHR0cDovL3d3dy53My5vcmcvMjAwMS9YTUxTY2hlbWEiPg0KICA8TGlua0luZm9Db3JlPg0KICAgIDxMaW5rSWQ+MjY3PC9MaW5rSWQ+DQogICAgPEluZmxvd1ZhbD4tMTksMzQ1PC9JbmZsb3dWYWw+DQogICAgPERpc3BWYWw+KDE5LDM0NSk8L0Rpc3BWYWw+DQogICAgPExhc3RVcGRUaW1lPjIwMjUvMTAvMjkgMTA6Mzk6MDc8L0xhc3RVcGRUaW1lPg0KICAgIDxXb3Jrc2hlZXROTT5QTOOAkElGUlPjgJEgPC9Xb3Jrc2hlZXROTT4NCiAgICA8TGlua0NlbGxBZGRyZXNzQTE+TjMwPC9MaW5rQ2VsbEFkZHJlc3NBMT4NCiAgICA8TGlua0NlbGxBZGRyZXNzUjFDMT5SMzBDMTQ8L0xpbmtDZWxsQWRkcmVzc1IxQzE+DQogICAgPENlbGxCYWNrZ3JvdW5kQ29sb3I+MTY3NzcyMTU8L0NlbGxCYWNrZ3JvdW5kQ29sb3I+DQogICAgPENlbGxCYWNrZ3JvdW5kQ29sb3JJbmRleD4tNDE0MjwvQ2VsbEJhY2tncm91bmRDb2xvckluZGV4Pg0KICA8L0xpbmtJbmZvQ29yZT4NCiAgPExpbmtJbmZvWHNhPg0KICAgIDxBdUlkPjA1NTk3LzIwLzEvMC9EMjMwMDUwMTAwMTAwMDAwMDAwMC8xLzEvMjQyL0s5MDAwMDAwNTgvUjMwMTAwMDAwIy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1ODwvSXRlbUlkPg0KICAgIDxEaXNwSXRlbUlkPksyMTA2MDJaMDwvRGlzcEl0ZW1JZD4NCiAgICA8Q29sSWQ+UjMwMTAwMDAwIzwvQ29sSWQ+DQogICAgPFRlbUF4aXNUeXA+MTAwMDAwPC9UZW1BeGlzVHlwPg0KICAgIDxNZW51Tm0+6YCj57WQ57SU5pCN55uK6KiI566X5pu4PC9NZW51Tm0+DQogICAgPEl0ZW1ObT7ph5Hono3osrvnlKjlkIjoqIg8L0l0ZW1ObT4NCiAgICA8Q29sTm0+5b2T5pyf6YeR6aGNPC9Db2xObT4NCiAgICA8T3JpZ2luYWxWYWw+LTE5LDM0NSw3NDEsMDAwPC9PcmlnaW5hbFZhbD4NCiAgICA8TGFzdE51bVZhbD4tMTksMzQ1PC9MYXN0TnVtVmFsPg0KICAgIDxSYXdMaW5rVmFsPi0xOSwzNDU8L1Jhd0xpbmtWYWw+DQogICAgPFZpZXdVbml0VHlwPjc8L1ZpZXdVbml0VHlwPg0KICAgIDxEZWNpbWFsUG9pbnQ+MDwvRGVjaW1hbFBvaW50Pg0KICAgIDxSb3VuZFR5cD4yPC9Sb3VuZFR5cD4NCiAgICA8TnVtVGV4dFR5cD4xPC9OdW1UZXh0VHlwPg0KICAgIDxDbGFzc1R5cD4zPC9DbGFzc1R5cD4NCiAgICA8RFRvdGFsWU1ESE1TPjIwMjMvMDQvMjcgMjA6MDA6NTA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69" Error="">PD94bWwgdmVyc2lvbj0iMS4wIiBlbmNvZGluZz0idXRmLTgiPz4NCjxMaW5rSW5mb0V4Y2VsIHhtbG5zOnhzaT0iaHR0cDovL3d3dy53My5vcmcvMjAwMS9YTUxTY2hlbWEtaW5zdGFuY2UiIHhtbG5zOnhzZD0iaHR0cDovL3d3dy53My5vcmcvMjAwMS9YTUxTY2hlbWEiPg0KICA8TGlua0luZm9Db3JlPg0KICAgIDxMaW5rSWQ+MjY5PC9MaW5rSWQ+DQogICAgPEluZmxvd1ZhbD4yNywyODI8L0luZmxvd1ZhbD4NCiAgICA8RGlzcFZhbD4yNywyODIgPC9EaXNwVmFsPg0KICAgIDxMYXN0VXBkVGltZT4yMDI1LzEwLzI5IDEwOjM5OjA3PC9MYXN0VXBkVGltZT4NCiAgICA8V29ya3NoZWV0Tk0+UEzjgJBJRlJT44CRIDwvV29ya3NoZWV0Tk0+DQogICAgPExpbmtDZWxsQWRkcmVzc0ExPk4zMTwvTGlua0NlbGxBZGRyZXNzQTE+DQogICAgPExpbmtDZWxsQWRkcmVzc1IxQzE+UjMxQzE0PC9MaW5rQ2VsbEFkZHJlc3NSMUMxPg0KICAgIDxDZWxsQmFja2dyb3VuZENvbG9yPjE2Nzc3MjE1PC9DZWxsQmFja2dyb3VuZENvbG9yPg0KICAgIDxDZWxsQmFja2dyb3VuZENvbG9ySW5kZXg+LTQxNDI8L0NlbGxCYWNrZ3JvdW5kQ29sb3JJbmRleD4NCiAgPC9MaW5rSW5mb0NvcmU+DQogIDxMaW5rSW5mb1hzYT4NCiAgICA8QXVJZD4wNTU5Ny8yMC8xLzAvRDIzMDA1MDEwMDEwMDAwMDAwMDAvMS8xLzI0Mi9LOTAwMDAwMDU5L1IzMDEwMDAwMC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Tk8L0l0ZW1JZD4NCiAgICA8RGlzcEl0ZW1JZD5LMjEwNjAzMDA8L0Rpc3BJdGVtSWQ+DQogICAgPENvbElkPlIzMDEwMDAwMCM8L0NvbElkPg0KICAgIDxUZW1BeGlzVHlwPjEwMDAwMDwvVGVtQXhpc1R5cD4NCiAgICA8TWVudU5tPumAo+e1kOe0lOaQjeebiuioiOeul+abuDwvTWVudU5tPg0KICAgIDxJdGVtTm0+5oyB5YiG5rOV44Gr44KI44KL5oqV6LOH5pCN55uKPC9JdGVtTm0+DQogICAgPENvbE5tPuW9k+acn+mHkemhjTwvQ29sTm0+DQogICAgPE9yaWdpbmFsVmFsPjI3LDI4MiwwOTEsMDAwPC9PcmlnaW5hbFZhbD4NCiAgICA8TGFzdE51bVZhbD4yNywyODI8L0xhc3ROdW1WYWw+DQogICAgPFJhd0xpbmtWYWw+MjcsMjgyPC9SYXdMaW5rVmFsPg0KICAgIDxWaWV3VW5pdFR5cD43PC9WaWV3VW5pdFR5cD4NCiAgICA8RGVjaW1hbFBvaW50PjA8L0RlY2ltYWxQb2ludD4NCiAgICA8Um91bmRUeXA+MjwvUm91bmRUeXA+DQogICAgPE51bVRleHRUeXA+MTwvTnVtVGV4dFR5cD4NCiAgICA8Q2xhc3NUeXA+MzwvQ2xhc3NUeXA+DQogICAgPERUb3RhbFlNREhNUz4yMDIzLzA0LzI3IDIwOjAwOjUw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70" Error="">PD94bWwgdmVyc2lvbj0iMS4wIiBlbmNvZGluZz0idXRmLTgiPz4NCjxMaW5rSW5mb0V4Y2VsIHhtbG5zOnhzaT0iaHR0cDovL3d3dy53My5vcmcvMjAwMS9YTUxTY2hlbWEtaW5zdGFuY2UiIHhtbG5zOnhzZD0iaHR0cDovL3d3dy53My5vcmcvMjAwMS9YTUxTY2hlbWEiPg0KICA8TGlua0luZm9Db3JlPg0KICAgIDxMaW5rSWQ+MjcwPC9MaW5rSWQ+DQogICAgPEluZmxvd1ZhbD4xNTUsMDM2PC9JbmZsb3dWYWw+DQogICAgPERpc3BWYWw+MTU1LDAzNiA8L0Rpc3BWYWw+DQogICAgPExhc3RVcGRUaW1lPjIwMjUvMTAvMjkgMTA6Mzk6MDc8L0xhc3RVcGRUaW1lPg0KICAgIDxXb3Jrc2hlZXROTT5QTOOAkElGUlPjgJEgPC9Xb3Jrc2hlZXROTT4NCiAgICA8TGlua0NlbGxBZGRyZXNzQTE+TjMyPC9MaW5rQ2VsbEFkZHJlc3NBMT4NCiAgICA8TGlua0NlbGxBZGRyZXNzUjFDMT5SMzJDMTQ8L0xpbmtDZWxsQWRkcmVzc1IxQzE+DQogICAgPENlbGxCYWNrZ3JvdW5kQ29sb3I+MTY3NzcyMTU8L0NlbGxCYWNrZ3JvdW5kQ29sb3I+DQogICAgPENlbGxCYWNrZ3JvdW5kQ29sb3JJbmRleD4tNDE0MjwvQ2VsbEJhY2tncm91bmRDb2xvckluZGV4Pg0KICA8L0xpbmtJbmZvQ29yZT4NCiAgPExpbmtJbmZvWHNhPg0KICAgIDxBdUlkPjA1NTk3LzIwLzEvMC9EMjMwMDUwMTAwMTAwMDAwMDAwMC8xLzEvMjQyL0syMTA3MDAwMCMvUjMwMTAwMDAwIy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xMDcwMDAwIzwvSXRlbUlkPg0KICAgIDxEaXNwSXRlbUlkPksyMTA3MDAwMDA8L0Rpc3BJdGVtSWQ+DQogICAgPENvbElkPlIzMDEwMDAwMCM8L0NvbElkPg0KICAgIDxUZW1BeGlzVHlwPjEwMDAwMDwvVGVtQXhpc1R5cD4NCiAgICA8TWVudU5tPumAo+e1kOe0lOaQjeebiuioiOeul+abuDwvTWVudU5tPg0KICAgIDxJdGVtTm0+56iO5byV5YmN5Yip55uKPC9JdGVtTm0+DQogICAgPENvbE5tPuW9k+acn+mHkemhjTwvQ29sTm0+DQogICAgPE9yaWdpbmFsVmFsPjE1NSwwMzYsODI4LDAwMDwvT3JpZ2luYWxWYWw+DQogICAgPExhc3ROdW1WYWw+MTU1LDAzNjwvTGFzdE51bVZhbD4NCiAgICA8UmF3TGlua1ZhbD4xNTUsMDM2PC9SYXdMaW5rVmFsPg0KICAgIDxWaWV3VW5pdFR5cD43PC9WaWV3VW5pdFR5cD4NCiAgICA8RGVjaW1hbFBvaW50PjA8L0RlY2ltYWxQb2ludD4NCiAgICA8Um91bmRUeXA+MjwvUm91bmRUeXA+DQogICAgPE51bVRleHRUeXA+MTwvTnVtVGV4dFR5cD4NCiAgICA8Q2xhc3NUeXA+MzwvQ2xhc3NUeXA+DQogICAgPERUb3RhbFlNREhNUz4yMDIzLzA0LzI3IDIwOjAwOjUw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71" Error="">PD94bWwgdmVyc2lvbj0iMS4wIiBlbmNvZGluZz0idXRmLTgiPz4NCjxMaW5rSW5mb0V4Y2VsIHhtbG5zOnhzaT0iaHR0cDovL3d3dy53My5vcmcvMjAwMS9YTUxTY2hlbWEtaW5zdGFuY2UiIHhtbG5zOnhzZD0iaHR0cDovL3d3dy53My5vcmcvMjAwMS9YTUxTY2hlbWEiPg0KICA8TGlua0luZm9Db3JlPg0KICAgIDxMaW5rSWQ+MjcxPC9MaW5rSWQ+DQogICAgPEluZmxvd1ZhbD4tMzksMjExPC9JbmZsb3dWYWw+DQogICAgPERpc3BWYWw+KDM5LDIxMSk8L0Rpc3BWYWw+DQogICAgPExhc3RVcGRUaW1lPjIwMjUvMTAvMjkgMTA6Mzk6MDc8L0xhc3RVcGRUaW1lPg0KICAgIDxXb3Jrc2hlZXROTT5QTOOAkElGUlPjgJEgPC9Xb3Jrc2hlZXROTT4NCiAgICA8TGlua0NlbGxBZGRyZXNzQTE+TjMzPC9MaW5rQ2VsbEFkZHJlc3NBMT4NCiAgICA8TGlua0NlbGxBZGRyZXNzUjFDMT5SMzNDMTQ8L0xpbmtDZWxsQWRkcmVzc1IxQzE+DQogICAgPENlbGxCYWNrZ3JvdW5kQ29sb3I+MTY3NzcyMTU8L0NlbGxCYWNrZ3JvdW5kQ29sb3I+DQogICAgPENlbGxCYWNrZ3JvdW5kQ29sb3JJbmRleD4tNDE0MjwvQ2VsbEJhY2tncm91bmRDb2xvckluZGV4Pg0KICA8L0xpbmtJbmZvQ29yZT4NCiAgPExpbmtJbmZvWHNhPg0KICAgIDxBdUlkPjA1NTk3LzIwLzEvMC9EMjMwMDUwMTAwMTAwMDAwMDAwMC8xLzEvMjQyL0syMTA4MFowMCMvUjMwMTAwMDAwIy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xMDgwWjAwIzwvSXRlbUlkPg0KICAgIDxEaXNwSXRlbUlkPksyMTA4MFowMDA8L0Rpc3BJdGVtSWQ+DQogICAgPENvbElkPlIzMDEwMDAwMCM8L0NvbElkPg0KICAgIDxUZW1BeGlzVHlwPjEwMDAwMDwvVGVtQXhpc1R5cD4NCiAgICA8TWVudU5tPumAo+e1kOe0lOaQjeebiuioiOeul+abuDwvTWVudU5tPg0KICAgIDxJdGVtTm0+5rOV5Lq65omA5b6X56iO6LK755SoPC9JdGVtTm0+DQogICAgPENvbE5tPuW9k+acn+mHkemhjTwvQ29sTm0+DQogICAgPE9yaWdpbmFsVmFsPi0zOSwyMTEsODkzLDAwMDwvT3JpZ2luYWxWYWw+DQogICAgPExhc3ROdW1WYWw+LTM5LDIxMTwvTGFzdE51bVZhbD4NCiAgICA8UmF3TGlua1ZhbD4tMzksMjExPC9SYXdMaW5rVmFsPg0KICAgIDxWaWV3VW5pdFR5cD43PC9WaWV3VW5pdFR5cD4NCiAgICA8RGVjaW1hbFBvaW50PjA8L0RlY2ltYWxQb2ludD4NCiAgICA8Um91bmRUeXA+MjwvUm91bmRUeXA+DQogICAgPE51bVRleHRUeXA+MTwvTnVtVGV4dFR5cD4NCiAgICA8Q2xhc3NUeXA+MzwvQ2xhc3NUeXA+DQogICAgPERUb3RhbFlNREhNUz4yMDIzLzA0LzI3IDIwOjAwOjUw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72" Error="">PD94bWwgdmVyc2lvbj0iMS4wIiBlbmNvZGluZz0idXRmLTgiPz4NCjxMaW5rSW5mb0V4Y2VsIHhtbG5zOnhzaT0iaHR0cDovL3d3dy53My5vcmcvMjAwMS9YTUxTY2hlbWEtaW5zdGFuY2UiIHhtbG5zOnhzZD0iaHR0cDovL3d3dy53My5vcmcvMjAwMS9YTUxTY2hlbWEiPg0KICA8TGlua0luZm9Db3JlPg0KICAgIDxMaW5rSWQ+MjcyPC9MaW5rSWQ+DQogICAgPEluZmxvd1ZhbD4xMTUsODI0PC9JbmZsb3dWYWw+DQogICAgPERpc3BWYWw+MTE1LDgyNCA8L0Rpc3BWYWw+DQogICAgPExhc3RVcGRUaW1lPjIwMjUvMTAvMjkgMTA6Mzk6MDc8L0xhc3RVcGRUaW1lPg0KICAgIDxXb3Jrc2hlZXROTT5QTOOAkElGUlPjgJEgPC9Xb3Jrc2hlZXROTT4NCiAgICA8TGlua0NlbGxBZGRyZXNzQTE+TjM0PC9MaW5rQ2VsbEFkZHJlc3NBMT4NCiAgICA8TGlua0NlbGxBZGRyZXNzUjFDMT5SMzRDMTQ8L0xpbmtDZWxsQWRkcmVzc1IxQzE+DQogICAgPENlbGxCYWNrZ3JvdW5kQ29sb3I+MTY3NzcyMTU8L0NlbGxCYWNrZ3JvdW5kQ29sb3I+DQogICAgPENlbGxCYWNrZ3JvdW5kQ29sb3JJbmRleD4tNDE0MjwvQ2VsbEJhY2tncm91bmRDb2xvckluZGV4Pg0KICA8L0xpbmtJbmZvQ29yZT4NCiAgPExpbmtJbmZvWHNhPg0KICAgIDxBdUlkPjA1NTk3LzIwLzEvMC9EMjMwMDUwMTAwMTAwMDAwMDAwMC8xLzEvMjQyL0syMzAwMDAwMCMvUjMwMTAwMDAwIy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zMDAwMDAwIzwvSXRlbUlkPg0KICAgIDxEaXNwSXRlbUlkPksyMzAwMDAwMDA8L0Rpc3BJdGVtSWQ+DQogICAgPENvbElkPlIzMDEwMDAwMCM8L0NvbElkPg0KICAgIDxUZW1BeGlzVHlwPjEwMDAwMDwvVGVtQXhpc1R5cD4NCiAgICA8TWVudU5tPumAo+e1kOe0lOaQjeebiuioiOeul+abuDwvTWVudU5tPg0KICAgIDxJdGVtTm0+5b2T5pyf57SU5Yip55uKPC9JdGVtTm0+DQogICAgPENvbE5tPuW9k+acn+mHkemhjTwvQ29sTm0+DQogICAgPE9yaWdpbmFsVmFsPjExNSw4MjQsOTM1LDAwMDwvT3JpZ2luYWxWYWw+DQogICAgPExhc3ROdW1WYWw+MTE1LDgyNDwvTGFzdE51bVZhbD4NCiAgICA8UmF3TGlua1ZhbD4xMTUsODI0PC9SYXdMaW5rVmFsPg0KICAgIDxWaWV3VW5pdFR5cD43PC9WaWV3VW5pdFR5cD4NCiAgICA8RGVjaW1hbFBvaW50PjA8L0RlY2ltYWxQb2ludD4NCiAgICA8Um91bmRUeXA+MjwvUm91bmRUeXA+DQogICAgPE51bVRleHRUeXA+MTwvTnVtVGV4dFR5cD4NCiAgICA8Q2xhc3NUeXA+MzwvQ2xhc3NUeXA+DQogICAgPERUb3RhbFlNREhNUz4yMDIzLzA0LzI3IDIwOjAwOjUw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73" Error="">PD94bWwgdmVyc2lvbj0iMS4wIiBlbmNvZGluZz0idXRmLTgiPz4NCjxMaW5rSW5mb0V4Y2VsIHhtbG5zOnhzaT0iaHR0cDovL3d3dy53My5vcmcvMjAwMS9YTUxTY2hlbWEtaW5zdGFuY2UiIHhtbG5zOnhzZD0iaHR0cDovL3d3dy53My5vcmcvMjAwMS9YTUxTY2hlbWEiPg0KICA8TGlua0luZm9Db3JlPg0KICAgIDxMaW5rSWQ+MjczPC9MaW5rSWQ+DQogICAgPEluZmxvd1ZhbD4xMTEsMjQ3PC9JbmZsb3dWYWw+DQogICAgPERpc3BWYWw+MTExLDI0NyA8L0Rpc3BWYWw+DQogICAgPExhc3RVcGRUaW1lPjIwMjUvMTAvMjkgMTA6Mzk6MDc8L0xhc3RVcGRUaW1lPg0KICAgIDxXb3Jrc2hlZXROTT5QTOOAkElGUlPjgJEgPC9Xb3Jrc2hlZXROTT4NCiAgICA8TGlua0NlbGxBZGRyZXNzQTE+TjM2PC9MaW5rQ2VsbEFkZHJlc3NBMT4NCiAgICA8TGlua0NlbGxBZGRyZXNzUjFDMT5SMzZDMTQ8L0xpbmtDZWxsQWRkcmVzc1IxQzE+DQogICAgPENlbGxCYWNrZ3JvdW5kQ29sb3I+MTY3NzcyMTU8L0NlbGxCYWNrZ3JvdW5kQ29sb3I+DQogICAgPENlbGxCYWNrZ3JvdW5kQ29sb3JJbmRleD4tNDE0MjwvQ2VsbEJhY2tncm91bmRDb2xvckluZGV4Pg0KICA8L0xpbmtJbmZvQ29yZT4NCiAgPExpbmtJbmZvWHNhPg0KICAgIDxBdUlkPjA1NTk3LzIwLzEvMC9EMjMwMDUwMTAwMTAwMDAwMDAwMC8xLzEvMjQyL0syNDAxMDAwMCMvUjMwMTAwMDAwIy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0MDEwMDAwIzwvSXRlbUlkPg0KICAgIDxEaXNwSXRlbUlkPksyNDAxMDAwMDA8L0Rpc3BJdGVtSWQ+DQogICAgPENvbElkPlIzMDEwMDAwMCM8L0NvbElkPg0KICAgIDxUZW1BeGlzVHlwPjEwMDAwMDwvVGVtQXhpc1R5cD4NCiAgICA8TWVudU5tPumAo+e1kOe0lOaQjeebiuioiOeul+abuDwvTWVudU5tPg0KICAgIDxJdGVtTm0+6Kaq5Lya56S+44Gu5omA5pyJ6ICFPC9JdGVtTm0+DQogICAgPENvbE5tPuW9k+acn+mHkemhjTwvQ29sTm0+DQogICAgPE9yaWdpbmFsVmFsPjExMSwyNDcsMzkwLDAwMDwvT3JpZ2luYWxWYWw+DQogICAgPExhc3ROdW1WYWw+MTExLDI0NzwvTGFzdE51bVZhbD4NCiAgICA8UmF3TGlua1ZhbD4xMTEsMjQ3PC9SYXdMaW5rVmFsPg0KICAgIDxWaWV3VW5pdFR5cD43PC9WaWV3VW5pdFR5cD4NCiAgICA8RGVjaW1hbFBvaW50PjA8L0RlY2ltYWxQb2ludD4NCiAgICA8Um91bmRUeXA+MjwvUm91bmRUeXA+DQogICAgPE51bVRleHRUeXA+MTwvTnVtVGV4dFR5cD4NCiAgICA8Q2xhc3NUeXA+MzwvQ2xhc3NUeXA+DQogICAgPERUb3RhbFlNREhNUz4yMDIzLzA0LzI3IDIwOjAwOjUw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74" Error="">PD94bWwgdmVyc2lvbj0iMS4wIiBlbmNvZGluZz0idXRmLTgiPz4NCjxMaW5rSW5mb0V4Y2VsIHhtbG5zOnhzaT0iaHR0cDovL3d3dy53My5vcmcvMjAwMS9YTUxTY2hlbWEtaW5zdGFuY2UiIHhtbG5zOnhzZD0iaHR0cDovL3d3dy53My5vcmcvMjAwMS9YTUxTY2hlbWEiPg0KICA8TGlua0luZm9Db3JlPg0KICAgIDxMaW5rSWQ+Mjc0PC9MaW5rSWQ+DQogICAgPEluZmxvd1ZhbD40LDU3NzwvSW5mbG93VmFsPg0KICAgIDxEaXNwVmFsPjQsNTc3IDwvRGlzcFZhbD4NCiAgICA8TGFzdFVwZFRpbWU+MjAyNS8xMC8yOSAxMDozOTowNzwvTGFzdFVwZFRpbWU+DQogICAgPFdvcmtzaGVldE5NPlBM44CQSUZSU+OAkSA8L1dvcmtzaGVldE5NPg0KICAgIDxMaW5rQ2VsbEFkZHJlc3NBMT5OMzc8L0xpbmtDZWxsQWRkcmVzc0ExPg0KICAgIDxMaW5rQ2VsbEFkZHJlc3NSMUMxPlIzN0MxNDwvTGlua0NlbGxBZGRyZXNzUjFDMT4NCiAgICA8Q2VsbEJhY2tncm91bmRDb2xvcj4xNjc3NzIxNTwvQ2VsbEJhY2tncm91bmRDb2xvcj4NCiAgICA8Q2VsbEJhY2tncm91bmRDb2xvckluZGV4Pi00MTQyPC9DZWxsQmFja2dyb3VuZENvbG9ySW5kZXg+DQogIDwvTGlua0luZm9Db3JlPg0KICA8TGlua0luZm9Yc2E+DQogICAgPEF1SWQ+MDU1OTcvMjAvMS8wL0QyMzAwNTAxMDAxMDAwMDAwMDAwLzEvMS8yNDIvSzI0MDIwMDAwIy9SMzAxMDAwMDAj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jQwMjAwMDAjPC9JdGVtSWQ+DQogICAgPERpc3BJdGVtSWQ+SzI0MDIwMDAwMDwvRGlzcEl0ZW1JZD4NCiAgICA8Q29sSWQ+UjMwMTAwMDAwIzwvQ29sSWQ+DQogICAgPFRlbUF4aXNUeXA+MTAwMDAwPC9UZW1BeGlzVHlwPg0KICAgIDxNZW51Tm0+6YCj57WQ57SU5pCN55uK6KiI566X5pu4PC9NZW51Tm0+DQogICAgPEl0ZW1ObT7pnZ7mlK/phY3mjIHliIY8L0l0ZW1ObT4NCiAgICA8Q29sTm0+5b2T5pyf6YeR6aGNPC9Db2xObT4NCiAgICA8T3JpZ2luYWxWYWw+NCw1NzcsNTQ1LDAwMDwvT3JpZ2luYWxWYWw+DQogICAgPExhc3ROdW1WYWw+NCw1Nzc8L0xhc3ROdW1WYWw+DQogICAgPFJhd0xpbmtWYWw+NCw1Nzc8L1Jhd0xpbmtWYWw+DQogICAgPFZpZXdVbml0VHlwPjc8L1ZpZXdVbml0VHlwPg0KICAgIDxEZWNpbWFsUG9pbnQ+MDwvRGVjaW1hbFBvaW50Pg0KICAgIDxSb3VuZFR5cD4yPC9Sb3VuZFR5cD4NCiAgICA8TnVtVGV4dFR5cD4xPC9OdW1UZXh0VHlwPg0KICAgIDxDbGFzc1R5cD4zPC9DbGFzc1R5cD4NCiAgICA8RFRvdGFsWU1ESE1TPjIwMjMvMDQvMjcgMjA6MDA6NTA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451" Error="">PD94bWwgdmVyc2lvbj0iMS4wIiBlbmNvZGluZz0idXRmLTgiPz4NCjxMaW5rSW5mb0V4Y2VsIHhtbG5zOnhzaT0iaHR0cDovL3d3dy53My5vcmcvMjAwMS9YTUxTY2hlbWEtaW5zdGFuY2UiIHhtbG5zOnhzZD0iaHR0cDovL3d3dy53My5vcmcvMjAwMS9YTUxTY2hlbWEiPg0KICA8TGlua0luZm9Db3JlPg0KICAgIDxMaW5rSWQ+NDUxPC9MaW5rSWQ+DQogICAgPEluZmxvd1ZhbD4xMiw3NzA8L0luZmxvd1ZhbD4NCiAgICA8RGlzcFZhbD4xMiw3NzAgPC9EaXNwVmFsPg0KICAgIDxMYXN0VXBkVGltZT4yMDI1LzEwLzI5IDEwOjM5OjA3PC9MYXN0VXBkVGltZT4NCiAgICA8V29ya3NoZWV0Tk0+UEzjgJBJRlJT44CRIDwvV29ya3NoZWV0Tk0+DQogICAgPExpbmtDZWxsQWRkcmVzc0ExPk4yMDwvTGlua0NlbGxBZGRyZXNzQTE+DQogICAgPExpbmtDZWxsQWRkcmVzc1IxQzE+UjIwQzE0PC9MaW5rQ2VsbEFkZHJlc3NSMUMxPg0KICAgIDxDZWxsQmFja2dyb3VuZENvbG9yPjE2Nzc3MjE1PC9DZWxsQmFja2dyb3VuZENvbG9yPg0KICAgIDxDZWxsQmFja2dyb3VuZENvbG9ySW5kZXg+LTQxNDI8L0NlbGxCYWNrZ3JvdW5kQ29sb3JJbmRleD4NCiAgPC9MaW5rSW5mb0NvcmU+DQogIDxMaW5rSW5mb1hzYT4NCiAgICA8QXVJZD4wNTU5Ny8yMC8xLzAvRDIzMDA1MDEwMDEwMDAwMDAwMDAvMS8xLzI0Mi9LMjEwNDBaMDAjL1IzMDEwMDAwMC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yMTA0MFowMCM8L0l0ZW1JZD4NCiAgICA8RGlzcEl0ZW1JZD5LMjEwNDBaMDAwPC9EaXNwSXRlbUlkPg0KICAgIDxDb2xJZD5SMzAxMDAwMDAjPC9Db2xJZD4NCiAgICA8VGVtQXhpc1R5cD4xMDAwMDA8L1RlbUF4aXNUeXA+DQogICAgPE1lbnVObT7pgKPntZDntJTmkI3nm4roqIjnrpfmm7g8L01lbnVObT4NCiAgICA8SXRlbU5tPuOBneOBruS7luOBruWPjuebiuODu+iyu+eUqOWQiOioiDwvSXRlbU5tPg0KICAgIDxDb2xObT7lvZPmnJ/ph5HpoY08L0NvbE5tPg0KICAgIDxPcmlnaW5hbFZhbD4xMiw3NzAsMzc3LDAwMDwvT3JpZ2luYWxWYWw+DQogICAgPExhc3ROdW1WYWw+MTIsNzcwPC9MYXN0TnVtVmFsPg0KICAgIDxSYXdMaW5rVmFsPjEyLDc3MDwvUmF3TGlua1ZhbD4NCiAgICA8Vmlld1VuaXRUeXA+NzwvVmlld1VuaXRUeXA+DQogICAgPERlY2ltYWxQb2ludD4wPC9EZWNpbWFsUG9pbnQ+DQogICAgPFJvdW5kVHlwPjI8L1JvdW5kVHlwPg0KICAgIDxOdW1UZXh0VHlwPjE8L051bVRleHRUeXA+DQogICAgPENsYXNzVHlwPjM8L0NsYXNzVHlwPg0KICAgIDxEVG90YWxZTURITVM+MjAyMy8wNC8yNyAyMDowMDo1M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403" Error="">PD94bWwgdmVyc2lvbj0iMS4wIiBlbmNvZGluZz0idXRmLTgiPz4NCjxMaW5rSW5mb0V4Y2VsIHhtbG5zOnhzaT0iaHR0cDovL3d3dy53My5vcmcvMjAwMS9YTUxTY2hlbWEtaW5zdGFuY2UiIHhtbG5zOnhzZD0iaHR0cDovL3d3dy53My5vcmcvMjAwMS9YTUxTY2hlbWEiPg0KICA8TGlua0luZm9Db3JlPg0KICAgIDxMaW5rSWQ+NDAzPC9MaW5rSWQ+DQogICAgPEluZmxvd1ZhbD4xMTUsODI0PC9JbmZsb3dWYWw+DQogICAgPERpc3BWYWw+MTE1LDgyNCA8L0Rpc3BWYWw+DQogICAgPExhc3RVcGRUaW1lPjIwMjUvMTAvMjkgMTA6Mzk6MDc8L0xhc3RVcGRUaW1lPg0KICAgIDxXb3Jrc2hlZXROTT5QTOOAkElGUlPjgJEgPC9Xb3Jrc2hlZXROTT4NCiAgICA8TGlua0NlbGxBZGRyZXNzQTE+TjU2PC9MaW5rQ2VsbEFkZHJlc3NBMT4NCiAgICA8TGlua0NlbGxBZGRyZXNzUjFDMT5SNTZDMTQ8L0xpbmtDZWxsQWRkcmVzc1IxQzE+DQogICAgPENlbGxCYWNrZ3JvdW5kQ29sb3I+MTY3NzcyMTU8L0NlbGxCYWNrZ3JvdW5kQ29sb3I+DQogICAgPENlbGxCYWNrZ3JvdW5kQ29sb3JJbmRleD4tNDE0MjwvQ2VsbEJhY2tncm91bmRDb2xvckluZGV4Pg0KICA8L0xpbmtJbmZvQ29yZT4NCiAgPExpbmtJbmZvWHNhPg0KICAgIDxBdUlkPjA1NTk3LzIwLzEvMC9EMjMwMDUwMTAwMTUwMDAwMDAwMC8xLzEvMjQyL0szMTAwMDAwMCMvUjMwMTAwMDAwIy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wNTAxMDAx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MxMDAwMDAwIzwvSXRlbUlkPg0KICAgIDxEaXNwSXRlbUlkPkszMTAwMDAwMDA8L0Rpc3BJdGVtSWQ+DQogICAgPENvbElkPlIzMDEwMDAwMCM8L0NvbElkPg0KICAgIDxUZW1BeGlzVHlwPjEwMDAwMDwvVGVtQXhpc1R5cD4NCiAgICA8TWVudU5tPumAo+e1kOe0lOaQjeebiuWPiuOBs+OBneOBruS7luOBruWMheaLrOWIqeebiuioiOeul+abuDwvTWVudU5tPg0KICAgIDxJdGVtTm0+5b2T5pyf57SU5Yip55uKPC9JdGVtTm0+DQogICAgPENvbE5tPuW9k+acn+mHkemhjTwvQ29sTm0+DQogICAgPE9yaWdpbmFsVmFsPjExNSw4MjQsOTM1LDAwMDwvT3JpZ2luYWxWYWw+DQogICAgPExhc3ROdW1WYWw+MTE1LDgyNDwvTGFzdE51bVZhbD4NCiAgICA8UmF3TGlua1ZhbD4xMTUsODI0PC9SYXdMaW5rVmFsPg0KICAgIDxWaWV3VW5pdFR5cD43PC9WaWV3VW5pdFR5cD4NCiAgICA8RGVjaW1hbFBvaW50PjA8L0RlY2ltYWxQb2ludD4NCiAgICA8Um91bmRUeXA+MjwvUm91bmRUeXA+DQogICAgPE51bVRleHRUeXA+MTwvTnVtVGV4dFR5cD4NCiAgICA8Q2xhc3NUeXA+MzwvQ2xhc3NUeXA+DQogICAgPERUb3RhbFlNREhNUz4yMDIzLzA0LzI1IDEzOjMxOjQz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404" Error="">PD94bWwgdmVyc2lvbj0iMS4wIiBlbmNvZGluZz0idXRmLTgiPz4NCjxMaW5rSW5mb0V4Y2VsIHhtbG5zOnhzaT0iaHR0cDovL3d3dy53My5vcmcvMjAwMS9YTUxTY2hlbWEtaW5zdGFuY2UiIHhtbG5zOnhzZD0iaHR0cDovL3d3dy53My5vcmcvMjAwMS9YTUxTY2hlbWEiPg0KICA8TGlua0luZm9Db3JlPg0KICAgIDxMaW5rSWQ+NDA0PC9MaW5rSWQ+DQogICAgPEluZmxvd1ZhbD4tMTEsMDY0PC9JbmZsb3dWYWw+DQogICAgPERpc3BWYWw+KDExLDA2NCk8L0Rpc3BWYWw+DQogICAgPExhc3RVcGRUaW1lPjIwMjUvMTAvMjkgMTA6Mzk6MDc8L0xhc3RVcGRUaW1lPg0KICAgIDxXb3Jrc2hlZXROTT5QTOOAkElGUlPjgJEgPC9Xb3Jrc2hlZXROTT4NCiAgICA8TGlua0NlbGxBZGRyZXNzQTE+TjU5PC9MaW5rQ2VsbEFkZHJlc3NBMT4NCiAgICA8TGlua0NlbGxBZGRyZXNzUjFDMT5SNTlDMTQ8L0xpbmtDZWxsQWRkcmVzc1IxQzE+DQogICAgPENlbGxCYWNrZ3JvdW5kQ29sb3I+MTY3NzcyMTU8L0NlbGxCYWNrZ3JvdW5kQ29sb3I+DQogICAgPENlbGxCYWNrZ3JvdW5kQ29sb3JJbmRleD4tNDE0MjwvQ2VsbEJhY2tncm91bmRDb2xvckluZGV4Pg0KICA8L0xpbmtJbmZvQ29yZT4NCiAgPExpbmtJbmZvWHNhPg0KICAgIDxBdUlkPjA1NTk3LzIwLzEvMC9EMjMwMDUwMTAwMTUwMDAwMDAwMC8xLzEvMjQyL0s5MDAwMDAwNjEvUjMwMTAwMDAwIy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wNTAxMDAx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2MTwvSXRlbUlkPg0KICAgIDxEaXNwSXRlbUlkPkszMjAxMDEwMDwvRGlzcEl0ZW1JZD4NCiAgICA8Q29sSWQ+UjMwMTAwMDAwIzwvQ29sSWQ+DQogICAgPFRlbUF4aXNUeXA+MTAwMDAwPC9UZW1BeGlzVHlwPg0KICAgIDxNZW51Tm0+6YCj57WQ57SU5pCN55uK5Y+K44Gz44Gd44Gu5LuW44Gu5YyF5ous5Yip55uK6KiI566X5pu4PC9NZW51Tm0+DQogICAgPEl0ZW1ObT5GVlRPQ0njga7ph5Hono3os4fnlKM8L0l0ZW1ObT4NCiAgICA8Q29sTm0+5b2T5pyf6YeR6aGNPC9Db2xObT4NCiAgICA8T3JpZ2luYWxWYWw+LTExLDA2NCw4OTUsMDAwPC9PcmlnaW5hbFZhbD4NCiAgICA8TGFzdE51bVZhbD4tMTEsMDY0PC9MYXN0TnVtVmFsPg0KICAgIDxSYXdMaW5rVmFsPi0xMSwwNjQ8L1Jhd0xpbmtWYWw+DQogICAgPFZpZXdVbml0VHlwPjc8L1ZpZXdVbml0VHlwPg0KICAgIDxEZWNpbWFsUG9pbnQ+MDwvRGVjaW1hbFBvaW50Pg0KICAgIDxSb3VuZFR5cD4yPC9Sb3VuZFR5cD4NCiAgICA8TnVtVGV4dFR5cD4xPC9OdW1UZXh0VHlwPg0KICAgIDxDbGFzc1R5cD4zPC9DbGFzc1R5cD4NCiAgICA8RFRvdGFsWU1ESE1TPjIwMjMvMDQvMjUgMTM6MzE6NDM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405" Error="">PD94bWwgdmVyc2lvbj0iMS4wIiBlbmNvZGluZz0idXRmLTgiPz4NCjxMaW5rSW5mb0V4Y2VsIHhtbG5zOnhzaT0iaHR0cDovL3d3dy53My5vcmcvMjAwMS9YTUxTY2hlbWEtaW5zdGFuY2UiIHhtbG5zOnhzZD0iaHR0cDovL3d3dy53My5vcmcvMjAwMS9YTUxTY2hlbWEiPg0KICA8TGlua0luZm9Db3JlPg0KICAgIDxMaW5rSWQ+NDA1PC9MaW5rSWQ+DQogICAgPEluZmxvd1ZhbD4xLDEzODwvSW5mbG93VmFsPg0KICAgIDxEaXNwVmFsPjEsMTM4IDwvRGlzcFZhbD4NCiAgICA8TGFzdFVwZFRpbWU+MjAyNS8xMC8yOSAxMDozOTowNzwvTGFzdFVwZFRpbWU+DQogICAgPFdvcmtzaGVldE5NPlBM44CQSUZSU+OAkSA8L1dvcmtzaGVldE5NPg0KICAgIDxMaW5rQ2VsbEFkZHJlc3NBMT5ONjA8L0xpbmtDZWxsQWRkcmVzc0ExPg0KICAgIDxMaW5rQ2VsbEFkZHJlc3NSMUMxPlI2MEMxNDwvTGlua0NlbGxBZGRyZXNzUjFDMT4NCiAgICA8Q2VsbEJhY2tncm91bmRDb2xvcj4xNjc3NzIxNTwvQ2VsbEJhY2tncm91bmRDb2xvcj4NCiAgICA8Q2VsbEJhY2tncm91bmRDb2xvckluZGV4Pi00MTQyPC9DZWxsQmFja2dyb3VuZENvbG9ySW5kZXg+DQogIDwvTGlua0luZm9Db3JlPg0KICA8TGlua0luZm9Yc2E+DQogICAgPEF1SWQ+MDU1OTcvMjAvMS8wL0QyMzAwNTAxMDAxNTAwMDAwMDAwLzEvMS8yNDIvSzkwMDAwMDA2Mi9SMzAxMDAwMDAj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A1MDEwMDE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YyPC9JdGVtSWQ+DQogICAgPERpc3BJdGVtSWQ+SzMyMDEwMjAwPC9EaXNwSXRlbUlkPg0KICAgIDxDb2xJZD5SMzAxMDAwMDAjPC9Db2xJZD4NCiAgICA8VGVtQXhpc1R5cD4xMDAwMDA8L1RlbUF4aXNUeXA+DQogICAgPE1lbnVObT7pgKPntZDntJTmkI3nm4rlj4rjgbPjgZ3jga7ku5bjga7ljIXmi6zliKnnm4roqIjnrpfmm7g8L01lbnVObT4NCiAgICA8SXRlbU5tPueiuuWumue1puS7mOWItuW6puOBruWGjea4rOWumjwvSXRlbU5tPg0KICAgIDxDb2xObT7lvZPmnJ/ph5HpoY08L0NvbE5tPg0KICAgIDxPcmlnaW5hbFZhbD4xLDEzOCw3NzEsMDAwPC9PcmlnaW5hbFZhbD4NCiAgICA8TGFzdE51bVZhbD4xLDEzODwvTGFzdE51bVZhbD4NCiAgICA8UmF3TGlua1ZhbD4xLDEzODwvUmF3TGlua1ZhbD4NCiAgICA8Vmlld1VuaXRUeXA+NzwvVmlld1VuaXRUeXA+DQogICAgPERlY2ltYWxQb2ludD4wPC9EZWNpbWFsUG9pbnQ+DQogICAgPFJvdW5kVHlwPjI8L1JvdW5kVHlwPg0KICAgIDxOdW1UZXh0VHlwPjE8L051bVRleHRUeXA+DQogICAgPENsYXNzVHlwPjM8L0NsYXNzVHlwPg0KICAgIDxEVG90YWxZTURITVM+MjAyMy8wNC8yNSAxMzozMTo0M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406" Error="">PD94bWwgdmVyc2lvbj0iMS4wIiBlbmNvZGluZz0idXRmLTgiPz4NCjxMaW5rSW5mb0V4Y2VsIHhtbG5zOnhzaT0iaHR0cDovL3d3dy53My5vcmcvMjAwMS9YTUxTY2hlbWEtaW5zdGFuY2UiIHhtbG5zOnhzZD0iaHR0cDovL3d3dy53My5vcmcvMjAwMS9YTUxTY2hlbWEiPg0KICA8TGlua0luZm9Db3JlPg0KICAgIDxMaW5rSWQ+NDA2PC9MaW5rSWQ+DQogICAgPEluZmxvd1ZhbD4xLDMyODwvSW5mbG93VmFsPg0KICAgIDxEaXNwVmFsPjEsMzI4IDwvRGlzcFZhbD4NCiAgICA8TGFzdFVwZFRpbWU+MjAyNS8xMC8yOSAxMDozOTowNzwvTGFzdFVwZFRpbWU+DQogICAgPFdvcmtzaGVldE5NPlBM44CQSUZSU+OAkSA8L1dvcmtzaGVldE5NPg0KICAgIDxMaW5rQ2VsbEFkZHJlc3NBMT5ONjE8L0xpbmtDZWxsQWRkcmVzc0ExPg0KICAgIDxMaW5rQ2VsbEFkZHJlc3NSMUMxPlI2MUMxNDwvTGlua0NlbGxBZGRyZXNzUjFDMT4NCiAgICA8Q2VsbEJhY2tncm91bmRDb2xvcj4xNjc3NzIxNTwvQ2VsbEJhY2tncm91bmRDb2xvcj4NCiAgICA8Q2VsbEJhY2tncm91bmRDb2xvckluZGV4Pi00MTQyPC9DZWxsQmFja2dyb3VuZENvbG9ySW5kZXg+DQogIDwvTGlua0luZm9Db3JlPg0KICA8TGlua0luZm9Yc2E+DQogICAgPEF1SWQ+MDU1OTcvMjAvMS8wL0QyMzAwNTAxMDAxNTAwMDAwMDAwLzEvMS8yNDIvSzkwMDAwMDA2My9SMzAxMDAwMDAj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A1MDEwMDE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YzPC9JdGVtSWQ+DQogICAgPERpc3BJdGVtSWQ+SzMyMDEwMzAwPC9EaXNwSXRlbUlkPg0KICAgIDxDb2xJZD5SMzAxMDAwMDAjPC9Db2xJZD4NCiAgICA8VGVtQXhpc1R5cD4xMDAwMDA8L1RlbUF4aXNUeXA+DQogICAgPE1lbnVObT7pgKPntZDntJTmkI3nm4rlj4rjgbPjgZ3jga7ku5bjga7ljIXmi6zliKnnm4roqIjnrpfmm7g8L01lbnVObT4NCiAgICA8SXRlbU5tPuaMgeWIhuazleOBp+S8muioiOWHpueQhuOBleOCjOOBpuOBhOOCiwrmipXos4fjgavjgYrjgZHjgovjgZ3jga7ku5bjga7ljIXmi6zliKnnm4o8L0l0ZW1ObT4NCiAgICA8Q29sTm0+5b2T5pyf6YeR6aGNPC9Db2xObT4NCiAgICA8T3JpZ2luYWxWYWw+MSwzMjgsNjAyLDAwMDwvT3JpZ2luYWxWYWw+DQogICAgPExhc3ROdW1WYWw+MSwzMjg8L0xhc3ROdW1WYWw+DQogICAgPFJhd0xpbmtWYWw+MSwzMjg8L1Jhd0xpbmtWYWw+DQogICAgPFZpZXdVbml0VHlwPjc8L1ZpZXdVbml0VHlwPg0KICAgIDxEZWNpbWFsUG9pbnQ+MDwvRGVjaW1hbFBvaW50Pg0KICAgIDxSb3VuZFR5cD4yPC9Sb3VuZFR5cD4NCiAgICA8TnVtVGV4dFR5cD4xPC9OdW1UZXh0VHlwPg0KICAgIDxDbGFzc1R5cD4zPC9DbGFzc1R5cD4NCiAgICA8RFRvdGFsWU1ESE1TPjIwMjMvMDQvMjUgMTM6MzE6NDM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407" Error="">PD94bWwgdmVyc2lvbj0iMS4wIiBlbmNvZGluZz0idXRmLTgiPz4NCjxMaW5rSW5mb0V4Y2VsIHhtbG5zOnhzaT0iaHR0cDovL3d3dy53My5vcmcvMjAwMS9YTUxTY2hlbWEtaW5zdGFuY2UiIHhtbG5zOnhzZD0iaHR0cDovL3d3dy53My5vcmcvMjAwMS9YTUxTY2hlbWEiPg0KICA8TGlua0luZm9Db3JlPg0KICAgIDxMaW5rSWQ+NDA3PC9MaW5rSWQ+DQogICAgPEluZmxvd1ZhbD4tOCw1OTc8L0luZmxvd1ZhbD4NCiAgICA8RGlzcFZhbD4oOCw1OTcpPC9EaXNwVmFsPg0KICAgIDxMYXN0VXBkVGltZT4yMDI1LzEwLzI5IDEwOjM5OjA3PC9MYXN0VXBkVGltZT4NCiAgICA8V29ya3NoZWV0Tk0+UEzjgJBJRlJT44CRIDwvV29ya3NoZWV0Tk0+DQogICAgPExpbmtDZWxsQWRkcmVzc0ExPk42MjwvTGlua0NlbGxBZGRyZXNzQTE+DQogICAgPExpbmtDZWxsQWRkcmVzc1IxQzE+UjYyQzE0PC9MaW5rQ2VsbEFkZHJlc3NSMUMxPg0KICAgIDxDZWxsQmFja2dyb3VuZENvbG9yPjE2Nzc3MjE1PC9DZWxsQmFja2dyb3VuZENvbG9yPg0KICAgIDxDZWxsQmFja2dyb3VuZENvbG9ySW5kZXg+LTQxNDI8L0NlbGxCYWNrZ3JvdW5kQ29sb3JJbmRleD4NCiAgPC9MaW5rSW5mb0NvcmU+DQogIDxMaW5rSW5mb1hzYT4NCiAgICA8QXVJZD4wNTU5Ny8yMC8xLzAvRDIzMDA1MDEwMDE1MDAwMDAwMDAvMS8xLzI0Mi9LOTAwMDAwMDY0L1IzMDEwMDAwMC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jQ8L0l0ZW1JZD4NCiAgICA8RGlzcEl0ZW1JZD5LMzIwMVowMDA8L0Rpc3BJdGVtSWQ+DQogICAgPENvbElkPlIzMDEwMDAwMCM8L0NvbElkPg0KICAgIDxUZW1BeGlzVHlwPjEwMDAwMDwvVGVtQXhpc1R5cD4NCiAgICA8TWVudU5tPumAo+e1kOe0lOaQjeebiuWPiuOBs+OBneOBruS7luOBruWMheaLrOWIqeebiuioiOeul+abuDwvTWVudU5tPg0KICAgIDxJdGVtTm0+57SU5pCN55uK44Gr5oyv44KK5pu/44GI44KJ44KM44KL44GT44Go44Gu44Gq44GECumgheebruWQiOioiDwvSXRlbU5tPg0KICAgIDxDb2xObT7lvZPmnJ/ph5HpoY08L0NvbE5tPg0KICAgIDxPcmlnaW5hbFZhbD4tOCw1OTcsNTIyLDAwMDwvT3JpZ2luYWxWYWw+DQogICAgPExhc3ROdW1WYWw+LTgsNTk3PC9MYXN0TnVtVmFsPg0KICAgIDxSYXdMaW5rVmFsPi04LDU5NzwvUmF3TGlua1ZhbD4NCiAgICA8Vmlld1VuaXRUeXA+NzwvVmlld1VuaXRUeXA+DQogICAgPERlY2ltYWxQb2ludD4wPC9EZWNpbWFsUG9pbnQ+DQogICAgPFJvdW5kVHlwPjI8L1JvdW5kVHlwPg0KICAgIDxOdW1UZXh0VHlwPjE8L051bVRleHRUeXA+DQogICAgPENsYXNzVHlwPjM8L0NsYXNzVHlwPg0KICAgIDxEVG90YWxZTURITVM+MjAyMy8wNC8yNSAxMzozMTo0M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408" Error="">PD94bWwgdmVyc2lvbj0iMS4wIiBlbmNvZGluZz0idXRmLTgiPz4NCjxMaW5rSW5mb0V4Y2VsIHhtbG5zOnhzaT0iaHR0cDovL3d3dy53My5vcmcvMjAwMS9YTUxTY2hlbWEtaW5zdGFuY2UiIHhtbG5zOnhzZD0iaHR0cDovL3d3dy53My5vcmcvMjAwMS9YTUxTY2hlbWEiPg0KICA8TGlua0luZm9Db3JlPg0KICAgIDxMaW5rSWQ+NDA4PC9MaW5rSWQ+DQogICAgPEluZmxvd1ZhbD4xOCw3NDU8L0luZmxvd1ZhbD4NCiAgICA8RGlzcFZhbD4xOCw3NDUgPC9EaXNwVmFsPg0KICAgIDxMYXN0VXBkVGltZT4yMDI1LzEwLzI5IDEwOjM5OjA3PC9MYXN0VXBkVGltZT4NCiAgICA8V29ya3NoZWV0Tk0+UEzjgJBJRlJT44CRIDwvV29ya3NoZWV0Tk0+DQogICAgPExpbmtDZWxsQWRkcmVzc0ExPk42NDwvTGlua0NlbGxBZGRyZXNzQTE+DQogICAgPExpbmtDZWxsQWRkcmVzc1IxQzE+UjY0QzE0PC9MaW5rQ2VsbEFkZHJlc3NSMUMxPg0KICAgIDxDZWxsQmFja2dyb3VuZENvbG9yPjE2Nzc3MjE1PC9DZWxsQmFja2dyb3VuZENvbG9yPg0KICAgIDxDZWxsQmFja2dyb3VuZENvbG9ySW5kZXg+LTQxNDI8L0NlbGxCYWNrZ3JvdW5kQ29sb3JJbmRleD4NCiAgPC9MaW5rSW5mb0NvcmU+DQogIDxMaW5rSW5mb1hzYT4NCiAgICA8QXVJZD4wNTU5Ny8yMC8xLzAvRDIzMDA1MDEwMDE1MDAwMDAwMDAvMS8xLzI0Mi9LOTAwMDAwMDY2L1IzMDEwMDAwMC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jY8L0l0ZW1JZD4NCiAgICA8RGlzcEl0ZW1JZD5LMzIwMjAxMDA8L0Rpc3BJdGVtSWQ+DQogICAgPENvbElkPlIzMDEwMDAwMCM8L0NvbElkPg0KICAgIDxUZW1BeGlzVHlwPjEwMDAwMDwvVGVtQXhpc1R5cD4NCiAgICA8TWVudU5tPumAo+e1kOe0lOaQjeebiuWPiuOBs+OBneOBruS7luOBruWMheaLrOWIqeebiuioiOeul+abuDwvTWVudU5tPg0KICAgIDxJdGVtTm0+5Zyo5aSW5Za25qWt5rS75YuV5L2T44Gu5o+b566X5beu6aGNPC9JdGVtTm0+DQogICAgPENvbE5tPuW9k+acn+mHkemhjTwvQ29sTm0+DQogICAgPE9yaWdpbmFsVmFsPjE4LDc0NSwyMjksMDAwPC9PcmlnaW5hbFZhbD4NCiAgICA8TGFzdE51bVZhbD4xOCw3NDU8L0xhc3ROdW1WYWw+DQogICAgPFJhd0xpbmtWYWw+MTgsNzQ1PC9SYXdMaW5rVmFsPg0KICAgIDxWaWV3VW5pdFR5cD43PC9WaWV3VW5pdFR5cD4NCiAgICA8RGVjaW1hbFBvaW50PjA8L0RlY2ltYWxQb2ludD4NCiAgICA8Um91bmRUeXA+MjwvUm91bmRUeXA+DQogICAgPE51bVRleHRUeXA+MTwvTnVtVGV4dFR5cD4NCiAgICA8Q2xhc3NUeXA+MzwvQ2xhc3NUeXA+DQogICAgPERUb3RhbFlNREhNUz4yMDIzLzA0LzI1IDEzOjMxOjQz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409" Error="">PD94bWwgdmVyc2lvbj0iMS4wIiBlbmNvZGluZz0idXRmLTgiPz4NCjxMaW5rSW5mb0V4Y2VsIHhtbG5zOnhzaT0iaHR0cDovL3d3dy53My5vcmcvMjAwMS9YTUxTY2hlbWEtaW5zdGFuY2UiIHhtbG5zOnhzZD0iaHR0cDovL3d3dy53My5vcmcvMjAwMS9YTUxTY2hlbWEiPg0KICA8TGlua0luZm9Db3JlPg0KICAgIDxMaW5rSWQ+NDA5PC9MaW5rSWQ+DQogICAgPEluZmxvd1ZhbD4tMywxNzg8L0luZmxvd1ZhbD4NCiAgICA8RGlzcFZhbD4oMywxNzgpPC9EaXNwVmFsPg0KICAgIDxMYXN0VXBkVGltZT4yMDI1LzEwLzI5IDEwOjM5OjA3PC9MYXN0VXBkVGltZT4NCiAgICA8V29ya3NoZWV0Tk0+UEzjgJBJRlJT44CRIDwvV29ya3NoZWV0Tk0+DQogICAgPExpbmtDZWxsQWRkcmVzc0ExPk42NTwvTGlua0NlbGxBZGRyZXNzQTE+DQogICAgPExpbmtDZWxsQWRkcmVzc1IxQzE+UjY1QzE0PC9MaW5rQ2VsbEFkZHJlc3NSMUMxPg0KICAgIDxDZWxsQmFja2dyb3VuZENvbG9yPjE2Nzc3MjE1PC9DZWxsQmFja2dyb3VuZENvbG9yPg0KICAgIDxDZWxsQmFja2dyb3VuZENvbG9ySW5kZXg+LTQxNDI8L0NlbGxCYWNrZ3JvdW5kQ29sb3JJbmRleD4NCiAgPC9MaW5rSW5mb0NvcmU+DQogIDxMaW5rSW5mb1hzYT4NCiAgICA8QXVJZD4wNTU5Ny8yMC8xLzAvRDIzMDA1MDEwMDE1MDAwMDAwMDAvMS8xLzI0Mi9LOTAwMDAwMDY3L1IzMDEwMDAwMC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jc8L0l0ZW1JZD4NCiAgICA8RGlzcEl0ZW1JZD5LMzIwMjAyMDA8L0Rpc3BJdGVtSWQ+DQogICAgPENvbElkPlIzMDEwMDAwMCM8L0NvbElkPg0KICAgIDxUZW1BeGlzVHlwPjEwMDAwMDwvVGVtQXhpc1R5cD4NCiAgICA8TWVudU5tPumAo+e1kOe0lOaQjeebiuWPiuOBs+OBneOBruS7luOBruWMheaLrOWIqeebiuioiOeul+abuDwvTWVudU5tPg0KICAgIDxJdGVtTm0+44Kt44Oj44OD44K344Ol44O744OV44Ot44O844O744OY44OD44K4PC9JdGVtTm0+DQogICAgPENvbE5tPuW9k+acn+mHkemhjTwvQ29sTm0+DQogICAgPE9yaWdpbmFsVmFsPi0zLDE3OCw1ODMsMDAwPC9PcmlnaW5hbFZhbD4NCiAgICA8TGFzdE51bVZhbD4tMywxNzg8L0xhc3ROdW1WYWw+DQogICAgPFJhd0xpbmtWYWw+LTMsMTc4PC9SYXdMaW5rVmFsPg0KICAgIDxWaWV3VW5pdFR5cD43PC9WaWV3VW5pdFR5cD4NCiAgICA8RGVjaW1hbFBvaW50PjA8L0RlY2ltYWxQb2ludD4NCiAgICA8Um91bmRUeXA+MjwvUm91bmRUeXA+DQogICAgPE51bVRleHRUeXA+MTwvTnVtVGV4dFR5cD4NCiAgICA8Q2xhc3NUeXA+MzwvQ2xhc3NUeXA+DQogICAgPERUb3RhbFlNREhNUz4yMDIzLzA0LzI1IDEzOjMxOjQz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410" Error="">PD94bWwgdmVyc2lvbj0iMS4wIiBlbmNvZGluZz0idXRmLTgiPz4NCjxMaW5rSW5mb0V4Y2VsIHhtbG5zOnhzaT0iaHR0cDovL3d3dy53My5vcmcvMjAwMS9YTUxTY2hlbWEtaW5zdGFuY2UiIHhtbG5zOnhzZD0iaHR0cDovL3d3dy53My5vcmcvMjAwMS9YTUxTY2hlbWEiPg0KICA8TGlua0luZm9Db3JlPg0KICAgIDxMaW5rSWQ+NDEwPC9MaW5rSWQ+DQogICAgPEluZmxvd1ZhbD4yMywwMDk8L0luZmxvd1ZhbD4NCiAgICA8RGlzcFZhbD4yMywwMDkgPC9EaXNwVmFsPg0KICAgIDxMYXN0VXBkVGltZT4yMDI1LzEwLzI5IDEwOjM5OjA3PC9MYXN0VXBkVGltZT4NCiAgICA8V29ya3NoZWV0Tk0+UEzjgJBJRlJT44CRIDwvV29ya3NoZWV0Tk0+DQogICAgPExpbmtDZWxsQWRkcmVzc0ExPk42NjwvTGlua0NlbGxBZGRyZXNzQTE+DQogICAgPExpbmtDZWxsQWRkcmVzc1IxQzE+UjY2QzE0PC9MaW5rQ2VsbEFkZHJlc3NSMUMxPg0KICAgIDxDZWxsQmFja2dyb3VuZENvbG9yPjE2Nzc3MjE1PC9DZWxsQmFja2dyb3VuZENvbG9yPg0KICAgIDxDZWxsQmFja2dyb3VuZENvbG9ySW5kZXg+LTQxNDI8L0NlbGxCYWNrZ3JvdW5kQ29sb3JJbmRleD4NCiAgPC9MaW5rSW5mb0NvcmU+DQogIDxMaW5rSW5mb1hzYT4NCiAgICA8QXVJZD4wNTU5Ny8yMC8xLzAvRDIzMDA1MDEwMDE1MDAwMDAwMDAvMS8xLzI0Mi9LOTAwMDAwMDY4L1IzMDEwMDAwMC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jg8L0l0ZW1JZD4NCiAgICA8RGlzcEl0ZW1JZD5LMzIwMjEwMDA8L0Rpc3BJdGVtSWQ+DQogICAgPENvbElkPlIzMDEwMDAwMCM8L0NvbElkPg0KICAgIDxUZW1BeGlzVHlwPjEwMDAwMDwvVGVtQXhpc1R5cD4NCiAgICA8TWVudU5tPumAo+e1kOe0lOaQjeebiuWPiuOBs+OBneOBruS7luOBruWMheaLrOWIqeebiuioiOeul+abuDwvTWVudU5tPg0KICAgIDxJdGVtTm0+5oyB5YiG5rOV44Gn5Lya6KiI5Yem55CG44GV44KM44Gm44GE44KLCuaKleizh+OBq+OBiuOBkeOCi+OBneOBruS7luOBruWMheaLrOWIqeebijwvSXRlbU5tPg0KICAgIDxDb2xObT7lvZPmnJ/ph5HpoY08L0NvbE5tPg0KICAgIDxPcmlnaW5hbFZhbD4yMywwMDksMzE0LDAwMDwvT3JpZ2luYWxWYWw+DQogICAgPExhc3ROdW1WYWw+MjMsMDA5PC9MYXN0TnVtVmFsPg0KICAgIDxSYXdMaW5rVmFsPjIzLDAwOTwvUmF3TGlua1ZhbD4NCiAgICA8Vmlld1VuaXRUeXA+NzwvVmlld1VuaXRUeXA+DQogICAgPERlY2ltYWxQb2ludD4wPC9EZWNpbWFsUG9pbnQ+DQogICAgPFJvdW5kVHlwPjI8L1JvdW5kVHlwPg0KICAgIDxOdW1UZXh0VHlwPjE8L051bVRleHRUeXA+DQogICAgPENsYXNzVHlwPjM8L0NsYXNzVHlwPg0KICAgIDxEVG90YWxZTURITVM+MjAyMy8wNC8yNSAxMzozMTo0M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411" Error="">PD94bWwgdmVyc2lvbj0iMS4wIiBlbmNvZGluZz0idXRmLTgiPz4NCjxMaW5rSW5mb0V4Y2VsIHhtbG5zOnhzaT0iaHR0cDovL3d3dy53My5vcmcvMjAwMS9YTUxTY2hlbWEtaW5zdGFuY2UiIHhtbG5zOnhzZD0iaHR0cDovL3d3dy53My5vcmcvMjAwMS9YTUxTY2hlbWEiPg0KICA8TGlua0luZm9Db3JlPg0KICAgIDxMaW5rSWQ+NDExPC9MaW5rSWQ+DQogICAgPEluZmxvd1ZhbD4zOCw1NzU8L0luZmxvd1ZhbD4NCiAgICA8RGlzcFZhbD4zOCw1NzUgPC9EaXNwVmFsPg0KICAgIDxMYXN0VXBkVGltZT4yMDI1LzEwLzI5IDEwOjM5OjA3PC9MYXN0VXBkVGltZT4NCiAgICA8V29ya3NoZWV0Tk0+UEzjgJBJRlJT44CRIDwvV29ya3NoZWV0Tk0+DQogICAgPExpbmtDZWxsQWRkcmVzc0ExPk42NzwvTGlua0NlbGxBZGRyZXNzQTE+DQogICAgPExpbmtDZWxsQWRkcmVzc1IxQzE+UjY3QzE0PC9MaW5rQ2VsbEFkZHJlc3NSMUMxPg0KICAgIDxDZWxsQmFja2dyb3VuZENvbG9yPjE2Nzc3MjE1PC9DZWxsQmFja2dyb3VuZENvbG9yPg0KICAgIDxDZWxsQmFja2dyb3VuZENvbG9ySW5kZXg+LTQxNDI8L0NlbGxCYWNrZ3JvdW5kQ29sb3JJbmRleD4NCiAgPC9MaW5rSW5mb0NvcmU+DQogIDxMaW5rSW5mb1hzYT4NCiAgICA8QXVJZD4wNTU5Ny8yMC8xLzAvRDIzMDA1MDEwMDE1MDAwMDAwMDAvMS8xLzI0Mi9LOTAwMDAwMDY5L1IzMDEwMDAwMC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jk8L0l0ZW1JZD4NCiAgICA8RGlzcEl0ZW1JZD5LMzIwMlowMDA8L0Rpc3BJdGVtSWQ+DQogICAgPENvbElkPlIzMDEwMDAwMCM8L0NvbElkPg0KICAgIDxUZW1BeGlzVHlwPjEwMDAwMDwvVGVtQXhpc1R5cD4NCiAgICA8TWVudU5tPumAo+e1kOe0lOaQjeebiuWPiuOBs+OBneOBruS7luOBruWMheaLrOWIqeebiuioiOeul+abuDwvTWVudU5tPg0KICAgIDxJdGVtTm0+57SU5pCN55uK44Gr44Gd44Gu5b6M44Gr5oyv44KK5pu/44GI44KJ44KM44KLCuWPr+iDveaAp+OBruOBguOCi+mgheebruWQiOioiDwvSXRlbU5tPg0KICAgIDxDb2xObT7lvZPmnJ/ph5HpoY08L0NvbE5tPg0KICAgIDxPcmlnaW5hbFZhbD4zOCw1NzUsOTYwLDAwMDwvT3JpZ2luYWxWYWw+DQogICAgPExhc3ROdW1WYWw+MzgsNTc1PC9MYXN0TnVtVmFsPg0KICAgIDxSYXdMaW5rVmFsPjM4LDU3NTwvUmF3TGlua1ZhbD4NCiAgICA8Vmlld1VuaXRUeXA+NzwvVmlld1VuaXRUeXA+DQogICAgPERlY2ltYWxQb2ludD4wPC9EZWNpbWFsUG9pbnQ+DQogICAgPFJvdW5kVHlwPjI8L1JvdW5kVHlwPg0KICAgIDxOdW1UZXh0VHlwPjE8L051bVRleHRUeXA+DQogICAgPENsYXNzVHlwPjM8L0NsYXNzVHlwPg0KICAgIDxEVG90YWxZTURITVM+MjAyMy8wNC8yNSAxMzozMTo0M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412" Error="">PD94bWwgdmVyc2lvbj0iMS4wIiBlbmNvZGluZz0idXRmLTgiPz4NCjxMaW5rSW5mb0V4Y2VsIHhtbG5zOnhzaT0iaHR0cDovL3d3dy53My5vcmcvMjAwMS9YTUxTY2hlbWEtaW5zdGFuY2UiIHhtbG5zOnhzZD0iaHR0cDovL3d3dy53My5vcmcvMjAwMS9YTUxTY2hlbWEiPg0KICA8TGlua0luZm9Db3JlPg0KICAgIDxMaW5rSWQ+NDEyPC9MaW5rSWQ+DQogICAgPEluZmxvd1ZhbD4yOSw5Nzg8L0luZmxvd1ZhbD4NCiAgICA8RGlzcFZhbD4yOSw5NzggPC9EaXNwVmFsPg0KICAgIDxMYXN0VXBkVGltZT4yMDI1LzEwLzI5IDEwOjM5OjA3PC9MYXN0VXBkVGltZT4NCiAgICA8V29ya3NoZWV0Tk0+UEzjgJBJRlJT44CRIDwvV29ya3NoZWV0Tk0+DQogICAgPExpbmtDZWxsQWRkcmVzc0ExPk42ODwvTGlua0NlbGxBZGRyZXNzQTE+DQogICAgPExpbmtDZWxsQWRkcmVzc1IxQzE+UjY4QzE0PC9MaW5rQ2VsbEFkZHJlc3NSMUMxPg0KICAgIDxDZWxsQmFja2dyb3VuZENvbG9yPjE2Nzc3MjE1PC9DZWxsQmFja2dyb3VuZENvbG9yPg0KICAgIDxDZWxsQmFja2dyb3VuZENvbG9ySW5kZXg+LTQxNDI8L0NlbGxCYWNrZ3JvdW5kQ29sb3JJbmRleD4NCiAgPC9MaW5rSW5mb0NvcmU+DQogIDxMaW5rSW5mb1hzYT4NCiAgICA8QXVJZD4wNTU5Ny8yMC8xLzAvRDIzMDA1MDEwMDE1MDAwMDAwMDAvMS8xLzI0Mi9LMzIwWjAwMDAjL1IzMDEwMDAwMC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zMjBaMDAwMCM8L0l0ZW1JZD4NCiAgICA8RGlzcEl0ZW1JZD5LMzIwWjAwMDAwPC9EaXNwSXRlbUlkPg0KICAgIDxDb2xJZD5SMzAxMDAwMDAjPC9Db2xJZD4NCiAgICA8VGVtQXhpc1R5cD4xMDAwMDA8L1RlbUF4aXNUeXA+DQogICAgPE1lbnVObT7pgKPntZDntJTmkI3nm4rlj4rjgbPjgZ3jga7ku5bjga7ljIXmi6zliKnnm4roqIjnrpfmm7g8L01lbnVObT4NCiAgICA8SXRlbU5tPueojuW8leW+jOOBneOBruS7luOBruWMheaLrOWIqeebijwvSXRlbU5tPg0KICAgIDxDb2xObT7lvZPmnJ/ph5HpoY08L0NvbE5tPg0KICAgIDxPcmlnaW5hbFZhbD4yOSw5NzgsNDM4LDAwMDwvT3JpZ2luYWxWYWw+DQogICAgPExhc3ROdW1WYWw+MjksOTc4PC9MYXN0TnVtVmFsPg0KICAgIDxSYXdMaW5rVmFsPjI5LDk3ODwvUmF3TGlua1ZhbD4NCiAgICA8Vmlld1VuaXRUeXA+NzwvVmlld1VuaXRUeXA+DQogICAgPERlY2ltYWxQb2ludD4wPC9EZWNpbWFsUG9pbnQ+DQogICAgPFJvdW5kVHlwPjI8L1JvdW5kVHlwPg0KICAgIDxOdW1UZXh0VHlwPjE8L051bVRleHRUeXA+DQogICAgPENsYXNzVHlwPjM8L0NsYXNzVHlwPg0KICAgIDxEVG90YWxZTURITVM+MjAyMy8wNC8yNSAxMzozMTo0M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413" Error="">PD94bWwgdmVyc2lvbj0iMS4wIiBlbmNvZGluZz0idXRmLTgiPz4NCjxMaW5rSW5mb0V4Y2VsIHhtbG5zOnhzaT0iaHR0cDovL3d3dy53My5vcmcvMjAwMS9YTUxTY2hlbWEtaW5zdGFuY2UiIHhtbG5zOnhzZD0iaHR0cDovL3d3dy53My5vcmcvMjAwMS9YTUxTY2hlbWEiPg0KICA8TGlua0luZm9Db3JlPg0KICAgIDxMaW5rSWQ+NDEzPC9MaW5rSWQ+DQogICAgPEluZmxvd1ZhbD4xNDUsODAzPC9JbmZsb3dWYWw+DQogICAgPERpc3BWYWw+MTQ1LDgwMyA8L0Rpc3BWYWw+DQogICAgPExhc3RVcGRUaW1lPjIwMjUvMTAvMjkgMTA6Mzk6MDc8L0xhc3RVcGRUaW1lPg0KICAgIDxXb3Jrc2hlZXROTT5QTOOAkElGUlPjgJEgPC9Xb3Jrc2hlZXROTT4NCiAgICA8TGlua0NlbGxBZGRyZXNzQTE+TjY5PC9MaW5rQ2VsbEFkZHJlc3NBMT4NCiAgICA8TGlua0NlbGxBZGRyZXNzUjFDMT5SNjlDMTQ8L0xpbmtDZWxsQWRkcmVzc1IxQzE+DQogICAgPENlbGxCYWNrZ3JvdW5kQ29sb3I+MTY3NzcyMTU8L0NlbGxCYWNrZ3JvdW5kQ29sb3I+DQogICAgPENlbGxCYWNrZ3JvdW5kQ29sb3JJbmRleD4tNDE0MjwvQ2VsbEJhY2tncm91bmRDb2xvckluZGV4Pg0KICA8L0xpbmtJbmZvQ29yZT4NCiAgPExpbmtJbmZvWHNhPg0KICAgIDxBdUlkPjA1NTk3LzIwLzEvMC9EMjMwMDUwMTAwMTUwMDAwMDAwMC8xLzEvMjQyL0szMzAwMDAwMCMvUjMwMTAwMDAwIy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wNTAxMDAx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MzMDAwMDAwIzwvSXRlbUlkPg0KICAgIDxEaXNwSXRlbUlkPkszMzAwMDAwMDA8L0Rpc3BJdGVtSWQ+DQogICAgPENvbElkPlIzMDEwMDAwMCM8L0NvbElkPg0KICAgIDxUZW1BeGlzVHlwPjEwMDAwMDwvVGVtQXhpc1R5cD4NCiAgICA8TWVudU5tPumAo+e1kOe0lOaQjeebiuWPiuOBs+OBneOBruS7luOBruWMheaLrOWIqeebiuioiOeul+abuDwvTWVudU5tPg0KICAgIDxJdGVtTm0+5b2T5pyf5YyF5ous5Yip55uKPC9JdGVtTm0+DQogICAgPENvbE5tPuW9k+acn+mHkemhjTwvQ29sTm0+DQogICAgPE9yaWdpbmFsVmFsPjE0NSw4MDMsMzczLDAwMDwvT3JpZ2luYWxWYWw+DQogICAgPExhc3ROdW1WYWw+MTQ1LDgwMzwvTGFzdE51bVZhbD4NCiAgICA8UmF3TGlua1ZhbD4xNDUsODAzPC9SYXdMaW5rVmFsPg0KICAgIDxWaWV3VW5pdFR5cD43PC9WaWV3VW5pdFR5cD4NCiAgICA8RGVjaW1hbFBvaW50PjA8L0RlY2ltYWxQb2ludD4NCiAgICA8Um91bmRUeXA+MjwvUm91bmRUeXA+DQogICAgPE51bVRleHRUeXA+MTwvTnVtVGV4dFR5cD4NCiAgICA8Q2xhc3NUeXA+MzwvQ2xhc3NUeXA+DQogICAgPERUb3RhbFlNREhNUz4yMDIzLzA0LzI1IDEzOjMxOjQz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414" Error="">PD94bWwgdmVyc2lvbj0iMS4wIiBlbmNvZGluZz0idXRmLTgiPz4NCjxMaW5rSW5mb0V4Y2VsIHhtbG5zOnhzaT0iaHR0cDovL3d3dy53My5vcmcvMjAwMS9YTUxTY2hlbWEtaW5zdGFuY2UiIHhtbG5zOnhzZD0iaHR0cDovL3d3dy53My5vcmcvMjAwMS9YTUxTY2hlbWEiPg0KICA8TGlua0luZm9Db3JlPg0KICAgIDxMaW5rSWQ+NDE0PC9MaW5rSWQ+DQogICAgPEluZmxvd1ZhbD4xMzgsNDM0PC9JbmZsb3dWYWw+DQogICAgPERpc3BWYWw+MTM4LDQzNCA8L0Rpc3BWYWw+DQogICAgPExhc3RVcGRUaW1lPjIwMjUvMTAvMjkgMTA6Mzk6MDc8L0xhc3RVcGRUaW1lPg0KICAgIDxXb3Jrc2hlZXROTT5QTOOAkElGUlPjgJEgPC9Xb3Jrc2hlZXROTT4NCiAgICA8TGlua0NlbGxBZGRyZXNzQTE+TjcxPC9MaW5rQ2VsbEFkZHJlc3NBMT4NCiAgICA8TGlua0NlbGxBZGRyZXNzUjFDMT5SNzFDMTQ8L0xpbmtDZWxsQWRkcmVzc1IxQzE+DQogICAgPENlbGxCYWNrZ3JvdW5kQ29sb3I+MTY3NzcyMTU8L0NlbGxCYWNrZ3JvdW5kQ29sb3I+DQogICAgPENlbGxCYWNrZ3JvdW5kQ29sb3JJbmRleD4tNDE0MjwvQ2VsbEJhY2tncm91bmRDb2xvckluZGV4Pg0KICA8L0xpbmtJbmZvQ29yZT4NCiAgPExpbmtJbmZvWHNhPg0KICAgIDxBdUlkPjA1NTk3LzIwLzEvMC9EMjMwMDUwMTAwMTUwMDAwMDAwMC8xLzEvMjQyL0szNTAxMDAwMCMvUjMwMTAwMDAwIy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wNTAxMDAx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M1MDEwMDAwIzwvSXRlbUlkPg0KICAgIDxEaXNwSXRlbUlkPkszNTAxMDAwMDA8L0Rpc3BJdGVtSWQ+DQogICAgPENvbElkPlIzMDEwMDAwMCM8L0NvbElkPg0KICAgIDxUZW1BeGlzVHlwPjEwMDAwMDwvVGVtQXhpc1R5cD4NCiAgICA8TWVudU5tPumAo+e1kOe0lOaQjeebiuWPiuOBs+OBneOBruS7luOBruWMheaLrOWIqeebiuioiOeul+abuDwvTWVudU5tPg0KICAgIDxJdGVtTm0+6Kaq5Lya56S+44Gu5omA5pyJ6ICFPC9JdGVtTm0+DQogICAgPENvbE5tPuW9k+acn+mHkemhjTwvQ29sTm0+DQogICAgPE9yaWdpbmFsVmFsPjEzOCw0MzQsMzUyLDAwMDwvT3JpZ2luYWxWYWw+DQogICAgPExhc3ROdW1WYWw+MTM4LDQzNDwvTGFzdE51bVZhbD4NCiAgICA8UmF3TGlua1ZhbD4xMzgsNDM0PC9SYXdMaW5rVmFsPg0KICAgIDxWaWV3VW5pdFR5cD43PC9WaWV3VW5pdFR5cD4NCiAgICA8RGVjaW1hbFBvaW50PjA8L0RlY2ltYWxQb2ludD4NCiAgICA8Um91bmRUeXA+MjwvUm91bmRUeXA+DQogICAgPE51bVRleHRUeXA+MTwvTnVtVGV4dFR5cD4NCiAgICA8Q2xhc3NUeXA+MzwvQ2xhc3NUeXA+DQogICAgPERUb3RhbFlNREhNUz4yMDIzLzA0LzI1IDEzOjMxOjQz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415" Error="">PD94bWwgdmVyc2lvbj0iMS4wIiBlbmNvZGluZz0idXRmLTgiPz4NCjxMaW5rSW5mb0V4Y2VsIHhtbG5zOnhzaT0iaHR0cDovL3d3dy53My5vcmcvMjAwMS9YTUxTY2hlbWEtaW5zdGFuY2UiIHhtbG5zOnhzZD0iaHR0cDovL3d3dy53My5vcmcvMjAwMS9YTUxTY2hlbWEiPg0KICA8TGlua0luZm9Db3JlPg0KICAgIDxMaW5rSWQ+NDE1PC9MaW5rSWQ+DQogICAgPEluZmxvd1ZhbD43LDM2OTwvSW5mbG93VmFsPg0KICAgIDxEaXNwVmFsPjcsMzY5IDwvRGlzcFZhbD4NCiAgICA8TGFzdFVwZFRpbWU+MjAyNS8xMC8yOSAxMDozOTowNzwvTGFzdFVwZFRpbWU+DQogICAgPFdvcmtzaGVldE5NPlBM44CQSUZSU+OAkSA8L1dvcmtzaGVldE5NPg0KICAgIDxMaW5rQ2VsbEFkZHJlc3NBMT5ONzI8L0xpbmtDZWxsQWRkcmVzc0ExPg0KICAgIDxMaW5rQ2VsbEFkZHJlc3NSMUMxPlI3MkMxNDwvTGlua0NlbGxBZGRyZXNzUjFDMT4NCiAgICA8Q2VsbEJhY2tncm91bmRDb2xvcj4xNjc3NzIxNTwvQ2VsbEJhY2tncm91bmRDb2xvcj4NCiAgICA8Q2VsbEJhY2tncm91bmRDb2xvckluZGV4Pi00MTQyPC9DZWxsQmFja2dyb3VuZENvbG9ySW5kZXg+DQogIDwvTGlua0luZm9Db3JlPg0KICA8TGlua0luZm9Yc2E+DQogICAgPEF1SWQ+MDU1OTcvMjAvMS8wL0QyMzAwNTAxMDAxNTAwMDAwMDAwLzEvMS8yNDIvSzM1MDIwMDAwIy9SMzAxMDAwMDAj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A1MDEwMDE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zUwMjAwMDAjPC9JdGVtSWQ+DQogICAgPERpc3BJdGVtSWQ+SzM1MDIwMDAwMDwvRGlzcEl0ZW1JZD4NCiAgICA8Q29sSWQ+UjMwMTAwMDAwIzwvQ29sSWQ+DQogICAgPFRlbUF4aXNUeXA+MTAwMDAwPC9UZW1BeGlzVHlwPg0KICAgIDxNZW51Tm0+6YCj57WQ57SU5pCN55uK5Y+K44Gz44Gd44Gu5LuW44Gu5YyF5ous5Yip55uK6KiI566X5pu4PC9NZW51Tm0+DQogICAgPEl0ZW1ObT7pnZ7mlK/phY3mjIHliIY8L0l0ZW1ObT4NCiAgICA8Q29sTm0+5b2T5pyf6YeR6aGNPC9Db2xObT4NCiAgICA8T3JpZ2luYWxWYWw+NywzNjksMDIxLDAwMDwvT3JpZ2luYWxWYWw+DQogICAgPExhc3ROdW1WYWw+NywzNjk8L0xhc3ROdW1WYWw+DQogICAgPFJhd0xpbmtWYWw+NywzNjk8L1Jhd0xpbmtWYWw+DQogICAgPFZpZXdVbml0VHlwPjc8L1ZpZXdVbml0VHlwPg0KICAgIDxEZWNpbWFsUG9pbnQ+MDwvRGVjaW1hbFBvaW50Pg0KICAgIDxSb3VuZFR5cD4yPC9Sb3VuZFR5cD4NCiAgICA8TnVtVGV4dFR5cD4xPC9OdW1UZXh0VHlwPg0KICAgIDxDbGFzc1R5cD4zPC9DbGFzc1R5cD4NCiAgICA8RFRvdGFsWU1ESE1TPjIwMjMvMDQvMjUgMTM6MzE6NDM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416" Error="">PD94bWwgdmVyc2lvbj0iMS4wIiBlbmNvZGluZz0idXRmLTgiPz4NCjxMaW5rSW5mb0V4Y2VsIHhtbG5zOnhzaT0iaHR0cDovL3d3dy53My5vcmcvMjAwMS9YTUxTY2hlbWEtaW5zdGFuY2UiIHhtbG5zOnhzZD0iaHR0cDovL3d3dy53My5vcmcvMjAwMS9YTUxTY2hlbWEiPg0KICA8TGlua0luZm9Db3JlPg0KICAgIDxMaW5rSWQ+NDE2PC9MaW5rSWQ+DQogICAgPEluZmxvd1ZhbD4xNDUsODAzPC9JbmZsb3dWYWw+DQogICAgPERpc3BWYWw+MTQ1LDgwMyA8L0Rpc3BWYWw+DQogICAgPExhc3RVcGRUaW1lPjIwMjUvMTAvMjkgMTA6Mzk6MDc8L0xhc3RVcGRUaW1lPg0KICAgIDxXb3Jrc2hlZXROTT5QTOOAkElGUlPjgJEgPC9Xb3Jrc2hlZXROTT4NCiAgICA8TGlua0NlbGxBZGRyZXNzQTE+TjczPC9MaW5rQ2VsbEFkZHJlc3NBMT4NCiAgICA8TGlua0NlbGxBZGRyZXNzUjFDMT5SNzNDMTQ8L0xpbmtDZWxsQWRkcmVzc1IxQzE+DQogICAgPENlbGxCYWNrZ3JvdW5kQ29sb3I+MTY3NzcyMTU8L0NlbGxCYWNrZ3JvdW5kQ29sb3I+DQogICAgPENlbGxCYWNrZ3JvdW5kQ29sb3JJbmRleD4tNDE0MjwvQ2VsbEJhY2tncm91bmRDb2xvckluZGV4Pg0KICA8L0xpbmtJbmZvQ29yZT4NCiAgPExpbmtJbmZvWHNhPg0KICAgIDxBdUlkPjA1NTk3LzIwLzEvMC9EMjMwMDUwMTAwMTUwMDAwMDAwMC8xLzEvMjQyL0szNTBaMDAwMCMvUjMwMTAwMDAwIy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wNTAxMDAx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M1MFowMDAwIzwvSXRlbUlkPg0KICAgIDxEaXNwSXRlbUlkPkszNTBaMDAwMDA8L0Rpc3BJdGVtSWQ+DQogICAgPENvbElkPlIzMDEwMDAwMCM8L0NvbElkPg0KICAgIDxUZW1BeGlzVHlwPjEwMDAwMDwvVGVtQXhpc1R5cD4NCiAgICA8TWVudU5tPumAo+e1kOe0lOaQjeebiuWPiuOBs+OBneOBruS7luOBruWMheaLrOWIqeebiuioiOeul+abuDwvTWVudU5tPg0KICAgIDxJdGVtTm0+6KiIPC9JdGVtTm0+DQogICAgPENvbE5tPuW9k+acn+mHkemhjTwvQ29sTm0+DQogICAgPE9yaWdpbmFsVmFsPjE0NSw4MDMsMzczLDAwMDwvT3JpZ2luYWxWYWw+DQogICAgPExhc3ROdW1WYWw+MTQ1LDgwMzwvTGFzdE51bVZhbD4NCiAgICA8UmF3TGlua1ZhbD4xNDUsODAzPC9SYXdMaW5rVmFsPg0KICAgIDxWaWV3VW5pdFR5cD43PC9WaWV3VW5pdFR5cD4NCiAgICA8RGVjaW1hbFBvaW50PjA8L0RlY2ltYWxQb2ludD4NCiAgICA8Um91bmRUeXA+MjwvUm91bmRUeXA+DQogICAgPE51bVRleHRUeXA+MTwvTnVtVGV4dFR5cD4NCiAgICA8Q2xhc3NUeXA+MzwvQ2xhc3NUeXA+DQogICAgPERUb3RhbFlNREhNUz4yMDIzLzA0LzI1IDEzOjMxOjQz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75" Error="">PD94bWwgdmVyc2lvbj0iMS4wIiBlbmNvZGluZz0idXRmLTgiPz4NCjxMaW5rSW5mb0V4Y2VsIHhtbG5zOnhzaT0iaHR0cDovL3d3dy53My5vcmcvMjAwMS9YTUxTY2hlbWEtaW5zdGFuY2UiIHhtbG5zOnhzZD0iaHR0cDovL3d3dy53My5vcmcvMjAwMS9YTUxTY2hlbWEiPg0KICA8TGlua0luZm9Db3JlPg0KICAgIDxMaW5rSWQ+Mjc1PC9MaW5rSWQ+DQogICAgPEluZmxvd1ZhbD41MjMsNjkwPC9JbmZsb3dWYWw+DQogICAgPERpc3BWYWw+NTIzLDY5MDwvRGlzcFZhbD4NCiAgICA8TGFzdFVwZFRpbWU+MjAyMy8wNC8yOCAyMjoyOToyOTwvTGFzdFVwZFRpbWU+DQogICAgPFdvcmtzaGVldE5NPlBMIFFUUuOAkElGUlPjgJEgPC9Xb3Jrc2hlZXROTT4NCiAgICA8TGlua0NlbGxBZGRyZXNzQTE+QVM3PC9MaW5rQ2VsbEFkZHJlc3NBMT4NCiAgICA8TGlua0NlbGxBZGRyZXNzUjFDMT5SN0M0NTwvTGlua0NlbGxBZGRyZXNzUjFDMT4NCiAgICA8Q2VsbEJhY2tncm91bmRDb2xvcj4xNjc3NzIxNTwvQ2VsbEJhY2tncm91bmRDb2xvcj4NCiAgICA8Q2VsbEJhY2tncm91bmRDb2xvckluZGV4Pi00MTQyPC9DZWxsQmFja2dyb3VuZENvbG9ySW5kZXg+DQogIDwvTGlua0luZm9Db3JlPg0KICA8TGlua0luZm9Yc2E+DQogICAgPEF1SWQ+MDU1OTcvMjAvMS8wL0QyMzAwNTAxMDAxMDAwMDAwMDAwLzEvMi8yNDIvSzkwMDAwMDA0MC9SMzAxMDAwMDAj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OTAwMDAwMDQwPC9JdGVtSWQ+DQogICAgPERpc3BJdGVtSWQ+SzIxMDEwMDEwPC9EaXNwSXRlbUlkPg0KICAgIDxDb2xJZD5SMzAxMDAwMDAjPC9Db2xJZD4NCiAgICA8VGVtQXhpc1R5cD4xMDAwMDA8L1RlbUF4aXNUeXA+DQogICAgPE1lbnVObT7pgKPntZDntJTmkI3nm4roqIjnrpfmm7g8L01lbnVObT4NCiAgICA8SXRlbU5tPuWVhuWTgeOBruiyqeWjsuOBq+S/guOCi+WPjuebijwvSXRlbU5tPg0KICAgIDxDb2xObT7lvZPmnJ/ph5HpoY08L0NvbE5tPg0KICAgIDxPcmlnaW5hbFZhbD41MjMsNjkwLDUyOSwwMDA8L09yaWdpbmFsVmFsPg0KICAgIDxMYXN0TnVtVmFsPjUyMyw2OTA8L0xhc3ROdW1WYWw+DQogICAgPFJhd0xpbmtWYWw+NTIzLDY5MDwvUmF3TGlua1ZhbD4NCiAgICA8Vmlld1VuaXRUeXA+NzwvVmlld1VuaXRUeXA+DQogICAgPERlY2ltYWxQb2ludD4wPC9EZWNpbWFsUG9pbnQ+DQogICAgPFJvdW5kVHlwPjI8L1JvdW5kVHlwPg0KICAgIDxOdW1UZXh0VHlwPjE8L051bVRleHRUeXA+DQogICAgPENsYXNzVHlwPjM8L0NsYXNzVHlwPg0KICAgIDxEVG90YWxZTURITVM+MjAyMy8wNC8yNyAyMDowMTowM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76" Error="">PD94bWwgdmVyc2lvbj0iMS4wIiBlbmNvZGluZz0idXRmLTgiPz4NCjxMaW5rSW5mb0V4Y2VsIHhtbG5zOnhzaT0iaHR0cDovL3d3dy53My5vcmcvMjAwMS9YTUxTY2hlbWEtaW5zdGFuY2UiIHhtbG5zOnhzZD0iaHR0cDovL3d3dy53My5vcmcvMjAwMS9YTUxTY2hlbWEiPg0KICA8TGlua0luZm9Db3JlPg0KICAgIDxMaW5rSWQ+Mjc2PC9MaW5rSWQ+DQogICAgPEluZmxvd1ZhbD4zMCw4MjU8L0luZmxvd1ZhbD4NCiAgICA8RGlzcFZhbD4zMCw4MjU8L0Rpc3BWYWw+DQogICAgPExhc3RVcGRUaW1lPjIwMjMvMDQvMjggMjI6Mjk6Mjk8L0xhc3RVcGRUaW1lPg0KICAgIDxXb3Jrc2hlZXROTT5QTCBRVFLjgJBJRlJT44CRIDwvV29ya3NoZWV0Tk0+DQogICAgPExpbmtDZWxsQWRkcmVzc0ExPkFTODwvTGlua0NlbGxBZGRyZXNzQTE+DQogICAgPExpbmtDZWxsQWRkcmVzc1IxQzE+UjhDNDU8L0xpbmtDZWxsQWRkcmVzc1IxQzE+DQogICAgPENlbGxCYWNrZ3JvdW5kQ29sb3I+MTY3NzcyMTU8L0NlbGxCYWNrZ3JvdW5kQ29sb3I+DQogICAgPENlbGxCYWNrZ3JvdW5kQ29sb3JJbmRleD4tNDE0MjwvQ2VsbEJhY2tncm91bmRDb2xvckluZGV4Pg0KICA8L0xpbmtJbmZvQ29yZT4NCiAgPExpbmtJbmZvWHNhPg0KICAgIDxBdUlkPjA1NTk3LzIwLzEvMC9EMjMwMDUwMTAwMTAwMDAwMDAwMC8xLzIvMjQyL0s5MDAwMDAwNDEvUjMwMTAwMDAwIy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kwMDAwMDA0MTwvSXRlbUlkPg0KICAgIDxEaXNwSXRlbUlkPksyMTAxMDAyMDwvRGlzcEl0ZW1JZD4NCiAgICA8Q29sSWQ+UjMwMTAwMDAwIzwvQ29sSWQ+DQogICAgPFRlbUF4aXNUeXA+MTAwMDAwPC9UZW1BeGlzVHlwPg0KICAgIDxNZW51Tm0+6YCj57WQ57SU5pCN55uK6KiI566X5pu4PC9NZW51Tm0+DQogICAgPEl0ZW1ObT7jgrXjg7zjg5Pjgrnlj4rjgbPjgZ3jga7ku5bjga7osqnlo7Ljgavkv4Ljgovlj47nm4o8L0l0ZW1ObT4NCiAgICA8Q29sTm0+5b2T5pyf6YeR6aGNPC9Db2xObT4NCiAgICA8T3JpZ2luYWxWYWw+MzAsODI1LDU2OSwwMDA8L09yaWdpbmFsVmFsPg0KICAgIDxMYXN0TnVtVmFsPjMwLDgyNTwvTGFzdE51bVZhbD4NCiAgICA8UmF3TGlua1ZhbD4zMCw4MjU8L1Jhd0xpbmtWYWw+DQogICAgPFZpZXdVbml0VHlwPjc8L1ZpZXdVbml0VHlwPg0KICAgIDxEZWNpbWFsUG9pbnQ+MDwvRGVjaW1hbFBvaW50Pg0KICAgIDxSb3VuZFR5cD4yPC9Sb3VuZFR5cD4NCiAgICA8TnVtVGV4dFR5cD4xPC9OdW1UZXh0VHlwPg0KICAgIDxDbGFzc1R5cD4zPC9DbGFzc1R5cD4NCiAgICA8RFRvdGFsWU1ESE1TPjIwMjMvMDQvMjcgMjA6MDE6MD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77" Error="">PD94bWwgdmVyc2lvbj0iMS4wIiBlbmNvZGluZz0idXRmLTgiPz4NCjxMaW5rSW5mb0V4Y2VsIHhtbG5zOnhzaT0iaHR0cDovL3d3dy53My5vcmcvMjAwMS9YTUxTY2hlbWEtaW5zdGFuY2UiIHhtbG5zOnhzZD0iaHR0cDovL3d3dy53My5vcmcvMjAwMS9YTUxTY2hlbWEiPg0KICA8TGlua0luZm9Db3JlPg0KICAgIDxMaW5rSWQ+Mjc3PC9MaW5rSWQ+DQogICAgPEluZmxvd1ZhbD41NTQsNTE2PC9JbmZsb3dWYWw+DQogICAgPERpc3BWYWw+NTU0LDUxNjwvRGlzcFZhbD4NCiAgICA8TGFzdFVwZFRpbWU+MjAyMy8wNC8yOCAyMjoyOToyOTwvTGFzdFVwZFRpbWU+DQogICAgPFdvcmtzaGVldE5NPlBMIFFUUuOAkElGUlPjgJEgPC9Xb3Jrc2hlZXROTT4NCiAgICA8TGlua0NlbGxBZGRyZXNzQTE+QVM5PC9MaW5rQ2VsbEFkZHJlc3NBMT4NCiAgICA8TGlua0NlbGxBZGRyZXNzUjFDMT5SOUM0NTwvTGlua0NlbGxBZGRyZXNzUjFDMT4NCiAgICA8Q2VsbEJhY2tncm91bmRDb2xvcj4xNjc3NzIxNTwvQ2VsbEJhY2tncm91bmRDb2xvcj4NCiAgICA8Q2VsbEJhY2tncm91bmRDb2xvckluZGV4Pi00MTQyPC9DZWxsQmFja2dyb3VuZENvbG9ySW5kZXg+DQogIDwvTGlua0luZm9Db3JlPg0KICA8TGlua0luZm9Yc2E+DQogICAgPEF1SWQ+MDU1OTcvMjAvMS8wL0QyMzAwNTAxMDAxMDAwMDAwMDAwLzEvMi8yNDIvSzIxMDEwWjAwIy9SMzAxMDAwMDAj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MjEwMTBaMDAjPC9JdGVtSWQ+DQogICAgPERpc3BJdGVtSWQ+SzIxMDEwWjAwMDwvRGlzcEl0ZW1JZD4NCiAgICA8Q29sSWQ+UjMwMTAwMDAwIzwvQ29sSWQ+DQogICAgPFRlbUF4aXNUeXA+MTAwMDAwPC9UZW1BeGlzVHlwPg0KICAgIDxNZW51Tm0+6YCj57WQ57SU5pCN55uK6KiI566X5pu4PC9NZW51Tm0+DQogICAgPEl0ZW1ObT7lj47nm4rlkIjoqIg8L0l0ZW1ObT4NCiAgICA8Q29sTm0+5b2T5pyf6YeR6aGNPC9Db2xObT4NCiAgICA8T3JpZ2luYWxWYWw+NTU0LDUxNiwwOTgsMDAwPC9PcmlnaW5hbFZhbD4NCiAgICA8TGFzdE51bVZhbD41NTQsNTE2PC9MYXN0TnVtVmFsPg0KICAgIDxSYXdMaW5rVmFsPjU1NCw1MTY8L1Jhd0xpbmtWYWw+DQogICAgPFZpZXdVbml0VHlwPjc8L1ZpZXdVbml0VHlwPg0KICAgIDxEZWNpbWFsUG9pbnQ+MDwvRGVjaW1hbFBvaW50Pg0KICAgIDxSb3VuZFR5cD4yPC9Sb3VuZFR5cD4NCiAgICA8TnVtVGV4dFR5cD4xPC9OdW1UZXh0VHlwPg0KICAgIDxDbGFzc1R5cD4zPC9DbGFzc1R5cD4NCiAgICA8RFRvdGFsWU1ESE1TPjIwMjMvMDQvMjcgMjA6MDE6MD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78" Error="">PD94bWwgdmVyc2lvbj0iMS4wIiBlbmNvZGluZz0idXRmLTgiPz4NCjxMaW5rSW5mb0V4Y2VsIHhtbG5zOnhzaT0iaHR0cDovL3d3dy53My5vcmcvMjAwMS9YTUxTY2hlbWEtaW5zdGFuY2UiIHhtbG5zOnhzZD0iaHR0cDovL3d3dy53My5vcmcvMjAwMS9YTUxTY2hlbWEiPg0KICA8TGlua0luZm9Db3JlPg0KICAgIDxMaW5rSWQ+Mjc4PC9MaW5rSWQ+DQogICAgPEluZmxvd1ZhbD4tNDgwLDM2MzwvSW5mbG93VmFsPg0KICAgIDxEaXNwVmFsPig0ODAsMzYzKTwvRGlzcFZhbD4NCiAgICA8TGFzdFVwZFRpbWU+MjAyMy8wNC8yOCAyMjoyOToyOTwvTGFzdFVwZFRpbWU+DQogICAgPFdvcmtzaGVldE5NPlBMIFFUUuOAkElGUlPjgJEgPC9Xb3Jrc2hlZXROTT4NCiAgICA8TGlua0NlbGxBZGRyZXNzQTE+QVMxMDwvTGlua0NlbGxBZGRyZXNzQTE+DQogICAgPExpbmtDZWxsQWRkcmVzc1IxQzE+UjEwQzQ1PC9MaW5rQ2VsbEFkZHJlc3NSMUMxPg0KICAgIDxDZWxsQmFja2dyb3VuZENvbG9yPjE2Nzc3MjE1PC9DZWxsQmFja2dyb3VuZENvbG9yPg0KICAgIDxDZWxsQmFja2dyb3VuZENvbG9ySW5kZXg+LTQxNDI8L0NlbGxCYWNrZ3JvdW5kQ29sb3JJbmRleD4NCiAgPC9MaW5rSW5mb0NvcmU+DQogIDxMaW5rSW5mb1hzYT4NCiAgICA8QXVJZD4wNTU5Ny8yMC8xLzAvRDIzMDA1MDEwMDEwMDAwMDAwMDAvMS8yLzI0Mi9LMjEwMjBaMDAjL1IzMDEwMDAwMC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DUwMTAwMTAwMDAwMDAwMDwvRHRLaW5kSWQ+DQogICAgPERvY1R5cD4xPC9Eb2NUeXA+DQogICAgPERvY1R5cE5tPuefreS/oe+8j+acieWgsTwvRG9jVHlwTm0+DQogICAgPFN1bUFjVHlwPjI8L1N1bUFjVHlwPg0KICAgIDxTaGVldFR5cD4yNDI8L1NoZWV0VHlwPg0KICAgIDxTaGVldE5tPumWi+ekuuaVsOWApOeiuuiqjSjplovnpLrljZjkvY0xKTwvU2hlZXRObT4NCiAgICA8SXRlbUlkPksyMTAyMFowMCM8L0l0ZW1JZD4NCiAgICA8RGlzcEl0ZW1JZD5LMjEwMjBaMDAwPC9EaXNwSXRlbUlkPg0KICAgIDxDb2xJZD5SMzAxMDAwMDAjPC9Db2xJZD4NCiAgICA8VGVtQXhpc1R5cD4xMDAwMDA8L1RlbUF4aXNUeXA+DQogICAgPE1lbnVObT7pgKPntZDntJTmkI3nm4roqIjnrpfmm7g8L01lbnVObT4NCiAgICA8SXRlbU5tPuWOn+S+oTwvSXRlbU5tPg0KICAgIDxDb2xObT7lvZPmnJ/ph5HpoY08L0NvbE5tPg0KICAgIDxPcmlnaW5hbFZhbD4tNDgwLDM2Myw2MTcsMDAwPC9PcmlnaW5hbFZhbD4NCiAgICA8TGFzdE51bVZhbD4tNDgwLDM2MzwvTGFzdE51bVZhbD4NCiAgICA8UmF3TGlua1ZhbD4tNDgwLDM2MzwvUmF3TGlua1ZhbD4NCiAgICA8Vmlld1VuaXRUeXA+NzwvVmlld1VuaXRUeXA+DQogICAgPERlY2ltYWxQb2ludD4wPC9EZWNpbWFsUG9pbnQ+DQogICAgPFJvdW5kVHlwPjI8L1JvdW5kVHlwPg0KICAgIDxOdW1UZXh0VHlwPjE8L051bVRleHRUeXA+DQogICAgPENsYXNzVHlwPjM8L0NsYXNzVHlwPg0KICAgIDxEVG90YWxZTURITVM+MjAyMy8wNC8yNyAyMDowMTowM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79" Error="">PD94bWwgdmVyc2lvbj0iMS4wIiBlbmNvZGluZz0idXRmLTgiPz4NCjxMaW5rSW5mb0V4Y2VsIHhtbG5zOnhzaT0iaHR0cDovL3d3dy53My5vcmcvMjAwMS9YTUxTY2hlbWEtaW5zdGFuY2UiIHhtbG5zOnhzZD0iaHR0cDovL3d3dy53My5vcmcvMjAwMS9YTUxTY2hlbWEiPg0KICA8TGlua0luZm9Db3JlPg0KICAgIDxMaW5rSWQ+Mjc5PC9MaW5rSWQ+DQogICAgPEluZmxvd1ZhbD43NCwxNTI8L0luZmxvd1ZhbD4NCiAgICA8RGlzcFZhbD43NCwxNTIgPC9EaXNwVmFsPg0KICAgIDxMYXN0VXBkVGltZT4yMDIzLzA0LzI4IDIyOjI5OjI5PC9MYXN0VXBkVGltZT4NCiAgICA8V29ya3NoZWV0Tk0+UEwgUVRS44CQSUZSU+OAkSA8L1dvcmtzaGVldE5NPg0KICAgIDxMaW5rQ2VsbEFkZHJlc3NBMT5BUzExPC9MaW5rQ2VsbEFkZHJlc3NBMT4NCiAgICA8TGlua0NlbGxBZGRyZXNzUjFDMT5SMTFDNDU8L0xpbmtDZWxsQWRkcmVzc1IxQzE+DQogICAgPENlbGxCYWNrZ3JvdW5kQ29sb3I+MTY3NzcyMTU8L0NlbGxCYWNrZ3JvdW5kQ29sb3I+DQogICAgPENlbGxCYWNrZ3JvdW5kQ29sb3JJbmRleD4tNDE0MjwvQ2VsbEJhY2tncm91bmRDb2xvckluZGV4Pg0KICA8L0xpbmtJbmZvQ29yZT4NCiAgPExpbmtJbmZvWHNhPg0KICAgIDxBdUlkPjA1NTk3LzIwLzEvMC9EMjMwMDUwMTAwMTAwMDAwMDAwMC8xLzIvMjQyL0syMTAzMDAwMCMvUjMwMTAwMDAwIy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IxMDMwMDAwIzwvSXRlbUlkPg0KICAgIDxEaXNwSXRlbUlkPksyMTAzMDAwMDA8L0Rpc3BJdGVtSWQ+DQogICAgPENvbElkPlIzMDEwMDAwMCM8L0NvbElkPg0KICAgIDxUZW1BeGlzVHlwPjEwMDAwMDwvVGVtQXhpc1R5cD4NCiAgICA8TWVudU5tPumAo+e1kOe0lOaQjeebiuioiOeul+abuDwvTWVudU5tPg0KICAgIDxJdGVtTm0+5aOy5LiK57eP5Yip55uKPC9JdGVtTm0+DQogICAgPENvbE5tPuW9k+acn+mHkemhjTwvQ29sTm0+DQogICAgPE9yaWdpbmFsVmFsPjc0LDE1Miw0ODEsMDAwPC9PcmlnaW5hbFZhbD4NCiAgICA8TGFzdE51bVZhbD43NCwxNTI8L0xhc3ROdW1WYWw+DQogICAgPFJhd0xpbmtWYWw+NzQsMTUyPC9SYXdMaW5rVmFsPg0KICAgIDxWaWV3VW5pdFR5cD43PC9WaWV3VW5pdFR5cD4NCiAgICA8RGVjaW1hbFBvaW50PjA8L0RlY2ltYWxQb2ludD4NCiAgICA8Um91bmRUeXA+MjwvUm91bmRUeXA+DQogICAgPE51bVRleHRUeXA+MTwvTnVtVGV4dFR5cD4NCiAgICA8Q2xhc3NUeXA+MzwvQ2xhc3NUeXA+DQogICAgPERUb3RhbFlNREhNUz4yMDIzLzA0LzI3IDIwOjAxOjA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80" Error="">PD94bWwgdmVyc2lvbj0iMS4wIiBlbmNvZGluZz0idXRmLTgiPz4NCjxMaW5rSW5mb0V4Y2VsIHhtbG5zOnhzaT0iaHR0cDovL3d3dy53My5vcmcvMjAwMS9YTUxTY2hlbWEtaW5zdGFuY2UiIHhtbG5zOnhzZD0iaHR0cDovL3d3dy53My5vcmcvMjAwMS9YTUxTY2hlbWEiPg0KICA8TGlua0luZm9Db3JlPg0KICAgIDxMaW5rSWQ+MjgwPC9MaW5rSWQ+DQogICAgPEluZmxvd1ZhbD4tNjAsNzg5PC9JbmZsb3dWYWw+DQogICAgPERpc3BWYWw+KDYwLDc4OSk8L0Rpc3BWYWw+DQogICAgPExhc3RVcGRUaW1lPjIwMjMvMDQvMjggMjI6Mjk6Mjk8L0xhc3RVcGRUaW1lPg0KICAgIDxXb3Jrc2hlZXROTT5QTCBRVFLjgJBJRlJT44CRIDwvV29ya3NoZWV0Tk0+DQogICAgPExpbmtDZWxsQWRkcmVzc0ExPkFTMTI8L0xpbmtDZWxsQWRkcmVzc0ExPg0KICAgIDxMaW5rQ2VsbEFkZHJlc3NSMUMxPlIxMkM0NTwvTGlua0NlbGxBZGRyZXNzUjFDMT4NCiAgICA8Q2VsbEJhY2tncm91bmRDb2xvcj4xNjc3NzIxNTwvQ2VsbEJhY2tncm91bmRDb2xvcj4NCiAgICA8Q2VsbEJhY2tncm91bmRDb2xvckluZGV4Pi00MTQyPC9DZWxsQmFja2dyb3VuZENvbG9ySW5kZXg+DQogIDwvTGlua0luZm9Db3JlPg0KICA8TGlua0luZm9Yc2E+DQogICAgPEF1SWQ+MDU1OTcvMjAvMS8wL0QyMzAwNTAxMDAxMDAwMDAwMDAwLzEvMi8yNDIvSzkwMDAwMDA0Mi9SMzAxMDAwMDAj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OTAwMDAwMDQyPC9JdGVtSWQ+DQogICAgPERpc3BJdGVtSWQ+SzIxMDMwMTAwPC9EaXNwSXRlbUlkPg0KICAgIDxDb2xJZD5SMzAxMDAwMDAjPC9Db2xJZD4NCiAgICA8VGVtQXhpc1R5cD4xMDAwMDA8L1RlbUF4aXNUeXA+DQogICAgPE1lbnVObT7pgKPntZDntJTmkI3nm4roqIjnrpfmm7g8L01lbnVObT4NCiAgICA8SXRlbU5tPuiyqeWjsuiyu+WPiuOBs+S4gOiIrOeuoeeQhuiyuzwvSXRlbU5tPg0KICAgIDxDb2xObT7lvZPmnJ/ph5HpoY08L0NvbE5tPg0KICAgIDxPcmlnaW5hbFZhbD4tNjAsNzg5LDQ2MSwwMDA8L09yaWdpbmFsVmFsPg0KICAgIDxMYXN0TnVtVmFsPi02MCw3ODk8L0xhc3ROdW1WYWw+DQogICAgPFJhd0xpbmtWYWw+LTYwLDc4OTwvUmF3TGlua1ZhbD4NCiAgICA8Vmlld1VuaXRUeXA+NzwvVmlld1VuaXRUeXA+DQogICAgPERlY2ltYWxQb2ludD4wPC9EZWNpbWFsUG9pbnQ+DQogICAgPFJvdW5kVHlwPjI8L1JvdW5kVHlwPg0KICAgIDxOdW1UZXh0VHlwPjE8L051bVRleHRUeXA+DQogICAgPENsYXNzVHlwPjM8L0NsYXNzVHlwPg0KICAgIDxEVG90YWxZTURITVM+MjAyMy8wNC8yNyAyMDowMTowM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87" Error="">PD94bWwgdmVyc2lvbj0iMS4wIiBlbmNvZGluZz0idXRmLTgiPz4NCjxMaW5rSW5mb0V4Y2VsIHhtbG5zOnhzaT0iaHR0cDovL3d3dy53My5vcmcvMjAwMS9YTUxTY2hlbWEtaW5zdGFuY2UiIHhtbG5zOnhzZD0iaHR0cDovL3d3dy53My5vcmcvMjAwMS9YTUxTY2hlbWEiPg0KICA8TGlua0luZm9Db3JlPg0KICAgIDxMaW5rSWQ+Mjg3PC9MaW5rSWQ+DQogICAgPEluZmxvd1ZhbD41LDU2MjwvSW5mbG93VmFsPg0KICAgIDxEaXNwVmFsPjUsNTYyIDwvRGlzcFZhbD4NCiAgICA8TGFzdFVwZFRpbWU+MjAyMy8wNC8yOCAyMjoyOToyOTwvTGFzdFVwZFRpbWU+DQogICAgPFdvcmtzaGVldE5NPlBMIFFUUuOAkElGUlPjgJEgPC9Xb3Jrc2hlZXROTT4NCiAgICA8TGlua0NlbGxBZGRyZXNzQTE+QVMxMzwvTGlua0NlbGxBZGRyZXNzQTE+DQogICAgPExpbmtDZWxsQWRkcmVzc1IxQzE+UjEzQzQ1PC9MaW5rQ2VsbEFkZHJlc3NSMUMxPg0KICAgIDxDZWxsQmFja2dyb3VuZENvbG9yPjE2Nzc3MjE1PC9DZWxsQmFja2dyb3VuZENvbG9yPg0KICAgIDxDZWxsQmFja2dyb3VuZENvbG9ySW5kZXg+LTQxNDI8L0NlbGxCYWNrZ3JvdW5kQ29sb3JJbmRleD4NCiAgPC9MaW5rSW5mb0NvcmU+DQogIDxMaW5rSW5mb1hzYT4NCiAgICA8QXVJZD4wNTU5Ny8yMC8xLzAvRDIzMDA1MDEwMDEwMDAwMDAwMDAvMS8yLzI0Mi9LMjEwNDBaMDAjL1IzMDEwMDAwMC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DUwMTAwMTAwMDAwMDAwMDwvRHRLaW5kSWQ+DQogICAgPERvY1R5cD4xPC9Eb2NUeXA+DQogICAgPERvY1R5cE5tPuefreS/oe+8j+acieWgsTwvRG9jVHlwTm0+DQogICAgPFN1bUFjVHlwPjI8L1N1bUFjVHlwPg0KICAgIDxTaGVldFR5cD4yNDI8L1NoZWV0VHlwPg0KICAgIDxTaGVldE5tPumWi+ekuuaVsOWApOeiuuiqjSjplovnpLrljZjkvY0xKTwvU2hlZXRObT4NCiAgICA8SXRlbUlkPksyMTA0MFowMCM8L0l0ZW1JZD4NCiAgICA8RGlzcEl0ZW1JZD5LMjEwNDBaMDAwPC9EaXNwSXRlbUlkPg0KICAgIDxDb2xJZD5SMzAxMDAwMDAjPC9Db2xJZD4NCiAgICA8VGVtQXhpc1R5cD4xMDAwMDA8L1RlbUF4aXNUeXA+DQogICAgPE1lbnVObT7pgKPntZDntJTmkI3nm4roqIjnrpfmm7g8L01lbnVObT4NCiAgICA8SXRlbU5tPuOBneOBruS7luOBruWPjuebiuODu+iyu+eUqOWQiOioiDwvSXRlbU5tPg0KICAgIDxDb2xObT7lvZPmnJ/ph5HpoY08L0NvbE5tPg0KICAgIDxPcmlnaW5hbFZhbD41LDU2MiwwMjEsMDAwPC9PcmlnaW5hbFZhbD4NCiAgICA8TGFzdE51bVZhbD41LDU2MjwvTGFzdE51bVZhbD4NCiAgICA8UmF3TGlua1ZhbD41LDU2MjwvUmF3TGlua1ZhbD4NCiAgICA8Vmlld1VuaXRUeXA+NzwvVmlld1VuaXRUeXA+DQogICAgPERlY2ltYWxQb2ludD4wPC9EZWNpbWFsUG9pbnQ+DQogICAgPFJvdW5kVHlwPjI8L1JvdW5kVHlwPg0KICAgIDxOdW1UZXh0VHlwPjE8L051bVRleHRUeXA+DQogICAgPENsYXNzVHlwPjM8L0NsYXNzVHlwPg0KICAgIDxEVG90YWxZTURITVM+MjAyMy8wNC8yNyAyMDowMTowM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81" Error="">PD94bWwgdmVyc2lvbj0iMS4wIiBlbmNvZGluZz0idXRmLTgiPz4NCjxMaW5rSW5mb0V4Y2VsIHhtbG5zOnhzaT0iaHR0cDovL3d3dy53My5vcmcvMjAwMS9YTUxTY2hlbWEtaW5zdGFuY2UiIHhtbG5zOnhzZD0iaHR0cDovL3d3dy53My5vcmcvMjAwMS9YTUxTY2hlbWEiPg0KICA8TGlua0luZm9Db3JlPg0KICAgIDxMaW5rSWQ+MjgxPC9MaW5rSWQ+DQogICAgPEluZmxvd1ZhbD4xLDY4MDwvSW5mbG93VmFsPg0KICAgIDxEaXNwVmFsPjEsNjgwIDwvRGlzcFZhbD4NCiAgICA8TGFzdFVwZFRpbWU+MjAyMy8wNC8yOCAyMjoyOToyOTwvTGFzdFVwZFRpbWU+DQogICAgPFdvcmtzaGVldE5NPlBMIFFUUuOAkElGUlPjgJEgPC9Xb3Jrc2hlZXROTT4NCiAgICA8TGlua0NlbGxBZGRyZXNzQTE+QVMxNDwvTGlua0NlbGxBZGRyZXNzQTE+DQogICAgPExpbmtDZWxsQWRkcmVzc1IxQzE+UjE0QzQ1PC9MaW5rQ2VsbEFkZHJlc3NSMUMxPg0KICAgIDxDZWxsQmFja2dyb3VuZENvbG9yPjE2Nzc3MjE1PC9DZWxsQmFja2dyb3VuZENvbG9yPg0KICAgIDxDZWxsQmFja2dyb3VuZENvbG9ySW5kZXg+LTQxNDI8L0NlbGxCYWNrZ3JvdW5kQ29sb3JJbmRleD4NCiAgPC9MaW5rSW5mb0NvcmU+DQogIDxMaW5rSW5mb1hzYT4NCiAgICA8QXVJZD4wNTU5Ny8yMC8xLzAvRDIzMDA1MDEwMDEwMDAwMDAwMDAvMS8yLzI0Mi9LOTAwMDAwMDQzL1IzMDEwMDAwMC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DUwMTAwMTAwMDAwMDAwMDwvRHRLaW5kSWQ+DQogICAgPERvY1R5cD4xPC9Eb2NUeXA+DQogICAgPERvY1R5cE5tPuefreS/oe+8j+acieWgsTwvRG9jVHlwTm0+DQogICAgPFN1bUFjVHlwPjI8L1N1bUFjVHlwPg0KICAgIDxTaGVldFR5cD4yNDI8L1NoZWV0VHlwPg0KICAgIDxTaGVldE5tPumWi+ekuuaVsOWApOeiuuiqjSjplovnpLrljZjkvY0xKTwvU2hlZXRObT4NCiAgICA8SXRlbUlkPks5MDAwMDAwNDM8L0l0ZW1JZD4NCiAgICA8RGlzcEl0ZW1JZD5LMjEwNDAwMTA8L0Rpc3BJdGVtSWQ+DQogICAgPENvbElkPlIzMDEwMDAwMCM8L0NvbElkPg0KICAgIDxUZW1BeGlzVHlwPjEwMDAwMDwvVGVtQXhpc1R5cD4NCiAgICA8TWVudU5tPumAo+e1kOe0lOaQjeebiuioiOeul+abuDwvTWVudU5tPg0KICAgIDxJdGVtTm0+5Zu65a6a6LOH55Sj6Zmk5aOy5Y205pCN55uKPC9JdGVtTm0+DQogICAgPENvbE5tPuW9k+acn+mHkemhjTwvQ29sTm0+DQogICAgPE9yaWdpbmFsVmFsPjEsNjgwLDExNCwwMDA8L09yaWdpbmFsVmFsPg0KICAgIDxMYXN0TnVtVmFsPjEsNjgwPC9MYXN0TnVtVmFsPg0KICAgIDxSYXdMaW5rVmFsPjEsNjgwPC9SYXdMaW5rVmFsPg0KICAgIDxWaWV3VW5pdFR5cD43PC9WaWV3VW5pdFR5cD4NCiAgICA8RGVjaW1hbFBvaW50PjA8L0RlY2ltYWxQb2ludD4NCiAgICA8Um91bmRUeXA+MjwvUm91bmRUeXA+DQogICAgPE51bVRleHRUeXA+MTwvTnVtVGV4dFR5cD4NCiAgICA8Q2xhc3NUeXA+MzwvQ2xhc3NUeXA+DQogICAgPERUb3RhbFlNREhNUz4yMDIzLzA0LzI3IDIwOjAxOjA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82" Error="">PD94bWwgdmVyc2lvbj0iMS4wIiBlbmNvZGluZz0idXRmLTgiPz4NCjxMaW5rSW5mb0V4Y2VsIHhtbG5zOnhzaT0iaHR0cDovL3d3dy53My5vcmcvMjAwMS9YTUxTY2hlbWEtaW5zdGFuY2UiIHhtbG5zOnhzZD0iaHR0cDovL3d3dy53My5vcmcvMjAwMS9YTUxTY2hlbWEiPg0KICA8TGlua0luZm9Db3JlPg0KICAgIDxMaW5rSWQ+MjgyPC9MaW5rSWQ+DQogICAgPEluZmxvd1ZhbD4tMTEsOTc5PC9JbmZsb3dWYWw+DQogICAgPERpc3BWYWw+KDExLDk3OSk8L0Rpc3BWYWw+DQogICAgPExhc3RVcGRUaW1lPjIwMjMvMDQvMjggMjI6Mjk6Mjk8L0xhc3RVcGRUaW1lPg0KICAgIDxXb3Jrc2hlZXROTT5QTCBRVFLjgJBJRlJT44CRIDwvV29ya3NoZWV0Tk0+DQogICAgPExpbmtDZWxsQWRkcmVzc0ExPkFTMTU8L0xpbmtDZWxsQWRkcmVzc0ExPg0KICAgIDxMaW5rQ2VsbEFkZHJlc3NSMUMxPlIxNUM0NTwvTGlua0NlbGxBZGRyZXNzUjFDMT4NCiAgICA8Q2VsbEJhY2tncm91bmRDb2xvcj4xNjc3NzIxNTwvQ2VsbEJhY2tncm91bmRDb2xvcj4NCiAgICA8Q2VsbEJhY2tncm91bmRDb2xvckluZGV4Pi00MTQyPC9DZWxsQmFja2dyb3VuZENvbG9ySW5kZXg+DQogIDwvTGlua0luZm9Db3JlPg0KICA8TGlua0luZm9Yc2E+DQogICAgPEF1SWQ+MDU1OTcvMjAvMS8wL0QyMzAwNTAxMDAxMDAwMDAwMDAwLzEvMi8yNDIvSzkwMDAwMDA0NC9SMzAxMDAwMDAj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OTAwMDAwMDQ0PC9JdGVtSWQ+DQogICAgPERpc3BJdGVtSWQ+SzIxMDQwMDIwPC9EaXNwSXRlbUlkPg0KICAgIDxDb2xJZD5SMzAxMDAwMDAjPC9Db2xJZD4NCiAgICA8VGVtQXhpc1R5cD4xMDAwMDA8L1RlbUF4aXNUeXA+DQogICAgPE1lbnVObT7pgKPntZDntJTmkI3nm4roqIjnrpfmm7g8L01lbnVObT4NCiAgICA8SXRlbU5tPuWbuuWumuizh+eUo+a4m+aQjeaQjeWksTwvSXRlbU5tPg0KICAgIDxDb2xObT7lvZPmnJ/ph5HpoY08L0NvbE5tPg0KICAgIDxPcmlnaW5hbFZhbD4tMTEsOTc5LDE0NCwwMDA8L09yaWdpbmFsVmFsPg0KICAgIDxMYXN0TnVtVmFsPi0xMSw5Nzk8L0xhc3ROdW1WYWw+DQogICAgPFJhd0xpbmtWYWw+LTExLDk3OTwvUmF3TGlua1ZhbD4NCiAgICA8Vmlld1VuaXRUeXA+NzwvVmlld1VuaXRUeXA+DQogICAgPERlY2ltYWxQb2ludD4wPC9EZWNpbWFsUG9pbnQ+DQogICAgPFJvdW5kVHlwPjI8L1JvdW5kVHlwPg0KICAgIDxOdW1UZXh0VHlwPjE8L051bVRleHRUeXA+DQogICAgPENsYXNzVHlwPjM8L0NsYXNzVHlwPg0KICAgIDxEVG90YWxZTURITVM+MjAyMy8wNC8yNyAyMDowMTowM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83" Error="">PD94bWwgdmVyc2lvbj0iMS4wIiBlbmNvZGluZz0idXRmLTgiPz4NCjxMaW5rSW5mb0V4Y2VsIHhtbG5zOnhzaT0iaHR0cDovL3d3dy53My5vcmcvMjAwMS9YTUxTY2hlbWEtaW5zdGFuY2UiIHhtbG5zOnhzZD0iaHR0cDovL3d3dy53My5vcmcvMjAwMS9YTUxTY2hlbWEiPg0KICA8TGlua0luZm9Db3JlPg0KICAgIDxMaW5rSWQ+MjgzPC9MaW5rSWQ+DQogICAgPEluZmxvd1ZhbD4xNiw2NDA8L0luZmxvd1ZhbD4NCiAgICA8RGlzcFZhbD4xNiw2NDAgPC9EaXNwVmFsPg0KICAgIDxMYXN0VXBkVGltZT4yMDIzLzA0LzI4IDIyOjI5OjI5PC9MYXN0VXBkVGltZT4NCiAgICA8V29ya3NoZWV0Tk0+UEwgUVRS44CQSUZSU+OAkSA8L1dvcmtzaGVldE5NPg0KICAgIDxMaW5rQ2VsbEFkZHJlc3NBMT5BUzE2PC9MaW5rQ2VsbEFkZHJlc3NBMT4NCiAgICA8TGlua0NlbGxBZGRyZXNzUjFDMT5SMTZDNDU8L0xpbmtDZWxsQWRkcmVzc1IxQzE+DQogICAgPENlbGxCYWNrZ3JvdW5kQ29sb3I+MTY3NzcyMTU8L0NlbGxCYWNrZ3JvdW5kQ29sb3I+DQogICAgPENlbGxCYWNrZ3JvdW5kQ29sb3JJbmRleD4tNDE0MjwvQ2VsbEJhY2tncm91bmRDb2xvckluZGV4Pg0KICA8L0xpbmtJbmZvQ29yZT4NCiAgPExpbmtJbmZvWHNhPg0KICAgIDxBdUlkPjA1NTk3LzIwLzEvMC9EMjMwMDUwMTAwMTAwMDAwMDAwMC8xLzIvMjQyL0s5MDAwMDAwNDcvUjMwMTAwMDAwIy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kwMDAwMDA0NzwvSXRlbUlkPg0KICAgIDxEaXNwSXRlbUlkPksyMTA0MDA1MDwvRGlzcEl0ZW1JZD4NCiAgICA8Q29sSWQ+UjMwMTAwMDAwIzwvQ29sSWQ+DQogICAgPFRlbUF4aXNUeXA+MTAwMDAwPC9UZW1BeGlzVHlwPg0KICAgIDxNZW51Tm0+6YCj57WQ57SU5pCN55uK6KiI566X5pu4PC9NZW51Tm0+DQogICAgPEl0ZW1ObT7plqLkv4LkvJrnpL7mlbTnkIbnm4o8L0l0ZW1ObT4NCiAgICA8Q29sTm0+5b2T5pyf6YeR6aGNPC9Db2xObT4NCiAgICA8T3JpZ2luYWxWYWw+MTYsNjQwLDAzOCwwMDA8L09yaWdpbmFsVmFsPg0KICAgIDxMYXN0TnVtVmFsPjE2LDY0MDwvTGFzdE51bVZhbD4NCiAgICA8UmF3TGlua1ZhbD4xNiw2NDA8L1Jhd0xpbmtWYWw+DQogICAgPFZpZXdVbml0VHlwPjc8L1ZpZXdVbml0VHlwPg0KICAgIDxEZWNpbWFsUG9pbnQ+MDwvRGVjaW1hbFBvaW50Pg0KICAgIDxSb3VuZFR5cD4yPC9Sb3VuZFR5cD4NCiAgICA8TnVtVGV4dFR5cD4xPC9OdW1UZXh0VHlwPg0KICAgIDxDbGFzc1R5cD4zPC9DbGFzc1R5cD4NCiAgICA8RFRvdGFsWU1ESE1TPjIwMjMvMDQvMjcgMjA6MDE6MD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84" Error="">PD94bWwgdmVyc2lvbj0iMS4wIiBlbmNvZGluZz0idXRmLTgiPz4NCjxMaW5rSW5mb0V4Y2VsIHhtbG5zOnhzaT0iaHR0cDovL3d3dy53My5vcmcvMjAwMS9YTUxTY2hlbWEtaW5zdGFuY2UiIHhtbG5zOnhzZD0iaHR0cDovL3d3dy53My5vcmcvMjAwMS9YTUxTY2hlbWEiPg0KICA8TGlua0luZm9Db3JlPg0KICAgIDxMaW5rSWQ+Mjg0PC9MaW5rSWQ+DQogICAgPEluZmxvd1ZhbD4tMjcwPC9JbmZsb3dWYWw+DQogICAgPERpc3BWYWw+KDI3MCk8L0Rpc3BWYWw+DQogICAgPExhc3RVcGRUaW1lPjIwMjMvMDQvMjggMjI6Mjk6Mjk8L0xhc3RVcGRUaW1lPg0KICAgIDxXb3Jrc2hlZXROTT5QTCBRVFLjgJBJRlJT44CRIDwvV29ya3NoZWV0Tk0+DQogICAgPExpbmtDZWxsQWRkcmVzc0ExPkFTMTc8L0xpbmtDZWxsQWRkcmVzc0ExPg0KICAgIDxMaW5rQ2VsbEFkZHJlc3NSMUMxPlIxN0M0NTwvTGlua0NlbGxBZGRyZXNzUjFDMT4NCiAgICA8Q2VsbEJhY2tncm91bmRDb2xvcj4xNjc3NzIxNTwvQ2VsbEJhY2tncm91bmRDb2xvcj4NCiAgICA8Q2VsbEJhY2tncm91bmRDb2xvckluZGV4Pi00MTQyPC9DZWxsQmFja2dyb3VuZENvbG9ySW5kZXg+DQogIDwvTGlua0luZm9Db3JlPg0KICA8TGlua0luZm9Yc2E+DQogICAgPEF1SWQ+MDU1OTcvMjAvMS8wL0QyMzAwNTAxMDAxMDAwMDAwMDAwLzEvMi8yNDIvSzkwMDAwMDA0Ni9SMzAxMDAwMDAj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OTAwMDAwMDQ2PC9JdGVtSWQ+DQogICAgPERpc3BJdGVtSWQ+SzIxMDQwMDQwPC9EaXNwSXRlbUlkPg0KICAgIDxDb2xJZD5SMzAxMDAwMDAjPC9Db2xJZD4NCiAgICA8VGVtQXhpc1R5cD4xMDAwMDA8L1RlbUF4aXNUeXA+DQogICAgPE1lbnVObT7pgKPntZDntJTmkI3nm4roqIjnrpfmm7g8L01lbnVObT4NCiAgICA8SXRlbU5tPumWouS/guS8muekvuaVtOeQhuaQjTwvSXRlbU5tPg0KICAgIDxDb2xObT7lvZPmnJ/ph5HpoY08L0NvbE5tPg0KICAgIDxPcmlnaW5hbFZhbD4tMjcwLDAxOCwwMDA8L09yaWdpbmFsVmFsPg0KICAgIDxMYXN0TnVtVmFsPi0yNzA8L0xhc3ROdW1WYWw+DQogICAgPFJhd0xpbmtWYWw+LTI3MDwvUmF3TGlua1ZhbD4NCiAgICA8Vmlld1VuaXRUeXA+NzwvVmlld1VuaXRUeXA+DQogICAgPERlY2ltYWxQb2ludD4wPC9EZWNpbWFsUG9pbnQ+DQogICAgPFJvdW5kVHlwPjI8L1JvdW5kVHlwPg0KICAgIDxOdW1UZXh0VHlwPjE8L051bVRleHRUeXA+DQogICAgPENsYXNzVHlwPjM8L0NsYXNzVHlwPg0KICAgIDxEVG90YWxZTURITVM+MjAyMy8wNC8yNyAyMDowMTowM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85" Error="">PD94bWwgdmVyc2lvbj0iMS4wIiBlbmNvZGluZz0idXRmLTgiPz4NCjxMaW5rSW5mb0V4Y2VsIHhtbG5zOnhzaT0iaHR0cDovL3d3dy53My5vcmcvMjAwMS9YTUxTY2hlbWEtaW5zdGFuY2UiIHhtbG5zOnhzZD0iaHR0cDovL3d3dy53My5vcmcvMjAwMS9YTUxTY2hlbWEiPg0KICA8TGlua0luZm9Db3JlPg0KICAgIDxMaW5rSWQ+Mjg1PC9MaW5rSWQ+DQogICAgPEluZmxvd1ZhbD4yLDk1NjwvSW5mbG93VmFsPg0KICAgIDxEaXNwVmFsPjIsOTU2IDwvRGlzcFZhbD4NCiAgICA8TGFzdFVwZFRpbWU+MjAyMy8wNC8yOCAyMjoyOToyOTwvTGFzdFVwZFRpbWU+DQogICAgPFdvcmtzaGVldE5NPlBMIFFUUuOAkElGUlPjgJEgPC9Xb3Jrc2hlZXROTT4NCiAgICA8TGlua0NlbGxBZGRyZXNzQTE+QVMxODwvTGlua0NlbGxBZGRyZXNzQTE+DQogICAgPExpbmtDZWxsQWRkcmVzc1IxQzE+UjE4QzQ1PC9MaW5rQ2VsbEFkZHJlc3NSMUMxPg0KICAgIDxDZWxsQmFja2dyb3VuZENvbG9yPjE2Nzc3MjE1PC9DZWxsQmFja2dyb3VuZENvbG9yPg0KICAgIDxDZWxsQmFja2dyb3VuZENvbG9ySW5kZXg+LTQxNDI8L0NlbGxCYWNrZ3JvdW5kQ29sb3JJbmRleD4NCiAgPC9MaW5rSW5mb0NvcmU+DQogIDxMaW5rSW5mb1hzYT4NCiAgICA8QXVJZD4wNTU5Ny8yMC8xLzAvRDIzMDA1MDEwMDEwMDAwMDAwMDAvMS8yLzI0Mi9LOTAwMDAwMDQ4L1IzMDEwMDAwMC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DUwMTAwMTAwMDAwMDAwMDwvRHRLaW5kSWQ+DQogICAgPERvY1R5cD4xPC9Eb2NUeXA+DQogICAgPERvY1R5cE5tPuefreS/oe+8j+acieWgsTwvRG9jVHlwTm0+DQogICAgPFN1bUFjVHlwPjI8L1N1bUFjVHlwPg0KICAgIDxTaGVldFR5cD4yNDI8L1NoZWV0VHlwPg0KICAgIDxTaGVldE5tPumWi+ekuuaVsOWApOeiuuiqjSjplovnpLrljZjkvY0xKTwvU2hlZXRObT4NCiAgICA8SXRlbUlkPks5MDAwMDAwNDg8L0l0ZW1JZD4NCiAgICA8RGlzcEl0ZW1JZD5LMjEwNDA4MDA8L0Rpc3BJdGVtSWQ+DQogICAgPENvbElkPlIzMDEwMDAwMCM8L0NvbElkPg0KICAgIDxUZW1BeGlzVHlwPjEwMDAwMDwvVGVtQXhpc1R5cD4NCiAgICA8TWVudU5tPumAo+e1kOe0lOaQjeebiuioiOeul+abuDwvTWVudU5tPg0KICAgIDxJdGVtTm0+44Gd44Gu5LuW44Gu5Y+O55uKPC9JdGVtTm0+DQogICAgPENvbE5tPuW9k+acn+mHkemhjTwvQ29sTm0+DQogICAgPE9yaWdpbmFsVmFsPjIsOTU2LDY4NSwwMDA8L09yaWdpbmFsVmFsPg0KICAgIDxMYXN0TnVtVmFsPjIsOTU2PC9MYXN0TnVtVmFsPg0KICAgIDxSYXdMaW5rVmFsPjIsOTU2PC9SYXdMaW5rVmFsPg0KICAgIDxWaWV3VW5pdFR5cD43PC9WaWV3VW5pdFR5cD4NCiAgICA8RGVjaW1hbFBvaW50PjA8L0RlY2ltYWxQb2ludD4NCiAgICA8Um91bmRUeXA+MjwvUm91bmRUeXA+DQogICAgPE51bVRleHRUeXA+MTwvTnVtVGV4dFR5cD4NCiAgICA8Q2xhc3NUeXA+MzwvQ2xhc3NUeXA+DQogICAgPERUb3RhbFlNREhNUz4yMDIzLzA0LzI3IDIwOjAxOjA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86" Error="">PD94bWwgdmVyc2lvbj0iMS4wIiBlbmNvZGluZz0idXRmLTgiPz4NCjxMaW5rSW5mb0V4Y2VsIHhtbG5zOnhzaT0iaHR0cDovL3d3dy53My5vcmcvMjAwMS9YTUxTY2hlbWEtaW5zdGFuY2UiIHhtbG5zOnhzZD0iaHR0cDovL3d3dy53My5vcmcvMjAwMS9YTUxTY2hlbWEiPg0KICA8TGlua0luZm9Db3JlPg0KICAgIDxMaW5rSWQ+Mjg2PC9MaW5rSWQ+DQogICAgPEluZmxvd1ZhbD4tMyw0NjU8L0luZmxvd1ZhbD4NCiAgICA8RGlzcFZhbD4oMyw0NjUpPC9EaXNwVmFsPg0KICAgIDxMYXN0VXBkVGltZT4yMDIzLzA0LzI4IDIyOjI5OjI5PC9MYXN0VXBkVGltZT4NCiAgICA8V29ya3NoZWV0Tk0+UEwgUVRS44CQSUZSU+OAkSA8L1dvcmtzaGVldE5NPg0KICAgIDxMaW5rQ2VsbEFkZHJlc3NBMT5BUzE5PC9MaW5rQ2VsbEFkZHJlc3NBMT4NCiAgICA8TGlua0NlbGxBZGRyZXNzUjFDMT5SMTlDNDU8L0xpbmtDZWxsQWRkcmVzc1IxQzE+DQogICAgPENlbGxCYWNrZ3JvdW5kQ29sb3I+MTY3NzcyMTU8L0NlbGxCYWNrZ3JvdW5kQ29sb3I+DQogICAgPENlbGxCYWNrZ3JvdW5kQ29sb3JJbmRleD4tNDE0MjwvQ2VsbEJhY2tncm91bmRDb2xvckluZGV4Pg0KICA8L0xpbmtJbmZvQ29yZT4NCiAgPExpbmtJbmZvWHNhPg0KICAgIDxBdUlkPjA1NTk3LzIwLzEvMC9EMjMwMDUwMTAwMTAwMDAwMDAwMC8xLzIvMjQyL0s5MDAwMDAwNDkvUjMwMTAwMDAwIy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kwMDAwMDA0OTwvSXRlbUlkPg0KICAgIDxEaXNwSXRlbUlkPksyMTA0MDkwMDwvRGlzcEl0ZW1JZD4NCiAgICA8Q29sSWQ+UjMwMTAwMDAwIzwvQ29sSWQ+DQogICAgPFRlbUF4aXNUeXA+MTAwMDAwPC9UZW1BeGlzVHlwPg0KICAgIDxNZW51Tm0+6YCj57WQ57SU5pCN55uK6KiI566X5pu4PC9NZW51Tm0+DQogICAgPEl0ZW1ObT7jgZ3jga7ku5bjga7osrvnlKg8L0l0ZW1ObT4NCiAgICA8Q29sTm0+5b2T5pyf6YeR6aGNPC9Db2xObT4NCiAgICA8T3JpZ2luYWxWYWw+LTMsNDY1LDY1NCwwMDA8L09yaWdpbmFsVmFsPg0KICAgIDxMYXN0TnVtVmFsPi0zLDQ2NTwvTGFzdE51bVZhbD4NCiAgICA8UmF3TGlua1ZhbD4tMyw0NjU8L1Jhd0xpbmtWYWw+DQogICAgPFZpZXdVbml0VHlwPjc8L1ZpZXdVbml0VHlwPg0KICAgIDxEZWNpbWFsUG9pbnQ+MDwvRGVjaW1hbFBvaW50Pg0KICAgIDxSb3VuZFR5cD4yPC9Sb3VuZFR5cD4NCiAgICA8TnVtVGV4dFR5cD4xPC9OdW1UZXh0VHlwPg0KICAgIDxDbGFzc1R5cD4zPC9DbGFzc1R5cD4NCiAgICA8RFRvdGFsWU1ESE1TPjIwMjMvMDQvMjcgMjA6MDE6MD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88" Error="">PD94bWwgdmVyc2lvbj0iMS4wIiBlbmNvZGluZz0idXRmLTgiPz4NCjxMaW5rSW5mb0V4Y2VsIHhtbG5zOnhzaT0iaHR0cDovL3d3dy53My5vcmcvMjAwMS9YTUxTY2hlbWEtaW5zdGFuY2UiIHhtbG5zOnhzZD0iaHR0cDovL3d3dy53My5vcmcvMjAwMS9YTUxTY2hlbWEiPg0KICA8TGlua0luZm9Db3JlPg0KICAgIDxMaW5rSWQ+Mjg4PC9MaW5rSWQ+DQogICAgPEluZmxvd1ZhbD42LDgzODwvSW5mbG93VmFsPg0KICAgIDxEaXNwVmFsPjYsODM4IDwvRGlzcFZhbD4NCiAgICA8TGFzdFVwZFRpbWU+MjAyMy8wNC8yOCAyMjoyOToyOTwvTGFzdFVwZFRpbWU+DQogICAgPFdvcmtzaGVldE5NPlBMIFFUUuOAkElGUlPjgJEgPC9Xb3Jrc2hlZXROTT4NCiAgICA8TGlua0NlbGxBZGRyZXNzQTE+QVMyMTwvTGlua0NlbGxBZGRyZXNzQTE+DQogICAgPExpbmtDZWxsQWRkcmVzc1IxQzE+UjIxQzQ1PC9MaW5rQ2VsbEFkZHJlc3NSMUMxPg0KICAgIDxDZWxsQmFja2dyb3VuZENvbG9yPjE2Nzc3MjE1PC9DZWxsQmFja2dyb3VuZENvbG9yPg0KICAgIDxDZWxsQmFja2dyb3VuZENvbG9ySW5kZXg+LTQxNDI8L0NlbGxCYWNrZ3JvdW5kQ29sb3JJbmRleD4NCiAgPC9MaW5rSW5mb0NvcmU+DQogIDxMaW5rSW5mb1hzYT4NCiAgICA8QXVJZD4wNTU5Ny8yMC8xLzAvRDIzMDA1MDEwMDEwMDAwMDAwMDAvMS8yLzI0Mi9LOTAwMDAwMDU0L1IzMDEwMDAwMC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DUwMTAwMTAwMDAwMDAwMDwvRHRLaW5kSWQ+DQogICAgPERvY1R5cD4xPC9Eb2NUeXA+DQogICAgPERvY1R5cE5tPuefreS/oe+8j+acieWgsTwvRG9jVHlwTm0+DQogICAgPFN1bUFjVHlwPjI8L1N1bUFjVHlwPg0KICAgIDxTaGVldFR5cD4yNDI8L1NoZWV0VHlwPg0KICAgIDxTaGVldE5tPumWi+ekuuaVsOWApOeiuuiqjSjplovnpLrljZjkvY0xKTwvU2hlZXRObT4NCiAgICA8SXRlbUlkPks5MDAwMDAwNTQ8L0l0ZW1JZD4NCiAgICA8RGlzcEl0ZW1JZD5LMjEwNjAxWjA8L0Rpc3BJdGVtSWQ+DQogICAgPENvbElkPlIzMDEwMDAwMCM8L0NvbElkPg0KICAgIDxUZW1BeGlzVHlwPjEwMDAwMDwvVGVtQXhpc1R5cD4NCiAgICA8TWVudU5tPumAo+e1kOe0lOaQjeebiuioiOeul+abuDwvTWVudU5tPg0KICAgIDxJdGVtTm0+6YeR6J6N5Y+O55uK5ZCI6KiIPC9JdGVtTm0+DQogICAgPENvbE5tPuW9k+acn+mHkemhjTwvQ29sTm0+DQogICAgPE9yaWdpbmFsVmFsPjYsODM4LDk1MywwMDA8L09yaWdpbmFsVmFsPg0KICAgIDxMYXN0TnVtVmFsPjYsODM4PC9MYXN0TnVtVmFsPg0KICAgIDxSYXdMaW5rVmFsPjYsODM4PC9SYXdMaW5rVmFsPg0KICAgIDxWaWV3VW5pdFR5cD43PC9WaWV3VW5pdFR5cD4NCiAgICA8RGVjaW1hbFBvaW50PjA8L0RlY2ltYWxQb2ludD4NCiAgICA8Um91bmRUeXA+MjwvUm91bmRUeXA+DQogICAgPE51bVRleHRUeXA+MTwvTnVtVGV4dFR5cD4NCiAgICA8Q2xhc3NUeXA+MzwvQ2xhc3NUeXA+DQogICAgPERUb3RhbFlNREhNUz4yMDIzLzA0LzI3IDIwOjAxOjA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89" Error="">PD94bWwgdmVyc2lvbj0iMS4wIiBlbmNvZGluZz0idXRmLTgiPz4NCjxMaW5rSW5mb0V4Y2VsIHhtbG5zOnhzaT0iaHR0cDovL3d3dy53My5vcmcvMjAwMS9YTUxTY2hlbWEtaW5zdGFuY2UiIHhtbG5zOnhzZD0iaHR0cDovL3d3dy53My5vcmcvMjAwMS9YTUxTY2hlbWEiPg0KICA8TGlua0luZm9Db3JlPg0KICAgIDxMaW5rSWQ+Mjg5PC9MaW5rSWQ+DQogICAgPEluZmxvd1ZhbD4zLDU2MzwvSW5mbG93VmFsPg0KICAgIDxEaXNwVmFsPjMsNTYzIDwvRGlzcFZhbD4NCiAgICA8TGFzdFVwZFRpbWU+MjAyMy8wNC8yOCAyMjoyOToyOTwvTGFzdFVwZFRpbWU+DQogICAgPFdvcmtzaGVldE5NPlBMIFFUUuOAkElGUlPjgJEgPC9Xb3Jrc2hlZXROTT4NCiAgICA8TGlua0NlbGxBZGRyZXNzQTE+QVMyMjwvTGlua0NlbGxBZGRyZXNzQTE+DQogICAgPExpbmtDZWxsQWRkcmVzc1IxQzE+UjIyQzQ1PC9MaW5rQ2VsbEFkZHJlc3NSMUMxPg0KICAgIDxDZWxsQmFja2dyb3VuZENvbG9yPjE2Nzc3MjE1PC9DZWxsQmFja2dyb3VuZENvbG9yPg0KICAgIDxDZWxsQmFja2dyb3VuZENvbG9ySW5kZXg+LTQxNDI8L0NlbGxCYWNrZ3JvdW5kQ29sb3JJbmRleD4NCiAgPC9MaW5rSW5mb0NvcmU+DQogIDxMaW5rSW5mb1hzYT4NCiAgICA8QXVJZD4wNTU5Ny8yMC8xLzAvRDIzMDA1MDEwMDEwMDAwMDAwMDAvMS8yLzI0Mi9LOTAwMDAwMDUxL1IzMDEwMDAwMC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DUwMTAwMTAwMDAwMDAwMDwvRHRLaW5kSWQ+DQogICAgPERvY1R5cD4xPC9Eb2NUeXA+DQogICAgPERvY1R5cE5tPuefreS/oe+8j+acieWgsTwvRG9jVHlwTm0+DQogICAgPFN1bUFjVHlwPjI8L1N1bUFjVHlwPg0KICAgIDxTaGVldFR5cD4yNDI8L1NoZWV0VHlwPg0KICAgIDxTaGVldE5tPumWi+ekuuaVsOWApOeiuuiqjSjplovnpLrljZjkvY0xKTwvU2hlZXRObT4NCiAgICA8SXRlbUlkPks5MDAwMDAwNTE8L0l0ZW1JZD4NCiAgICA8RGlzcEl0ZW1JZD5LMjEwNjAxMTA8L0Rpc3BJdGVtSWQ+DQogICAgPENvbElkPlIzMDEwMDAwMCM8L0NvbElkPg0KICAgIDxUZW1BeGlzVHlwPjEwMDAwMDwvVGVtQXhpc1R5cD4NCiAgICA8TWVudU5tPumAo+e1kOe0lOaQjeebiuioiOeul+abuDwvTWVudU5tPg0KICAgIDxJdGVtTm0+5Y+X5Y+W5Yip5oGvPC9JdGVtTm0+DQogICAgPENvbE5tPuW9k+acn+mHkemhjTwvQ29sTm0+DQogICAgPE9yaWdpbmFsVmFsPjMsNTYzLDgyOSwwMDA8L09yaWdpbmFsVmFsPg0KICAgIDxMYXN0TnVtVmFsPjMsNTYzPC9MYXN0TnVtVmFsPg0KICAgIDxSYXdMaW5rVmFsPjMsNTYzPC9SYXdMaW5rVmFsPg0KICAgIDxWaWV3VW5pdFR5cD43PC9WaWV3VW5pdFR5cD4NCiAgICA8RGVjaW1hbFBvaW50PjA8L0RlY2ltYWxQb2ludD4NCiAgICA8Um91bmRUeXA+MjwvUm91bmRUeXA+DQogICAgPE51bVRleHRUeXA+MTwvTnVtVGV4dFR5cD4NCiAgICA8Q2xhc3NUeXA+MzwvQ2xhc3NUeXA+DQogICAgPERUb3RhbFlNREhNUz4yMDIzLzA0LzI3IDIwOjAxOjA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90" Error="">PD94bWwgdmVyc2lvbj0iMS4wIiBlbmNvZGluZz0idXRmLTgiPz4NCjxMaW5rSW5mb0V4Y2VsIHhtbG5zOnhzaT0iaHR0cDovL3d3dy53My5vcmcvMjAwMS9YTUxTY2hlbWEtaW5zdGFuY2UiIHhtbG5zOnhzZD0iaHR0cDovL3d3dy53My5vcmcvMjAwMS9YTUxTY2hlbWEiPg0KICA8TGlua0luZm9Db3JlPg0KICAgIDxMaW5rSWQ+MjkwPC9MaW5rSWQ+DQogICAgPEluZmxvd1ZhbD4zLDI3NTwvSW5mbG93VmFsPg0KICAgIDxEaXNwVmFsPjMsMjc1IDwvRGlzcFZhbD4NCiAgICA8TGFzdFVwZFRpbWU+MjAyMy8wNC8yOCAyMjoyOToyOTwvTGFzdFVwZFRpbWU+DQogICAgPFdvcmtzaGVldE5NPlBMIFFUUuOAkElGUlPjgJEgPC9Xb3Jrc2hlZXROTT4NCiAgICA8TGlua0NlbGxBZGRyZXNzQTE+QVMyMzwvTGlua0NlbGxBZGRyZXNzQTE+DQogICAgPExpbmtDZWxsQWRkcmVzc1IxQzE+UjIzQzQ1PC9MaW5rQ2VsbEFkZHJlc3NSMUMxPg0KICAgIDxDZWxsQmFja2dyb3VuZENvbG9yPjE2Nzc3MjE1PC9DZWxsQmFja2dyb3VuZENvbG9yPg0KICAgIDxDZWxsQmFja2dyb3VuZENvbG9ySW5kZXg+LTQxNDI8L0NlbGxCYWNrZ3JvdW5kQ29sb3JJbmRleD4NCiAgPC9MaW5rSW5mb0NvcmU+DQogIDxMaW5rSW5mb1hzYT4NCiAgICA8QXVJZD4wNTU5Ny8yMC8xLzAvRDIzMDA1MDEwMDEwMDAwMDAwMDAvMS8yLzI0Mi9LOTAwMDAwMDUyL1IzMDEwMDAwMC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DUwMTAwMTAwMDAwMDAwMDwvRHRLaW5kSWQ+DQogICAgPERvY1R5cD4xPC9Eb2NUeXA+DQogICAgPERvY1R5cE5tPuefreS/oe+8j+acieWgsTwvRG9jVHlwTm0+DQogICAgPFN1bUFjVHlwPjI8L1N1bUFjVHlwPg0KICAgIDxTaGVldFR5cD4yNDI8L1NoZWV0VHlwPg0KICAgIDxTaGVldE5tPumWi+ekuuaVsOWApOeiuuiqjSjplovnpLrljZjkvY0xKTwvU2hlZXRObT4NCiAgICA8SXRlbUlkPks5MDAwMDAwNTI8L0l0ZW1JZD4NCiAgICA8RGlzcEl0ZW1JZD5LMjEwNjAxMjA8L0Rpc3BJdGVtSWQ+DQogICAgPENvbElkPlIzMDEwMDAwMCM8L0NvbElkPg0KICAgIDxUZW1BeGlzVHlwPjEwMDAwMDwvVGVtQXhpc1R5cD4NCiAgICA8TWVudU5tPumAo+e1kOe0lOaQjeebiuioiOeul+abuDwvTWVudU5tPg0KICAgIDxJdGVtTm0+5Y+X5Y+W6YWN5b2T6YeRPC9JdGVtTm0+DQogICAgPENvbE5tPuW9k+acn+mHkemhjTwvQ29sTm0+DQogICAgPE9yaWdpbmFsVmFsPjMsMjc1LDEyNCwwMDA8L09yaWdpbmFsVmFsPg0KICAgIDxMYXN0TnVtVmFsPjMsMjc1PC9MYXN0TnVtVmFsPg0KICAgIDxSYXdMaW5rVmFsPjMsMjc1PC9SYXdMaW5rVmFsPg0KICAgIDxWaWV3VW5pdFR5cD43PC9WaWV3VW5pdFR5cD4NCiAgICA8RGVjaW1hbFBvaW50PjA8L0RlY2ltYWxQb2ludD4NCiAgICA8Um91bmRUeXA+MjwvUm91bmRUeXA+DQogICAgPE51bVRleHRUeXA+MTwvTnVtVGV4dFR5cD4NCiAgICA8Q2xhc3NUeXA+MzwvQ2xhc3NUeXA+DQogICAgPERUb3RhbFlNREhNUz4yMDIzLzA0LzI3IDIwOjAxOjA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91" Error="">PD94bWwgdmVyc2lvbj0iMS4wIiBlbmNvZGluZz0idXRmLTgiPz4NCjxMaW5rSW5mb0V4Y2VsIHhtbG5zOnhzaT0iaHR0cDovL3d3dy53My5vcmcvMjAwMS9YTUxTY2hlbWEtaW5zdGFuY2UiIHhtbG5zOnhzZD0iaHR0cDovL3d3dy53My5vcmcvMjAwMS9YTUxTY2hlbWEiPg0KICA8TGlua0luZm9Db3JlPg0KICAgIDxMaW5rSWQ+MjkxPC9MaW5rSWQ+DQogICAgPEluZmxvd1ZhbD4tNiwzMDg8L0luZmxvd1ZhbD4NCiAgICA8RGlzcFZhbD4oNiwzMDgpPC9EaXNwVmFsPg0KICAgIDxMYXN0VXBkVGltZT4yMDIzLzA0LzI4IDIyOjI5OjI5PC9MYXN0VXBkVGltZT4NCiAgICA8V29ya3NoZWV0Tk0+UEwgUVRS44CQSUZSU+OAkSA8L1dvcmtzaGVldE5NPg0KICAgIDxMaW5rQ2VsbEFkZHJlc3NBMT5BUzI1PC9MaW5rQ2VsbEFkZHJlc3NBMT4NCiAgICA8TGlua0NlbGxBZGRyZXNzUjFDMT5SMjVDNDU8L0xpbmtDZWxsQWRkcmVzc1IxQzE+DQogICAgPENlbGxCYWNrZ3JvdW5kQ29sb3I+MTY3NzcyMTU8L0NlbGxCYWNrZ3JvdW5kQ29sb3I+DQogICAgPENlbGxCYWNrZ3JvdW5kQ29sb3JJbmRleD4tNDE0MjwvQ2VsbEJhY2tncm91bmRDb2xvckluZGV4Pg0KICA8L0xpbmtJbmZvQ29yZT4NCiAgPExpbmtJbmZvWHNhPg0KICAgIDxBdUlkPjA1NTk3LzIwLzEvMC9EMjMwMDUwMTAwMTAwMDAwMDAwMC8xLzIvMjQyL0s5MDAwMDAwNTgvUjMwMTAwMDAwIy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kwMDAwMDA1ODwvSXRlbUlkPg0KICAgIDxEaXNwSXRlbUlkPksyMTA2MDJaMDwvRGlzcEl0ZW1JZD4NCiAgICA8Q29sSWQ+UjMwMTAwMDAwIzwvQ29sSWQ+DQogICAgPFRlbUF4aXNUeXA+MTAwMDAwPC9UZW1BeGlzVHlwPg0KICAgIDxNZW51Tm0+6YCj57WQ57SU5pCN55uK6KiI566X5pu4PC9NZW51Tm0+DQogICAgPEl0ZW1ObT7ph5Hono3osrvnlKjlkIjoqIg8L0l0ZW1ObT4NCiAgICA8Q29sTm0+5b2T5pyf6YeR6aGNPC9Db2xObT4NCiAgICA8T3JpZ2luYWxWYWw+LTYsMzA4LDg4MCwwMDA8L09yaWdpbmFsVmFsPg0KICAgIDxMYXN0TnVtVmFsPi02LDMwODwvTGFzdE51bVZhbD4NCiAgICA8UmF3TGlua1ZhbD4tNiwzMDg8L1Jhd0xpbmtWYWw+DQogICAgPFZpZXdVbml0VHlwPjc8L1ZpZXdVbml0VHlwPg0KICAgIDxEZWNpbWFsUG9pbnQ+MDwvRGVjaW1hbFBvaW50Pg0KICAgIDxSb3VuZFR5cD4yPC9Sb3VuZFR5cD4NCiAgICA8TnVtVGV4dFR5cD4xPC9OdW1UZXh0VHlwPg0KICAgIDxDbGFzc1R5cD4zPC9DbGFzc1R5cD4NCiAgICA8RFRvdGFsWU1ESE1TPjIwMjMvMDQvMjcgMjA6MDE6MD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92" Error="">PD94bWwgdmVyc2lvbj0iMS4wIiBlbmNvZGluZz0idXRmLTgiPz4NCjxMaW5rSW5mb0V4Y2VsIHhtbG5zOnhzaT0iaHR0cDovL3d3dy53My5vcmcvMjAwMS9YTUxTY2hlbWEtaW5zdGFuY2UiIHhtbG5zOnhzZD0iaHR0cDovL3d3dy53My5vcmcvMjAwMS9YTUxTY2hlbWEiPg0KICA8TGlua0luZm9Db3JlPg0KICAgIDxMaW5rSWQ+MjkyPC9MaW5rSWQ+DQogICAgPEluZmxvd1ZhbD4tNSw3MTg8L0luZmxvd1ZhbD4NCiAgICA8RGlzcFZhbD4oNSw3MTgpPC9EaXNwVmFsPg0KICAgIDxMYXN0VXBkVGltZT4yMDIzLzA0LzI4IDIyOjI5OjI5PC9MYXN0VXBkVGltZT4NCiAgICA8V29ya3NoZWV0Tk0+UEwgUVRS44CQSUZSU+OAkSA8L1dvcmtzaGVldE5NPg0KICAgIDxMaW5rQ2VsbEFkZHJlc3NBMT5BUzI2PC9MaW5rQ2VsbEFkZHJlc3NBMT4NCiAgICA8TGlua0NlbGxBZGRyZXNzUjFDMT5SMjZDNDU8L0xpbmtDZWxsQWRkcmVzc1IxQzE+DQogICAgPENlbGxCYWNrZ3JvdW5kQ29sb3I+MTY3NzcyMTU8L0NlbGxCYWNrZ3JvdW5kQ29sb3I+DQogICAgPENlbGxCYWNrZ3JvdW5kQ29sb3JJbmRleD4tNDE0MjwvQ2VsbEJhY2tncm91bmRDb2xvckluZGV4Pg0KICA8L0xpbmtJbmZvQ29yZT4NCiAgPExpbmtJbmZvWHNhPg0KICAgIDxBdUlkPjA1NTk3LzIwLzEvMC9EMjMwMDUwMTAwMTAwMDAwMDAwMC8xLzIvMjQyL0s5MDAwMDAwNTYvUjMwMTAwMDAwIy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kwMDAwMDA1NjwvSXRlbUlkPg0KICAgIDxEaXNwSXRlbUlkPksyMTA2MDIxMDwvRGlzcEl0ZW1JZD4NCiAgICA8Q29sSWQ+UjMwMTAwMDAwIzwvQ29sSWQ+DQogICAgPFRlbUF4aXNUeXA+MTAwMDAwPC9UZW1BeGlzVHlwPg0KICAgIDxNZW51Tm0+6YCj57WQ57SU5pCN55uK6KiI566X5pu4PC9NZW51Tm0+DQogICAgPEl0ZW1ObT7mlK/miZXliKnmga88L0l0ZW1ObT4NCiAgICA8Q29sTm0+5b2T5pyf6YeR6aGNPC9Db2xObT4NCiAgICA8T3JpZ2luYWxWYWw+LTUsNzE4LDQ3NiwwMDA8L09yaWdpbmFsVmFsPg0KICAgIDxMYXN0TnVtVmFsPi01LDcxODwvTGFzdE51bVZhbD4NCiAgICA8UmF3TGlua1ZhbD4tNSw3MTg8L1Jhd0xpbmtWYWw+DQogICAgPFZpZXdVbml0VHlwPjc8L1ZpZXdVbml0VHlwPg0KICAgIDxEZWNpbWFsUG9pbnQ+MDwvRGVjaW1hbFBvaW50Pg0KICAgIDxSb3VuZFR5cD4yPC9Sb3VuZFR5cD4NCiAgICA8TnVtVGV4dFR5cD4xPC9OdW1UZXh0VHlwPg0KICAgIDxDbGFzc1R5cD4zPC9DbGFzc1R5cD4NCiAgICA8RFRvdGFsWU1ESE1TPjIwMjMvMDQvMjcgMjA6MDE6MD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93" Error="">PD94bWwgdmVyc2lvbj0iMS4wIiBlbmNvZGluZz0idXRmLTgiPz4NCjxMaW5rSW5mb0V4Y2VsIHhtbG5zOnhzaT0iaHR0cDovL3d3dy53My5vcmcvMjAwMS9YTUxTY2hlbWEtaW5zdGFuY2UiIHhtbG5zOnhzZD0iaHR0cDovL3d3dy53My5vcmcvMjAwMS9YTUxTY2hlbWEiPg0KICA8TGlua0luZm9Db3JlPg0KICAgIDxMaW5rSWQ+MjkzPC9MaW5rSWQ+DQogICAgPEluZmxvd1ZhbD4tNTkwPC9JbmZsb3dWYWw+DQogICAgPERpc3BWYWw+KDU5MCk8L0Rpc3BWYWw+DQogICAgPExhc3RVcGRUaW1lPjIwMjMvMDQvMjggMjI6Mjk6Mjk8L0xhc3RVcGRUaW1lPg0KICAgIDxXb3Jrc2hlZXROTT5QTCBRVFLjgJBJRlJT44CRIDwvV29ya3NoZWV0Tk0+DQogICAgPExpbmtDZWxsQWRkcmVzc0ExPkFTMjc8L0xpbmtDZWxsQWRkcmVzc0ExPg0KICAgIDxMaW5rQ2VsbEFkZHJlc3NSMUMxPlIyN0M0NTwvTGlua0NlbGxBZGRyZXNzUjFDMT4NCiAgICA8Q2VsbEJhY2tncm91bmRDb2xvcj4xNjc3NzIxNTwvQ2VsbEJhY2tncm91bmRDb2xvcj4NCiAgICA8Q2VsbEJhY2tncm91bmRDb2xvckluZGV4Pi00MTQyPC9DZWxsQmFja2dyb3VuZENvbG9ySW5kZXg+DQogIDwvTGlua0luZm9Db3JlPg0KICA8TGlua0luZm9Yc2E+DQogICAgPEF1SWQ+MDU1OTcvMjAvMS8wL0QyMzAwNTAxMDAxMDAwMDAwMDAwLzEvMi8yNDIvSzkwMDAwMDA1Ny9SMzAxMDAwMDAj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OTAwMDAwMDU3PC9JdGVtSWQ+DQogICAgPERpc3BJdGVtSWQ+SzIxMDYwMjkwPC9EaXNwSXRlbUlkPg0KICAgIDxDb2xJZD5SMzAxMDAwMDAjPC9Db2xJZD4NCiAgICA8VGVtQXhpc1R5cD4xMDAwMDA8L1RlbUF4aXNUeXA+DQogICAgPE1lbnVObT7pgKPntZDntJTmkI3nm4roqIjnrpfmm7g8L01lbnVObT4NCiAgICA8SXRlbU5tPuOBneOBruS7luOBrumHkeiejeiyu+eUqDwvSXRlbU5tPg0KICAgIDxDb2xObT7lvZPmnJ/ph5HpoY08L0NvbE5tPg0KICAgIDxPcmlnaW5hbFZhbD4tNTkwLDQwNCwwMDA8L09yaWdpbmFsVmFsPg0KICAgIDxMYXN0TnVtVmFsPi01OTA8L0xhc3ROdW1WYWw+DQogICAgPFJhd0xpbmtWYWw+LTU5MDwvUmF3TGlua1ZhbD4NCiAgICA8Vmlld1VuaXRUeXA+NzwvVmlld1VuaXRUeXA+DQogICAgPERlY2ltYWxQb2ludD4wPC9EZWNpbWFsUG9pbnQ+DQogICAgPFJvdW5kVHlwPjI8L1JvdW5kVHlwPg0KICAgIDxOdW1UZXh0VHlwPjE8L051bVRleHRUeXA+DQogICAgPENsYXNzVHlwPjM8L0NsYXNzVHlwPg0KICAgIDxEVG90YWxZTURITVM+MjAyMy8wNC8yNyAyMDowMTowM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94" Error="">PD94bWwgdmVyc2lvbj0iMS4wIiBlbmNvZGluZz0idXRmLTgiPz4NCjxMaW5rSW5mb0V4Y2VsIHhtbG5zOnhzaT0iaHR0cDovL3d3dy53My5vcmcvMjAwMS9YTUxTY2hlbWEtaW5zdGFuY2UiIHhtbG5zOnhzZD0iaHR0cDovL3d3dy53My5vcmcvMjAwMS9YTUxTY2hlbWEiPg0KICA8TGlua0luZm9Db3JlPg0KICAgIDxMaW5rSWQ+Mjk0PC9MaW5rSWQ+DQogICAgPEluZmxvd1ZhbD4tOSw4MTQ8L0luZmxvd1ZhbD4NCiAgICA8RGlzcFZhbD4oOSw4MTQpPC9EaXNwVmFsPg0KICAgIDxMYXN0VXBkVGltZT4yMDIzLzA0LzI4IDIyOjI5OjI5PC9MYXN0VXBkVGltZT4NCiAgICA8V29ya3NoZWV0Tk0+UEwgUVRS44CQSUZSU+OAkSA8L1dvcmtzaGVldE5NPg0KICAgIDxMaW5rQ2VsbEFkZHJlc3NBMT5BUzI4PC9MaW5rQ2VsbEFkZHJlc3NBMT4NCiAgICA8TGlua0NlbGxBZGRyZXNzUjFDMT5SMjhDNDU8L0xpbmtDZWxsQWRkcmVzc1IxQzE+DQogICAgPENlbGxCYWNrZ3JvdW5kQ29sb3I+MTY3NzcyMTU8L0NlbGxCYWNrZ3JvdW5kQ29sb3I+DQogICAgPENlbGxCYWNrZ3JvdW5kQ29sb3JJbmRleD4tNDE0MjwvQ2VsbEJhY2tncm91bmRDb2xvckluZGV4Pg0KICA8L0xpbmtJbmZvQ29yZT4NCiAgPExpbmtJbmZvWHNhPg0KICAgIDxBdUlkPjA1NTk3LzIwLzEvMC9EMjMwMDUwMTAwMTAwMDAwMDAwMC8xLzIvMjQyL0s5MDAwMDAwNTkvUjMwMTAwMDAwIy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kwMDAwMDA1OTwvSXRlbUlkPg0KICAgIDxEaXNwSXRlbUlkPksyMTA2MDMwMDwvRGlzcEl0ZW1JZD4NCiAgICA8Q29sSWQ+UjMwMTAwMDAwIzwvQ29sSWQ+DQogICAgPFRlbUF4aXNUeXA+MTAwMDAwPC9UZW1BeGlzVHlwPg0KICAgIDxNZW51Tm0+6YCj57WQ57SU5pCN55uK6KiI566X5pu4PC9NZW51Tm0+DQogICAgPEl0ZW1ObT7mjIHliIbms5XjgavjgojjgovmipXos4fmkI3nm4o8L0l0ZW1ObT4NCiAgICA8Q29sTm0+5b2T5pyf6YeR6aGNPC9Db2xObT4NCiAgICA8T3JpZ2luYWxWYWw+LTksODE0LDgxNSwwMDA8L09yaWdpbmFsVmFsPg0KICAgIDxMYXN0TnVtVmFsPi05LDgxNDwvTGFzdE51bVZhbD4NCiAgICA8UmF3TGlua1ZhbD4tOSw4MTQ8L1Jhd0xpbmtWYWw+DQogICAgPFZpZXdVbml0VHlwPjc8L1ZpZXdVbml0VHlwPg0KICAgIDxEZWNpbWFsUG9pbnQ+MDwvRGVjaW1hbFBvaW50Pg0KICAgIDxSb3VuZFR5cD4yPC9Sb3VuZFR5cD4NCiAgICA8TnVtVGV4dFR5cD4xPC9OdW1UZXh0VHlwPg0KICAgIDxDbGFzc1R5cD4zPC9DbGFzc1R5cD4NCiAgICA8RFRvdGFsWU1ESE1TPjIwMjMvMDQvMjcgMjA6MDE6MD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95" Error="">PD94bWwgdmVyc2lvbj0iMS4wIiBlbmNvZGluZz0idXRmLTgiPz4NCjxMaW5rSW5mb0V4Y2VsIHhtbG5zOnhzaT0iaHR0cDovL3d3dy53My5vcmcvMjAwMS9YTUxTY2hlbWEtaW5zdGFuY2UiIHhtbG5zOnhzZD0iaHR0cDovL3d3dy53My5vcmcvMjAwMS9YTUxTY2hlbWEiPg0KICA8TGlua0luZm9Db3JlPg0KICAgIDxMaW5rSWQ+Mjk1PC9MaW5rSWQ+DQogICAgPEluZmxvd1ZhbD45LDY0MDwvSW5mbG93VmFsPg0KICAgIDxEaXNwVmFsPjksNjQwIDwvRGlzcFZhbD4NCiAgICA8TGFzdFVwZFRpbWU+MjAyMy8wNC8yOCAyMjoyOToyOTwvTGFzdFVwZFRpbWU+DQogICAgPFdvcmtzaGVldE5NPlBMIFFUUuOAkElGUlPjgJEgPC9Xb3Jrc2hlZXROTT4NCiAgICA8TGlua0NlbGxBZGRyZXNzQTE+QVMyOTwvTGlua0NlbGxBZGRyZXNzQTE+DQogICAgPExpbmtDZWxsQWRkcmVzc1IxQzE+UjI5QzQ1PC9MaW5rQ2VsbEFkZHJlc3NSMUMxPg0KICAgIDxDZWxsQmFja2dyb3VuZENvbG9yPjE2Nzc3MjE1PC9DZWxsQmFja2dyb3VuZENvbG9yPg0KICAgIDxDZWxsQmFja2dyb3VuZENvbG9ySW5kZXg+LTQxNDI8L0NlbGxCYWNrZ3JvdW5kQ29sb3JJbmRleD4NCiAgPC9MaW5rSW5mb0NvcmU+DQogIDxMaW5rSW5mb1hzYT4NCiAgICA8QXVJZD4wNTU5Ny8yMC8xLzAvRDIzMDA1MDEwMDEwMDAwMDAwMDAvMS8yLzI0Mi9LMjEwNzAwMDAjL1IzMDEwMDAwMC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DUwMTAwMTAwMDAwMDAwMDwvRHRLaW5kSWQ+DQogICAgPERvY1R5cD4xPC9Eb2NUeXA+DQogICAgPERvY1R5cE5tPuefreS/oe+8j+acieWgsTwvRG9jVHlwTm0+DQogICAgPFN1bUFjVHlwPjI8L1N1bUFjVHlwPg0KICAgIDxTaGVldFR5cD4yNDI8L1NoZWV0VHlwPg0KICAgIDxTaGVldE5tPumWi+ekuuaVsOWApOeiuuiqjSjplovnpLrljZjkvY0xKTwvU2hlZXRObT4NCiAgICA8SXRlbUlkPksyMTA3MDAwMCM8L0l0ZW1JZD4NCiAgICA8RGlzcEl0ZW1JZD5LMjEwNzAwMDAwPC9EaXNwSXRlbUlkPg0KICAgIDxDb2xJZD5SMzAxMDAwMDAjPC9Db2xJZD4NCiAgICA8VGVtQXhpc1R5cD4xMDAwMDA8L1RlbUF4aXNUeXA+DQogICAgPE1lbnVObT7pgKPntZDntJTmkI3nm4roqIjnrpfmm7g8L01lbnVObT4NCiAgICA8SXRlbU5tPueojuW8leWJjeWIqeebijwvSXRlbU5tPg0KICAgIDxDb2xObT7lvZPmnJ/ph5HpoY08L0NvbE5tPg0KICAgIDxPcmlnaW5hbFZhbD45LDY0MCwyOTksMDAwPC9PcmlnaW5hbFZhbD4NCiAgICA8TGFzdE51bVZhbD45LDY0MDwvTGFzdE51bVZhbD4NCiAgICA8UmF3TGlua1ZhbD45LDY0MDwvUmF3TGlua1ZhbD4NCiAgICA8Vmlld1VuaXRUeXA+NzwvVmlld1VuaXRUeXA+DQogICAgPERlY2ltYWxQb2ludD4wPC9EZWNpbWFsUG9pbnQ+DQogICAgPFJvdW5kVHlwPjI8L1JvdW5kVHlwPg0KICAgIDxOdW1UZXh0VHlwPjE8L051bVRleHRUeXA+DQogICAgPENsYXNzVHlwPjM8L0NsYXNzVHlwPg0KICAgIDxEVG90YWxZTURITVM+MjAyMy8wNC8yNyAyMDowMTowM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96" Error="">PD94bWwgdmVyc2lvbj0iMS4wIiBlbmNvZGluZz0idXRmLTgiPz4NCjxMaW5rSW5mb0V4Y2VsIHhtbG5zOnhzaT0iaHR0cDovL3d3dy53My5vcmcvMjAwMS9YTUxTY2hlbWEtaW5zdGFuY2UiIHhtbG5zOnhzZD0iaHR0cDovL3d3dy53My5vcmcvMjAwMS9YTUxTY2hlbWEiPg0KICA8TGlua0luZm9Db3JlPg0KICAgIDxMaW5rSWQ+Mjk2PC9MaW5rSWQ+DQogICAgPEluZmxvd1ZhbD4tNiw1Nzg8L0luZmxvd1ZhbD4NCiAgICA8RGlzcFZhbD4oNiw1NzgpPC9EaXNwVmFsPg0KICAgIDxMYXN0VXBkVGltZT4yMDIzLzA0LzI4IDIyOjI5OjI5PC9MYXN0VXBkVGltZT4NCiAgICA8V29ya3NoZWV0Tk0+UEwgUVRS44CQSUZSU+OAkSA8L1dvcmtzaGVldE5NPg0KICAgIDxMaW5rQ2VsbEFkZHJlc3NBMT5BUzMwPC9MaW5rQ2VsbEFkZHJlc3NBMT4NCiAgICA8TGlua0NlbGxBZGRyZXNzUjFDMT5SMzBDNDU8L0xpbmtDZWxsQWRkcmVzc1IxQzE+DQogICAgPENlbGxCYWNrZ3JvdW5kQ29sb3I+MTY3NzcyMTU8L0NlbGxCYWNrZ3JvdW5kQ29sb3I+DQogICAgPENlbGxCYWNrZ3JvdW5kQ29sb3JJbmRleD4tNDE0MjwvQ2VsbEJhY2tncm91bmRDb2xvckluZGV4Pg0KICA8L0xpbmtJbmZvQ29yZT4NCiAgPExpbmtJbmZvWHNhPg0KICAgIDxBdUlkPjA1NTk3LzIwLzEvMC9EMjMwMDUwMTAwMTAwMDAwMDAwMC8xLzIvMjQyL0syMTA4MFowMCMvUjMwMTAwMDAwIy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IxMDgwWjAwIzwvSXRlbUlkPg0KICAgIDxEaXNwSXRlbUlkPksyMTA4MFowMDA8L0Rpc3BJdGVtSWQ+DQogICAgPENvbElkPlIzMDEwMDAwMCM8L0NvbElkPg0KICAgIDxUZW1BeGlzVHlwPjEwMDAwMDwvVGVtQXhpc1R5cD4NCiAgICA8TWVudU5tPumAo+e1kOe0lOaQjeebiuioiOeul+abuDwvTWVudU5tPg0KICAgIDxJdGVtTm0+5rOV5Lq65omA5b6X56iO6LK755SoPC9JdGVtTm0+DQogICAgPENvbE5tPuW9k+acn+mHkemhjTwvQ29sTm0+DQogICAgPE9yaWdpbmFsVmFsPi02LDU3OCw2MDgsMDAwPC9PcmlnaW5hbFZhbD4NCiAgICA8TGFzdE51bVZhbD4tNiw1Nzg8L0xhc3ROdW1WYWw+DQogICAgPFJhd0xpbmtWYWw+LTYsNTc4PC9SYXdMaW5rVmFsPg0KICAgIDxWaWV3VW5pdFR5cD43PC9WaWV3VW5pdFR5cD4NCiAgICA8RGVjaW1hbFBvaW50PjA8L0RlY2ltYWxQb2ludD4NCiAgICA8Um91bmRUeXA+MjwvUm91bmRUeXA+DQogICAgPE51bVRleHRUeXA+MTwvTnVtVGV4dFR5cD4NCiAgICA8Q2xhc3NUeXA+MzwvQ2xhc3NUeXA+DQogICAgPERUb3RhbFlNREhNUz4yMDIzLzA0LzI3IDIwOjAxOjA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97" Error="">PD94bWwgdmVyc2lvbj0iMS4wIiBlbmNvZGluZz0idXRmLTgiPz4NCjxMaW5rSW5mb0V4Y2VsIHhtbG5zOnhzaT0iaHR0cDovL3d3dy53My5vcmcvMjAwMS9YTUxTY2hlbWEtaW5zdGFuY2UiIHhtbG5zOnhzZD0iaHR0cDovL3d3dy53My5vcmcvMjAwMS9YTUxTY2hlbWEiPg0KICA8TGlua0luZm9Db3JlPg0KICAgIDxMaW5rSWQ+Mjk3PC9MaW5rSWQ+DQogICAgPEluZmxvd1ZhbD4zLDA2MTwvSW5mbG93VmFsPg0KICAgIDxEaXNwVmFsPjMsMDYxIDwvRGlzcFZhbD4NCiAgICA8TGFzdFVwZFRpbWU+MjAyMy8wNC8yOCAyMjoyOToyOTwvTGFzdFVwZFRpbWU+DQogICAgPFdvcmtzaGVldE5NPlBMIFFUUuOAkElGUlPjgJEgPC9Xb3Jrc2hlZXROTT4NCiAgICA8TGlua0NlbGxBZGRyZXNzQTE+QVMzMTwvTGlua0NlbGxBZGRyZXNzQTE+DQogICAgPExpbmtDZWxsQWRkcmVzc1IxQzE+UjMxQzQ1PC9MaW5rQ2VsbEFkZHJlc3NSMUMxPg0KICAgIDxDZWxsQmFja2dyb3VuZENvbG9yPjE2Nzc3MjE1PC9DZWxsQmFja2dyb3VuZENvbG9yPg0KICAgIDxDZWxsQmFja2dyb3VuZENvbG9ySW5kZXg+LTQxNDI8L0NlbGxCYWNrZ3JvdW5kQ29sb3JJbmRleD4NCiAgPC9MaW5rSW5mb0NvcmU+DQogIDxMaW5rSW5mb1hzYT4NCiAgICA8QXVJZD4wNTU5Ny8yMC8xLzAvRDIzMDA1MDEwMDEwMDAwMDAwMDAvMS8yLzI0Mi9LMjMwMDAwMDAjL1IzMDEwMDAwMC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DUwMTAwMTAwMDAwMDAwMDwvRHRLaW5kSWQ+DQogICAgPERvY1R5cD4xPC9Eb2NUeXA+DQogICAgPERvY1R5cE5tPuefreS/oe+8j+acieWgsTwvRG9jVHlwTm0+DQogICAgPFN1bUFjVHlwPjI8L1N1bUFjVHlwPg0KICAgIDxTaGVldFR5cD4yNDI8L1NoZWV0VHlwPg0KICAgIDxTaGVldE5tPumWi+ekuuaVsOWApOeiuuiqjSjplovnpLrljZjkvY0xKTwvU2hlZXRObT4NCiAgICA8SXRlbUlkPksyMzAwMDAwMCM8L0l0ZW1JZD4NCiAgICA8RGlzcEl0ZW1JZD5LMjMwMDAwMDAwPC9EaXNwSXRlbUlkPg0KICAgIDxDb2xJZD5SMzAxMDAwMDAjPC9Db2xJZD4NCiAgICA8VGVtQXhpc1R5cD4xMDAwMDA8L1RlbUF4aXNUeXA+DQogICAgPE1lbnVObT7pgKPntZDntJTmkI3nm4roqIjnrpfmm7g8L01lbnVObT4NCiAgICA8SXRlbU5tPuW9k+acn+e0lOWIqeebijwvSXRlbU5tPg0KICAgIDxDb2xObT7lvZPmnJ/ph5HpoY08L0NvbE5tPg0KICAgIDxPcmlnaW5hbFZhbD4zLDA2MSw2OTEsMDAwPC9PcmlnaW5hbFZhbD4NCiAgICA8TGFzdE51bVZhbD4zLDA2MTwvTGFzdE51bVZhbD4NCiAgICA8UmF3TGlua1ZhbD4zLDA2MTwvUmF3TGlua1ZhbD4NCiAgICA8Vmlld1VuaXRUeXA+NzwvVmlld1VuaXRUeXA+DQogICAgPERlY2ltYWxQb2ludD4wPC9EZWNpbWFsUG9pbnQ+DQogICAgPFJvdW5kVHlwPjI8L1JvdW5kVHlwPg0KICAgIDxOdW1UZXh0VHlwPjE8L051bVRleHRUeXA+DQogICAgPENsYXNzVHlwPjM8L0NsYXNzVHlwPg0KICAgIDxEVG90YWxZTURITVM+MjAyMy8wNC8yNyAyMDowMTowM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98" Error="">PD94bWwgdmVyc2lvbj0iMS4wIiBlbmNvZGluZz0idXRmLTgiPz4NCjxMaW5rSW5mb0V4Y2VsIHhtbG5zOnhzaT0iaHR0cDovL3d3dy53My5vcmcvMjAwMS9YTUxTY2hlbWEtaW5zdGFuY2UiIHhtbG5zOnhzZD0iaHR0cDovL3d3dy53My5vcmcvMjAwMS9YTUxTY2hlbWEiPg0KICA8TGlua0luZm9Db3JlPg0KICAgIDxMaW5rSWQ+Mjk4PC9MaW5rSWQ+DQogICAgPEluZmxvd1ZhbD4yLDUxNTwvSW5mbG93VmFsPg0KICAgIDxEaXNwVmFsPjIsNTE1PC9EaXNwVmFsPg0KICAgIDxMYXN0VXBkVGltZT4yMDIzLzA0LzI4IDIyOjI5OjI5PC9MYXN0VXBkVGltZT4NCiAgICA8V29ya3NoZWV0Tk0+UEwgUVRS44CQSUZSU+OAkSA8L1dvcmtzaGVldE5NPg0KICAgIDxMaW5rQ2VsbEFkZHJlc3NBMT5BUzMzPC9MaW5rQ2VsbEFkZHJlc3NBMT4NCiAgICA8TGlua0NlbGxBZGRyZXNzUjFDMT5SMzNDNDU8L0xpbmtDZWxsQWRkcmVzc1IxQzE+DQogICAgPENlbGxCYWNrZ3JvdW5kQ29sb3I+MTY3NzcyMTU8L0NlbGxCYWNrZ3JvdW5kQ29sb3I+DQogICAgPENlbGxCYWNrZ3JvdW5kQ29sb3JJbmRleD4tNDE0MjwvQ2VsbEJhY2tncm91bmRDb2xvckluZGV4Pg0KICA8L0xpbmtJbmZvQ29yZT4NCiAgPExpbmtJbmZvWHNhPg0KICAgIDxBdUlkPjA1NTk3LzIwLzEvMC9EMjMwMDUwMTAwMTAwMDAwMDAwMC8xLzIvMjQyL0syNDAxMDAwMCMvUjMwMTAwMDAwIy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I0MDEwMDAwIzwvSXRlbUlkPg0KICAgIDxEaXNwSXRlbUlkPksyNDAxMDAwMDA8L0Rpc3BJdGVtSWQ+DQogICAgPENvbElkPlIzMDEwMDAwMCM8L0NvbElkPg0KICAgIDxUZW1BeGlzVHlwPjEwMDAwMDwvVGVtQXhpc1R5cD4NCiAgICA8TWVudU5tPumAo+e1kOe0lOaQjeebiuioiOeul+abuDwvTWVudU5tPg0KICAgIDxJdGVtTm0+6Kaq5Lya56S+44Gu5omA5pyJ6ICFPC9JdGVtTm0+DQogICAgPENvbE5tPuW9k+acn+mHkemhjTwvQ29sTm0+DQogICAgPE9yaWdpbmFsVmFsPjIsNTE1LDc1NSwwMDA8L09yaWdpbmFsVmFsPg0KICAgIDxMYXN0TnVtVmFsPjIsNTE1PC9MYXN0TnVtVmFsPg0KICAgIDxSYXdMaW5rVmFsPjIsNTE1PC9SYXdMaW5rVmFsPg0KICAgIDxWaWV3VW5pdFR5cD43PC9WaWV3VW5pdFR5cD4NCiAgICA8RGVjaW1hbFBvaW50PjA8L0RlY2ltYWxQb2ludD4NCiAgICA8Um91bmRUeXA+MjwvUm91bmRUeXA+DQogICAgPE51bVRleHRUeXA+MTwvTnVtVGV4dFR5cD4NCiAgICA8Q2xhc3NUeXA+MzwvQ2xhc3NUeXA+DQogICAgPERUb3RhbFlNREhNUz4yMDIzLzA0LzI3IDIwOjAxOjA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99" Error="">PD94bWwgdmVyc2lvbj0iMS4wIiBlbmNvZGluZz0idXRmLTgiPz4NCjxMaW5rSW5mb0V4Y2VsIHhtbG5zOnhzaT0iaHR0cDovL3d3dy53My5vcmcvMjAwMS9YTUxTY2hlbWEtaW5zdGFuY2UiIHhtbG5zOnhzZD0iaHR0cDovL3d3dy53My5vcmcvMjAwMS9YTUxTY2hlbWEiPg0KICA8TGlua0luZm9Db3JlPg0KICAgIDxMaW5rSWQ+Mjk5PC9MaW5rSWQ+DQogICAgPEluZmxvd1ZhbD40ODg8L0luZmxvd1ZhbD4NCiAgICA8RGlzcFZhbD40ODg8L0Rpc3BWYWw+DQogICAgPExhc3RVcGRUaW1lPjIwMjMvMDQvMjggMjI6Mjk6Mjk8L0xhc3RVcGRUaW1lPg0KICAgIDxXb3Jrc2hlZXROTT5QTCBRVFLjgJBJRlJT44CRIDwvV29ya3NoZWV0Tk0+DQogICAgPExpbmtDZWxsQWRkcmVzc0ExPkFTMzQ8L0xpbmtDZWxsQWRkcmVzc0ExPg0KICAgIDxMaW5rQ2VsbEFkZHJlc3NSMUMxPlIzNEM0NTwvTGlua0NlbGxBZGRyZXNzUjFDMT4NCiAgICA8Q2VsbEJhY2tncm91bmRDb2xvcj4xNjc3NzIxNTwvQ2VsbEJhY2tncm91bmRDb2xvcj4NCiAgICA8Q2VsbEJhY2tncm91bmRDb2xvckluZGV4Pi00MTQyPC9DZWxsQmFja2dyb3VuZENvbG9ySW5kZXg+DQogIDwvTGlua0luZm9Db3JlPg0KICA8TGlua0luZm9Yc2E+DQogICAgPEF1SWQ+MDU1OTcvMjAvMS8wL0QyMzAwNTAxMDAxMDAwMDAwMDAwLzEvMi8yNDIvSzI0MDIwMDAwIy9SMzAxMDAwMDAj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MjQwMjAwMDAjPC9JdGVtSWQ+DQogICAgPERpc3BJdGVtSWQ+SzI0MDIwMDAwMDwvRGlzcEl0ZW1JZD4NCiAgICA8Q29sSWQ+UjMwMTAwMDAwIzwvQ29sSWQ+DQogICAgPFRlbUF4aXNUeXA+MTAwMDAwPC9UZW1BeGlzVHlwPg0KICAgIDxNZW51Tm0+6YCj57WQ57SU5pCN55uK6KiI566X5pu4PC9NZW51Tm0+DQogICAgPEl0ZW1ObT7pnZ7mlK/phY3mjIHliIY8L0l0ZW1ObT4NCiAgICA8Q29sTm0+5b2T5pyf6YeR6aGNPC9Db2xObT4NCiAgICA8T3JpZ2luYWxWYWw+NDg4LDc2NSwwMDA8L09yaWdpbmFsVmFsPg0KICAgIDxMYXN0TnVtVmFsPjQ4ODwvTGFzdE51bVZhbD4NCiAgICA8UmF3TGlua1ZhbD40ODg8L1Jhd0xpbmtWYWw+DQogICAgPFZpZXdVbml0VHlwPjc8L1ZpZXdVbml0VHlwPg0KICAgIDxEZWNpbWFsUG9pbnQ+MDwvRGVjaW1hbFBvaW50Pg0KICAgIDxSb3VuZFR5cD4yPC9Sb3VuZFR5cD4NCiAgICA8TnVtVGV4dFR5cD4xPC9OdW1UZXh0VHlwPg0KICAgIDxDbGFzc1R5cD4zPC9DbGFzc1R5cD4NCiAgICA8RFRvdGFsWU1ESE1TPjIwMjMvMDQvMjcgMjA6MDE6MD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417" Error="">PD94bWwgdmVyc2lvbj0iMS4wIiBlbmNvZGluZz0idXRmLTgiPz4NCjxMaW5rSW5mb0V4Y2VsIHhtbG5zOnhzaT0iaHR0cDovL3d3dy53My5vcmcvMjAwMS9YTUxTY2hlbWEtaW5zdGFuY2UiIHhtbG5zOnhzZD0iaHR0cDovL3d3dy53My5vcmcvMjAwMS9YTUxTY2hlbWEiPg0KICA8TGlua0luZm9Db3JlPg0KICAgIDxMaW5rSWQ+NDE3PC9MaW5rSWQ+DQogICAgPEluZmxvd1ZhbD41NS40PC9JbmZsb3dWYWw+DQogICAgPERpc3BWYWw+NTUuNCA8L0Rpc3BWYWw+DQogICAgPExhc3RVcGRUaW1lPjIwMjQvMDQvMzAgMTI6MTM6MzU8L0xhc3RVcGRUaW1lPg0KICAgIDxXb3Jrc2hlZXROTT5TRUdNRU5U44CQSUZSU+OAkSA8L1dvcmtzaGVldE5NPg0KICAgIDxMaW5rQ2VsbEFkZHJlc3NBMT5PNjwvTGlua0NlbGxBZGRyZXNzQTE+DQogICAgPExpbmtDZWxsQWRkcmVzc1IxQzE+UjZDMTU8L0xpbmtDZWxsQWRkcmVzc1IxQzE+DQogICAgPENlbGxCYWNrZ3JvdW5kQ29sb3I+MTY3NzcyMTU8L0NlbGxCYWNrZ3JvdW5kQ29sb3I+DQogICAgPENlbGxCYWNrZ3JvdW5kQ29sb3JJbmRleD4tNDE0MjwvQ2VsbEJhY2tncm91bmRDb2xvckluZGV4Pg0KICA8L0xpbmtJbmZvQ29yZT4NCiAgPExpbmtJbmZvWHNhPg0KICAgIDxBdUlkPjA1NTk3LzIwLzEvMC9EMjMwMjAwMDUwMDUwMDAwMDAwMC8xLzEvMjQyL0s5MDAwMDA0NTEvVTMwMTAwMTAwMi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kwMDAwMDQ1MTwvSXRlbUlkPg0KICAgIDxEaXNwSXRlbUlkPksxMTAwMDAwMDwvRGlzcEl0ZW1JZD4NCiAgICA8Q29sSWQ+VTMwMTAwMTAwMjwvQ29sSWQ+DQogICAgPFRlbUF4aXNUeXA+MTAwMDAwPC9UZW1BeGlzVHlwPg0KICAgIDxNZW51Tm0+44K744Kw44Oh44Oz44OI5oOF5aCxPC9NZW51Tm0+DQogICAgPEl0ZW1ObT7lo7LkuIrnt4/liKnnm4o8L0l0ZW1ObT4NCiAgICA8Q29sTm0+5b2T5pyf6Ieq5YuV6LuKPC9Db2xObT4NCiAgICA8T3JpZ2luYWxWYWw+NTUsNDMwLDExNCwwMDA8L09yaWdpbmFsVmFsPg0KICAgIDxMYXN0TnVtVmFsPjU1LDQzMDwvTGFzdE51bVZhbD4NCiAgICA8UmF3TGlua1ZhbD41NSw0MzA8L1Jhd0xpbmtWYWw+DQogICAgPFZpZXdVbml0VHlwPjc8L1ZpZXdVbml0VHlwPg0KICAgIDxEZWNpbWFsUG9pbnQ+MDwvRGVjaW1hbFBvaW50Pg0KICAgIDxSb3VuZFR5cD4yPC9Sb3VuZFR5cD4NCiAgICA8TnVtVGV4dFR5cD4xPC9OdW1UZXh0VHlwPg0KICAgIDxDbGFzc1R5cD4zPC9DbGFzc1R5cD4NCiAgICA8RFRvdGFsWU1ESE1TPjIwMjQvMDQvMjMgMTg6NTU6MjM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NTwvTWludXNaZXJvQ29udmVyc2lvblR5cD4NCiAgICA8TWludXNaZXJvQ29udmVyc2lvblR4dCAvPg0KICA8L0xpbmtJbmZvQ2hhbmdlU2V0dGluZz4NCjwvTGlua0luZm9FeGNlbD4=</LinkInfo>
    <LinkInfo LinkId="420" Error="">PD94bWwgdmVyc2lvbj0iMS4wIiBlbmNvZGluZz0idXRmLTgiPz4NCjxMaW5rSW5mb0V4Y2VsIHhtbG5zOnhzaT0iaHR0cDovL3d3dy53My5vcmcvMjAwMS9YTUxTY2hlbWEtaW5zdGFuY2UiIHhtbG5zOnhzZD0iaHR0cDovL3d3dy53My5vcmcvMjAwMS9YTUxTY2hlbWEiPg0KICA8TGlua0luZm9Db3JlPg0KICAgIDxMaW5rSWQ+NDIwPC9MaW5rSWQ+DQogICAgPEluZmxvd1ZhbD4xOS4wPC9JbmZsb3dWYWw+DQogICAgPERpc3BWYWw+MTkuMCA8L0Rpc3BWYWw+DQogICAgPExhc3RVcGRUaW1lPjIwMjQvMDQvMzAgMTI6Mzc6MTk8L0xhc3RVcGRUaW1lPg0KICAgIDxXb3Jrc2hlZXROTT5TRUdNRU5U44CQSUZSU+OAkSA8L1dvcmtzaGVldE5NPg0KICAgIDxMaW5rQ2VsbEFkZHJlc3NBMT5PNzwvTGlua0NlbGxBZGRyZXNzQTE+DQogICAgPExpbmtDZWxsQWRkcmVzc1IxQzE+UjdDMTU8L0xpbmtDZWxsQWRkcmVzc1IxQzE+DQogICAgPENlbGxCYWNrZ3JvdW5kQ29sb3I+MTY3NzcyMTU8L0NlbGxCYWNrZ3JvdW5kQ29sb3I+DQogICAgPENlbGxCYWNrZ3JvdW5kQ29sb3JJbmRleD4tNDE0MjwvQ2VsbEJhY2tncm91bmRDb2xvckluZGV4Pg0KICA8L0xpbmtJbmZvQ29yZT4NCiAgPExpbmtJbmZvWHNhPg0KICAgIDxBdUlkPjA1NTk3LzIwLzEvMC9EMjMwMjAwMDUwMDUwMDAwMDAwMC8xLzEvMjQyL0s5MDAwMDA0NTEvVTMwMTAwMTAwMy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kwMDAwMDQ1MTwvSXRlbUlkPg0KICAgIDxEaXNwSXRlbUlkPksxMTAwMDAwMDwvRGlzcEl0ZW1JZD4NCiAgICA8Q29sSWQ+VTMwMTAwMTAwMzwvQ29sSWQ+DQogICAgPFRlbUF4aXNUeXA+MTAwMDAwPC9UZW1BeGlzVHlwPg0KICAgIDxNZW51Tm0+44K744Kw44Oh44Oz44OI5oOF5aCxPC9NZW51Tm0+DQogICAgPEl0ZW1ObT7lo7LkuIrnt4/liKnnm4o8L0l0ZW1ObT4NCiAgICA8Q29sTm0+5b2T5pyf6Iiq56m655Sj5qWt44O75Lqk6YCa44OX44Ot44K444Kn44Kv44OIPC9Db2xObT4NCiAgICA8T3JpZ2luYWxWYWw+MTgsOTc2LDE2NiwwMDA8L09yaWdpbmFsVmFsPg0KICAgIDxMYXN0TnVtVmFsPjE4LDk3NjwvTGFzdE51bVZhbD4NCiAgICA8UmF3TGlua1ZhbD4xOCw5NzY8L1Jhd0xpbmtWYWw+DQogICAgPFZpZXdVbml0VHlwPjc8L1ZpZXdVbml0VHlwPg0KICAgIDxEZWNpbWFsUG9pbnQ+MDwvRGVjaW1hbFBvaW50Pg0KICAgIDxSb3VuZFR5cD4yPC9Sb3VuZFR5cD4NCiAgICA8TnVtVGV4dFR5cD4xPC9OdW1UZXh0VHlwPg0KICAgIDxDbGFzc1R5cD4zPC9DbGFzc1R5cD4NCiAgICA8RFRvdGFsWU1ESE1TPjIwMjQvMDQvMjMgMTg6NTU6MjM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NTwvTWludXNaZXJvQ29udmVyc2lvblR5cD4NCiAgICA8TWludXNaZXJvQ29udmVyc2lvblR4dCAvPg0KICA8L0xpbmtJbmZvQ2hhbmdlU2V0dGluZz4NCjwvTGlua0luZm9FeGNlbD4=</LinkInfo>
    <LinkInfo LinkId="423" Error="">PD94bWwgdmVyc2lvbj0iMS4wIiBlbmNvZGluZz0idXRmLTgiPz4NCjxMaW5rSW5mb0V4Y2VsIHhtbG5zOnhzaT0iaHR0cDovL3d3dy53My5vcmcvMjAwMS9YTUxTY2hlbWEtaW5zdGFuY2UiIHhtbG5zOnhzZD0iaHR0cDovL3d3dy53My5vcmcvMjAwMS9YTUxTY2hlbWEiPg0KICA8TGlua0luZm9Db3JlPg0KICAgIDxMaW5rSWQ+NDIzPC9MaW5rSWQ+DQogICAgPEluZmxvd1ZhbD4yOC4yPC9JbmZsb3dWYWw+DQogICAgPERpc3BWYWw+MjguMiA8L0Rpc3BWYWw+DQogICAgPExhc3RVcGRUaW1lPjIwMjQvMDQvMzAgMTI6MTM6MzU8L0xhc3RVcGRUaW1lPg0KICAgIDxXb3Jrc2hlZXROTT5TRUdNRU5U44CQSUZSU+OAkSA8L1dvcmtzaGVldE5NPg0KICAgIDxMaW5rQ2VsbEFkZHJlc3NBMT5PODwvTGlua0NlbGxBZGRyZXNzQTE+DQogICAgPExpbmtDZWxsQWRkcmVzc1IxQzE+UjhDMTU8L0xpbmtDZWxsQWRkcmVzc1IxQzE+DQogICAgPENlbGxCYWNrZ3JvdW5kQ29sb3I+MTY3NzcyMTU8L0NlbGxCYWNrZ3JvdW5kQ29sb3I+DQogICAgPENlbGxCYWNrZ3JvdW5kQ29sb3JJbmRleD4tNDE0MjwvQ2VsbEJhY2tncm91bmRDb2xvckluZGV4Pg0KICA8L0xpbmtJbmZvQ29yZT4NCiAgPExpbmtJbmZvWHNhPg0KICAgIDxBdUlkPjA1NTk3LzIwLzEvMC9EMjMwMjAwMDUwMDUwMDAwMDAwMC8xLzEvMjQyL0s5MDAwMDA0NTEvVTMwMTAwMTAwNS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kwMDAwMDQ1MTwvSXRlbUlkPg0KICAgIDxEaXNwSXRlbUlkPksxMTAwMDAwMDwvRGlzcEl0ZW1JZD4NCiAgICA8Q29sSWQ+VTMwMTAwMTAwNTwvQ29sSWQ+DQogICAgPFRlbUF4aXNUeXA+MTAwMDAwPC9UZW1BeGlzVHlwPg0KICAgIDxNZW51Tm0+44K744Kw44Oh44Oz44OI5oOF5aCxPC9NZW51Tm0+DQogICAgPEl0ZW1ObT7lo7LkuIrnt4/liKnnm4o8L0l0ZW1ObT4NCiAgICA8Q29sTm0+5b2T5pyf44Kk44Oz44OV44Op44O744OY44Or44K544Kx44KiPC9Db2xObT4NCiAgICA8T3JpZ2luYWxWYWw+MjgsMjQzLDIxOSwwMDA8L09yaWdpbmFsVmFsPg0KICAgIDxMYXN0TnVtVmFsPjI4LDI0MzwvTGFzdE51bVZhbD4NCiAgICA8UmF3TGlua1ZhbD4yOCwyNDM8L1Jhd0xpbmtWYWw+DQogICAgPFZpZXdVbml0VHlwPjc8L1ZpZXdVbml0VHlwPg0KICAgIDxEZWNpbWFsUG9pbnQ+MDwvRGVjaW1hbFBvaW50Pg0KICAgIDxSb3VuZFR5cD4yPC9Sb3VuZFR5cD4NCiAgICA8TnVtVGV4dFR5cD4xPC9OdW1UZXh0VHlwPg0KICAgIDxDbGFzc1R5cD4zPC9DbGFzc1R5cD4NCiAgICA8RFRvdGFsWU1ESE1TPjIwMjQvMDQvMjMgMTg6NTU6MjM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NTwvTWludXNaZXJvQ29udmVyc2lvblR5cD4NCiAgICA8TWludXNaZXJvQ29udmVyc2lvblR4dCAvPg0KICA8L0xpbmtJbmZvQ2hhbmdlU2V0dGluZz4NCjwvTGlua0luZm9FeGNlbD4=</LinkInfo>
    <LinkInfo LinkId="425" Error="">PD94bWwgdmVyc2lvbj0iMS4wIiBlbmNvZGluZz0idXRmLTgiPz4NCjxMaW5rSW5mb0V4Y2VsIHhtbG5zOnhzaT0iaHR0cDovL3d3dy53My5vcmcvMjAwMS9YTUxTY2hlbWEtaW5zdGFuY2UiIHhtbG5zOnhzZD0iaHR0cDovL3d3dy53My5vcmcvMjAwMS9YTUxTY2hlbWEiPg0KICA8TGlua0luZm9Db3JlPg0KICAgIDxMaW5rSWQ+NDI1PC9MaW5rSWQ+DQogICAgPEluZmxvd1ZhbD44My40PC9JbmZsb3dWYWw+DQogICAgPERpc3BWYWw+ODMuNCA8L0Rpc3BWYWw+DQogICAgPExhc3RVcGRUaW1lPjIwMjQvMDQvMzAgMTI6MTM6MzU8L0xhc3RVcGRUaW1lPg0KICAgIDxXb3Jrc2hlZXROTT5TRUdNRU5U44CQSUZSU+OAkSA8L1dvcmtzaGVldE5NPg0KICAgIDxMaW5rQ2VsbEFkZHJlc3NBMT5POTwvTGlua0NlbGxBZGRyZXNzQTE+DQogICAgPExpbmtDZWxsQWRkcmVzc1IxQzE+UjlDMTU8L0xpbmtDZWxsQWRkcmVzc1IxQzE+DQogICAgPENlbGxCYWNrZ3JvdW5kQ29sb3I+MTY3NzcyMTU8L0NlbGxCYWNrZ3JvdW5kQ29sb3I+DQogICAgPENlbGxCYWNrZ3JvdW5kQ29sb3JJbmRleD4tNDE0MjwvQ2VsbEJhY2tncm91bmRDb2xvckluZGV4Pg0KICA8L0xpbmtJbmZvQ29yZT4NCiAgPExpbmtJbmZvWHNhPg0KICAgIDxBdUlkPjA1NTk3LzIwLzEvMC9EMjMwMjAwMDUwMDUwMDAwMDAwMC8xLzEvMjQyL0s5MDAwMDA0NTEvVTMwMTAwMTAwNi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kwMDAwMDQ1MTwvSXRlbUlkPg0KICAgIDxEaXNwSXRlbUlkPksxMTAwMDAwMDwvRGlzcEl0ZW1JZD4NCiAgICA8Q29sSWQ+VTMwMTAwMTAwNjwvQ29sSWQ+DQogICAgPFRlbUF4aXNUeXA+MTAwMDAwPC9UZW1BeGlzVHlwPg0KICAgIDxNZW51Tm0+44K744Kw44Oh44Oz44OI5oOF5aCxPC9NZW51Tm0+DQogICAgPEl0ZW1ObT7lo7LkuIrnt4/liKnnm4o8L0l0ZW1ObT4NCiAgICA8Q29sTm0+5b2T5pyf6YeR5bGe44O76LOH5rqQ44O744Oq44K144Kk44Kv44OrPC9Db2xObT4NCiAgICA8T3JpZ2luYWxWYWw+ODMsMzUwLDY3MSwwMDA8L09yaWdpbmFsVmFsPg0KICAgIDxMYXN0TnVtVmFsPjgzLDM1MDwvTGFzdE51bVZhbD4NCiAgICA8UmF3TGlua1ZhbD44MywzNTA8L1Jhd0xpbmtWYWw+DQogICAgPFZpZXdVbml0VHlwPjc8L1ZpZXdVbml0VHlwPg0KICAgIDxEZWNpbWFsUG9pbnQ+MDwvRGVjaW1hbFBvaW50Pg0KICAgIDxSb3VuZFR5cD4yPC9Sb3VuZFR5cD4NCiAgICA8TnVtVGV4dFR5cD4xPC9OdW1UZXh0VHlwPg0KICAgIDxDbGFzc1R5cD4zPC9DbGFzc1R5cD4NCiAgICA8RFRvdGFsWU1ESE1TPjIwMjQvMDQvMjMgMTg6NTU6MjM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NTwvTWludXNaZXJvQ29udmVyc2lvblR5cD4NCiAgICA8TWludXNaZXJvQ29udmVyc2lvblR4dCAvPg0KICA8L0xpbmtJbmZvQ2hhbmdlU2V0dGluZz4NCjwvTGlua0luZm9FeGNlbD4=</LinkInfo>
    <LinkInfo LinkId="428" Error="">PD94bWwgdmVyc2lvbj0iMS4wIiBlbmNvZGluZz0idXRmLTgiPz4NCjxMaW5rSW5mb0V4Y2VsIHhtbG5zOnhzaT0iaHR0cDovL3d3dy53My5vcmcvMjAwMS9YTUxTY2hlbWEtaW5zdGFuY2UiIHhtbG5zOnhzZD0iaHR0cDovL3d3dy53My5vcmcvMjAwMS9YTUxTY2hlbWEiPg0KICA8TGlua0luZm9Db3JlPg0KICAgIDxMaW5rSWQ+NDI4PC9MaW5rSWQ+DQogICAgPEluZmxvd1ZhbD42Mi41PC9JbmZsb3dWYWw+DQogICAgPERpc3BWYWw+NjIuNSA8L0Rpc3BWYWw+DQogICAgPExhc3RVcGRUaW1lPjIwMjQvMDQvMzAgMTI6MTM6MzU8L0xhc3RVcGRUaW1lPg0KICAgIDxXb3Jrc2hlZXROTT5TRUdNRU5U44CQSUZSU+OAkSA8L1dvcmtzaGVldE5NPg0KICAgIDxMaW5rQ2VsbEFkZHJlc3NBMT5PMTA8L0xpbmtDZWxsQWRkcmVzc0ExPg0KICAgIDxMaW5rQ2VsbEFkZHJlc3NSMUMxPlIxMEMxNTwvTGlua0NlbGxBZGRyZXNzUjFDMT4NCiAgICA8Q2VsbEJhY2tncm91bmRDb2xvcj4xNjc3NzIxNTwvQ2VsbEJhY2tncm91bmRDb2xvcj4NCiAgICA8Q2VsbEJhY2tncm91bmRDb2xvckluZGV4Pi00MTQyPC9DZWxsQmFja2dyb3VuZENvbG9ySW5kZXg+DQogIDwvTGlua0luZm9Db3JlPg0KICA8TGlua0luZm9Yc2E+DQogICAgPEF1SWQ+MDU1OTcvMjAvMS8wL0QyMzAyMDAwNTAwNTAwMDAwMDAwLzEvMS8yNDIvSzkwMDAwMDQ1MS9VMzAxMDAxMDA3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UxPC9JdGVtSWQ+DQogICAgPERpc3BJdGVtSWQ+SzExMDAwMDAwPC9EaXNwSXRlbUlkPg0KICAgIDxDb2xJZD5VMzAxMDAxMDA3PC9Db2xJZD4NCiAgICA8VGVtQXhpc1R5cD4xMDAwMDA8L1RlbUF4aXNUeXA+DQogICAgPE1lbnVObT7jgrvjgrDjg6Hjg7Pjg4jmg4XloLE8L01lbnVObT4NCiAgICA8SXRlbU5tPuWjsuS4iue3j+WIqeebijwvSXRlbU5tPg0KICAgIDxDb2xObT7lvZPmnJ/ljJblraY8L0NvbE5tPg0KICAgIDxPcmlnaW5hbFZhbD42Miw1MTgsMzczLDAwMDwvT3JpZ2luYWxWYWw+DQogICAgPExhc3ROdW1WYWw+NjIsNTE4PC9MYXN0TnVtVmFsPg0KICAgIDxSYXdMaW5rVmFsPjYyLDUxODwvUmF3TGlua1ZhbD4NCiAgICA8Vmlld1VuaXRUeXA+NzwvVmlld1VuaXRUeXA+DQogICAgPERlY2ltYWxQb2ludD4wPC9EZWNpbWFsUG9pbnQ+DQogICAgPFJvdW5kVHlwPjI8L1JvdW5kVHlwPg0KICAgIDxOdW1UZXh0VHlwPjE8L051bVRleHRUeXA+DQogICAgPENsYXNzVHlwPjM8L0NsYXNzVHlwPg0KICAgIDxEVG90YWxZTURITVM+MjAyNC8wNC8yMyAxODo1NToyMz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41PC9NaW51c1plcm9Db252ZXJzaW9uVHlwPg0KICAgIDxNaW51c1plcm9Db252ZXJzaW9uVHh0IC8+DQogIDwvTGlua0luZm9DaGFuZ2VTZXR0aW5nPg0KPC9MaW5rSW5mb0V4Y2VsPg==</LinkInfo>
    <LinkInfo LinkId="431" Error="">PD94bWwgdmVyc2lvbj0iMS4wIiBlbmNvZGluZz0idXRmLTgiPz4NCjxMaW5rSW5mb0V4Y2VsIHhtbG5zOnhzaT0iaHR0cDovL3d3dy53My5vcmcvMjAwMS9YTUxTY2hlbWEtaW5zdGFuY2UiIHhtbG5zOnhzZD0iaHR0cDovL3d3dy53My5vcmcvMjAwMS9YTUxTY2hlbWEiPg0KICA8TGlua0luZm9Db3JlPg0KICAgIDxMaW5rSWQ+NDMxPC9MaW5rSWQ+DQogICAgPEluZmxvd1ZhbD4yOS40PC9JbmZsb3dWYWw+DQogICAgPERpc3BWYWw+MjkuNCA8L0Rpc3BWYWw+DQogICAgPExhc3RVcGRUaW1lPjIwMjQvMDQvMzAgMTI6MTM6MzU8L0xhc3RVcGRUaW1lPg0KICAgIDxXb3Jrc2hlZXROTT5TRUdNRU5U44CQSUZSU+OAkSA8L1dvcmtzaGVldE5NPg0KICAgIDxMaW5rQ2VsbEFkZHJlc3NBMT5PMTE8L0xpbmtDZWxsQWRkcmVzc0ExPg0KICAgIDxMaW5rQ2VsbEFkZHJlc3NSMUMxPlIxMUMxNTwvTGlua0NlbGxBZGRyZXNzUjFDMT4NCiAgICA8Q2VsbEJhY2tncm91bmRDb2xvcj4xNjc3NzIxNTwvQ2VsbEJhY2tncm91bmRDb2xvcj4NCiAgICA8Q2VsbEJhY2tncm91bmRDb2xvckluZGV4Pi00MTQyPC9DZWxsQmFja2dyb3VuZENvbG9ySW5kZXg+DQogIDwvTGlua0luZm9Db3JlPg0KICA8TGlua0luZm9Yc2E+DQogICAgPEF1SWQ+MDU1OTcvMjAvMS8wL0QyMzAyMDAwNTAwNTAwMDAwMDAwLzEvMS8yNDIvSzkwMDAwMDQ1MS9VMzAxMDAxMDA4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UxPC9JdGVtSWQ+DQogICAgPERpc3BJdGVtSWQ+SzExMDAwMDAwPC9EaXNwSXRlbUlkPg0KICAgIDxDb2xJZD5VMzAxMDAxMDA4PC9Db2xJZD4NCiAgICA8VGVtQXhpc1R5cD4xMDAwMDA8L1RlbUF4aXNUeXA+DQogICAgPE1lbnVObT7jgrvjgrDjg6Hjg7Pjg4jmg4XloLE8L01lbnVObT4NCiAgICA8SXRlbU5tPuWjsuS4iue3j+WIqeebijwvSXRlbU5tPg0KICAgIDxDb2xObT7lvZPmnJ/nlJ/mtLvnlKPmpa3jg7vjgqLjgrDjg6rjg5Pjgrjjg43jgrk8L0NvbE5tPg0KICAgIDxPcmlnaW5hbFZhbD4yOSwzOTUsMzkyLDAwMDwvT3JpZ2luYWxWYWw+DQogICAgPExhc3ROdW1WYWw+MjksMzk1PC9MYXN0TnVtVmFsPg0KICAgIDxSYXdMaW5rVmFsPjI5LDM5NTwvUmF3TGlua1ZhbD4NCiAgICA8Vmlld1VuaXRUeXA+NzwvVmlld1VuaXRUeXA+DQogICAgPERlY2ltYWxQb2ludD4wPC9EZWNpbWFsUG9pbnQ+DQogICAgPFJvdW5kVHlwPjI8L1JvdW5kVHlwPg0KICAgIDxOdW1UZXh0VHlwPjE8L051bVRleHRUeXA+DQogICAgPENsYXNzVHlwPjM8L0NsYXNzVHlwPg0KICAgIDxEVG90YWxZTURITVM+MjAyNC8wNC8yMyAxODo1NToyMz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41PC9NaW51c1plcm9Db252ZXJzaW9uVHlwPg0KICAgIDxNaW51c1plcm9Db252ZXJzaW9uVHh0IC8+DQogIDwvTGlua0luZm9DaGFuZ2VTZXR0aW5nPg0KPC9MaW5rSW5mb0V4Y2VsPg==</LinkInfo>
    <LinkInfo LinkId="434" Error="">PD94bWwgdmVyc2lvbj0iMS4wIiBlbmNvZGluZz0idXRmLTgiPz4NCjxMaW5rSW5mb0V4Y2VsIHhtbG5zOnhzaT0iaHR0cDovL3d3dy53My5vcmcvMjAwMS9YTUxTY2hlbWEtaW5zdGFuY2UiIHhtbG5zOnhzZD0iaHR0cDovL3d3dy53My5vcmcvMjAwMS9YTUxTY2hlbWEiPg0KICA8TGlua0luZm9Db3JlPg0KICAgIDxMaW5rSWQ+NDM0PC9MaW5rSWQ+DQogICAgPEluZmxvd1ZhbD40NS4xPC9JbmZsb3dWYWw+DQogICAgPERpc3BWYWw+NDUuMSA8L0Rpc3BWYWw+DQogICAgPExhc3RVcGRUaW1lPjIwMjQvMDQvMzAgMTI6MTM6MzU8L0xhc3RVcGRUaW1lPg0KICAgIDxXb3Jrc2hlZXROTT5TRUdNRU5U44CQSUZSU+OAkSA8L1dvcmtzaGVldE5NPg0KICAgIDxMaW5rQ2VsbEFkZHJlc3NBMT5PMTI8L0xpbmtDZWxsQWRkcmVzc0ExPg0KICAgIDxMaW5rQ2VsbEFkZHJlc3NSMUMxPlIxMkMxNTwvTGlua0NlbGxBZGRyZXNzUjFDMT4NCiAgICA8Q2VsbEJhY2tncm91bmRDb2xvcj4xNjc3NzIxNTwvQ2VsbEJhY2tncm91bmRDb2xvcj4NCiAgICA8Q2VsbEJhY2tncm91bmRDb2xvckluZGV4Pi00MTQyPC9DZWxsQmFja2dyb3VuZENvbG9ySW5kZXg+DQogIDwvTGlua0luZm9Db3JlPg0KICA8TGlua0luZm9Yc2E+DQogICAgPEF1SWQ+MDU1OTcvMjAvMS8wL0QyMzAyMDAwNTAwNTAwMDAwMDAwLzEvMS8yNDIvSzkwMDAwMDQ1MS9VMzAxMDAxMDA5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UxPC9JdGVtSWQ+DQogICAgPERpc3BJdGVtSWQ+SzExMDAwMDAwPC9EaXNwSXRlbUlkPg0KICAgIDxDb2xJZD5VMzAxMDAxMDA5PC9Db2xJZD4NCiAgICA8VGVtQXhpc1R5cD4xMDAwMDA8L1RlbUF4aXNUeXA+DQogICAgPE1lbnVObT7jgrvjgrDjg6Hjg7Pjg4jmg4XloLE8L01lbnVObT4NCiAgICA8SXRlbU5tPuWjsuS4iue3j+WIqeebijwvSXRlbU5tPg0KICAgIDxDb2xObT7lvZPmnJ/jg6rjg4bjg7zjg6vjg7vjgrPjg7Pjgrfjg6Xjg7zjg57jg7zjgrXjg7zjg5Pjgrk8L0NvbE5tPg0KICAgIDxPcmlnaW5hbFZhbD40NSwwNzYsMTYzLDAwMDwvT3JpZ2luYWxWYWw+DQogICAgPExhc3ROdW1WYWw+NDUsMDc2PC9MYXN0TnVtVmFsPg0KICAgIDxSYXdMaW5rVmFsPjQ1LDA3NjwvUmF3TGlua1ZhbD4NCiAgICA8Vmlld1VuaXRUeXA+NzwvVmlld1VuaXRUeXA+DQogICAgPERlY2ltYWxQb2ludD4wPC9EZWNpbWFsUG9pbnQ+DQogICAgPFJvdW5kVHlwPjI8L1JvdW5kVHlwPg0KICAgIDxOdW1UZXh0VHlwPjE8L051bVRleHRUeXA+DQogICAgPENsYXNzVHlwPjM8L0NsYXNzVHlwPg0KICAgIDxEVG90YWxZTURITVM+MjAyNC8wNC8yMyAxODo1NToyMz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41PC9NaW51c1plcm9Db252ZXJzaW9uVHlwPg0KICAgIDxNaW51c1plcm9Db252ZXJzaW9uVHh0IC8+DQogIDwvTGlua0luZm9DaGFuZ2VTZXR0aW5nPg0KPC9MaW5rSW5mb0V4Y2VsPg==</LinkInfo>
    <LinkInfo LinkId="437" Error="">PD94bWwgdmVyc2lvbj0iMS4wIiBlbmNvZGluZz0idXRmLTgiPz4NCjxMaW5rSW5mb0V4Y2VsIHhtbG5zOnhzaT0iaHR0cDovL3d3dy53My5vcmcvMjAwMS9YTUxTY2hlbWEtaW5zdGFuY2UiIHhtbG5zOnhzZD0iaHR0cDovL3d3dy53My5vcmcvMjAwMS9YTUxTY2hlbWEiPg0KICA8TGlua0luZm9Db3JlPg0KICAgIDxMaW5rSWQ+NDM3PC9MaW5rSWQ+DQogICAgPEluZmxvd1ZhbD4xNC45PC9JbmZsb3dWYWw+DQogICAgPERpc3BWYWw+MTQuOSA8L0Rpc3BWYWw+DQogICAgPExhc3RVcGRUaW1lPjIwMjQvMDQvMzAgMTI6MTM6MzU8L0xhc3RVcGRUaW1lPg0KICAgIDxXb3Jrc2hlZXROTT5TRUdNRU5U44CQSUZSU+OAkSA8L1dvcmtzaGVldE5NPg0KICAgIDxMaW5rQ2VsbEFkZHJlc3NBMT5PMTM8L0xpbmtDZWxsQWRkcmVzc0ExPg0KICAgIDxMaW5rQ2VsbEFkZHJlc3NSMUMxPlIxM0MxNTwvTGlua0NlbGxBZGRyZXNzUjFDMT4NCiAgICA8Q2VsbEJhY2tncm91bmRDb2xvcj4xNjc3NzIxNTwvQ2VsbEJhY2tncm91bmRDb2xvcj4NCiAgICA8Q2VsbEJhY2tncm91bmRDb2xvckluZGV4Pi00MTQyPC9DZWxsQmFja2dyb3VuZENvbG9ySW5kZXg+DQogIDwvTGlua0luZm9Db3JlPg0KICA8TGlua0luZm9Yc2E+DQogICAgPEF1SWQ+MDU1OTcvMjAvMS8wL0QyMzAyMDAwNTAwNTAwMDAwMDAwLzEvMS8yNDIvSzkwMDAwMDQ1MS9SMzAxMDEwMDAj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UxPC9JdGVtSWQ+DQogICAgPERpc3BJdGVtSWQ+SzExMDAwMDAwPC9EaXNwSXRlbUlkPg0KICAgIDxDb2xJZD5SMzAxMDEwMDAjPC9Db2xJZD4NCiAgICA8VGVtQXhpc1R5cD4xMDAwMDA8L1RlbUF4aXNUeXA+DQogICAgPE1lbnVObT7jgrvjgrDjg6Hjg7Pjg4jmg4XloLE8L01lbnVObT4NCiAgICA8SXRlbU5tPuWjsuS4iue3j+WIqeebijwvSXRlbU5tPg0KICAgIDxDb2xObT7lvZPmnJ/jgZ3jga7ku5Y8L0NvbE5tPg0KICAgIDxPcmlnaW5hbFZhbD4xNCw4NjYsMDExLDAwMDwvT3JpZ2luYWxWYWw+DQogICAgPExhc3ROdW1WYWw+MTQsODY2PC9MYXN0TnVtVmFsPg0KICAgIDxSYXdMaW5rVmFsPjE0LDg2NjwvUmF3TGlua1ZhbD4NCiAgICA8Vmlld1VuaXRUeXA+NzwvVmlld1VuaXRUeXA+DQogICAgPERlY2ltYWxQb2ludD4wPC9EZWNpbWFsUG9pbnQ+DQogICAgPFJvdW5kVHlwPjI8L1JvdW5kVHlwPg0KICAgIDxOdW1UZXh0VHlwPjE8L051bVRleHRUeXA+DQogICAgPENsYXNzVHlwPjM8L0NsYXNzVHlwPg0KICAgIDxEVG90YWxZTURITVM+MjAyNC8wNC8yMyAxODo1NToyMz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41PC9NaW51c1plcm9Db252ZXJzaW9uVHlwPg0KICAgIDxNaW51c1plcm9Db252ZXJzaW9uVHh0IC8+DQogIDwvTGlua0luZm9DaGFuZ2VTZXR0aW5nPg0KPC9MaW5rSW5mb0V4Y2VsPg==</LinkInfo>
    <LinkInfo LinkId="418" Error="">PD94bWwgdmVyc2lvbj0iMS4wIiBlbmNvZGluZz0idXRmLTgiPz4NCjxMaW5rSW5mb0V4Y2VsIHhtbG5zOnhzaT0iaHR0cDovL3d3dy53My5vcmcvMjAwMS9YTUxTY2hlbWEtaW5zdGFuY2UiIHhtbG5zOnhzZD0iaHR0cDovL3d3dy53My5vcmcvMjAwMS9YTUxTY2hlbWEiPg0KICA8TGlua0luZm9Db3JlPg0KICAgIDxMaW5rSWQ+NDE4PC9MaW5rSWQ+DQogICAgPEluZmxvd1ZhbD42LjA8L0luZmxvd1ZhbD4NCiAgICA8RGlzcFZhbD42LjAgPC9EaXNwVmFsPg0KICAgIDxMYXN0VXBkVGltZT4yMDI0LzA0LzMwIDEyOjEzOjM1PC9MYXN0VXBkVGltZT4NCiAgICA8V29ya3NoZWV0Tk0+U0VHTUVOVOOAkElGUlPjgJEgPC9Xb3Jrc2hlZXROTT4NCiAgICA8TGlua0NlbGxBZGRyZXNzQTE+UjY8L0xpbmtDZWxsQWRkcmVzc0ExPg0KICAgIDxMaW5rQ2VsbEFkZHJlc3NSMUMxPlI2QzE4PC9MaW5rQ2VsbEFkZHJlc3NSMUMxPg0KICAgIDxDZWxsQmFja2dyb3VuZENvbG9yPjE2Nzc3MjE1PC9DZWxsQmFja2dyb3VuZENvbG9yPg0KICAgIDxDZWxsQmFja2dyb3VuZENvbG9ySW5kZXg+LTQxNDI8L0NlbGxCYWNrZ3JvdW5kQ29sb3JJbmRleD4NCiAgPC9MaW5rSW5mb0NvcmU+DQogIDxMaW5rSW5mb1hzYT4NCiAgICA8QXVJZD4wNTU5Ny8yMC8xLzAvRDIzMDIwMDA1MDA1MDAwMDAwMDAvMS8xLzI0Mi9LMTAyMDAwMDAjL1UzMDEwMDEwMDI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xMDIwMDAwMCM8L0l0ZW1JZD4NCiAgICA8RGlzcEl0ZW1JZD5LMTAyMDAwMDAwPC9EaXNwSXRlbUlkPg0KICAgIDxDb2xJZD5VMzAxMDAxMDAyPC9Db2xJZD4NCiAgICA8VGVtQXhpc1R5cD4xMDAwMDA8L1RlbUF4aXNUeXA+DQogICAgPE1lbnVObT7jgrvjgrDjg6Hjg7Pjg4jmg4XloLE8L01lbnVObT4NCiAgICA8SXRlbU5tPuOCu+OCsOODoeODs+ODiOWIqeebijwvSXRlbU5tPg0KICAgIDxDb2xObT7lvZPmnJ/oh6rli5Xou4o8L0NvbE5tPg0KICAgIDxPcmlnaW5hbFZhbD42LDAxNiw4ODQsMDAwPC9PcmlnaW5hbFZhbD4NCiAgICA8TGFzdE51bVZhbD42LDAxNjwvTGFzdE51bVZhbD4NCiAgICA8UmF3TGlua1ZhbD42LDAxNjwvUmF3TGlua1ZhbD4NCiAgICA8Vmlld1VuaXRUeXA+NzwvVmlld1VuaXRUeXA+DQogICAgPERlY2ltYWxQb2ludD4wPC9EZWNpbWFsUG9pbnQ+DQogICAgPFJvdW5kVHlwPjI8L1JvdW5kVHlwPg0KICAgIDxOdW1UZXh0VHlwPjE8L051bVRleHRUeXA+DQogICAgPENsYXNzVHlwPjM8L0NsYXNzVHlwPg0KICAgIDxEVG90YWxZTURITVM+MjAyNC8wNC8yMyAxODo1NToyMz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41PC9NaW51c1plcm9Db252ZXJzaW9uVHlwPg0KICAgIDxNaW51c1plcm9Db252ZXJzaW9uVHh0IC8+DQogIDwvTGlua0luZm9DaGFuZ2VTZXR0aW5nPg0KPC9MaW5rSW5mb0V4Y2VsPg==</LinkInfo>
    <LinkInfo LinkId="421" Error="">PD94bWwgdmVyc2lvbj0iMS4wIiBlbmNvZGluZz0idXRmLTgiPz4NCjxMaW5rSW5mb0V4Y2VsIHhtbG5zOnhzaT0iaHR0cDovL3d3dy53My5vcmcvMjAwMS9YTUxTY2hlbWEtaW5zdGFuY2UiIHhtbG5zOnhzZD0iaHR0cDovL3d3dy53My5vcmcvMjAwMS9YTUxTY2hlbWEiPg0KICA8TGlua0luZm9Db3JlPg0KICAgIDxMaW5rSWQ+NDIxPC9MaW5rSWQ+DQogICAgPEluZmxvd1ZhbD43LjA8L0luZmxvd1ZhbD4NCiAgICA8RGlzcFZhbD43LjAgPC9EaXNwVmFsPg0KICAgIDxMYXN0VXBkVGltZT4yMDI0LzA0LzMwIDEyOjEzOjM1PC9MYXN0VXBkVGltZT4NCiAgICA8V29ya3NoZWV0Tk0+U0VHTUVOVOOAkElGUlPjgJEgPC9Xb3Jrc2hlZXROTT4NCiAgICA8TGlua0NlbGxBZGRyZXNzQTE+Ujc8L0xpbmtDZWxsQWRkcmVzc0ExPg0KICAgIDxMaW5rQ2VsbEFkZHJlc3NSMUMxPlI3QzE4PC9MaW5rQ2VsbEFkZHJlc3NSMUMxPg0KICAgIDxDZWxsQmFja2dyb3VuZENvbG9yPjE2Nzc3MjE1PC9DZWxsQmFja2dyb3VuZENvbG9yPg0KICAgIDxDZWxsQmFja2dyb3VuZENvbG9ySW5kZXg+LTQxNDI8L0NlbGxCYWNrZ3JvdW5kQ29sb3JJbmRleD4NCiAgPC9MaW5rSW5mb0NvcmU+DQogIDxMaW5rSW5mb1hzYT4NCiAgICA8QXVJZD4wNTU5Ny8yMC8xLzAvRDIzMDIwMDA1MDA1MDAwMDAwMDAvMS8xLzI0Mi9LMTAyMDAwMDAjL1UzMDEwMDEwMD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xMDIwMDAwMCM8L0l0ZW1JZD4NCiAgICA8RGlzcEl0ZW1JZD5LMTAyMDAwMDAwPC9EaXNwSXRlbUlkPg0KICAgIDxDb2xJZD5VMzAxMDAxMDAzPC9Db2xJZD4NCiAgICA8VGVtQXhpc1R5cD4xMDAwMDA8L1RlbUF4aXNUeXA+DQogICAgPE1lbnVObT7jgrvjgrDjg6Hjg7Pjg4jmg4XloLE8L01lbnVObT4NCiAgICA8SXRlbU5tPuOCu+OCsOODoeODs+ODiOWIqeebijwvSXRlbU5tPg0KICAgIDxDb2xObT7lvZPmnJ/oiKrnqbrnlKPmpa3jg7vkuqTpgJrjg5fjg63jgrjjgqfjgq/jg4g8L0NvbE5tPg0KICAgIDxPcmlnaW5hbFZhbD42LDk2MCw2NzMsMDAwPC9PcmlnaW5hbFZhbD4NCiAgICA8TGFzdE51bVZhbD42LDk2MDwvTGFzdE51bVZhbD4NCiAgICA8UmF3TGlua1ZhbD42LDk2MDwvUmF3TGlua1ZhbD4NCiAgICA8Vmlld1VuaXRUeXA+NzwvVmlld1VuaXRUeXA+DQogICAgPERlY2ltYWxQb2ludD4wPC9EZWNpbWFsUG9pbnQ+DQogICAgPFJvdW5kVHlwPjI8L1JvdW5kVHlwPg0KICAgIDxOdW1UZXh0VHlwPjE8L051bVRleHRUeXA+DQogICAgPENsYXNzVHlwPjM8L0NsYXNzVHlwPg0KICAgIDxEVG90YWxZTURITVM+MjAyNC8wNC8yMyAxODo1NToyMz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41PC9NaW51c1plcm9Db252ZXJzaW9uVHlwPg0KICAgIDxNaW51c1plcm9Db252ZXJzaW9uVHh0IC8+DQogIDwvTGlua0luZm9DaGFuZ2VTZXR0aW5nPg0KPC9MaW5rSW5mb0V4Y2VsPg==</LinkInfo>
    <LinkInfo LinkId="424" Error="">PD94bWwgdmVyc2lvbj0iMS4wIiBlbmNvZGluZz0idXRmLTgiPz4NCjxMaW5rSW5mb0V4Y2VsIHhtbG5zOnhzaT0iaHR0cDovL3d3dy53My5vcmcvMjAwMS9YTUxTY2hlbWEtaW5zdGFuY2UiIHhtbG5zOnhzZD0iaHR0cDovL3d3dy53My5vcmcvMjAwMS9YTUxTY2hlbWEiPg0KICA8TGlua0luZm9Db3JlPg0KICAgIDxMaW5rSWQ+NDI0PC9MaW5rSWQ+DQogICAgPEluZmxvd1ZhbD43LjY8L0luZmxvd1ZhbD4NCiAgICA8RGlzcFZhbD43LjYgPC9EaXNwVmFsPg0KICAgIDxMYXN0VXBkVGltZT4yMDI0LzA0LzMwIDEyOjEzOjM1PC9MYXN0VXBkVGltZT4NCiAgICA8V29ya3NoZWV0Tk0+U0VHTUVOVOOAkElGUlPjgJEgPC9Xb3Jrc2hlZXROTT4NCiAgICA8TGlua0NlbGxBZGRyZXNzQTE+Ujg8L0xpbmtDZWxsQWRkcmVzc0ExPg0KICAgIDxMaW5rQ2VsbEFkZHJlc3NSMUMxPlI4QzE4PC9MaW5rQ2VsbEFkZHJlc3NSMUMxPg0KICAgIDxDZWxsQmFja2dyb3VuZENvbG9yPjE2Nzc3MjE1PC9DZWxsQmFja2dyb3VuZENvbG9yPg0KICAgIDxDZWxsQmFja2dyb3VuZENvbG9ySW5kZXg+LTQxNDI8L0NlbGxCYWNrZ3JvdW5kQ29sb3JJbmRleD4NCiAgPC9MaW5rSW5mb0NvcmU+DQogIDxMaW5rSW5mb1hzYT4NCiAgICA8QXVJZD4wNTU5Ny8yMC8xLzAvRDIzMDIwMDA1MDA1MDAwMDAwMDAvMS8xLzI0Mi9LMTAyMDAwMDAjL1UzMDEwMDEwMDU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xMDIwMDAwMCM8L0l0ZW1JZD4NCiAgICA8RGlzcEl0ZW1JZD5LMTAyMDAwMDAwPC9EaXNwSXRlbUlkPg0KICAgIDxDb2xJZD5VMzAxMDAxMDA1PC9Db2xJZD4NCiAgICA8VGVtQXhpc1R5cD4xMDAwMDA8L1RlbUF4aXNUeXA+DQogICAgPE1lbnVObT7jgrvjgrDjg6Hjg7Pjg4jmg4XloLE8L01lbnVObT4NCiAgICA8SXRlbU5tPuOCu+OCsOODoeODs+ODiOWIqeebijwvSXRlbU5tPg0KICAgIDxDb2xObT7lvZPmnJ/jgqTjg7Pjg5Xjg6njg7vjg5jjg6vjgrnjgrHjgqI8L0NvbE5tPg0KICAgIDxPcmlnaW5hbFZhbD43LDY0NCw1NzgsMDAwPC9PcmlnaW5hbFZhbD4NCiAgICA8TGFzdE51bVZhbD43LDY0NDwvTGFzdE51bVZhbD4NCiAgICA8UmF3TGlua1ZhbD43LDY0NDwvUmF3TGlua1ZhbD4NCiAgICA8Vmlld1VuaXRUeXA+NzwvVmlld1VuaXRUeXA+DQogICAgPERlY2ltYWxQb2ludD4wPC9EZWNpbWFsUG9pbnQ+DQogICAgPFJvdW5kVHlwPjI8L1JvdW5kVHlwPg0KICAgIDxOdW1UZXh0VHlwPjE8L051bVRleHRUeXA+DQogICAgPENsYXNzVHlwPjM8L0NsYXNzVHlwPg0KICAgIDxEVG90YWxZTURITVM+MjAyNC8wNC8yMyAxODo1NToyMz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41PC9NaW51c1plcm9Db252ZXJzaW9uVHlwPg0KICAgIDxNaW51c1plcm9Db252ZXJzaW9uVHh0IC8+DQogIDwvTGlua0luZm9DaGFuZ2VTZXR0aW5nPg0KPC9MaW5rSW5mb0V4Y2VsPg==</LinkInfo>
    <LinkInfo LinkId="426" Error="">PD94bWwgdmVyc2lvbj0iMS4wIiBlbmNvZGluZz0idXRmLTgiPz4NCjxMaW5rSW5mb0V4Y2VsIHhtbG5zOnhzaT0iaHR0cDovL3d3dy53My5vcmcvMjAwMS9YTUxTY2hlbWEtaW5zdGFuY2UiIHhtbG5zOnhzZD0iaHR0cDovL3d3dy53My5vcmcvMjAwMS9YTUxTY2hlbWEiPg0KICA8TGlua0luZm9Db3JlPg0KICAgIDxMaW5rSWQ+NDI2PC9MaW5rSWQ+DQogICAgPEluZmxvd1ZhbD42Mi43PC9JbmZsb3dWYWw+DQogICAgPERpc3BWYWw+NjIuNyA8L0Rpc3BWYWw+DQogICAgPExhc3RVcGRUaW1lPjIwMjQvMDQvMzAgMTI6MTM6MzU8L0xhc3RVcGRUaW1lPg0KICAgIDxXb3Jrc2hlZXROTT5TRUdNRU5U44CQSUZSU+OAkSA8L1dvcmtzaGVldE5NPg0KICAgIDxMaW5rQ2VsbEFkZHJlc3NBMT5SOTwvTGlua0NlbGxBZGRyZXNzQTE+DQogICAgPExpbmtDZWxsQWRkcmVzc1IxQzE+UjlDMTg8L0xpbmtDZWxsQWRkcmVzc1IxQzE+DQogICAgPENlbGxCYWNrZ3JvdW5kQ29sb3I+MTY3NzcyMTU8L0NlbGxCYWNrZ3JvdW5kQ29sb3I+DQogICAgPENlbGxCYWNrZ3JvdW5kQ29sb3JJbmRleD4tNDE0MjwvQ2VsbEJhY2tncm91bmRDb2xvckluZGV4Pg0KICA8L0xpbmtJbmZvQ29yZT4NCiAgPExpbmtJbmZvWHNhPg0KICAgIDxBdUlkPjA1NTk3LzIwLzEvMC9EMjMwMjAwMDUwMDUwMDAwMDAwMC8xLzEvMjQyL0sxMDIwMDAwMCMvVTMwMTAwMTAwNi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EwMjAwMDAwIzwvSXRlbUlkPg0KICAgIDxEaXNwSXRlbUlkPksxMDIwMDAwMDA8L0Rpc3BJdGVtSWQ+DQogICAgPENvbElkPlUzMDEwMDEwMDY8L0NvbElkPg0KICAgIDxUZW1BeGlzVHlwPjEwMDAwMDwvVGVtQXhpc1R5cD4NCiAgICA8TWVudU5tPuOCu+OCsOODoeODs+ODiOaDheWgsTwvTWVudU5tPg0KICAgIDxJdGVtTm0+44K744Kw44Oh44Oz44OI5Yip55uKPC9JdGVtTm0+DQogICAgPENvbE5tPuW9k+acn+mHkeWxnuODu+izh+a6kOODu+ODquOCteOCpOOCr+ODqzwvQ29sTm0+DQogICAgPE9yaWdpbmFsVmFsPjYyLDcwNCw5NjAsMDAwPC9PcmlnaW5hbFZhbD4NCiAgICA8TGFzdE51bVZhbD42Miw3MDQ8L0xhc3ROdW1WYWw+DQogICAgPFJhd0xpbmtWYWw+NjIsNzA0PC9SYXdMaW5rVmFsPg0KICAgIDxWaWV3VW5pdFR5cD43PC9WaWV3VW5pdFR5cD4NCiAgICA8RGVjaW1hbFBvaW50PjA8L0RlY2ltYWxQb2ludD4NCiAgICA8Um91bmRUeXA+MjwvUm91bmRUeXA+DQogICAgPE51bVRleHRUeXA+MTwvTnVtVGV4dFR5cD4NCiAgICA8Q2xhc3NUeXA+MzwvQ2xhc3NUeXA+DQogICAgPERUb3RhbFlNREhNUz4yMDI0LzA0LzIzIDE4OjU1OjIz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U8L01pbnVzWmVyb0NvbnZlcnNpb25UeXA+DQogICAgPE1pbnVzWmVyb0NvbnZlcnNpb25UeHQgLz4NCiAgPC9MaW5rSW5mb0NoYW5nZVNldHRpbmc+DQo8L0xpbmtJbmZvRXhjZWw+</LinkInfo>
    <LinkInfo LinkId="429" Error="">PD94bWwgdmVyc2lvbj0iMS4wIiBlbmNvZGluZz0idXRmLTgiPz4NCjxMaW5rSW5mb0V4Y2VsIHhtbG5zOnhzaT0iaHR0cDovL3d3dy53My5vcmcvMjAwMS9YTUxTY2hlbWEtaW5zdGFuY2UiIHhtbG5zOnhzZD0iaHR0cDovL3d3dy53My5vcmcvMjAwMS9YTUxTY2hlbWEiPg0KICA8TGlua0luZm9Db3JlPg0KICAgIDxMaW5rSWQ+NDI5PC9MaW5rSWQ+DQogICAgPEluZmxvd1ZhbD4xOC42PC9JbmZsb3dWYWw+DQogICAgPERpc3BWYWw+MTguNiA8L0Rpc3BWYWw+DQogICAgPExhc3RVcGRUaW1lPjIwMjQvMDQvMzAgMTI6MTM6MzU8L0xhc3RVcGRUaW1lPg0KICAgIDxXb3Jrc2hlZXROTT5TRUdNRU5U44CQSUZSU+OAkSA8L1dvcmtzaGVldE5NPg0KICAgIDxMaW5rQ2VsbEFkZHJlc3NBMT5SMTA8L0xpbmtDZWxsQWRkcmVzc0ExPg0KICAgIDxMaW5rQ2VsbEFkZHJlc3NSMUMxPlIxMEMxODwvTGlua0NlbGxBZGRyZXNzUjFDMT4NCiAgICA8Q2VsbEJhY2tncm91bmRDb2xvcj4xNjc3NzIxNTwvQ2VsbEJhY2tncm91bmRDb2xvcj4NCiAgICA8Q2VsbEJhY2tncm91bmRDb2xvckluZGV4Pi00MTQyPC9DZWxsQmFja2dyb3VuZENvbG9ySW5kZXg+DQogIDwvTGlua0luZm9Db3JlPg0KICA8TGlua0luZm9Yc2E+DQogICAgPEF1SWQ+MDU1OTcvMjAvMS8wL0QyMzAyMDAwNTAwNTAwMDAwMDAwLzEvMS8yNDIvSzEwMjAwMDAwIy9VMzAxMDAxMDA3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MTAyMDAwMDAjPC9JdGVtSWQ+DQogICAgPERpc3BJdGVtSWQ+SzEwMjAwMDAwMDwvRGlzcEl0ZW1JZD4NCiAgICA8Q29sSWQ+VTMwMTAwMTAwNzwvQ29sSWQ+DQogICAgPFRlbUF4aXNUeXA+MTAwMDAwPC9UZW1BeGlzVHlwPg0KICAgIDxNZW51Tm0+44K744Kw44Oh44Oz44OI5oOF5aCxPC9NZW51Tm0+DQogICAgPEl0ZW1ObT7jgrvjgrDjg6Hjg7Pjg4jliKnnm4o8L0l0ZW1ObT4NCiAgICA8Q29sTm0+5b2T5pyf5YyW5a2mPC9Db2xObT4NCiAgICA8T3JpZ2luYWxWYWw+MTgsNjEwLDI1NiwwMDA8L09yaWdpbmFsVmFsPg0KICAgIDxMYXN0TnVtVmFsPjE4LDYxMDwvTGFzdE51bVZhbD4NCiAgICA8UmF3TGlua1ZhbD4xOCw2MTA8L1Jhd0xpbmtWYWw+DQogICAgPFZpZXdVbml0VHlwPjc8L1ZpZXdVbml0VHlwPg0KICAgIDxEZWNpbWFsUG9pbnQ+MDwvRGVjaW1hbFBvaW50Pg0KICAgIDxSb3VuZFR5cD4yPC9Sb3VuZFR5cD4NCiAgICA8TnVtVGV4dFR5cD4xPC9OdW1UZXh0VHlwPg0KICAgIDxDbGFzc1R5cD4zPC9DbGFzc1R5cD4NCiAgICA8RFRvdGFsWU1ESE1TPjIwMjQvMDQvMjMgMTg6NTU6MjM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NTwvTWludXNaZXJvQ29udmVyc2lvblR5cD4NCiAgICA8TWludXNaZXJvQ29udmVyc2lvblR4dCAvPg0KICA8L0xpbmtJbmZvQ2hhbmdlU2V0dGluZz4NCjwvTGlua0luZm9FeGNlbD4=</LinkInfo>
    <LinkInfo LinkId="432" Error="">PD94bWwgdmVyc2lvbj0iMS4wIiBlbmNvZGluZz0idXRmLTgiPz4NCjxMaW5rSW5mb0V4Y2VsIHhtbG5zOnhzaT0iaHR0cDovL3d3dy53My5vcmcvMjAwMS9YTUxTY2hlbWEtaW5zdGFuY2UiIHhtbG5zOnhzZD0iaHR0cDovL3d3dy53My5vcmcvMjAwMS9YTUxTY2hlbWEiPg0KICA8TGlua0luZm9Db3JlPg0KICAgIDxMaW5rSWQ+NDMyPC9MaW5rSWQ+DQogICAgPEluZmxvd1ZhbD42LjM8L0luZmxvd1ZhbD4NCiAgICA8RGlzcFZhbD42LjMgPC9EaXNwVmFsPg0KICAgIDxMYXN0VXBkVGltZT4yMDI0LzA0LzMwIDEyOjEzOjM1PC9MYXN0VXBkVGltZT4NCiAgICA8V29ya3NoZWV0Tk0+U0VHTUVOVOOAkElGUlPjgJEgPC9Xb3Jrc2hlZXROTT4NCiAgICA8TGlua0NlbGxBZGRyZXNzQTE+UjExPC9MaW5rQ2VsbEFkZHJlc3NBMT4NCiAgICA8TGlua0NlbGxBZGRyZXNzUjFDMT5SMTFDMTg8L0xpbmtDZWxsQWRkcmVzc1IxQzE+DQogICAgPENlbGxCYWNrZ3JvdW5kQ29sb3I+MTY3NzcyMTU8L0NlbGxCYWNrZ3JvdW5kQ29sb3I+DQogICAgPENlbGxCYWNrZ3JvdW5kQ29sb3JJbmRleD4tNDE0MjwvQ2VsbEJhY2tncm91bmRDb2xvckluZGV4Pg0KICA8L0xpbmtJbmZvQ29yZT4NCiAgPExpbmtJbmZvWHNhPg0KICAgIDxBdUlkPjA1NTk3LzIwLzEvMC9EMjMwMjAwMDUwMDUwMDAwMDAwMC8xLzEvMjQyL0sxMDIwMDAwMCMvVTMwMTAwMTAwOC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EwMjAwMDAwIzwvSXRlbUlkPg0KICAgIDxEaXNwSXRlbUlkPksxMDIwMDAwMDA8L0Rpc3BJdGVtSWQ+DQogICAgPENvbElkPlUzMDEwMDEwMDg8L0NvbElkPg0KICAgIDxUZW1BeGlzVHlwPjEwMDAwMDwvVGVtQXhpc1R5cD4NCiAgICA8TWVudU5tPuOCu+OCsOODoeODs+ODiOaDheWgsTwvTWVudU5tPg0KICAgIDxJdGVtTm0+44K744Kw44Oh44Oz44OI5Yip55uKPC9JdGVtTm0+DQogICAgPENvbE5tPuW9k+acn+eUn+a0u+eUo+alreODu+OCouOCsOODquODk+OCuOODjeOCuTwvQ29sTm0+DQogICAgPE9yaWdpbmFsVmFsPjYsMjk0LDgxMiwwMDA8L09yaWdpbmFsVmFsPg0KICAgIDxMYXN0TnVtVmFsPjYsMjk0PC9MYXN0TnVtVmFsPg0KICAgIDxSYXdMaW5rVmFsPjYsMjk0PC9SYXdMaW5rVmFsPg0KICAgIDxWaWV3VW5pdFR5cD43PC9WaWV3VW5pdFR5cD4NCiAgICA8RGVjaW1hbFBvaW50PjA8L0RlY2ltYWxQb2ludD4NCiAgICA8Um91bmRUeXA+MjwvUm91bmRUeXA+DQogICAgPE51bVRleHRUeXA+MTwvTnVtVGV4dFR5cD4NCiAgICA8Q2xhc3NUeXA+MzwvQ2xhc3NUeXA+DQogICAgPERUb3RhbFlNREhNUz4yMDI0LzA0LzIzIDE4OjU1OjIz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U8L01pbnVzWmVyb0NvbnZlcnNpb25UeXA+DQogICAgPE1pbnVzWmVyb0NvbnZlcnNpb25UeHQgLz4NCiAgPC9MaW5rSW5mb0NoYW5nZVNldHRpbmc+DQo8L0xpbmtJbmZvRXhjZWw+</LinkInfo>
    <LinkInfo LinkId="435" Error="">PD94bWwgdmVyc2lvbj0iMS4wIiBlbmNvZGluZz0idXRmLTgiPz4NCjxMaW5rSW5mb0V4Y2VsIHhtbG5zOnhzaT0iaHR0cDovL3d3dy53My5vcmcvMjAwMS9YTUxTY2hlbWEtaW5zdGFuY2UiIHhtbG5zOnhzZD0iaHR0cDovL3d3dy53My5vcmcvMjAwMS9YTUxTY2hlbWEiPg0KICA8TGlua0luZm9Db3JlPg0KICAgIDxMaW5rSWQ+NDM1PC9MaW5rSWQ+DQogICAgPEluZmxvd1ZhbD42Ljg8L0luZmxvd1ZhbD4NCiAgICA8RGlzcFZhbD42LjggPC9EaXNwVmFsPg0KICAgIDxMYXN0VXBkVGltZT4yMDI0LzA0LzMwIDEyOjEzOjM1PC9MYXN0VXBkVGltZT4NCiAgICA8V29ya3NoZWV0Tk0+U0VHTUVOVOOAkElGUlPjgJEgPC9Xb3Jrc2hlZXROTT4NCiAgICA8TGlua0NlbGxBZGRyZXNzQTE+UjEyPC9MaW5rQ2VsbEFkZHJlc3NBMT4NCiAgICA8TGlua0NlbGxBZGRyZXNzUjFDMT5SMTJDMTg8L0xpbmtDZWxsQWRkcmVzc1IxQzE+DQogICAgPENlbGxCYWNrZ3JvdW5kQ29sb3I+MTY3NzcyMTU8L0NlbGxCYWNrZ3JvdW5kQ29sb3I+DQogICAgPENlbGxCYWNrZ3JvdW5kQ29sb3JJbmRleD4tNDE0MjwvQ2VsbEJhY2tncm91bmRDb2xvckluZGV4Pg0KICA8L0xpbmtJbmZvQ29yZT4NCiAgPExpbmtJbmZvWHNhPg0KICAgIDxBdUlkPjA1NTk3LzIwLzEvMC9EMjMwMjAwMDUwMDUwMDAwMDAwMC8xLzEvMjQyL0sxMDIwMDAwMCMvVTMwMTAwMTAwOS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EwMjAwMDAwIzwvSXRlbUlkPg0KICAgIDxEaXNwSXRlbUlkPksxMDIwMDAwMDA8L0Rpc3BJdGVtSWQ+DQogICAgPENvbElkPlUzMDEwMDEwMDk8L0NvbElkPg0KICAgIDxUZW1BeGlzVHlwPjEwMDAwMDwvVGVtQXhpc1R5cD4NCiAgICA8TWVudU5tPuOCu+OCsOODoeODs+ODiOaDheWgsTwvTWVudU5tPg0KICAgIDxJdGVtTm0+44K744Kw44Oh44Oz44OI5Yip55uKPC9JdGVtTm0+DQogICAgPENvbE5tPuW9k+acn+ODquODhuODvOODq+ODu+OCs+ODs+OCt+ODpeODvOODnuODvOOCteODvOODk+OCuTwvQ29sTm0+DQogICAgPE9yaWdpbmFsVmFsPjYsODMxLDY2NSwwMDA8L09yaWdpbmFsVmFsPg0KICAgIDxMYXN0TnVtVmFsPjYsODMxPC9MYXN0TnVtVmFsPg0KICAgIDxSYXdMaW5rVmFsPjYsODMxPC9SYXdMaW5rVmFsPg0KICAgIDxWaWV3VW5pdFR5cD43PC9WaWV3VW5pdFR5cD4NCiAgICA8RGVjaW1hbFBvaW50PjA8L0RlY2ltYWxQb2ludD4NCiAgICA8Um91bmRUeXA+MjwvUm91bmRUeXA+DQogICAgPE51bVRleHRUeXA+MTwvTnVtVGV4dFR5cD4NCiAgICA8Q2xhc3NUeXA+MzwvQ2xhc3NUeXA+DQogICAgPERUb3RhbFlNREhNUz4yMDI0LzA0LzIzIDE4OjU1OjIz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U8L01pbnVzWmVyb0NvbnZlcnNpb25UeXA+DQogICAgPE1pbnVzWmVyb0NvbnZlcnNpb25UeHQgLz4NCiAgPC9MaW5rSW5mb0NoYW5nZVNldHRpbmc+DQo8L0xpbmtJbmZvRXhjZWw+</LinkInfo>
    <LinkInfo LinkId="438" Error="">PD94bWwgdmVyc2lvbj0iMS4wIiBlbmNvZGluZz0idXRmLTgiPz4NCjxMaW5rSW5mb0V4Y2VsIHhtbG5zOnhzaT0iaHR0cDovL3d3dy53My5vcmcvMjAwMS9YTUxTY2hlbWEtaW5zdGFuY2UiIHhtbG5zOnhzZD0iaHR0cDovL3d3dy53My5vcmcvMjAwMS9YTUxTY2hlbWEiPg0KICA8TGlua0luZm9Db3JlPg0KICAgIDxMaW5rSWQ+NDM4PC9MaW5rSWQ+DQogICAgPEluZmxvd1ZhbD4xLjU8L0luZmxvd1ZhbD4NCiAgICA8RGlzcFZhbD4xLjUgPC9EaXNwVmFsPg0KICAgIDxMYXN0VXBkVGltZT4yMDI0LzA0LzMwIDEyOjEzOjM1PC9MYXN0VXBkVGltZT4NCiAgICA8V29ya3NoZWV0Tk0+U0VHTUVOVOOAkElGUlPjgJEgPC9Xb3Jrc2hlZXROTT4NCiAgICA8TGlua0NlbGxBZGRyZXNzQTE+UjEzPC9MaW5rQ2VsbEFkZHJlc3NBMT4NCiAgICA8TGlua0NlbGxBZGRyZXNzUjFDMT5SMTNDMTg8L0xpbmtDZWxsQWRkcmVzc1IxQzE+DQogICAgPENlbGxCYWNrZ3JvdW5kQ29sb3I+MTY3NzcyMTU8L0NlbGxCYWNrZ3JvdW5kQ29sb3I+DQogICAgPENlbGxCYWNrZ3JvdW5kQ29sb3JJbmRleD4tNDE0MjwvQ2VsbEJhY2tncm91bmRDb2xvckluZGV4Pg0KICA8L0xpbmtJbmZvQ29yZT4NCiAgPExpbmtJbmZvWHNhPg0KICAgIDxBdUlkPjA1NTk3LzIwLzEvMC9EMjMwMjAwMDUwMDUwMDAwMDAwMC8xLzEvMjQyL0sxMDIwMDAwMCMvUjMwMTAxMDAwIy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EwMjAwMDAwIzwvSXRlbUlkPg0KICAgIDxEaXNwSXRlbUlkPksxMDIwMDAwMDA8L0Rpc3BJdGVtSWQ+DQogICAgPENvbElkPlIzMDEwMTAwMCM8L0NvbElkPg0KICAgIDxUZW1BeGlzVHlwPjEwMDAwMDwvVGVtQXhpc1R5cD4NCiAgICA8TWVudU5tPuOCu+OCsOODoeODs+ODiOaDheWgsTwvTWVudU5tPg0KICAgIDxJdGVtTm0+44K744Kw44Oh44Oz44OI5Yip55uKPC9JdGVtTm0+DQogICAgPENvbE5tPuW9k+acn+OBneOBruS7ljwvQ29sTm0+DQogICAgPE9yaWdpbmFsVmFsPjEsNTI2LDUwOCwwMDA8L09yaWdpbmFsVmFsPg0KICAgIDxMYXN0TnVtVmFsPjEsNTI2PC9MYXN0TnVtVmFsPg0KICAgIDxSYXdMaW5rVmFsPjEsNTI2PC9SYXdMaW5rVmFsPg0KICAgIDxWaWV3VW5pdFR5cD43PC9WaWV3VW5pdFR5cD4NCiAgICA8RGVjaW1hbFBvaW50PjA8L0RlY2ltYWxQb2ludD4NCiAgICA8Um91bmRUeXA+MjwvUm91bmRUeXA+DQogICAgPE51bVRleHRUeXA+MTwvTnVtVGV4dFR5cD4NCiAgICA8Q2xhc3NUeXA+MzwvQ2xhc3NUeXA+DQogICAgPERUb3RhbFlNREhNUz4yMDI0LzA0LzIzIDE4OjU1OjIz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U8L01pbnVzWmVyb0NvbnZlcnNpb25UeXA+DQogICAgPE1pbnVzWmVyb0NvbnZlcnNpb25UeHQgLz4NCiAgPC9MaW5rSW5mb0NoYW5nZVNldHRpbmc+DQo8L0xpbmtJbmZvRXhjZWw+</LinkInfo>
    <LinkInfo LinkId="419" Error="">PD94bWwgdmVyc2lvbj0iMS4wIiBlbmNvZGluZz0idXRmLTgiPz4NCjxMaW5rSW5mb0V4Y2VsIHhtbG5zOnhzaT0iaHR0cDovL3d3dy53My5vcmcvMjAwMS9YTUxTY2hlbWEtaW5zdGFuY2UiIHhtbG5zOnhzZD0iaHR0cDovL3d3dy53My5vcmcvMjAwMS9YTUxTY2hlbWEiPg0KICA8TGlua0luZm9Db3JlPg0KICAgIDxMaW5rSWQ+NDE5PC9MaW5rSWQ+DQogICAgPEluZmxvd1ZhbD4xODIuNzwvSW5mbG93VmFsPg0KICAgIDxEaXNwVmFsPjE4Mi43IDwvRGlzcFZhbD4NCiAgICA8TGFzdFVwZFRpbWU+MjAyNC8wNC8zMCAxMjoxMzozNTwvTGFzdFVwZFRpbWU+DQogICAgPFdvcmtzaGVldE5NPlNFR01FTlTjgJBJRlJT44CRIDwvV29ya3NoZWV0Tk0+DQogICAgPExpbmtDZWxsQWRkcmVzc0ExPlU2PC9MaW5rQ2VsbEFkZHJlc3NBMT4NCiAgICA8TGlua0NlbGxBZGRyZXNzUjFDMT5SNkMyMTwvTGlua0NlbGxBZGRyZXNzUjFDMT4NCiAgICA8Q2VsbEJhY2tncm91bmRDb2xvcj4xNjc3NzIxNTwvQ2VsbEJhY2tncm91bmRDb2xvcj4NCiAgICA8Q2VsbEJhY2tncm91bmRDb2xvckluZGV4Pi00MTQyPC9DZWxsQmFja2dyb3VuZENvbG9ySW5kZXg+DQogIDwvTGlua0luZm9Db3JlPg0KICA8TGlua0luZm9Yc2E+DQogICAgPEF1SWQ+MDU1OTcvMjAvMS8wL0QyMzAyMDAwNTAwNTAwMDAwMDAwLzEvMS8yNDIvSzkwMDAwMDQ0NS9VMzAxMDAxMDAy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Q1PC9JdGVtSWQ+DQogICAgPERpc3BJdGVtSWQ+SzEwNjAwMDAwPC9EaXNwSXRlbUlkPg0KICAgIDxDb2xJZD5VMzAxMDAxMDAyPC9Db2xJZD4NCiAgICA8VGVtQXhpc1R5cD4xMDAwMDA8L1RlbUF4aXNUeXA+DQogICAgPE1lbnVObT7jgrvjgrDjg6Hjg7Pjg4jmg4XloLE8L01lbnVObT4NCiAgICA8SXRlbU5tPuOCu+OCsOODoeODs+ODiOizh+eUozwvSXRlbU5tPg0KICAgIDxDb2xObT7lvZPmnJ/oh6rli5Xou4o8L0NvbE5tPg0KICAgIDxPcmlnaW5hbFZhbD4xODIsNjkxLDg2MiwwMDA8L09yaWdpbmFsVmFsPg0KICAgIDxMYXN0TnVtVmFsPjE4Miw2OTE8L0xhc3ROdW1WYWw+DQogICAgPFJhd0xpbmtWYWw+MTgyLDY5MTwvUmF3TGlua1ZhbD4NCiAgICA8Vmlld1VuaXRUeXA+NzwvVmlld1VuaXRUeXA+DQogICAgPERlY2ltYWxQb2ludD4wPC9EZWNpbWFsUG9pbnQ+DQogICAgPFJvdW5kVHlwPjI8L1JvdW5kVHlwPg0KICAgIDxOdW1UZXh0VHlwPjE8L051bVRleHRUeXA+DQogICAgPENsYXNzVHlwPjM8L0NsYXNzVHlwPg0KICAgIDxEVG90YWxZTURITVM+MjAyNC8wNC8yMyAxODo1NToyMz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41PC9NaW51c1plcm9Db252ZXJzaW9uVHlwPg0KICAgIDxNaW51c1plcm9Db252ZXJzaW9uVHh0IC8+DQogIDwvTGlua0luZm9DaGFuZ2VTZXR0aW5nPg0KPC9MaW5rSW5mb0V4Y2VsPg==</LinkInfo>
    <LinkInfo LinkId="422" Error="">PD94bWwgdmVyc2lvbj0iMS4wIiBlbmNvZGluZz0idXRmLTgiPz4NCjxMaW5rSW5mb0V4Y2VsIHhtbG5zOnhzaT0iaHR0cDovL3d3dy53My5vcmcvMjAwMS9YTUxTY2hlbWEtaW5zdGFuY2UiIHhtbG5zOnhzZD0iaHR0cDovL3d3dy53My5vcmcvMjAwMS9YTUxTY2hlbWEiPg0KICA8TGlua0luZm9Db3JlPg0KICAgIDxMaW5rSWQ+NDIyPC9MaW5rSWQ+DQogICAgPEluZmxvd1ZhbD4yMDEuNDwvSW5mbG93VmFsPg0KICAgIDxEaXNwVmFsPjIwMS40IDwvRGlzcFZhbD4NCiAgICA8TGFzdFVwZFRpbWU+MjAyNC8wNC8zMCAxMjoxMzozNTwvTGFzdFVwZFRpbWU+DQogICAgPFdvcmtzaGVldE5NPlNFR01FTlTjgJBJRlJT44CRIDwvV29ya3NoZWV0Tk0+DQogICAgPExpbmtDZWxsQWRkcmVzc0ExPlU3PC9MaW5rQ2VsbEFkZHJlc3NBMT4NCiAgICA8TGlua0NlbGxBZGRyZXNzUjFDMT5SN0MyMTwvTGlua0NlbGxBZGRyZXNzUjFDMT4NCiAgICA8Q2VsbEJhY2tncm91bmRDb2xvcj4xNjc3NzIxNTwvQ2VsbEJhY2tncm91bmRDb2xvcj4NCiAgICA8Q2VsbEJhY2tncm91bmRDb2xvckluZGV4Pi00MTQyPC9DZWxsQmFja2dyb3VuZENvbG9ySW5kZXg+DQogIDwvTGlua0luZm9Db3JlPg0KICA8TGlua0luZm9Yc2E+DQogICAgPEF1SWQ+MDU1OTcvMjAvMS8wL0QyMzAyMDAwNTAwNTAwMDAwMDAwLzEvMS8yNDIvSzkwMDAwMDQ0NS9VMzAxMDAxMDAz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Q1PC9JdGVtSWQ+DQogICAgPERpc3BJdGVtSWQ+SzEwNjAwMDAwPC9EaXNwSXRlbUlkPg0KICAgIDxDb2xJZD5VMzAxMDAxMDAzPC9Db2xJZD4NCiAgICA8VGVtQXhpc1R5cD4xMDAwMDA8L1RlbUF4aXNUeXA+DQogICAgPE1lbnVObT7jgrvjgrDjg6Hjg7Pjg4jmg4XloLE8L01lbnVObT4NCiAgICA8SXRlbU5tPuOCu+OCsOODoeODs+ODiOizh+eUozwvSXRlbU5tPg0KICAgIDxDb2xObT7lvZPmnJ/oiKrnqbrnlKPmpa3jg7vkuqTpgJrjg5fjg63jgrjjgqfjgq/jg4g8L0NvbE5tPg0KICAgIDxPcmlnaW5hbFZhbD4yMDEsMzU0LDE3NiwwMDA8L09yaWdpbmFsVmFsPg0KICAgIDxMYXN0TnVtVmFsPjIwMSwzNTQ8L0xhc3ROdW1WYWw+DQogICAgPFJhd0xpbmtWYWw+MjAxLDM1NDwvUmF3TGlua1ZhbD4NCiAgICA8Vmlld1VuaXRUeXA+NzwvVmlld1VuaXRUeXA+DQogICAgPERlY2ltYWxQb2ludD4wPC9EZWNpbWFsUG9pbnQ+DQogICAgPFJvdW5kVHlwPjI8L1JvdW5kVHlwPg0KICAgIDxOdW1UZXh0VHlwPjE8L051bVRleHRUeXA+DQogICAgPENsYXNzVHlwPjM8L0NsYXNzVHlwPg0KICAgIDxEVG90YWxZTURITVM+MjAyNC8wNC8yMyAxODo1NToyMz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41PC9NaW51c1plcm9Db252ZXJzaW9uVHlwPg0KICAgIDxNaW51c1plcm9Db252ZXJzaW9uVHh0IC8+DQogIDwvTGlua0luZm9DaGFuZ2VTZXR0aW5nPg0KPC9MaW5rSW5mb0V4Y2VsPg==</LinkInfo>
    <LinkInfo LinkId="427" Error="">PD94bWwgdmVyc2lvbj0iMS4wIiBlbmNvZGluZz0idXRmLTgiPz4NCjxMaW5rSW5mb0V4Y2VsIHhtbG5zOnhzaT0iaHR0cDovL3d3dy53My5vcmcvMjAwMS9YTUxTY2hlbWEtaW5zdGFuY2UiIHhtbG5zOnhzZD0iaHR0cDovL3d3dy53My5vcmcvMjAwMS9YTUxTY2hlbWEiPg0KICA8TGlua0luZm9Db3JlPg0KICAgIDxMaW5rSWQ+NDI3PC9MaW5rSWQ+DQogICAgPEluZmxvd1ZhbD41MzEuOTwvSW5mbG93VmFsPg0KICAgIDxEaXNwVmFsPjUzMS45IDwvRGlzcFZhbD4NCiAgICA8TGFzdFVwZFRpbWU+MjAyNC8wNC8zMCAxMjoxMzozNTwvTGFzdFVwZFRpbWU+DQogICAgPFdvcmtzaGVldE5NPlNFR01FTlTjgJBJRlJT44CRIDwvV29ya3NoZWV0Tk0+DQogICAgPExpbmtDZWxsQWRkcmVzc0ExPlU5PC9MaW5rQ2VsbEFkZHJlc3NBMT4NCiAgICA8TGlua0NlbGxBZGRyZXNzUjFDMT5SOUMyMTwvTGlua0NlbGxBZGRyZXNzUjFDMT4NCiAgICA8Q2VsbEJhY2tncm91bmRDb2xvcj4xNjc3NzIxNTwvQ2VsbEJhY2tncm91bmRDb2xvcj4NCiAgICA8Q2VsbEJhY2tncm91bmRDb2xvckluZGV4Pi00MTQyPC9DZWxsQmFja2dyb3VuZENvbG9ySW5kZXg+DQogIDwvTGlua0luZm9Db3JlPg0KICA8TGlua0luZm9Yc2E+DQogICAgPEF1SWQ+MDU1OTcvMjAvMS8wL0QyMzAyMDAwNTAwNTAwMDAwMDAwLzEvMS8yNDIvSzkwMDAwMDQ0NS9VMzAxMDAxMDA2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Q1PC9JdGVtSWQ+DQogICAgPERpc3BJdGVtSWQ+SzEwNjAwMDAwPC9EaXNwSXRlbUlkPg0KICAgIDxDb2xJZD5VMzAxMDAxMDA2PC9Db2xJZD4NCiAgICA8VGVtQXhpc1R5cD4xMDAwMDA8L1RlbUF4aXNUeXA+DQogICAgPE1lbnVObT7jgrvjgrDjg6Hjg7Pjg4jmg4XloLE8L01lbnVObT4NCiAgICA8SXRlbU5tPuOCu+OCsOODoeODs+ODiOizh+eUozwvSXRlbU5tPg0KICAgIDxDb2xObT7lvZPmnJ/ph5HlsZ7jg7vos4fmupDjg7vjg6rjgrXjgqTjgq/jg6s8L0NvbE5tPg0KICAgIDxPcmlnaW5hbFZhbD41MzEsODc0LDYzNiwwMDA8L09yaWdpbmFsVmFsPg0KICAgIDxMYXN0TnVtVmFsPjUzMSw4NzQ8L0xhc3ROdW1WYWw+DQogICAgPFJhd0xpbmtWYWw+NTMxLDg3NDwvUmF3TGlua1ZhbD4NCiAgICA8Vmlld1VuaXRUeXA+NzwvVmlld1VuaXRUeXA+DQogICAgPERlY2ltYWxQb2ludD4wPC9EZWNpbWFsUG9pbnQ+DQogICAgPFJvdW5kVHlwPjI8L1JvdW5kVHlwPg0KICAgIDxOdW1UZXh0VHlwPjE8L051bVRleHRUeXA+DQogICAgPENsYXNzVHlwPjM8L0NsYXNzVHlwPg0KICAgIDxEVG90YWxZTURITVM+MjAyNC8wNC8yMyAxODo1NToyMz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41PC9NaW51c1plcm9Db252ZXJzaW9uVHlwPg0KICAgIDxNaW51c1plcm9Db252ZXJzaW9uVHh0IC8+DQogIDwvTGlua0luZm9DaGFuZ2VTZXR0aW5nPg0KPC9MaW5rSW5mb0V4Y2VsPg==</LinkInfo>
    <LinkInfo LinkId="430" Error="">PD94bWwgdmVyc2lvbj0iMS4wIiBlbmNvZGluZz0idXRmLTgiPz4NCjxMaW5rSW5mb0V4Y2VsIHhtbG5zOnhzaT0iaHR0cDovL3d3dy53My5vcmcvMjAwMS9YTUxTY2hlbWEtaW5zdGFuY2UiIHhtbG5zOnhzZD0iaHR0cDovL3d3dy53My5vcmcvMjAwMS9YTUxTY2hlbWEiPg0KICA8TGlua0luZm9Db3JlPg0KICAgIDxMaW5rSWQ+NDMwPC9MaW5rSWQ+DQogICAgPEluZmxvd1ZhbD4zMjIuMjwvSW5mbG93VmFsPg0KICAgIDxEaXNwVmFsPjMyMi4yIDwvRGlzcFZhbD4NCiAgICA8TGFzdFVwZFRpbWU+MjAyNC8wNC8zMCAxMjoxMzozNTwvTGFzdFVwZFRpbWU+DQogICAgPFdvcmtzaGVldE5NPlNFR01FTlTjgJBJRlJT44CRIDwvV29ya3NoZWV0Tk0+DQogICAgPExpbmtDZWxsQWRkcmVzc0ExPlUxMDwvTGlua0NlbGxBZGRyZXNzQTE+DQogICAgPExpbmtDZWxsQWRkcmVzc1IxQzE+UjEwQzIxPC9MaW5rQ2VsbEFkZHJlc3NSMUMxPg0KICAgIDxDZWxsQmFja2dyb3VuZENvbG9yPjE2Nzc3MjE1PC9DZWxsQmFja2dyb3VuZENvbG9yPg0KICAgIDxDZWxsQmFja2dyb3VuZENvbG9ySW5kZXg+LTQxNDI8L0NlbGxCYWNrZ3JvdW5kQ29sb3JJbmRleD4NCiAgPC9MaW5rSW5mb0NvcmU+DQogIDxMaW5rSW5mb1hzYT4NCiAgICA8QXVJZD4wNTU5Ny8yMC8xLzAvRDIzMDIwMDA1MDA1MDAwMDAwMDAvMS8xLzI0Mi9LOTAwMDAwNDQ1L1UzMDEwMDEwMDc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5MDAwMDA0NDU8L0l0ZW1JZD4NCiAgICA8RGlzcEl0ZW1JZD5LMTA2MDAwMDA8L0Rpc3BJdGVtSWQ+DQogICAgPENvbElkPlUzMDEwMDEwMDc8L0NvbElkPg0KICAgIDxUZW1BeGlzVHlwPjEwMDAwMDwvVGVtQXhpc1R5cD4NCiAgICA8TWVudU5tPuOCu+OCsOODoeODs+ODiOaDheWgsTwvTWVudU5tPg0KICAgIDxJdGVtTm0+44K744Kw44Oh44Oz44OI6LOH55SjPC9JdGVtTm0+DQogICAgPENvbE5tPuW9k+acn+WMluWtpjwvQ29sTm0+DQogICAgPE9yaWdpbmFsVmFsPjMyMiwxODksNTMxLDAwMDwvT3JpZ2luYWxWYWw+DQogICAgPExhc3ROdW1WYWw+MzIyLDE4OTwvTGFzdE51bVZhbD4NCiAgICA8UmF3TGlua1ZhbD4zMjIsMTg5PC9SYXdMaW5rVmFsPg0KICAgIDxWaWV3VW5pdFR5cD43PC9WaWV3VW5pdFR5cD4NCiAgICA8RGVjaW1hbFBvaW50PjA8L0RlY2ltYWxQb2ludD4NCiAgICA8Um91bmRUeXA+MjwvUm91bmRUeXA+DQogICAgPE51bVRleHRUeXA+MTwvTnVtVGV4dFR5cD4NCiAgICA8Q2xhc3NUeXA+MzwvQ2xhc3NUeXA+DQogICAgPERUb3RhbFlNREhNUz4yMDI0LzA0LzIzIDE4OjU1OjIz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U8L01pbnVzWmVyb0NvbnZlcnNpb25UeXA+DQogICAgPE1pbnVzWmVyb0NvbnZlcnNpb25UeHQgLz4NCiAgPC9MaW5rSW5mb0NoYW5nZVNldHRpbmc+DQo8L0xpbmtJbmZvRXhjZWw+</LinkInfo>
    <LinkInfo LinkId="433" Error="">PD94bWwgdmVyc2lvbj0iMS4wIiBlbmNvZGluZz0idXRmLTgiPz4NCjxMaW5rSW5mb0V4Y2VsIHhtbG5zOnhzaT0iaHR0cDovL3d3dy53My5vcmcvMjAwMS9YTUxTY2hlbWEtaW5zdGFuY2UiIHhtbG5zOnhzZD0iaHR0cDovL3d3dy53My5vcmcvMjAwMS9YTUxTY2hlbWEiPg0KICA8TGlua0luZm9Db3JlPg0KICAgIDxMaW5rSWQ+NDMzPC9MaW5rSWQ+DQogICAgPEluZmxvd1ZhbD4yMzguOTwvSW5mbG93VmFsPg0KICAgIDxEaXNwVmFsPjIzOC45IDwvRGlzcFZhbD4NCiAgICA8TGFzdFVwZFRpbWU+MjAyNC8wNC8zMCAxMjoxMzozNTwvTGFzdFVwZFRpbWU+DQogICAgPFdvcmtzaGVldE5NPlNFR01FTlTjgJBJRlJT44CRIDwvV29ya3NoZWV0Tk0+DQogICAgPExpbmtDZWxsQWRkcmVzc0ExPlUxMTwvTGlua0NlbGxBZGRyZXNzQTE+DQogICAgPExpbmtDZWxsQWRkcmVzc1IxQzE+UjExQzIxPC9MaW5rQ2VsbEFkZHJlc3NSMUMxPg0KICAgIDxDZWxsQmFja2dyb3VuZENvbG9yPjE2Nzc3MjE1PC9DZWxsQmFja2dyb3VuZENvbG9yPg0KICAgIDxDZWxsQmFja2dyb3VuZENvbG9ySW5kZXg+LTQxNDI8L0NlbGxCYWNrZ3JvdW5kQ29sb3JJbmRleD4NCiAgPC9MaW5rSW5mb0NvcmU+DQogIDxMaW5rSW5mb1hzYT4NCiAgICA8QXVJZD4wNTU5Ny8yMC8xLzAvRDIzMDIwMDA1MDA1MDAwMDAwMDAvMS8xLzI0Mi9LOTAwMDAwNDQ1L1UzMDEwMDEwMDg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5MDAwMDA0NDU8L0l0ZW1JZD4NCiAgICA8RGlzcEl0ZW1JZD5LMTA2MDAwMDA8L0Rpc3BJdGVtSWQ+DQogICAgPENvbElkPlUzMDEwMDEwMDg8L0NvbElkPg0KICAgIDxUZW1BeGlzVHlwPjEwMDAwMDwvVGVtQXhpc1R5cD4NCiAgICA8TWVudU5tPuOCu+OCsOODoeODs+ODiOaDheWgsTwvTWVudU5tPg0KICAgIDxJdGVtTm0+44K744Kw44Oh44Oz44OI6LOH55SjPC9JdGVtTm0+DQogICAgPENvbE5tPuW9k+acn+eUn+a0u+eUo+alreODu+OCouOCsOODquODk+OCuOODjeOCuTwvQ29sTm0+DQogICAgPE9yaWdpbmFsVmFsPjIzOCw5MDcsMjU3LDAwMDwvT3JpZ2luYWxWYWw+DQogICAgPExhc3ROdW1WYWw+MjM4LDkwNzwvTGFzdE51bVZhbD4NCiAgICA8UmF3TGlua1ZhbD4yMzgsOTA3PC9SYXdMaW5rVmFsPg0KICAgIDxWaWV3VW5pdFR5cD43PC9WaWV3VW5pdFR5cD4NCiAgICA8RGVjaW1hbFBvaW50PjA8L0RlY2ltYWxQb2ludD4NCiAgICA8Um91bmRUeXA+MjwvUm91bmRUeXA+DQogICAgPE51bVRleHRUeXA+MTwvTnVtVGV4dFR5cD4NCiAgICA8Q2xhc3NUeXA+MzwvQ2xhc3NUeXA+DQogICAgPERUb3RhbFlNREhNUz4yMDI0LzA0LzIzIDE4OjU1OjIz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U8L01pbnVzWmVyb0NvbnZlcnNpb25UeXA+DQogICAgPE1pbnVzWmVyb0NvbnZlcnNpb25UeHQgLz4NCiAgPC9MaW5rSW5mb0NoYW5nZVNldHRpbmc+DQo8L0xpbmtJbmZvRXhjZWw+</LinkInfo>
    <LinkInfo LinkId="436" Error="">PD94bWwgdmVyc2lvbj0iMS4wIiBlbmNvZGluZz0idXRmLTgiPz4NCjxMaW5rSW5mb0V4Y2VsIHhtbG5zOnhzaT0iaHR0cDovL3d3dy53My5vcmcvMjAwMS9YTUxTY2hlbWEtaW5zdGFuY2UiIHhtbG5zOnhzZD0iaHR0cDovL3d3dy53My5vcmcvMjAwMS9YTUxTY2hlbWEiPg0KICA8TGlua0luZm9Db3JlPg0KICAgIDxMaW5rSWQ+NDM2PC9MaW5rSWQ+DQogICAgPEluZmxvd1ZhbD40MTkuOTwvSW5mbG93VmFsPg0KICAgIDxEaXNwVmFsPjQxOS45IDwvRGlzcFZhbD4NCiAgICA8TGFzdFVwZFRpbWU+MjAyNC8wNC8zMCAxMjoxMzozNTwvTGFzdFVwZFRpbWU+DQogICAgPFdvcmtzaGVldE5NPlNFR01FTlTjgJBJRlJT44CRIDwvV29ya3NoZWV0Tk0+DQogICAgPExpbmtDZWxsQWRkcmVzc0ExPlUxMjwvTGlua0NlbGxBZGRyZXNzQTE+DQogICAgPExpbmtDZWxsQWRkcmVzc1IxQzE+UjEyQzIxPC9MaW5rQ2VsbEFkZHJlc3NSMUMxPg0KICAgIDxDZWxsQmFja2dyb3VuZENvbG9yPjE2Nzc3MjE1PC9DZWxsQmFja2dyb3VuZENvbG9yPg0KICAgIDxDZWxsQmFja2dyb3VuZENvbG9ySW5kZXg+LTQxNDI8L0NlbGxCYWNrZ3JvdW5kQ29sb3JJbmRleD4NCiAgPC9MaW5rSW5mb0NvcmU+DQogIDxMaW5rSW5mb1hzYT4NCiAgICA8QXVJZD4wNTU5Ny8yMC8xLzAvRDIzMDIwMDA1MDA1MDAwMDAwMDAvMS8xLzI0Mi9LOTAwMDAwNDQ1L1UzMDEwMDEwMDk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5MDAwMDA0NDU8L0l0ZW1JZD4NCiAgICA8RGlzcEl0ZW1JZD5LMTA2MDAwMDA8L0Rpc3BJdGVtSWQ+DQogICAgPENvbElkPlUzMDEwMDEwMDk8L0NvbElkPg0KICAgIDxUZW1BeGlzVHlwPjEwMDAwMDwvVGVtQXhpc1R5cD4NCiAgICA8TWVudU5tPuOCu+OCsOODoeODs+ODiOaDheWgsTwvTWVudU5tPg0KICAgIDxJdGVtTm0+44K744Kw44Oh44Oz44OI6LOH55SjPC9JdGVtTm0+DQogICAgPENvbE5tPuW9k+acn+ODquODhuODvOODq+ODu+OCs+ODs+OCt+ODpeODvOODnuODvOOCteODvOODk+OCuTwvQ29sTm0+DQogICAgPE9yaWdpbmFsVmFsPjQxOSw5MTcsMjI3LDAwMDwvT3JpZ2luYWxWYWw+DQogICAgPExhc3ROdW1WYWw+NDE5LDkxNzwvTGFzdE51bVZhbD4NCiAgICA8UmF3TGlua1ZhbD40MTksOTE3PC9SYXdMaW5rVmFsPg0KICAgIDxWaWV3VW5pdFR5cD43PC9WaWV3VW5pdFR5cD4NCiAgICA8RGVjaW1hbFBvaW50PjA8L0RlY2ltYWxQb2ludD4NCiAgICA8Um91bmRUeXA+MjwvUm91bmRUeXA+DQogICAgPE51bVRleHRUeXA+MTwvTnVtVGV4dFR5cD4NCiAgICA8Q2xhc3NUeXA+MzwvQ2xhc3NUeXA+DQogICAgPERUb3RhbFlNREhNUz4yMDI0LzA0LzIzIDE4OjU1OjIz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U8L01pbnVzWmVyb0NvbnZlcnNpb25UeXA+DQogICAgPE1pbnVzWmVyb0NvbnZlcnNpb25UeHQgLz4NCiAgPC9MaW5rSW5mb0NoYW5nZVNldHRpbmc+DQo8L0xpbmtJbmZvRXhjZWw+</LinkInfo>
    <LinkInfo LinkId="439" Error="">PD94bWwgdmVyc2lvbj0iMS4wIiBlbmNvZGluZz0idXRmLTgiPz4NCjxMaW5rSW5mb0V4Y2VsIHhtbG5zOnhzaT0iaHR0cDovL3d3dy53My5vcmcvMjAwMS9YTUxTY2hlbWEtaW5zdGFuY2UiIHhtbG5zOnhzZD0iaHR0cDovL3d3dy53My5vcmcvMjAwMS9YTUxTY2hlbWEiPg0KICA8TGlua0luZm9Db3JlPg0KICAgIDxMaW5rSWQ+NDM5PC9MaW5rSWQ+DQogICAgPEluZmxvd1ZhbD4yODIuMzwvSW5mbG93VmFsPg0KICAgIDxEaXNwVmFsPjI4Mi4zIDwvRGlzcFZhbD4NCiAgICA8TGFzdFVwZFRpbWU+MjAyNC8wNC8zMCAxMjoxMzozNTwvTGFzdFVwZFRpbWU+DQogICAgPFdvcmtzaGVldE5NPlNFR01FTlTjgJBJRlJT44CRIDwvV29ya3NoZWV0Tk0+DQogICAgPExpbmtDZWxsQWRkcmVzc0ExPlUxMzwvTGlua0NlbGxBZGRyZXNzQTE+DQogICAgPExpbmtDZWxsQWRkcmVzc1IxQzE+UjEzQzIxPC9MaW5rQ2VsbEFkZHJlc3NSMUMxPg0KICAgIDxDZWxsQmFja2dyb3VuZENvbG9yPjE2Nzc3MjE1PC9DZWxsQmFja2dyb3VuZENvbG9yPg0KICAgIDxDZWxsQmFja2dyb3VuZENvbG9ySW5kZXg+LTQxNDI8L0NlbGxCYWNrZ3JvdW5kQ29sb3JJbmRleD4NCiAgPC9MaW5rSW5mb0NvcmU+DQogIDxMaW5rSW5mb1hzYT4NCiAgICA8QXVJZD4wNTU5Ny8yMC8xLzAvRDIzMDIwMDA1MDA1MDAwMDAwMDAvMS8xLzI0Mi9LOTAwMDAwNDQ1L1IzMDEwMTAwMC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5MDAwMDA0NDU8L0l0ZW1JZD4NCiAgICA8RGlzcEl0ZW1JZD5LMTA2MDAwMDA8L0Rpc3BJdGVtSWQ+DQogICAgPENvbElkPlIzMDEwMTAwMCM8L0NvbElkPg0KICAgIDxUZW1BeGlzVHlwPjEwMDAwMDwvVGVtQXhpc1R5cD4NCiAgICA8TWVudU5tPuOCu+OCsOODoeODs+ODiOaDheWgsTwvTWVudU5tPg0KICAgIDxJdGVtTm0+44K744Kw44Oh44Oz44OI6LOH55SjPC9JdGVtTm0+DQogICAgPENvbE5tPuW9k+acn+OBneOBruS7ljwvQ29sTm0+DQogICAgPE9yaWdpbmFsVmFsPjI4MiwyNjAsMzMyLDAwMDwvT3JpZ2luYWxWYWw+DQogICAgPExhc3ROdW1WYWw+MjgyLDI2MDwvTGFzdE51bVZhbD4NCiAgICA8UmF3TGlua1ZhbD4yODIsMjYwPC9SYXdMaW5rVmFsPg0KICAgIDxWaWV3VW5pdFR5cD43PC9WaWV3VW5pdFR5cD4NCiAgICA8RGVjaW1hbFBvaW50PjA8L0RlY2ltYWxQb2ludD4NCiAgICA8Um91bmRUeXA+MjwvUm91bmRUeXA+DQogICAgPE51bVRleHRUeXA+MTwvTnVtVGV4dFR5cD4NCiAgICA8Q2xhc3NUeXA+MzwvQ2xhc3NUeXA+DQogICAgPERUb3RhbFlNREhNUz4yMDI0LzA0LzIzIDE4OjU1OjIz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U8L01pbnVzWmVyb0NvbnZlcnNpb25UeXA+DQogICAgPE1pbnVzWmVyb0NvbnZlcnNpb25UeHQgLz4NCiAgPC9MaW5rSW5mb0NoYW5nZVNldHRpbmc+DQo8L0xpbmtJbmZvRXhjZWw+</LinkInfo>
    <LinkInfo LinkId="452" Error="">PD94bWwgdmVyc2lvbj0iMS4wIiBlbmNvZGluZz0idXRmLTgiPz4NCjxMaW5rSW5mb0V4Y2VsIHhtbG5zOnhzaT0iaHR0cDovL3d3dy53My5vcmcvMjAwMS9YTUxTY2hlbWEtaW5zdGFuY2UiIHhtbG5zOnhzZD0iaHR0cDovL3d3dy53My5vcmcvMjAwMS9YTUxTY2hlbWEiPg0KICA8TGlua0luZm9Db3JlPg0KICAgIDxMaW5rSWQ+NDUyPC9MaW5rSWQ+DQogICAgPEluZmxvd1ZhbD41MTYuNTwvSW5mbG93VmFsPg0KICAgIDxEaXNwVmFsPjUxNi41IDwvRGlzcFZhbD4NCiAgICA8TGFzdFVwZFRpbWU+MjAyNC8wNC8zMCAxMjoxMzozNTwvTGFzdFVwZFRpbWU+DQogICAgPFdvcmtzaGVldE5NPlNFR01FTlTjgJBJRlJT44CRIDwvV29ya3NoZWV0Tk0+DQogICAgPExpbmtDZWxsQWRkcmVzc0ExPlU4PC9MaW5rQ2VsbEFkZHJlc3NBMT4NCiAgICA8TGlua0NlbGxBZGRyZXNzUjFDMT5SOEMyMTwvTGlua0NlbGxBZGRyZXNzUjFDMT4NCiAgICA8Q2VsbEJhY2tncm91bmRDb2xvcj4xNjc3NzIxNTwvQ2VsbEJhY2tncm91bmRDb2xvcj4NCiAgICA8Q2VsbEJhY2tncm91bmRDb2xvckluZGV4Pi00MTQyPC9DZWxsQmFja2dyb3VuZENvbG9ySW5kZXg+DQogIDwvTGlua0luZm9Db3JlPg0KICA8TGlua0luZm9Yc2E+DQogICAgPEF1SWQ+MDU1OTcvMjAvMS8wL0QyMzAyMDAwNTAwNTAwMDAwMDAwLzEvMS8yNDIvSzkwMDAwMDQ0NS9VMzAxMDAxMDA1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Q1PC9JdGVtSWQ+DQogICAgPERpc3BJdGVtSWQ+SzEwNjAwMDAwPC9EaXNwSXRlbUlkPg0KICAgIDxDb2xJZD5VMzAxMDAxMDA1PC9Db2xJZD4NCiAgICA8VGVtQXhpc1R5cD4xMDAwMDA8L1RlbUF4aXNUeXA+DQogICAgPE1lbnVObT7jgrvjgrDjg6Hjg7Pjg4jmg4XloLE8L01lbnVObT4NCiAgICA8SXRlbU5tPuOCu+OCsOODoeODs+ODiOizh+eUozwvSXRlbU5tPg0KICAgIDxDb2xObT7lvZPmnJ/jgqTjg7Pjg5Xjg6njg7vjg5jjg6vjgrnjgrHjgqI8L0NvbE5tPg0KICAgIDxPcmlnaW5hbFZhbD41MTYsNDU0LDE5NSwwMDA8L09yaWdpbmFsVmFsPg0KICAgIDxMYXN0TnVtVmFsPjUxNiw0NTQ8L0xhc3ROdW1WYWw+DQogICAgPFJhd0xpbmtWYWw+NTE2LDQ1NDwvUmF3TGlua1ZhbD4NCiAgICA8Vmlld1VuaXRUeXA+NzwvVmlld1VuaXRUeXA+DQogICAgPERlY2ltYWxQb2ludD4wPC9EZWNpbWFsUG9pbnQ+DQogICAgPFJvdW5kVHlwPjI8L1JvdW5kVHlwPg0KICAgIDxOdW1UZXh0VHlwPjE8L051bVRleHRUeXA+DQogICAgPENsYXNzVHlwPjM8L0NsYXNzVHlwPg0KICAgIDxEVG90YWxZTURITVM+MjAyNC8wNC8yMyAxODo1NToyMz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41PC9NaW51c1plcm9Db252ZXJzaW9uVHlwPg0KICAgIDxNaW51c1plcm9Db252ZXJzaW9uVHh0IC8+DQogIDwvTGlua0luZm9DaGFuZ2VTZXR0aW5nPg0KPC9MaW5rSW5mb0V4Y2VsPg==</LinkInfo>
    <LinkInfo LinkId="454" Error="">PD94bWwgdmVyc2lvbj0iMS4wIiBlbmNvZGluZz0idXRmLTgiPz4NCjxMaW5rSW5mb0V4Y2VsIHhtbG5zOnhzaT0iaHR0cDovL3d3dy53My5vcmcvMjAwMS9YTUxTY2hlbWEtaW5zdGFuY2UiIHhtbG5zOnhzZD0iaHR0cDovL3d3dy53My5vcmcvMjAwMS9YTUxTY2hlbWEiPg0KICA8TGlua0luZm9Db3JlPg0KICAgIDxMaW5rSWQ+NDU0PC9MaW5rSWQ+DQogICAgPEluZmxvd1ZhbD4tODA4PC9JbmZsb3dWYWw+DQogICAgPERpc3BWYWw+KDgwOCk8L0Rpc3BWYWw+DQogICAgPExhc3RVcGRUaW1lPjIwMjUvMTAvMjkgMTA6Mzk6MDc8L0xhc3RVcGRUaW1lPg0KICAgIDxXb3Jrc2hlZXROTT5QTOOAkElGUlPjgJEgPC9Xb3Jrc2hlZXROTT4NCiAgICA8TGlua0NlbGxBZGRyZXNzQTE+TjI5PC9MaW5rQ2VsbEFkZHJlc3NBMT4NCiAgICA8TGlua0NlbGxBZGRyZXNzUjFDMT5SMjlDMTQ8L0xpbmtDZWxsQWRkcmVzc1IxQzE+DQogICAgPENlbGxCYWNrZ3JvdW5kQ29sb3I+MTY3NzcyMTU8L0NlbGxCYWNrZ3JvdW5kQ29sb3I+DQogICAgPENlbGxCYWNrZ3JvdW5kQ29sb3JJbmRleD4tNDE0MjwvQ2VsbEJhY2tncm91bmRDb2xvckluZGV4Pg0KICA8L0xpbmtJbmZvQ29yZT4NCiAgPExpbmtJbmZvWHNhPg0KICAgIDxBdUlkPjA1NTk3LzIwLzEvMC9EMjMwMDUwMTAwMTAwMDAwMDAwMC8xLzEvMjQyL0s5MDAwMDAwNTcvUjMwMTAwMDAwIy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1NzwvSXRlbUlkPg0KICAgIDxEaXNwSXRlbUlkPksyMTA2MDI5MDwvRGlzcEl0ZW1JZD4NCiAgICA8Q29sSWQ+UjMwMTAwMDAwIzwvQ29sSWQ+DQogICAgPFRlbUF4aXNUeXA+MTAwMDAwPC9UZW1BeGlzVHlwPg0KICAgIDxNZW51Tm0+6YCj57WQ57SU5pCN55uK6KiI566X5pu4PC9NZW51Tm0+DQogICAgPEl0ZW1ObT7jgZ3jga7ku5bjga7ph5Hono3osrvnlKg8L0l0ZW1ObT4NCiAgICA8Q29sTm0+5b2T5pyf6YeR6aGNPC9Db2xObT4NCiAgICA8T3JpZ2luYWxWYWw+LTgwOCw0NjEsMDAwPC9PcmlnaW5hbFZhbD4NCiAgICA8TGFzdE51bVZhbD4tODA4PC9MYXN0TnVtVmFsPg0KICAgIDxSYXdMaW5rVmFsPi04MDg8L1Jhd0xpbmtWYWw+DQogICAgPFZpZXdVbml0VHlwPjc8L1ZpZXdVbml0VHlwPg0KICAgIDxEZWNpbWFsUG9pbnQ+MDwvRGVjaW1hbFBvaW50Pg0KICAgIDxSb3VuZFR5cD4yPC9Sb3VuZFR5cD4NCiAgICA8TnVtVGV4dFR5cD4xPC9OdW1UZXh0VHlwPg0KICAgIDxDbGFzc1R5cD4zPC9DbGFzc1R5cD4NCiAgICA8RFRvdGFsWU1ESE1TPjIwMjMvMDQvMjcgMjA6MDA6NTA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457" Error="">PD94bWwgdmVyc2lvbj0iMS4wIiBlbmNvZGluZz0idXRmLTgiPz4NCjxMaW5rSW5mb0V4Y2VsIHhtbG5zOnhzaT0iaHR0cDovL3d3dy53My5vcmcvMjAwMS9YTUxTY2hlbWEtaW5zdGFuY2UiIHhtbG5zOnhzZD0iaHR0cDovL3d3dy53My5vcmcvMjAwMS9YTUxTY2hlbWEiPg0KICA8TGlua0luZm9Db3JlPg0KICAgIDxMaW5rSWQ+NDU3PC9MaW5rSWQ+DQogICAgPEluZmxvd1ZhbD4tMC4zPC9JbmZsb3dWYWw+DQogICAgPERpc3BWYWw+KDAuMyk8L0Rpc3BWYWw+DQogICAgPExhc3RVcGRUaW1lPjIwMjQvMDQvMzAgMTI6MTM6MzU8L0xhc3RVcGRUaW1lPg0KICAgIDxXb3Jrc2hlZXROTT5TRUdNRU5U44CQSUZSU+OAkSA8L1dvcmtzaGVldE5NPg0KICAgIDxMaW5rQ2VsbEFkZHJlc3NBMT5PMTQ8L0xpbmtDZWxsQWRkcmVzc0ExPg0KICAgIDxMaW5rQ2VsbEFkZHJlc3NSMUMxPlIxNEMxNTwvTGlua0NlbGxBZGRyZXNzUjFDMT4NCiAgICA8Q2VsbEJhY2tncm91bmRDb2xvcj4xNjc3NzIxNTwvQ2VsbEJhY2tncm91bmRDb2xvcj4NCiAgICA8Q2VsbEJhY2tncm91bmRDb2xvckluZGV4Pi00MTQyPC9DZWxsQmFja2dyb3VuZENvbG9ySW5kZXg+DQogIDwvTGlua0luZm9Db3JlPg0KICA8TGlua0luZm9Yc2E+DQogICAgPEF1SWQ+MDU1OTcvMjAvMS8wL0QyMzAyMDAwNTAwNTAwMDAwMDAwLzEvMS8yNDIvSzkwMDAwMDQ1MS9SMzAxMDIwMDAj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UxPC9JdGVtSWQ+DQogICAgPERpc3BJdGVtSWQ+SzExMDAwMDAwPC9EaXNwSXRlbUlkPg0KICAgIDxDb2xJZD5SMzAxMDIwMDAjPC9Db2xJZD4NCiAgICA8VGVtQXhpc1R5cD4xMDAwMDA8L1RlbUF4aXNUeXA+DQogICAgPE1lbnVObT7jgrvjgrDjg6Hjg7Pjg4jmg4XloLE8L01lbnVObT4NCiAgICA8SXRlbU5tPuWjsuS4iue3j+WIqeebijwvSXRlbU5tPg0KICAgIDxDb2xObT7lvZPmnJ/oqr/mlbTpoY08L0NvbE5tPg0KICAgIDxPcmlnaW5hbFZhbD4tMjg4LDM4OSwwMDA8L09yaWdpbmFsVmFsPg0KICAgIDxMYXN0TnVtVmFsPi0yODg8L0xhc3ROdW1WYWw+DQogICAgPFJhd0xpbmtWYWw+LTI4ODwvUmF3TGlua1ZhbD4NCiAgICA8Vmlld1VuaXRUeXA+NzwvVmlld1VuaXRUeXA+DQogICAgPERlY2ltYWxQb2ludD4wPC9EZWNpbWFsUG9pbnQ+DQogICAgPFJvdW5kVHlwPjI8L1JvdW5kVHlwPg0KICAgIDxOdW1UZXh0VHlwPjE8L051bVRleHRUeXA+DQogICAgPENsYXNzVHlwPjM8L0NsYXNzVHlwPg0KICAgIDxEVG90YWxZTURITVM+MjAyNC8wNC8yMyAxODo1NToyMz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41PC9NaW51c1plcm9Db252ZXJzaW9uVHlwPg0KICAgIDxNaW51c1plcm9Db252ZXJzaW9uVHh0IC8+DQogIDwvTGlua0luZm9DaGFuZ2VTZXR0aW5nPg0KPC9MaW5rSW5mb0V4Y2VsPg==</LinkInfo>
    <LinkInfo LinkId="458" Error="">PD94bWwgdmVyc2lvbj0iMS4wIiBlbmNvZGluZz0idXRmLTgiPz4NCjxMaW5rSW5mb0V4Y2VsIHhtbG5zOnhzaT0iaHR0cDovL3d3dy53My5vcmcvMjAwMS9YTUxTY2hlbWEtaW5zdGFuY2UiIHhtbG5zOnhzZD0iaHR0cDovL3d3dy53My5vcmcvMjAwMS9YTUxTY2hlbWEiPg0KICA8TGlua0luZm9Db3JlPg0KICAgIDxMaW5rSWQ+NDU4PC9MaW5rSWQ+DQogICAgPEluZmxvd1ZhbD4tMzQuODwvSW5mbG93VmFsPg0KICAgIDxEaXNwVmFsPigzNC44KTwvRGlzcFZhbD4NCiAgICA8TGFzdFVwZFRpbWU+MjAyNC8wNC8zMCAxMjoxMzozNTwvTGFzdFVwZFRpbWU+DQogICAgPFdvcmtzaGVldE5NPlNFR01FTlTjgJBJRlJT44CRIDwvV29ya3NoZWV0Tk0+DQogICAgPExpbmtDZWxsQWRkcmVzc0ExPlUxNDwvTGlua0NlbGxBZGRyZXNzQTE+DQogICAgPExpbmtDZWxsQWRkcmVzc1IxQzE+UjE0QzIxPC9MaW5rQ2VsbEFkZHJlc3NSMUMxPg0KICAgIDxDZWxsQmFja2dyb3VuZENvbG9yPjE2Nzc3MjE1PC9DZWxsQmFja2dyb3VuZENvbG9yPg0KICAgIDxDZWxsQmFja2dyb3VuZENvbG9ySW5kZXg+LTQxNDI8L0NlbGxCYWNrZ3JvdW5kQ29sb3JJbmRleD4NCiAgPC9MaW5rSW5mb0NvcmU+DQogIDxMaW5rSW5mb1hzYT4NCiAgICA8QXVJZD4wNTU5Ny8yMC8xLzAvRDIzMDIwMDA1MDA1MDAwMDAwMDAvMS8xLzI0Mi9LOTAwMDAwNDQ1L1IzMDEwMjAwMC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5MDAwMDA0NDU8L0l0ZW1JZD4NCiAgICA8RGlzcEl0ZW1JZD5LMTA2MDAwMDA8L0Rpc3BJdGVtSWQ+DQogICAgPENvbElkPlIzMDEwMjAwMCM8L0NvbElkPg0KICAgIDxUZW1BeGlzVHlwPjEwMDAwMDwvVGVtQXhpc1R5cD4NCiAgICA8TWVudU5tPuOCu+OCsOODoeODs+ODiOaDheWgsTwvTWVudU5tPg0KICAgIDxJdGVtTm0+44K744Kw44Oh44Oz44OI6LOH55SjPC9JdGVtTm0+DQogICAgPENvbE5tPuW9k+acn+iqv+aVtOmhjTwvQ29sTm0+DQogICAgPE9yaWdpbmFsVmFsPi0zNCw4MDUsNzE2LDAwMDwvT3JpZ2luYWxWYWw+DQogICAgPExhc3ROdW1WYWw+LTM0LDgwNTwvTGFzdE51bVZhbD4NCiAgICA8UmF3TGlua1ZhbD4tMzQsODA1PC9SYXdMaW5rVmFsPg0KICAgIDxWaWV3VW5pdFR5cD43PC9WaWV3VW5pdFR5cD4NCiAgICA8RGVjaW1hbFBvaW50PjA8L0RlY2ltYWxQb2ludD4NCiAgICA8Um91bmRUeXA+MjwvUm91bmRUeXA+DQogICAgPE51bVRleHRUeXA+MTwvTnVtVGV4dFR5cD4NCiAgICA8Q2xhc3NUeXA+MzwvQ2xhc3NUeXA+DQogICAgPERUb3RhbFlNREhNUz4yMDI0LzA0LzIzIDE4OjU1OjIz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U8L01pbnVzWmVyb0NvbnZlcnNpb25UeXA+DQogICAgPE1pbnVzWmVyb0NvbnZlcnNpb25UeHQgLz4NCiAgPC9MaW5rSW5mb0NoYW5nZVNldHRpbmc+DQo8L0xpbmtJbmZvRXhjZWw+</LinkInfo>
    <LinkInfo LinkId="459" Error="">PD94bWwgdmVyc2lvbj0iMS4wIiBlbmNvZGluZz0idXRmLTgiPz4NCjxMaW5rSW5mb0V4Y2VsIHhtbG5zOnhzaT0iaHR0cDovL3d3dy53My5vcmcvMjAwMS9YTUxTY2hlbWEtaW5zdGFuY2UiIHhtbG5zOnhzZD0iaHR0cDovL3d3dy53My5vcmcvMjAwMS9YTUxTY2hlbWEiPg0KICA8TGlua0luZm9Db3JlPg0KICAgIDxMaW5rSWQ+NDU5PC9MaW5rSWQ+DQogICAgPEluZmxvd1ZhbD4tNS4zPC9JbmZsb3dWYWw+DQogICAgPERpc3BWYWw+KDUuMyk8L0Rpc3BWYWw+DQogICAgPExhc3RVcGRUaW1lPjIwMjQvMDQvMzAgMTI6MTM6MzU8L0xhc3RVcGRUaW1lPg0KICAgIDxXb3Jrc2hlZXROTT5TRUdNRU5U44CQSUZSU+OAkSA8L1dvcmtzaGVldE5NPg0KICAgIDxMaW5rQ2VsbEFkZHJlc3NBMT5SMTQ8L0xpbmtDZWxsQWRkcmVzc0ExPg0KICAgIDxMaW5rQ2VsbEFkZHJlc3NSMUMxPlIxNEMxODwvTGlua0NlbGxBZGRyZXNzUjFDMT4NCiAgICA8Q2VsbEJhY2tncm91bmRDb2xvcj4xNjc3NzIxNTwvQ2VsbEJhY2tncm91bmRDb2xvcj4NCiAgICA8Q2VsbEJhY2tncm91bmRDb2xvckluZGV4Pi00MTQyPC9DZWxsQmFja2dyb3VuZENvbG9ySW5kZXg+DQogIDwvTGlua0luZm9Db3JlPg0KICA8TGlua0luZm9Yc2E+DQogICAgPEF1SWQ+MDU1OTcvMjAvMS8wL0QyMzAyMDAwNTAwNTAwMDAwMDAwLzEvMS8yNDIvSzEwMjAwMDAwIy9SMzAxMDIwMDAj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MTAyMDAwMDAjPC9JdGVtSWQ+DQogICAgPERpc3BJdGVtSWQ+SzEwMjAwMDAwMDwvRGlzcEl0ZW1JZD4NCiAgICA8Q29sSWQ+UjMwMTAyMDAwIzwvQ29sSWQ+DQogICAgPFRlbUF4aXNUeXA+MTAwMDAwPC9UZW1BeGlzVHlwPg0KICAgIDxNZW51Tm0+44K744Kw44Oh44Oz44OI5oOF5aCxPC9NZW51Tm0+DQogICAgPEl0ZW1ObT7jgrvjgrDjg6Hjg7Pjg4jliKnnm4o8L0l0ZW1ObT4NCiAgICA8Q29sTm0+5b2T5pyf6Kq/5pW06aGNPC9Db2xObT4NCiAgICA8T3JpZ2luYWxWYWw+LTUsMzQyLDk0NiwwMDA8L09yaWdpbmFsVmFsPg0KICAgIDxMYXN0TnVtVmFsPi01LDM0MjwvTGFzdE51bVZhbD4NCiAgICA8UmF3TGlua1ZhbD4tNSwzNDI8L1Jhd0xpbmtWYWw+DQogICAgPFZpZXdVbml0VHlwPjc8L1ZpZXdVbml0VHlwPg0KICAgIDxEZWNpbWFsUG9pbnQ+MDwvRGVjaW1hbFBvaW50Pg0KICAgIDxSb3VuZFR5cD4yPC9Sb3VuZFR5cD4NCiAgICA8TnVtVGV4dFR5cD4xPC9OdW1UZXh0VHlwPg0KICAgIDxDbGFzc1R5cD4zPC9DbGFzc1R5cD4NCiAgICA8RFRvdGFsWU1ESE1TPjIwMjQvMDQvMjMgMTg6NTU6MjM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NTwvTWludXNaZXJvQ29udmVyc2lvblR5cD4NCiAgICA8TWludXNaZXJvQ29udmVyc2lvblR4dCAvPg0KICA8L0xpbmtJbmZvQ2hhbmdlU2V0dGluZz4NCjwvTGlua0luZm9FeGNlbD4=</LinkInfo>
    <LinkInfo LinkId="460" Error="">PD94bWwgdmVyc2lvbj0iMS4wIiBlbmNvZGluZz0idXRmLTgiPz4NCjxMaW5rSW5mb0V4Y2VsIHhtbG5zOnhzaT0iaHR0cDovL3d3dy53My5vcmcvMjAwMS9YTUxTY2hlbWEtaW5zdGFuY2UiIHhtbG5zOnhzZD0iaHR0cDovL3d3dy53My5vcmcvMjAwMS9YTUxTY2hlbWEiPg0KICA8TGlua0luZm9Db3JlPg0KICAgIDxMaW5rSWQ+NDYwPC9MaW5rSWQ+DQogICAgPEluZmxvd1ZhbD4zMzcuNjwvSW5mbG93VmFsPg0KICAgIDxEaXNwVmFsPjMzNy42IDwvRGlzcFZhbD4NCiAgICA8TGFzdFVwZFRpbWU+MjAyNC8wNC8zMCAxMjozODozOTwvTGFzdFVwZFRpbWU+DQogICAgPFdvcmtzaGVldE5NPlNFR01FTlTjgJBJRlJT44CRIDwvV29ya3NoZWV0Tk0+DQogICAgPExpbmtDZWxsQWRkcmVzc0ExPk8xNTwvTGlua0NlbGxBZGRyZXNzQTE+DQogICAgPExpbmtDZWxsQWRkcmVzc1IxQzE+UjE1QzE1PC9MaW5rQ2VsbEFkZHJlc3NSMUMxPg0KICAgIDxDZWxsQmFja2dyb3VuZENvbG9yPjE2Nzc3MjE1PC9DZWxsQmFja2dyb3VuZENvbG9yPg0KICAgIDxDZWxsQmFja2dyb3VuZENvbG9ySW5kZXg+LTQxNDI8L0NlbGxCYWNrZ3JvdW5kQ29sb3JJbmRleD4NCiAgPC9MaW5rSW5mb0NvcmU+DQogIDxMaW5rSW5mb1hzYT4NCiAgICA8QXVJZD4wNTU5Ny8yMC8xLzAvRDIzMDIwMDA1MDA1MDAwMDAwMDAvMS8xLzI0Mi9LOTAwMDAwNDUxL1IzMDEwMlowMC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5MDAwMDA0NTE8L0l0ZW1JZD4NCiAgICA8RGlzcEl0ZW1JZD5LMTEwMDAwMDA8L0Rpc3BJdGVtSWQ+DQogICAgPENvbElkPlIzMDEwMlowMCM8L0NvbElkPg0KICAgIDxUZW1BeGlzVHlwPjEwMDAwMDwvVGVtQXhpc1R5cD4NCiAgICA8TWVudU5tPuOCu+OCsOODoeODs+ODiOaDheWgsTwvTWVudU5tPg0KICAgIDxJdGVtTm0+5aOy5LiK57eP5Yip55uKPC9JdGVtTm0+DQogICAgPENvbE5tPuW9k+acn+mAo+e1kOWQiOioiDwvQ29sTm0+DQogICAgPE9yaWdpbmFsVmFsPjMzNyw1NjcsNzIwLDAwMDwvT3JpZ2luYWxWYWw+DQogICAgPExhc3ROdW1WYWw+MzM3LDU2NzwvTGFzdE51bVZhbD4NCiAgICA8UmF3TGlua1ZhbD4zMzcsNTY3PC9SYXdMaW5rVmFsPg0KICAgIDxWaWV3VW5pdFR5cD43PC9WaWV3VW5pdFR5cD4NCiAgICA8RGVjaW1hbFBvaW50PjA8L0RlY2ltYWxQb2ludD4NCiAgICA8Um91bmRUeXA+MjwvUm91bmRUeXA+DQogICAgPE51bVRleHRUeXA+MTwvTnVtVGV4dFR5cD4NCiAgICA8Q2xhc3NUeXA+MzwvQ2xhc3NUeXA+DQogICAgPERUb3RhbFlNREhNUz4yMDI0LzA0LzIzIDE4OjU1OjIz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U8L01pbnVzWmVyb0NvbnZlcnNpb25UeXA+DQogICAgPE1pbnVzWmVyb0NvbnZlcnNpb25UeHQgLz4NCiAgPC9MaW5rSW5mb0NoYW5nZVNldHRpbmc+DQo8L0xpbmtJbmZvRXhjZWw+</LinkInfo>
    <LinkInfo LinkId="461" Error="">PD94bWwgdmVyc2lvbj0iMS4wIiBlbmNvZGluZz0idXRmLTgiPz4NCjxMaW5rSW5mb0V4Y2VsIHhtbG5zOnhzaT0iaHR0cDovL3d3dy53My5vcmcvMjAwMS9YTUxTY2hlbWEtaW5zdGFuY2UiIHhtbG5zOnhzZD0iaHR0cDovL3d3dy53My5vcmcvMjAwMS9YTUxTY2hlbWEiPg0KICA8TGlua0luZm9Db3JlPg0KICAgIDxMaW5rSWQ+NDYxPC9MaW5rSWQ+DQogICAgPEluZmxvd1ZhbD4yLDY2MC44PC9JbmZsb3dWYWw+DQogICAgPERpc3BWYWw+Miw2NjAuOCA8L0Rpc3BWYWw+DQogICAgPExhc3RVcGRUaW1lPjIwMjQvMDQvMzAgMTI6MTM6MzU8L0xhc3RVcGRUaW1lPg0KICAgIDxXb3Jrc2hlZXROTT5TRUdNRU5U44CQSUZSU+OAkSA8L1dvcmtzaGVldE5NPg0KICAgIDxMaW5rQ2VsbEFkZHJlc3NBMT5VMTU8L0xpbmtDZWxsQWRkcmVzc0ExPg0KICAgIDxMaW5rQ2VsbEFkZHJlc3NSMUMxPlIxNUMyMTwvTGlua0NlbGxBZGRyZXNzUjFDMT4NCiAgICA8Q2VsbEJhY2tncm91bmRDb2xvcj4xNjc3NzIxNTwvQ2VsbEJhY2tncm91bmRDb2xvcj4NCiAgICA8Q2VsbEJhY2tncm91bmRDb2xvckluZGV4Pi00MTQyPC9DZWxsQmFja2dyb3VuZENvbG9ySW5kZXg+DQogIDwvTGlua0luZm9Db3JlPg0KICA8TGlua0luZm9Yc2E+DQogICAgPEF1SWQ+MDU1OTcvMjAvMS8wL0QyMzAyMDAwNTAwNTAwMDAwMDAwLzEvMS8yNDIvSzkwMDAwMDQ0NS9SMzAxMDJaMDAj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Q1PC9JdGVtSWQ+DQogICAgPERpc3BJdGVtSWQ+SzEwNjAwMDAwPC9EaXNwSXRlbUlkPg0KICAgIDxDb2xJZD5SMzAxMDJaMDAjPC9Db2xJZD4NCiAgICA8VGVtQXhpc1R5cD4xMDAwMDA8L1RlbUF4aXNUeXA+DQogICAgPE1lbnVObT7jgrvjgrDjg6Hjg7Pjg4jmg4XloLE8L01lbnVObT4NCiAgICA8SXRlbU5tPuOCu+OCsOODoeODs+ODiOizh+eUozwvSXRlbU5tPg0KICAgIDxDb2xObT7lvZPmnJ/pgKPntZDlkIjoqIg8L0NvbE5tPg0KICAgIDxPcmlnaW5hbFZhbD4yLDY2MCw4NDMsNTAwLDAwMDwvT3JpZ2luYWxWYWw+DQogICAgPExhc3ROdW1WYWw+Miw2NjAsODQzPC9MYXN0TnVtVmFsPg0KICAgIDxSYXdMaW5rVmFsPjIsNjYwLDg0MzwvUmF3TGlua1ZhbD4NCiAgICA8Vmlld1VuaXRUeXA+NzwvVmlld1VuaXRUeXA+DQogICAgPERlY2ltYWxQb2ludD4wPC9EZWNpbWFsUG9pbnQ+DQogICAgPFJvdW5kVHlwPjI8L1JvdW5kVHlwPg0KICAgIDxOdW1UZXh0VHlwPjE8L051bVRleHRUeXA+DQogICAgPENsYXNzVHlwPjM8L0NsYXNzVHlwPg0KICAgIDxEVG90YWxZTURITVM+MjAyNC8wNC8yMyAxODo1NToyMz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41PC9NaW51c1plcm9Db252ZXJzaW9uVHlwPg0KICAgIDxNaW51c1plcm9Db252ZXJzaW9uVHh0IC8+DQogIDwvTGlua0luZm9DaGFuZ2VTZXR0aW5nPg0KPC9MaW5rSW5mb0V4Y2VsPg==</LinkInfo>
    <LinkInfo LinkId="462" Error="">PD94bWwgdmVyc2lvbj0iMS4wIiBlbmNvZGluZz0idXRmLTgiPz4NCjxMaW5rSW5mb0V4Y2VsIHhtbG5zOnhzaT0iaHR0cDovL3d3dy53My5vcmcvMjAwMS9YTUxTY2hlbWEtaW5zdGFuY2UiIHhtbG5zOnhzZD0iaHR0cDovL3d3dy53My5vcmcvMjAwMS9YTUxTY2hlbWEiPg0KICA8TGlua0luZm9Db3JlPg0KICAgIDxMaW5rSWQ+NDYyPC9MaW5rSWQ+DQogICAgPEluZmxvd1ZhbD4xMTEuMjwvSW5mbG93VmFsPg0KICAgIDxEaXNwVmFsPjExMS4yIDwvRGlzcFZhbD4NCiAgICA8TGFzdFVwZFRpbWU+MjAyNC8wNC8zMCAxMjoxMzozNTwvTGFzdFVwZFRpbWU+DQogICAgPFdvcmtzaGVldE5NPlNFR01FTlTjgJBJRlJT44CRIDwvV29ya3NoZWV0Tk0+DQogICAgPExpbmtDZWxsQWRkcmVzc0ExPlIxNTwvTGlua0NlbGxBZGRyZXNzQTE+DQogICAgPExpbmtDZWxsQWRkcmVzc1IxQzE+UjE1QzE4PC9MaW5rQ2VsbEFkZHJlc3NSMUMxPg0KICAgIDxDZWxsQmFja2dyb3VuZENvbG9yPjE2Nzc3MjE1PC9DZWxsQmFja2dyb3VuZENvbG9yPg0KICAgIDxDZWxsQmFja2dyb3VuZENvbG9ySW5kZXg+LTQxNDI8L0NlbGxCYWNrZ3JvdW5kQ29sb3JJbmRleD4NCiAgPC9MaW5rSW5mb0NvcmU+DQogIDxMaW5rSW5mb1hzYT4NCiAgICA8QXVJZD4wNTU5Ny8yMC8xLzAvRDIzMDIwMDA1MDA1MDAwMDAwMDAvMS8xLzI0Mi9LMTAyMDAwMDAjL1IzMDEwMlowMC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xMDIwMDAwMCM8L0l0ZW1JZD4NCiAgICA8RGlzcEl0ZW1JZD5LMTAyMDAwMDAwPC9EaXNwSXRlbUlkPg0KICAgIDxDb2xJZD5SMzAxMDJaMDAjPC9Db2xJZD4NCiAgICA8VGVtQXhpc1R5cD4xMDAwMDA8L1RlbUF4aXNUeXA+DQogICAgPE1lbnVObT7jgrvjgrDjg6Hjg7Pjg4jmg4XloLE8L01lbnVObT4NCiAgICA8SXRlbU5tPuOCu+OCsOODoeODs+ODiOWIqeebijwvSXRlbU5tPg0KICAgIDxDb2xObT7lvZPmnJ/pgKPntZDlkIjoqIg8L0NvbE5tPg0KICAgIDxPcmlnaW5hbFZhbD4xMTEsMjQ3LDM5MCwwMDA8L09yaWdpbmFsVmFsPg0KICAgIDxMYXN0TnVtVmFsPjExMSwyNDc8L0xhc3ROdW1WYWw+DQogICAgPFJhd0xpbmtWYWw+MTExLDI0NzwvUmF3TGlua1ZhbD4NCiAgICA8Vmlld1VuaXRUeXA+NzwvVmlld1VuaXRUeXA+DQogICAgPERlY2ltYWxQb2ludD4wPC9EZWNpbWFsUG9pbnQ+DQogICAgPFJvdW5kVHlwPjI8L1JvdW5kVHlwPg0KICAgIDxOdW1UZXh0VHlwPjE8L051bVRleHRUeXA+DQogICAgPENsYXNzVHlwPjM8L0NsYXNzVHlwPg0KICAgIDxEVG90YWxZTURITVM+MjAyNC8wNC8yMyAxODo1NToyMz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41PC9NaW51c1plcm9Db252ZXJzaW9uVHlwPg0KICAgIDxNaW51c1plcm9Db252ZXJzaW9uVHh0IC8+DQogIDwvTGlua0luZm9DaGFuZ2VTZXR0aW5nPg0KPC9MaW5rSW5mb0V4Y2VsPg==</LinkInfo>
    <LinkInfo LinkId="664" Error="">PD94bWwgdmVyc2lvbj0iMS4wIiBlbmNvZGluZz0idXRmLTgiPz4NCjxMaW5rSW5mb0V4Y2VsIHhtbG5zOnhzaT0iaHR0cDovL3d3dy53My5vcmcvMjAwMS9YTUxTY2hlbWEtaW5zdGFuY2UiIHhtbG5zOnhzZD0iaHR0cDovL3d3dy53My5vcmcvMjAwMS9YTUxTY2hlbWEiPg0KICA8TGlua0luZm9Db3JlPg0KICAgIDxMaW5rSWQ+NjY0PC9MaW5rSWQ+DQogICAgPEluZmxvd1ZhbD4xMDMsMDYwPC9JbmZsb3dWYWw+DQogICAgPERpc3BWYWw+MTAzLDA2MCA8L0Rpc3BWYWw+DQogICAgPExhc3RVcGRUaW1lPjIwMjUvMTAvMjkgMTA6Mzk6MDc8L0xhc3RVcGRUaW1lPg0KICAgIDxXb3Jrc2hlZXROTT5QTOOAkElGUlPjgJEgPC9Xb3Jrc2hlZXROTT4NCiAgICA8TGlua0NlbGxBZGRyZXNzQTE+TzM0PC9MaW5rQ2VsbEFkZHJlc3NBMT4NCiAgICA8TGlua0NlbGxBZGRyZXNzUjFDMT5SMzRDMTU8L0xpbmtDZWxsQWRkcmVzc1IxQzE+DQogICAgPENlbGxCYWNrZ3JvdW5kQ29sb3I+MTY3NzcyMTU8L0NlbGxCYWNrZ3JvdW5kQ29sb3I+DQogICAgPENlbGxCYWNrZ3JvdW5kQ29sb3JJbmRleD4tNDE0MjwvQ2VsbEJhY2tncm91bmRDb2xvckluZGV4Pg0KICA8L0xpbmtJbmZvQ29yZT4NCiAgPExpbmtJbmZvWHNhPg0KICAgIDxBdUlkPjA1NTk3LzIxLzEvMC9EMjMwMDUwMTAwMTAwMDAwMDAwMC8xLzEvMjQyL0syMzAwMDAwMCMvUjMwMTAwMDAwIy8xMDAwMDA8L0F1SWQ+DQogICAgPENvbXBhbnlJZD4wNTU5NzwvQ29tcGFueUlkPg0KICAgIDxBY1BlcmlvZD4yMTwvQWNQZXJpb2Q+DQogICAgPFBlcmlvZFR5cD4xPC9QZXJpb2RUeXA+DQogICAgPFBlcmlvZER0bFR5cD4wPC9QZXJpb2REdGxUeXA+DQogICAgPFBlcmlvZFN0YXJ0RGF0ZT4yMDI0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zMDAwMDAwIzwvSXRlbUlkPg0KICAgIDxEaXNwSXRlbUlkPksyMzAwMDAwMDA8L0Rpc3BJdGVtSWQ+DQogICAgPENvbElkPlIzMDEwMDAwMCM8L0NvbElkPg0KICAgIDxUZW1BeGlzVHlwPjEwMDAwMDwvVGVtQXhpc1R5cD4NCiAgICA8TWVudU5tPumAo+e1kOe0lOaQjeebiuioiOeul+abuDwvTWVudU5tPg0KICAgIDxJdGVtTm0+5b2T5pyf57SU5Yip55uKPC9JdGVtTm0+DQogICAgPENvbE5tPuW9k+acn+mHkemhjTwvQ29sTm0+DQogICAgPE9yaWdpbmFsVmFsPjEwMywwNjAsNzE1LDAwMDwvT3JpZ2luYWxWYWw+DQogICAgPExhc3ROdW1WYWw+MTAzLDA2MDwvTGFzdE51bVZhbD4NCiAgICA8UmF3TGlua1ZhbD4xMDMsMDYwPC9SYXdMaW5rVmFsPg0KICAgIDxWaWV3VW5pdFR5cD43PC9WaWV3VW5pdFR5cD4NCiAgICA8RGVjaW1hbFBvaW50PjA8L0RlY2ltYWxQb2ludD4NCiAgICA8Um91bmRUeXA+MjwvUm91bmRUeXA+DQogICAgPE51bVRleHRUeXA+MTwvTnVtVGV4dFR5cD4NCiAgICA8Q2xhc3NUeXA+MzwvQ2xhc3NUeXA+DQogICAgPERUb3RhbFlNREhNUz4yMDI0LzA0LzI1IDE1OjMyOjI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489" Error="">PD94bWwgdmVyc2lvbj0iMS4wIiBlbmNvZGluZz0idXRmLTgiPz4NCjxMaW5rSW5mb0V4Y2VsIHhtbG5zOnhzaT0iaHR0cDovL3d3dy53My5vcmcvMjAwMS9YTUxTY2hlbWEtaW5zdGFuY2UiIHhtbG5zOnhzZD0iaHR0cDovL3d3dy53My5vcmcvMjAwMS9YTUxTY2hlbWEiPg0KICA8TGlua0luZm9Db3JlPg0KICAgIDxMaW5rSWQ+NDg5PC9MaW5rSWQ+DQogICAgPEluZmxvd1ZhbD4yLDI5OSw3MTU8L0luZmxvd1ZhbD4NCiAgICA8RGlzcFZhbD4yLDI5OSw3MTUgPC9EaXNwVmFsPg0KICAgIDxMYXN0VXBkVGltZT4yMDI1LzEwLzI5IDEwOjM5OjA3PC9MYXN0VXBkVGltZT4NCiAgICA8V29ya3NoZWV0Tk0+UEzjgJBJRlJT44CRIDwvV29ya3NoZWV0Tk0+DQogICAgPExpbmtDZWxsQWRkcmVzc0ExPk83PC9MaW5rQ2VsbEFkZHJlc3NBMT4NCiAgICA8TGlua0NlbGxBZGRyZXNzUjFDMT5SN0MxNTwvTGlua0NlbGxBZGRyZXNzUjFDMT4NCiAgICA8Q2VsbEJhY2tncm91bmRDb2xvcj4xNjc3NzIxNTwvQ2VsbEJhY2tncm91bmRDb2xvcj4NCiAgICA8Q2VsbEJhY2tncm91bmRDb2xvckluZGV4Pi00MTQyPC9DZWxsQmFja2dyb3VuZENvbG9ySW5kZXg+DQogIDwvTGlua0luZm9Db3JlPg0KICA8TGlua0luZm9Yc2E+DQogICAgPEF1SWQ+MDU1OTcvMjEvMS8wL0QyMzAwNTAxMDAxMDAwMDAwMDAwLzEvMS8yNDIvSzkwMDAwMDA0MC9SMzAxMDAwMDAjLzEwMDAwMDwvQXVJZD4NCiAgICA8Q29tcGFueUlkPjA1NTk3PC9Db21wYW55SWQ+DQogICAgPEFjUGVyaW9kPjIxPC9BY1BlcmlvZD4NCiAgICA8UGVyaW9kVHlwPjE8L1BlcmlvZFR5cD4NCiAgICA8UGVyaW9kRHRsVHlwPjA8L1BlcmlvZER0bFR5cD4NCiAgICA8UGVyaW9kU3RhcnREYXRlPjIwMjQvMDE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QwPC9JdGVtSWQ+DQogICAgPERpc3BJdGVtSWQ+SzIxMDEwMDEwPC9EaXNwSXRlbUlkPg0KICAgIDxDb2xJZD5SMzAxMDAwMDAjPC9Db2xJZD4NCiAgICA8VGVtQXhpc1R5cD4xMDAwMDA8L1RlbUF4aXNUeXA+DQogICAgPE1lbnVObT7pgKPntZDntJTmkI3nm4roqIjnrpfmm7g8L01lbnVObT4NCiAgICA8SXRlbU5tPuWVhuWTgeOBruiyqeWjsuOBq+S/guOCi+WPjuebijwvSXRlbU5tPg0KICAgIDxDb2xObT7lvZPmnJ/ph5HpoY08L0NvbE5tPg0KICAgIDxPcmlnaW5hbFZhbD4yLDI5OSw3MTUsOTQ1LDAwMDwvT3JpZ2luYWxWYWw+DQogICAgPExhc3ROdW1WYWw+MiwyOTksNzE1PC9MYXN0TnVtVmFsPg0KICAgIDxSYXdMaW5rVmFsPjIsMjk5LDcxNTwvUmF3TGlua1ZhbD4NCiAgICA8Vmlld1VuaXRUeXA+NzwvVmlld1VuaXRUeXA+DQogICAgPERlY2ltYWxQb2ludD4wPC9EZWNpbWFsUG9pbnQ+DQogICAgPFJvdW5kVHlwPjI8L1JvdW5kVHlwPg0KICAgIDxOdW1UZXh0VHlwPjE8L051bVRleHRUeXA+DQogICAgPENsYXNzVHlwPjM8L0NsYXNzVHlwPg0KICAgIDxEVG90YWxZTURITVM+MjAyNC8wNC8yNSAxNTozMjoy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490" Error="">PD94bWwgdmVyc2lvbj0iMS4wIiBlbmNvZGluZz0idXRmLTgiPz4NCjxMaW5rSW5mb0V4Y2VsIHhtbG5zOnhzaT0iaHR0cDovL3d3dy53My5vcmcvMjAwMS9YTUxTY2hlbWEtaW5zdGFuY2UiIHhtbG5zOnhzZD0iaHR0cDovL3d3dy53My5vcmcvMjAwMS9YTUxTY2hlbWEiPg0KICA8TGlua0luZm9Db3JlPg0KICAgIDxMaW5rSWQ+NDkwPC9MaW5rSWQ+DQogICAgPEluZmxvd1ZhbD4xMTQsOTMzPC9JbmZsb3dWYWw+DQogICAgPERpc3BWYWw+MTE0LDkzMyA8L0Rpc3BWYWw+DQogICAgPExhc3RVcGRUaW1lPjIwMjUvMTAvMjkgMTA6Mzk6MDc8L0xhc3RVcGRUaW1lPg0KICAgIDxXb3Jrc2hlZXROTT5QTOOAkElGUlPjgJEgPC9Xb3Jrc2hlZXROTT4NCiAgICA8TGlua0NlbGxBZGRyZXNzQTE+Tzg8L0xpbmtDZWxsQWRkcmVzc0ExPg0KICAgIDxMaW5rQ2VsbEFkZHJlc3NSMUMxPlI4QzE1PC9MaW5rQ2VsbEFkZHJlc3NSMUMxPg0KICAgIDxDZWxsQmFja2dyb3VuZENvbG9yPjE2Nzc3MjE1PC9DZWxsQmFja2dyb3VuZENvbG9yPg0KICAgIDxDZWxsQmFja2dyb3VuZENvbG9ySW5kZXg+LTQxNDI8L0NlbGxCYWNrZ3JvdW5kQ29sb3JJbmRleD4NCiAgPC9MaW5rSW5mb0NvcmU+DQogIDxMaW5rSW5mb1hzYT4NCiAgICA8QXVJZD4wNTU5Ny8yMS8xLzAvRDIzMDA1MDEwMDEwMDAwMDAwMDAvMS8xLzI0Mi9LOTAwMDAwMDQxL1IzMDEwMDAwMCMvMTAwMDAwPC9BdUlkPg0KICAgIDxDb21wYW55SWQ+MDU1OTc8L0NvbXBhbnlJZD4NCiAgICA8QWNQZXJpb2Q+MjE8L0FjUGVyaW9kPg0KICAgIDxQZXJpb2RUeXA+MTwvUGVyaW9kVHlwPg0KICAgIDxQZXJpb2REdGxUeXA+MDwvUGVyaW9kRHRsVHlwPg0KICAgIDxQZXJpb2RTdGFydERhdGU+MjAyNC8wMS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DE8L0l0ZW1JZD4NCiAgICA8RGlzcEl0ZW1JZD5LMjEwMTAwMjA8L0Rpc3BJdGVtSWQ+DQogICAgPENvbElkPlIzMDEwMDAwMCM8L0NvbElkPg0KICAgIDxUZW1BeGlzVHlwPjEwMDAwMDwvVGVtQXhpc1R5cD4NCiAgICA8TWVudU5tPumAo+e1kOe0lOaQjeebiuioiOeul+abuDwvTWVudU5tPg0KICAgIDxJdGVtTm0+44K144O844OT44K55Y+K44Gz44Gd44Gu5LuW44Gu6LKp5aOy44Gr5L+C44KL5Y+O55uKPC9JdGVtTm0+DQogICAgPENvbE5tPuW9k+acn+mHkemhjTwvQ29sTm0+DQogICAgPE9yaWdpbmFsVmFsPjExNCw5MzMsOTM2LDAwMDwvT3JpZ2luYWxWYWw+DQogICAgPExhc3ROdW1WYWw+MTE0LDkzMzwvTGFzdE51bVZhbD4NCiAgICA8UmF3TGlua1ZhbD4xMTQsOTMzPC9SYXdMaW5rVmFsPg0KICAgIDxWaWV3VW5pdFR5cD43PC9WaWV3VW5pdFR5cD4NCiAgICA8RGVjaW1hbFBvaW50PjA8L0RlY2ltYWxQb2ludD4NCiAgICA8Um91bmRUeXA+MjwvUm91bmRUeXA+DQogICAgPE51bVRleHRUeXA+MTwvTnVtVGV4dFR5cD4NCiAgICA8Q2xhc3NUeXA+MzwvQ2xhc3NUeXA+DQogICAgPERUb3RhbFlNREhNUz4yMDI0LzA0LzI1IDE1OjMyOjI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491" Error="">PD94bWwgdmVyc2lvbj0iMS4wIiBlbmNvZGluZz0idXRmLTgiPz4NCjxMaW5rSW5mb0V4Y2VsIHhtbG5zOnhzaT0iaHR0cDovL3d3dy53My5vcmcvMjAwMS9YTUxTY2hlbWEtaW5zdGFuY2UiIHhtbG5zOnhzZD0iaHR0cDovL3d3dy53My5vcmcvMjAwMS9YTUxTY2hlbWEiPg0KICA8TGlua0luZm9Db3JlPg0KICAgIDxMaW5rSWQ+NDkxPC9MaW5rSWQ+DQogICAgPEluZmxvd1ZhbD4yLDQxNCw2NDk8L0luZmxvd1ZhbD4NCiAgICA8RGlzcFZhbD4yLDQxNCw2NDkgPC9EaXNwVmFsPg0KICAgIDxMYXN0VXBkVGltZT4yMDI1LzEwLzI5IDEwOjM5OjA3PC9MYXN0VXBkVGltZT4NCiAgICA8V29ya3NoZWV0Tk0+UEzjgJBJRlJT44CRIDwvV29ya3NoZWV0Tk0+DQogICAgPExpbmtDZWxsQWRkcmVzc0ExPk85PC9MaW5rQ2VsbEFkZHJlc3NBMT4NCiAgICA8TGlua0NlbGxBZGRyZXNzUjFDMT5SOUMxNTwvTGlua0NlbGxBZGRyZXNzUjFDMT4NCiAgICA8Q2VsbEJhY2tncm91bmRDb2xvcj4xNjc3NzIxNTwvQ2VsbEJhY2tncm91bmRDb2xvcj4NCiAgICA8Q2VsbEJhY2tncm91bmRDb2xvckluZGV4Pi00MTQyPC9DZWxsQmFja2dyb3VuZENvbG9ySW5kZXg+DQogIDwvTGlua0luZm9Db3JlPg0KICA8TGlua0luZm9Yc2E+DQogICAgPEF1SWQ+MDU1OTcvMjEvMS8wL0QyMzAwNTAxMDAxMDAwMDAwMDAwLzEvMS8yNDIvSzIxMDEwWjAwIy9SMzAxMDAwMDAjLzEwMDAwMDwvQXVJZD4NCiAgICA8Q29tcGFueUlkPjA1NTk3PC9Db21wYW55SWQ+DQogICAgPEFjUGVyaW9kPjIxPC9BY1BlcmlvZD4NCiAgICA8UGVyaW9kVHlwPjE8L1BlcmlvZFR5cD4NCiAgICA8UGVyaW9kRHRsVHlwPjA8L1BlcmlvZER0bFR5cD4NCiAgICA8UGVyaW9kU3RhcnREYXRlPjIwMjQvMDE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jEwMTBaMDAjPC9JdGVtSWQ+DQogICAgPERpc3BJdGVtSWQ+SzIxMDEwWjAwMDwvRGlzcEl0ZW1JZD4NCiAgICA8Q29sSWQ+UjMwMTAwMDAwIzwvQ29sSWQ+DQogICAgPFRlbUF4aXNUeXA+MTAwMDAwPC9UZW1BeGlzVHlwPg0KICAgIDxNZW51Tm0+6YCj57WQ57SU5pCN55uK6KiI566X5pu4PC9NZW51Tm0+DQogICAgPEl0ZW1ObT7lj47nm4rlkIjoqIg8L0l0ZW1ObT4NCiAgICA8Q29sTm0+5b2T5pyf6YeR6aGNPC9Db2xObT4NCiAgICA8T3JpZ2luYWxWYWw+Miw0MTQsNjQ5LDg4MSwwMDA8L09yaWdpbmFsVmFsPg0KICAgIDxMYXN0TnVtVmFsPjIsNDE0LDY0OTwvTGFzdE51bVZhbD4NCiAgICA8UmF3TGlua1ZhbD4yLDQxNCw2NDk8L1Jhd0xpbmtWYWw+DQogICAgPFZpZXdVbml0VHlwPjc8L1ZpZXdVbml0VHlwPg0KICAgIDxEZWNpbWFsUG9pbnQ+MDwvRGVjaW1hbFBvaW50Pg0KICAgIDxSb3VuZFR5cD4yPC9Sb3VuZFR5cD4NCiAgICA8TnVtVGV4dFR5cD4xPC9OdW1UZXh0VHlwPg0KICAgIDxDbGFzc1R5cD4zPC9DbGFzc1R5cD4NCiAgICA8RFRvdGFsWU1ESE1TPjIwMjQvMDQvMjUgMTU6MzI6Mj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492" Error="">PD94bWwgdmVyc2lvbj0iMS4wIiBlbmNvZGluZz0idXRmLTgiPz4NCjxMaW5rSW5mb0V4Y2VsIHhtbG5zOnhzaT0iaHR0cDovL3d3dy53My5vcmcvMjAwMS9YTUxTY2hlbWEtaW5zdGFuY2UiIHhtbG5zOnhzZD0iaHR0cDovL3d3dy53My5vcmcvMjAwMS9YTUxTY2hlbWEiPg0KICA8TGlua0luZm9Db3JlPg0KICAgIDxMaW5rSWQ+NDkyPC9MaW5rSWQ+DQogICAgPEluZmxvd1ZhbD4tMiwwODgsNjk0PC9JbmZsb3dWYWw+DQogICAgPERpc3BWYWw+KDIsMDg4LDY5NCk8L0Rpc3BWYWw+DQogICAgPExhc3RVcGRUaW1lPjIwMjUvMTAvMjkgMTA6Mzk6MDc8L0xhc3RVcGRUaW1lPg0KICAgIDxXb3Jrc2hlZXROTT5QTOOAkElGUlPjgJEgPC9Xb3Jrc2hlZXROTT4NCiAgICA8TGlua0NlbGxBZGRyZXNzQTE+TzEwPC9MaW5rQ2VsbEFkZHJlc3NBMT4NCiAgICA8TGlua0NlbGxBZGRyZXNzUjFDMT5SMTBDMTU8L0xpbmtDZWxsQWRkcmVzc1IxQzE+DQogICAgPENlbGxCYWNrZ3JvdW5kQ29sb3I+MTY3NzcyMTU8L0NlbGxCYWNrZ3JvdW5kQ29sb3I+DQogICAgPENlbGxCYWNrZ3JvdW5kQ29sb3JJbmRleD4tNDE0MjwvQ2VsbEJhY2tncm91bmRDb2xvckluZGV4Pg0KICA8L0xpbmtJbmZvQ29yZT4NCiAgPExpbmtJbmZvWHNhPg0KICAgIDxBdUlkPjA1NTk3LzIxLzEvMC9EMjMwMDUwMTAwMTAwMDAwMDAwMC8xLzEvMjQyL0syMTAyMFowMCMvUjMwMTAwMDAwIy8xMDAwMDA8L0F1SWQ+DQogICAgPENvbXBhbnlJZD4wNTU5NzwvQ29tcGFueUlkPg0KICAgIDxBY1BlcmlvZD4yMTwvQWNQZXJpb2Q+DQogICAgPFBlcmlvZFR5cD4xPC9QZXJpb2RUeXA+DQogICAgPFBlcmlvZER0bFR5cD4wPC9QZXJpb2REdGxUeXA+DQogICAgPFBlcmlvZFN0YXJ0RGF0ZT4yMDI0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xMDIwWjAwIzwvSXRlbUlkPg0KICAgIDxEaXNwSXRlbUlkPksyMTAyMFowMDA8L0Rpc3BJdGVtSWQ+DQogICAgPENvbElkPlIzMDEwMDAwMCM8L0NvbElkPg0KICAgIDxUZW1BeGlzVHlwPjEwMDAwMDwvVGVtQXhpc1R5cD4NCiAgICA8TWVudU5tPumAo+e1kOe0lOaQjeebiuioiOeul+abuDwvTWVudU5tPg0KICAgIDxJdGVtTm0+5Y6f5L6hPC9JdGVtTm0+DQogICAgPENvbE5tPuW9k+acn+mHkemhjTwvQ29sTm0+DQogICAgPE9yaWdpbmFsVmFsPi0yLDA4OCw2OTQsNTUzLDAwMDwvT3JpZ2luYWxWYWw+DQogICAgPExhc3ROdW1WYWw+LTIsMDg4LDY5NDwvTGFzdE51bVZhbD4NCiAgICA8UmF3TGlua1ZhbD4tMiwwODgsNjk0PC9SYXdMaW5rVmFsPg0KICAgIDxWaWV3VW5pdFR5cD43PC9WaWV3VW5pdFR5cD4NCiAgICA8RGVjaW1hbFBvaW50PjA8L0RlY2ltYWxQb2ludD4NCiAgICA8Um91bmRUeXA+MjwvUm91bmRUeXA+DQogICAgPE51bVRleHRUeXA+MTwvTnVtVGV4dFR5cD4NCiAgICA8Q2xhc3NUeXA+MzwvQ2xhc3NUeXA+DQogICAgPERUb3RhbFlNREhNUz4yMDI0LzA0LzI1IDE1OjMyOjI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493" Error="">PD94bWwgdmVyc2lvbj0iMS4wIiBlbmNvZGluZz0idXRmLTgiPz4NCjxMaW5rSW5mb0V4Y2VsIHhtbG5zOnhzaT0iaHR0cDovL3d3dy53My5vcmcvMjAwMS9YTUxTY2hlbWEtaW5zdGFuY2UiIHhtbG5zOnhzZD0iaHR0cDovL3d3dy53My5vcmcvMjAwMS9YTUxTY2hlbWEiPg0KICA8TGlua0luZm9Db3JlPg0KICAgIDxMaW5rSWQ+NDkzPC9MaW5rSWQ+DQogICAgPEluZmxvd1ZhbD4zMjUsOTU1PC9JbmZsb3dWYWw+DQogICAgPERpc3BWYWw+MzI1LDk1NSA8L0Rpc3BWYWw+DQogICAgPExhc3RVcGRUaW1lPjIwMjUvMTAvMjkgMTA6Mzk6MDc8L0xhc3RVcGRUaW1lPg0KICAgIDxXb3Jrc2hlZXROTT5QTOOAkElGUlPjgJEgPC9Xb3Jrc2hlZXROTT4NCiAgICA8TGlua0NlbGxBZGRyZXNzQTE+TzExPC9MaW5rQ2VsbEFkZHJlc3NBMT4NCiAgICA8TGlua0NlbGxBZGRyZXNzUjFDMT5SMTFDMTU8L0xpbmtDZWxsQWRkcmVzc1IxQzE+DQogICAgPENlbGxCYWNrZ3JvdW5kQ29sb3I+MTY3NzcyMTU8L0NlbGxCYWNrZ3JvdW5kQ29sb3I+DQogICAgPENlbGxCYWNrZ3JvdW5kQ29sb3JJbmRleD4tNDE0MjwvQ2VsbEJhY2tncm91bmRDb2xvckluZGV4Pg0KICA8L0xpbmtJbmZvQ29yZT4NCiAgPExpbmtJbmZvWHNhPg0KICAgIDxBdUlkPjA1NTk3LzIxLzEvMC9EMjMwMDUwMTAwMTAwMDAwMDAwMC8xLzEvMjQyL0syMTAzMDAwMCMvUjMwMTAwMDAwIy8xMDAwMDA8L0F1SWQ+DQogICAgPENvbXBhbnlJZD4wNTU5NzwvQ29tcGFueUlkPg0KICAgIDxBY1BlcmlvZD4yMTwvQWNQZXJpb2Q+DQogICAgPFBlcmlvZFR5cD4xPC9QZXJpb2RUeXA+DQogICAgPFBlcmlvZER0bFR5cD4wPC9QZXJpb2REdGxUeXA+DQogICAgPFBlcmlvZFN0YXJ0RGF0ZT4yMDI0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xMDMwMDAwIzwvSXRlbUlkPg0KICAgIDxEaXNwSXRlbUlkPksyMTAzMDAwMDA8L0Rpc3BJdGVtSWQ+DQogICAgPENvbElkPlIzMDEwMDAwMCM8L0NvbElkPg0KICAgIDxUZW1BeGlzVHlwPjEwMDAwMDwvVGVtQXhpc1R5cD4NCiAgICA8TWVudU5tPumAo+e1kOe0lOaQjeebiuioiOeul+abuDwvTWVudU5tPg0KICAgIDxJdGVtTm0+5aOy5LiK57eP5Yip55uKPC9JdGVtTm0+DQogICAgPENvbE5tPuW9k+acn+mHkemhjTwvQ29sTm0+DQogICAgPE9yaWdpbmFsVmFsPjMyNSw5NTUsMzI4LDAwMDwvT3JpZ2luYWxWYWw+DQogICAgPExhc3ROdW1WYWw+MzI1LDk1NTwvTGFzdE51bVZhbD4NCiAgICA8UmF3TGlua1ZhbD4zMjUsOTU1PC9SYXdMaW5rVmFsPg0KICAgIDxWaWV3VW5pdFR5cD43PC9WaWV3VW5pdFR5cD4NCiAgICA8RGVjaW1hbFBvaW50PjA8L0RlY2ltYWxQb2ludD4NCiAgICA8Um91bmRUeXA+MjwvUm91bmRUeXA+DQogICAgPE51bVRleHRUeXA+MTwvTnVtVGV4dFR5cD4NCiAgICA8Q2xhc3NUeXA+MzwvQ2xhc3NUeXA+DQogICAgPERUb3RhbFlNREhNUz4yMDI0LzA0LzI1IDE1OjMyOjI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494" Error="">PD94bWwgdmVyc2lvbj0iMS4wIiBlbmNvZGluZz0idXRmLTgiPz4NCjxMaW5rSW5mb0V4Y2VsIHhtbG5zOnhzaT0iaHR0cDovL3d3dy53My5vcmcvMjAwMS9YTUxTY2hlbWEtaW5zdGFuY2UiIHhtbG5zOnhzZD0iaHR0cDovL3d3dy53My5vcmcvMjAwMS9YTUxTY2hlbWEiPg0KICA8TGlua0luZm9Db3JlPg0KICAgIDxMaW5rSWQ+NDk0PC9MaW5rSWQ+DQogICAgPEluZmxvd1ZhbD4tMjQxLDQ2NDwvSW5mbG93VmFsPg0KICAgIDxEaXNwVmFsPigyNDEsNDY0KTwvRGlzcFZhbD4NCiAgICA8TGFzdFVwZFRpbWU+MjAyNS8xMC8yOSAxMDozOTowNzwvTGFzdFVwZFRpbWU+DQogICAgPFdvcmtzaGVldE5NPlBM44CQSUZSU+OAkSA8L1dvcmtzaGVldE5NPg0KICAgIDxMaW5rQ2VsbEFkZHJlc3NBMT5PMTI8L0xpbmtDZWxsQWRkcmVzc0ExPg0KICAgIDxMaW5rQ2VsbEFkZHJlc3NSMUMxPlIxMkMxNTwvTGlua0NlbGxBZGRyZXNzUjFDMT4NCiAgICA8Q2VsbEJhY2tncm91bmRDb2xvcj4xNjc3NzIxNTwvQ2VsbEJhY2tncm91bmRDb2xvcj4NCiAgICA8Q2VsbEJhY2tncm91bmRDb2xvckluZGV4Pi00MTQyPC9DZWxsQmFja2dyb3VuZENvbG9ySW5kZXg+DQogIDwvTGlua0luZm9Db3JlPg0KICA8TGlua0luZm9Yc2E+DQogICAgPEF1SWQ+MDU1OTcvMjEvMS8wL0QyMzAwNTAxMDAxMDAwMDAwMDAwLzEvMS8yNDIvSzkwMDAwMDA0Mi9SMzAxMDAwMDAjLzEwMDAwMDwvQXVJZD4NCiAgICA8Q29tcGFueUlkPjA1NTk3PC9Db21wYW55SWQ+DQogICAgPEFjUGVyaW9kPjIxPC9BY1BlcmlvZD4NCiAgICA8UGVyaW9kVHlwPjE8L1BlcmlvZFR5cD4NCiAgICA8UGVyaW9kRHRsVHlwPjA8L1BlcmlvZER0bFR5cD4NCiAgICA8UGVyaW9kU3RhcnREYXRlPjIwMjQvMDE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QyPC9JdGVtSWQ+DQogICAgPERpc3BJdGVtSWQ+SzIxMDMwMTAwPC9EaXNwSXRlbUlkPg0KICAgIDxDb2xJZD5SMzAxMDAwMDAjPC9Db2xJZD4NCiAgICA8VGVtQXhpc1R5cD4xMDAwMDA8L1RlbUF4aXNUeXA+DQogICAgPE1lbnVObT7pgKPntZDntJTmkI3nm4roqIjnrpfmm7g8L01lbnVObT4NCiAgICA8SXRlbU5tPuiyqeWjsuiyu+WPiuOBs+S4gOiIrOeuoeeQhuiyuzwvSXRlbU5tPg0KICAgIDxDb2xObT7lvZPmnJ/ph5HpoY08L0NvbE5tPg0KICAgIDxPcmlnaW5hbFZhbD4tMjQxLDQ2NCw4ODEsMDAwPC9PcmlnaW5hbFZhbD4NCiAgICA8TGFzdE51bVZhbD4tMjQxLDQ2NDwvTGFzdE51bVZhbD4NCiAgICA8UmF3TGlua1ZhbD4tMjQxLDQ2NDwvUmF3TGlua1ZhbD4NCiAgICA8Vmlld1VuaXRUeXA+NzwvVmlld1VuaXRUeXA+DQogICAgPERlY2ltYWxQb2ludD4wPC9EZWNpbWFsUG9pbnQ+DQogICAgPFJvdW5kVHlwPjI8L1JvdW5kVHlwPg0KICAgIDxOdW1UZXh0VHlwPjE8L051bVRleHRUeXA+DQogICAgPENsYXNzVHlwPjM8L0NsYXNzVHlwPg0KICAgIDxEVG90YWxZTURITVM+MjAyNC8wNC8yNSAxNTozMjoy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667" Error="">PD94bWwgdmVyc2lvbj0iMS4wIiBlbmNvZGluZz0idXRmLTgiPz4NCjxMaW5rSW5mb0V4Y2VsIHhtbG5zOnhzaT0iaHR0cDovL3d3dy53My5vcmcvMjAwMS9YTUxTY2hlbWEtaW5zdGFuY2UiIHhtbG5zOnhzZD0iaHR0cDovL3d3dy53My5vcmcvMjAwMS9YTUxTY2hlbWEiPg0KICA8TGlua0luZm9Db3JlPg0KICAgIDxMaW5rSWQ+NjY3PC9MaW5rSWQ+DQogICAgPEluZmxvd1ZhbD4xNyw2MTk8L0luZmxvd1ZhbD4NCiAgICA8RGlzcFZhbD4xNyw2MTkgPC9EaXNwVmFsPg0KICAgIDxMYXN0VXBkVGltZT4yMDI1LzEwLzI5IDEwOjM5OjA3PC9MYXN0VXBkVGltZT4NCiAgICA8V29ya3NoZWV0Tk0+UEzjgJBJRlJT44CRIDwvV29ya3NoZWV0Tk0+DQogICAgPExpbmtDZWxsQWRkcmVzc0ExPk81OTwvTGlua0NlbGxBZGRyZXNzQTE+DQogICAgPExpbmtDZWxsQWRkcmVzc1IxQzE+UjU5QzE1PC9MaW5rQ2VsbEFkZHJlc3NSMUMxPg0KICAgIDxDZWxsQmFja2dyb3VuZENvbG9yPjE2Nzc3MjE1PC9DZWxsQmFja2dyb3VuZENvbG9yPg0KICAgIDxDZWxsQmFja2dyb3VuZENvbG9ySW5kZXg+LTQxNDI8L0NlbGxCYWNrZ3JvdW5kQ29sb3JJbmRleD4NCiAgPC9MaW5rSW5mb0NvcmU+DQogIDxMaW5rSW5mb1hzYT4NCiAgICA8QXVJZD4wNTU5Ny8yMS8xLzAvRDIzMDA1MDEwMDE1MDAwMDAwMDAvMS8xLzI0Mi9LOTAwMDAwMDYxL1IzMDEwMDAwMCMvMTAwMDAwPC9BdUlkPg0KICAgIDxDb21wYW55SWQ+MDU1OTc8L0NvbXBhbnlJZD4NCiAgICA8QWNQZXJpb2Q+MjE8L0FjUGVyaW9kPg0KICAgIDxQZXJpb2RUeXA+MTwvUGVyaW9kVHlwPg0KICAgIDxQZXJpb2REdGxUeXA+MDwvUGVyaW9kRHRsVHlwPg0KICAgIDxQZXJpb2RTdGFydERhdGU+MjAyNC8wMS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jE8L0l0ZW1JZD4NCiAgICA8RGlzcEl0ZW1JZD5LMzIwMTAxMDA8L0Rpc3BJdGVtSWQ+DQogICAgPENvbElkPlIzMDEwMDAwMCM8L0NvbElkPg0KICAgIDxUZW1BeGlzVHlwPjEwMDAwMDwvVGVtQXhpc1R5cD4NCiAgICA8TWVudU5tPumAo+e1kOe0lOaQjeebiuWPiuOBs+OBneOBruS7luOBruWMheaLrOWIqeebiuioiOeul+abuDwvTWVudU5tPg0KICAgIDxJdGVtTm0+RlZUT0NJ44Gu6YeR6J6N6LOH55SjPC9JdGVtTm0+DQogICAgPENvbE5tPuW9k+acn+mHkemhjTwvQ29sTm0+DQogICAgPE9yaWdpbmFsVmFsPjE3LDYxOSw5MDYsMDAwPC9PcmlnaW5hbFZhbD4NCiAgICA8TGFzdE51bVZhbD4xNyw2MTk8L0xhc3ROdW1WYWw+DQogICAgPFJhd0xpbmtWYWw+MTcsNjE5PC9SYXdMaW5rVmFsPg0KICAgIDxWaWV3VW5pdFR5cD43PC9WaWV3VW5pdFR5cD4NCiAgICA8RGVjaW1hbFBvaW50PjA8L0RlY2ltYWxQb2ludD4NCiAgICA8Um91bmRUeXA+MjwvUm91bmRUeXA+DQogICAgPE51bVRleHRUeXA+MTwvTnVtVGV4dFR5cD4NCiAgICA8Q2xhc3NUeXA+MzwvQ2xhc3NUeXA+DQogICAgPERUb3RhbFlNREhNUz4yMDI0LzA0LzI1IDE2OjExOjM0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496" Error="">PD94bWwgdmVyc2lvbj0iMS4wIiBlbmNvZGluZz0idXRmLTgiPz4NCjxMaW5rSW5mb0V4Y2VsIHhtbG5zOnhzaT0iaHR0cDovL3d3dy53My5vcmcvMjAwMS9YTUxTY2hlbWEtaW5zdGFuY2UiIHhtbG5zOnhzZD0iaHR0cDovL3d3dy53My5vcmcvMjAwMS9YTUxTY2hlbWEiPg0KICA8TGlua0luZm9Db3JlPg0KICAgIDxMaW5rSWQ+NDk2PC9MaW5rSWQ+DQogICAgPEluZmxvd1ZhbD4yLDA3NzwvSW5mbG93VmFsPg0KICAgIDxEaXNwVmFsPjIsMDc3IDwvRGlzcFZhbD4NCiAgICA8TGFzdFVwZFRpbWU+MjAyNS8xMC8yOSAxMDozOTowNzwvTGFzdFVwZFRpbWU+DQogICAgPFdvcmtzaGVldE5NPlBM44CQSUZSU+OAkSA8L1dvcmtzaGVldE5NPg0KICAgIDxMaW5rQ2VsbEFkZHJlc3NBMT5PMTQ8L0xpbmtDZWxsQWRkcmVzc0ExPg0KICAgIDxMaW5rQ2VsbEFkZHJlc3NSMUMxPlIxNEMxNTwvTGlua0NlbGxBZGRyZXNzUjFDMT4NCiAgICA8Q2VsbEJhY2tncm91bmRDb2xvcj4xNjc3NzIxNTwvQ2VsbEJhY2tncm91bmRDb2xvcj4NCiAgICA8Q2VsbEJhY2tncm91bmRDb2xvckluZGV4Pi00MTQyPC9DZWxsQmFja2dyb3VuZENvbG9ySW5kZXg+DQogIDwvTGlua0luZm9Db3JlPg0KICA8TGlua0luZm9Yc2E+DQogICAgPEF1SWQ+MDU1OTcvMjEvMS8wL0QyMzAwNTAxMDAxMDAwMDAwMDAwLzEvMS8yNDIvSzkwMDAwMDA0My9SMzAxMDAwMDAjLzEwMDAwMDwvQXVJZD4NCiAgICA8Q29tcGFueUlkPjA1NTk3PC9Db21wYW55SWQ+DQogICAgPEFjUGVyaW9kPjIxPC9BY1BlcmlvZD4NCiAgICA8UGVyaW9kVHlwPjE8L1BlcmlvZFR5cD4NCiAgICA8UGVyaW9kRHRsVHlwPjA8L1BlcmlvZER0bFR5cD4NCiAgICA8UGVyaW9kU3RhcnREYXRlPjIwMjQvMDE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QzPC9JdGVtSWQ+DQogICAgPERpc3BJdGVtSWQ+SzIxMDQwMDEwPC9EaXNwSXRlbUlkPg0KICAgIDxDb2xJZD5SMzAxMDAwMDAjPC9Db2xJZD4NCiAgICA8VGVtQXhpc1R5cD4xMDAwMDA8L1RlbUF4aXNUeXA+DQogICAgPE1lbnVObT7pgKPntZDntJTmkI3nm4roqIjnrpfmm7g8L01lbnVObT4NCiAgICA8SXRlbU5tPuWbuuWumuizh+eUo+mZpOWjsuWNtOaQjeebijwvSXRlbU5tPg0KICAgIDxDb2xObT7lvZPmnJ/ph5HpoY08L0NvbE5tPg0KICAgIDxPcmlnaW5hbFZhbD4yLDA3Nyw5NjQsMDAwPC9PcmlnaW5hbFZhbD4NCiAgICA8TGFzdE51bVZhbD4yLDA3NzwvTGFzdE51bVZhbD4NCiAgICA8UmF3TGlua1ZhbD4yLDA3NzwvUmF3TGlua1ZhbD4NCiAgICA8Vmlld1VuaXRUeXA+NzwvVmlld1VuaXRUeXA+DQogICAgPERlY2ltYWxQb2ludD4wPC9EZWNpbWFsUG9pbnQ+DQogICAgPFJvdW5kVHlwPjI8L1JvdW5kVHlwPg0KICAgIDxOdW1UZXh0VHlwPjE8L051bVRleHRUeXA+DQogICAgPENsYXNzVHlwPjM8L0NsYXNzVHlwPg0KICAgIDxEVG90YWxZTURITVM+MjAyNC8wNC8yNSAxNTozMjoy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497" Error="">PD94bWwgdmVyc2lvbj0iMS4wIiBlbmNvZGluZz0idXRmLTgiPz4NCjxMaW5rSW5mb0V4Y2VsIHhtbG5zOnhzaT0iaHR0cDovL3d3dy53My5vcmcvMjAwMS9YTUxTY2hlbWEtaW5zdGFuY2UiIHhtbG5zOnhzZD0iaHR0cDovL3d3dy53My5vcmcvMjAwMS9YTUxTY2hlbWEiPg0KICA8TGlua0luZm9Db3JlPg0KICAgIDxMaW5rSWQ+NDk3PC9MaW5rSWQ+DQogICAgPEluZmxvd1ZhbD4tNCw5ODM8L0luZmxvd1ZhbD4NCiAgICA8RGlzcFZhbD4oNCw5ODMpPC9EaXNwVmFsPg0KICAgIDxMYXN0VXBkVGltZT4yMDI1LzEwLzI5IDEwOjM5OjA3PC9MYXN0VXBkVGltZT4NCiAgICA8V29ya3NoZWV0Tk0+UEzjgJBJRlJT44CRIDwvV29ya3NoZWV0Tk0+DQogICAgPExpbmtDZWxsQWRkcmVzc0ExPk8xNTwvTGlua0NlbGxBZGRyZXNzQTE+DQogICAgPExpbmtDZWxsQWRkcmVzc1IxQzE+UjE1QzE1PC9MaW5rQ2VsbEFkZHJlc3NSMUMxPg0KICAgIDxDZWxsQmFja2dyb3VuZENvbG9yPjE2Nzc3MjE1PC9DZWxsQmFja2dyb3VuZENvbG9yPg0KICAgIDxDZWxsQmFja2dyb3VuZENvbG9ySW5kZXg+LTQxNDI8L0NlbGxCYWNrZ3JvdW5kQ29sb3JJbmRleD4NCiAgPC9MaW5rSW5mb0NvcmU+DQogIDxMaW5rSW5mb1hzYT4NCiAgICA8QXVJZD4wNTU5Ny8yMS8xLzAvRDIzMDA1MDEwMDEwMDAwMDAwMDAvMS8xLzI0Mi9LOTAwMDAwMDQ0L1IzMDEwMDAwMCMvMTAwMDAwPC9BdUlkPg0KICAgIDxDb21wYW55SWQ+MDU1OTc8L0NvbXBhbnlJZD4NCiAgICA8QWNQZXJpb2Q+MjE8L0FjUGVyaW9kPg0KICAgIDxQZXJpb2RUeXA+MTwvUGVyaW9kVHlwPg0KICAgIDxQZXJpb2REdGxUeXA+MDwvUGVyaW9kRHRsVHlwPg0KICAgIDxQZXJpb2RTdGFydERhdGU+MjAyNC8wMS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DQ8L0l0ZW1JZD4NCiAgICA8RGlzcEl0ZW1JZD5LMjEwNDAwMjA8L0Rpc3BJdGVtSWQ+DQogICAgPENvbElkPlIzMDEwMDAwMCM8L0NvbElkPg0KICAgIDxUZW1BeGlzVHlwPjEwMDAwMDwvVGVtQXhpc1R5cD4NCiAgICA8TWVudU5tPumAo+e1kOe0lOaQjeebiuioiOeul+abuDwvTWVudU5tPg0KICAgIDxJdGVtTm0+5Zu65a6a6LOH55Sj5rib5pCN5pCN5aSxPC9JdGVtTm0+DQogICAgPENvbE5tPuW9k+acn+mHkemhjTwvQ29sTm0+DQogICAgPE9yaWdpbmFsVmFsPi00LDk4MywyNTcsMDAwPC9PcmlnaW5hbFZhbD4NCiAgICA8TGFzdE51bVZhbD4tNCw5ODM8L0xhc3ROdW1WYWw+DQogICAgPFJhd0xpbmtWYWw+LTQsOTgzPC9SYXdMaW5rVmFsPg0KICAgIDxWaWV3VW5pdFR5cD43PC9WaWV3VW5pdFR5cD4NCiAgICA8RGVjaW1hbFBvaW50PjA8L0RlY2ltYWxQb2ludD4NCiAgICA8Um91bmRUeXA+MjwvUm91bmRUeXA+DQogICAgPE51bVRleHRUeXA+MTwvTnVtVGV4dFR5cD4NCiAgICA8Q2xhc3NUeXA+MzwvQ2xhc3NUeXA+DQogICAgPERUb3RhbFlNREhNUz4yMDI0LzA0LzI1IDE1OjMyOjI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498" Error="">PD94bWwgdmVyc2lvbj0iMS4wIiBlbmNvZGluZz0idXRmLTgiPz4NCjxMaW5rSW5mb0V4Y2VsIHhtbG5zOnhzaT0iaHR0cDovL3d3dy53My5vcmcvMjAwMS9YTUxTY2hlbWEtaW5zdGFuY2UiIHhtbG5zOnhzZD0iaHR0cDovL3d3dy53My5vcmcvMjAwMS9YTUxTY2hlbWEiPg0KICA8TGlua0luZm9Db3JlPg0KICAgIDxMaW5rSWQ+NDk4PC9MaW5rSWQ+DQogICAgPEluZmxvd1ZhbD44LDA3MzwvSW5mbG93VmFsPg0KICAgIDxEaXNwVmFsPjgsMDczIDwvRGlzcFZhbD4NCiAgICA8TGFzdFVwZFRpbWU+MjAyNS8xMC8yOSAxMDozOTowNzwvTGFzdFVwZFRpbWU+DQogICAgPFdvcmtzaGVldE5NPlBM44CQSUZSU+OAkSA8L1dvcmtzaGVldE5NPg0KICAgIDxMaW5rQ2VsbEFkZHJlc3NBMT5PMTY8L0xpbmtDZWxsQWRkcmVzc0ExPg0KICAgIDxMaW5rQ2VsbEFkZHJlc3NSMUMxPlIxNkMxNTwvTGlua0NlbGxBZGRyZXNzUjFDMT4NCiAgICA8Q2VsbEJhY2tncm91bmRDb2xvcj4xNjc3NzIxNTwvQ2VsbEJhY2tncm91bmRDb2xvcj4NCiAgICA8Q2VsbEJhY2tncm91bmRDb2xvckluZGV4Pi00MTQyPC9DZWxsQmFja2dyb3VuZENvbG9ySW5kZXg+DQogIDwvTGlua0luZm9Db3JlPg0KICA8TGlua0luZm9Yc2E+DQogICAgPEF1SWQ+MDU1OTcvMjEvMS8wL0QyMzAwNTAxMDAxMDAwMDAwMDAwLzEvMS8yNDIvSzkwMDAwMDA0Ny9SMzAxMDAwMDAjLzEwMDAwMDwvQXVJZD4NCiAgICA8Q29tcGFueUlkPjA1NTk3PC9Db21wYW55SWQ+DQogICAgPEFjUGVyaW9kPjIxPC9BY1BlcmlvZD4NCiAgICA8UGVyaW9kVHlwPjE8L1BlcmlvZFR5cD4NCiAgICA8UGVyaW9kRHRsVHlwPjA8L1BlcmlvZER0bFR5cD4NCiAgICA8UGVyaW9kU3RhcnREYXRlPjIwMjQvMDE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Q3PC9JdGVtSWQ+DQogICAgPERpc3BJdGVtSWQ+SzIxMDQwMDUwPC9EaXNwSXRlbUlkPg0KICAgIDxDb2xJZD5SMzAxMDAwMDAjPC9Db2xJZD4NCiAgICA8VGVtQXhpc1R5cD4xMDAwMDA8L1RlbUF4aXNUeXA+DQogICAgPE1lbnVObT7pgKPntZDntJTmkI3nm4roqIjnrpfmm7g8L01lbnVObT4NCiAgICA8SXRlbU5tPumWouS/guS8muekvuaVtOeQhuebijwvSXRlbU5tPg0KICAgIDxDb2xObT7lvZPmnJ/ph5HpoY08L0NvbE5tPg0KICAgIDxPcmlnaW5hbFZhbD44LDA3Myw1MTUsMDAwPC9PcmlnaW5hbFZhbD4NCiAgICA8TGFzdE51bVZhbD44LDA3MzwvTGFzdE51bVZhbD4NCiAgICA8UmF3TGlua1ZhbD44LDA3MzwvUmF3TGlua1ZhbD4NCiAgICA8Vmlld1VuaXRUeXA+NzwvVmlld1VuaXRUeXA+DQogICAgPERlY2ltYWxQb2ludD4wPC9EZWNpbWFsUG9pbnQ+DQogICAgPFJvdW5kVHlwPjI8L1JvdW5kVHlwPg0KICAgIDxOdW1UZXh0VHlwPjE8L051bVRleHRUeXA+DQogICAgPENsYXNzVHlwPjM8L0NsYXNzVHlwPg0KICAgIDxEVG90YWxZTURITVM+MjAyNC8wNC8yNSAxNTozMjoy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499" Error="">PD94bWwgdmVyc2lvbj0iMS4wIiBlbmNvZGluZz0idXRmLTgiPz4NCjxMaW5rSW5mb0V4Y2VsIHhtbG5zOnhzaT0iaHR0cDovL3d3dy53My5vcmcvMjAwMS9YTUxTY2hlbWEtaW5zdGFuY2UiIHhtbG5zOnhzZD0iaHR0cDovL3d3dy53My5vcmcvMjAwMS9YTUxTY2hlbWEiPg0KICA8TGlua0luZm9Db3JlPg0KICAgIDxMaW5rSWQ+NDk5PC9MaW5rSWQ+DQogICAgPEluZmxvd1ZhbD4tMyw5ODA8L0luZmxvd1ZhbD4NCiAgICA8RGlzcFZhbD4oMyw5ODApPC9EaXNwVmFsPg0KICAgIDxMYXN0VXBkVGltZT4yMDI1LzEwLzI5IDEwOjM5OjA3PC9MYXN0VXBkVGltZT4NCiAgICA8V29ya3NoZWV0Tk0+UEzjgJBJRlJT44CRIDwvV29ya3NoZWV0Tk0+DQogICAgPExpbmtDZWxsQWRkcmVzc0ExPk8xNzwvTGlua0NlbGxBZGRyZXNzQTE+DQogICAgPExpbmtDZWxsQWRkcmVzc1IxQzE+UjE3QzE1PC9MaW5rQ2VsbEFkZHJlc3NSMUMxPg0KICAgIDxDZWxsQmFja2dyb3VuZENvbG9yPjE2Nzc3MjE1PC9DZWxsQmFja2dyb3VuZENvbG9yPg0KICAgIDxDZWxsQmFja2dyb3VuZENvbG9ySW5kZXg+LTQxNDI8L0NlbGxCYWNrZ3JvdW5kQ29sb3JJbmRleD4NCiAgPC9MaW5rSW5mb0NvcmU+DQogIDxMaW5rSW5mb1hzYT4NCiAgICA8QXVJZD4wNTU5Ny8yMS8xLzAvRDIzMDA1MDEwMDEwMDAwMDAwMDAvMS8xLzI0Mi9LOTAwMDAwMDQ2L1IzMDEwMDAwMCMvMTAwMDAwPC9BdUlkPg0KICAgIDxDb21wYW55SWQ+MDU1OTc8L0NvbXBhbnlJZD4NCiAgICA8QWNQZXJpb2Q+MjE8L0FjUGVyaW9kPg0KICAgIDxQZXJpb2RUeXA+MTwvUGVyaW9kVHlwPg0KICAgIDxQZXJpb2REdGxUeXA+MDwvUGVyaW9kRHRsVHlwPg0KICAgIDxQZXJpb2RTdGFydERhdGU+MjAyNC8wMS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DY8L0l0ZW1JZD4NCiAgICA8RGlzcEl0ZW1JZD5LMjEwNDAwNDA8L0Rpc3BJdGVtSWQ+DQogICAgPENvbElkPlIzMDEwMDAwMCM8L0NvbElkPg0KICAgIDxUZW1BeGlzVHlwPjEwMDAwMDwvVGVtQXhpc1R5cD4NCiAgICA8TWVudU5tPumAo+e1kOe0lOaQjeebiuioiOeul+abuDwvTWVudU5tPg0KICAgIDxJdGVtTm0+6Zai5L+C5Lya56S+5pW055CG5pCNPC9JdGVtTm0+DQogICAgPENvbE5tPuW9k+acn+mHkemhjTwvQ29sTm0+DQogICAgPE9yaWdpbmFsVmFsPi0zLDk4MCwyNTcsMDAwPC9PcmlnaW5hbFZhbD4NCiAgICA8TGFzdE51bVZhbD4tMyw5ODA8L0xhc3ROdW1WYWw+DQogICAgPFJhd0xpbmtWYWw+LTMsOTgwPC9SYXdMaW5rVmFsPg0KICAgIDxWaWV3VW5pdFR5cD43PC9WaWV3VW5pdFR5cD4NCiAgICA8RGVjaW1hbFBvaW50PjA8L0RlY2ltYWxQb2ludD4NCiAgICA8Um91bmRUeXA+MjwvUm91bmRUeXA+DQogICAgPE51bVRleHRUeXA+MTwvTnVtVGV4dFR5cD4NCiAgICA8Q2xhc3NUeXA+MzwvQ2xhc3NUeXA+DQogICAgPERUb3RhbFlNREhNUz4yMDI0LzA0LzI1IDE1OjMyOjI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500" Error="">PD94bWwgdmVyc2lvbj0iMS4wIiBlbmNvZGluZz0idXRmLTgiPz4NCjxMaW5rSW5mb0V4Y2VsIHhtbG5zOnhzaT0iaHR0cDovL3d3dy53My5vcmcvMjAwMS9YTUxTY2hlbWEtaW5zdGFuY2UiIHhtbG5zOnhzZD0iaHR0cDovL3d3dy53My5vcmcvMjAwMS9YTUxTY2hlbWEiPg0KICA8TGlua0luZm9Db3JlPg0KICAgIDxMaW5rSWQ+NTAwPC9MaW5rSWQ+DQogICAgPEluZmxvd1ZhbD4xNCwzNzk8L0luZmxvd1ZhbD4NCiAgICA8RGlzcFZhbD4xNCwzNzkgPC9EaXNwVmFsPg0KICAgIDxMYXN0VXBkVGltZT4yMDI1LzEwLzI5IDEwOjM5OjA3PC9MYXN0VXBkVGltZT4NCiAgICA8V29ya3NoZWV0Tk0+UEzjgJBJRlJT44CRIDwvV29ya3NoZWV0Tk0+DQogICAgPExpbmtDZWxsQWRkcmVzc0ExPk8xODwvTGlua0NlbGxBZGRyZXNzQTE+DQogICAgPExpbmtDZWxsQWRkcmVzc1IxQzE+UjE4QzE1PC9MaW5rQ2VsbEFkZHJlc3NSMUMxPg0KICAgIDxDZWxsQmFja2dyb3VuZENvbG9yPjE2Nzc3MjE1PC9DZWxsQmFja2dyb3VuZENvbG9yPg0KICAgIDxDZWxsQmFja2dyb3VuZENvbG9ySW5kZXg+LTQxNDI8L0NlbGxCYWNrZ3JvdW5kQ29sb3JJbmRleD4NCiAgPC9MaW5rSW5mb0NvcmU+DQogIDxMaW5rSW5mb1hzYT4NCiAgICA8QXVJZD4wNTU5Ny8yMS8xLzAvRDIzMDA1MDEwMDEwMDAwMDAwMDAvMS8xLzI0Mi9LOTAwMDAwMDQ4L1IzMDEwMDAwMCMvMTAwMDAwPC9BdUlkPg0KICAgIDxDb21wYW55SWQ+MDU1OTc8L0NvbXBhbnlJZD4NCiAgICA8QWNQZXJpb2Q+MjE8L0FjUGVyaW9kPg0KICAgIDxQZXJpb2RUeXA+MTwvUGVyaW9kVHlwPg0KICAgIDxQZXJpb2REdGxUeXA+MDwvUGVyaW9kRHRsVHlwPg0KICAgIDxQZXJpb2RTdGFydERhdGU+MjAyNC8wMS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Dg8L0l0ZW1JZD4NCiAgICA8RGlzcEl0ZW1JZD5LMjEwNDA4MDA8L0Rpc3BJdGVtSWQ+DQogICAgPENvbElkPlIzMDEwMDAwMCM8L0NvbElkPg0KICAgIDxUZW1BeGlzVHlwPjEwMDAwMDwvVGVtQXhpc1R5cD4NCiAgICA8TWVudU5tPumAo+e1kOe0lOaQjeebiuioiOeul+abuDwvTWVudU5tPg0KICAgIDxJdGVtTm0+44Gd44Gu5LuW44Gu5Y+O55uKPC9JdGVtTm0+DQogICAgPENvbE5tPuW9k+acn+mHkemhjTwvQ29sTm0+DQogICAgPE9yaWdpbmFsVmFsPjE0LDM3OSw2ODAsMDAwPC9PcmlnaW5hbFZhbD4NCiAgICA8TGFzdE51bVZhbD4xNCwzNzk8L0xhc3ROdW1WYWw+DQogICAgPFJhd0xpbmtWYWw+MTQsMzc5PC9SYXdMaW5rVmFsPg0KICAgIDxWaWV3VW5pdFR5cD43PC9WaWV3VW5pdFR5cD4NCiAgICA8RGVjaW1hbFBvaW50PjA8L0RlY2ltYWxQb2ludD4NCiAgICA8Um91bmRUeXA+MjwvUm91bmRUeXA+DQogICAgPE51bVRleHRUeXA+MTwvTnVtVGV4dFR5cD4NCiAgICA8Q2xhc3NUeXA+MzwvQ2xhc3NUeXA+DQogICAgPERUb3RhbFlNREhNUz4yMDI0LzA0LzI1IDE1OjMyOjI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501" Error="">PD94bWwgdmVyc2lvbj0iMS4wIiBlbmNvZGluZz0idXRmLTgiPz4NCjxMaW5rSW5mb0V4Y2VsIHhtbG5zOnhzaT0iaHR0cDovL3d3dy53My5vcmcvMjAwMS9YTUxTY2hlbWEtaW5zdGFuY2UiIHhtbG5zOnhzZD0iaHR0cDovL3d3dy53My5vcmcvMjAwMS9YTUxTY2hlbWEiPg0KICA8TGlua0luZm9Db3JlPg0KICAgIDxMaW5rSWQ+NTAxPC9MaW5rSWQ+DQogICAgPEluZmxvd1ZhbD4tMTIsMzI3PC9JbmZsb3dWYWw+DQogICAgPERpc3BWYWw+KDEyLDMyNyk8L0Rpc3BWYWw+DQogICAgPExhc3RVcGRUaW1lPjIwMjUvMTAvMjkgMTA6Mzk6MDc8L0xhc3RVcGRUaW1lPg0KICAgIDxXb3Jrc2hlZXROTT5QTOOAkElGUlPjgJEgPC9Xb3Jrc2hlZXROTT4NCiAgICA8TGlua0NlbGxBZGRyZXNzQTE+TzE5PC9MaW5rQ2VsbEFkZHJlc3NBMT4NCiAgICA8TGlua0NlbGxBZGRyZXNzUjFDMT5SMTlDMTU8L0xpbmtDZWxsQWRkcmVzc1IxQzE+DQogICAgPENlbGxCYWNrZ3JvdW5kQ29sb3I+MTY3NzcyMTU8L0NlbGxCYWNrZ3JvdW5kQ29sb3I+DQogICAgPENlbGxCYWNrZ3JvdW5kQ29sb3JJbmRleD4tNDE0MjwvQ2VsbEJhY2tncm91bmRDb2xvckluZGV4Pg0KICA8L0xpbmtJbmZvQ29yZT4NCiAgPExpbmtJbmZvWHNhPg0KICAgIDxBdUlkPjA1NTk3LzIxLzEvMC9EMjMwMDUwMTAwMTAwMDAwMDAwMC8xLzEvMjQyL0s5MDAwMDAwNDkvUjMwMTAwMDAwIy8xMDAwMDA8L0F1SWQ+DQogICAgPENvbXBhbnlJZD4wNTU5NzwvQ29tcGFueUlkPg0KICAgIDxBY1BlcmlvZD4yMTwvQWNQZXJpb2Q+DQogICAgPFBlcmlvZFR5cD4xPC9QZXJpb2RUeXA+DQogICAgPFBlcmlvZER0bFR5cD4wPC9QZXJpb2REdGxUeXA+DQogICAgPFBlcmlvZFN0YXJ0RGF0ZT4yMDI0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0OTwvSXRlbUlkPg0KICAgIDxEaXNwSXRlbUlkPksyMTA0MDkwMDwvRGlzcEl0ZW1JZD4NCiAgICA8Q29sSWQ+UjMwMTAwMDAwIzwvQ29sSWQ+DQogICAgPFRlbUF4aXNUeXA+MTAwMDAwPC9UZW1BeGlzVHlwPg0KICAgIDxNZW51Tm0+6YCj57WQ57SU5pCN55uK6KiI566X5pu4PC9NZW51Tm0+DQogICAgPEl0ZW1ObT7jgZ3jga7ku5bjga7osrvnlKg8L0l0ZW1ObT4NCiAgICA8Q29sTm0+5b2T5pyf6YeR6aGNPC9Db2xObT4NCiAgICA8T3JpZ2luYWxWYWw+LTEyLDMyNywzNDgsMDAwPC9PcmlnaW5hbFZhbD4NCiAgICA8TGFzdE51bVZhbD4tMTIsMzI3PC9MYXN0TnVtVmFsPg0KICAgIDxSYXdMaW5rVmFsPi0xMiwzMjc8L1Jhd0xpbmtWYWw+DQogICAgPFZpZXdVbml0VHlwPjc8L1ZpZXdVbml0VHlwPg0KICAgIDxEZWNpbWFsUG9pbnQ+MDwvRGVjaW1hbFBvaW50Pg0KICAgIDxSb3VuZFR5cD4yPC9Sb3VuZFR5cD4NCiAgICA8TnVtVGV4dFR5cD4xPC9OdW1UZXh0VHlwPg0KICAgIDxDbGFzc1R5cD4zPC9DbGFzc1R5cD4NCiAgICA8RFRvdGFsWU1ESE1TPjIwMjQvMDQvMjUgMTU6MzI6Mj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660" Error="">PD94bWwgdmVyc2lvbj0iMS4wIiBlbmNvZGluZz0idXRmLTgiPz4NCjxMaW5rSW5mb0V4Y2VsIHhtbG5zOnhzaT0iaHR0cDovL3d3dy53My5vcmcvMjAwMS9YTUxTY2hlbWEtaW5zdGFuY2UiIHhtbG5zOnhzZD0iaHR0cDovL3d3dy53My5vcmcvMjAwMS9YTUxTY2hlbWEiPg0KICA8TGlua0luZm9Db3JlPg0KICAgIDxMaW5rSWQ+NjYwPC9MaW5rSWQ+DQogICAgPEluZmxvd1ZhbD4xMDAsNzY1PC9JbmZsb3dWYWw+DQogICAgPERpc3BWYWw+MTAwLDc2NSA8L0Rpc3BWYWw+DQogICAgPExhc3RVcGRUaW1lPjIwMjUvMTAvMjkgMTA6Mzk6MDc8L0xhc3RVcGRUaW1lPg0KICAgIDxXb3Jrc2hlZXROTT5QTOOAkElGUlPjgJEgPC9Xb3Jrc2hlZXROTT4NCiAgICA8TGlua0NlbGxBZGRyZXNzQTE+TzM2PC9MaW5rQ2VsbEFkZHJlc3NBMT4NCiAgICA8TGlua0NlbGxBZGRyZXNzUjFDMT5SMzZDMTU8L0xpbmtDZWxsQWRkcmVzc1IxQzE+DQogICAgPENlbGxCYWNrZ3JvdW5kQ29sb3I+MTY3NzcyMTU8L0NlbGxCYWNrZ3JvdW5kQ29sb3I+DQogICAgPENlbGxCYWNrZ3JvdW5kQ29sb3JJbmRleD4tNDE0MjwvQ2VsbEJhY2tncm91bmRDb2xvckluZGV4Pg0KICA8L0xpbmtJbmZvQ29yZT4NCiAgPExpbmtJbmZvWHNhPg0KICAgIDxBdUlkPjA1NTk3LzIxLzEvMC9EMjMwMDUwMTAwMTAwMDAwMDAwMC8xLzEvMjQyL0syNDAxMDAwMCMvUjMwMTAwMDAwIy8xMDAwMDA8L0F1SWQ+DQogICAgPENvbXBhbnlJZD4wNTU5NzwvQ29tcGFueUlkPg0KICAgIDxBY1BlcmlvZD4yMTwvQWNQZXJpb2Q+DQogICAgPFBlcmlvZFR5cD4xPC9QZXJpb2RUeXA+DQogICAgPFBlcmlvZER0bFR5cD4wPC9QZXJpb2REdGxUeXA+DQogICAgPFBlcmlvZFN0YXJ0RGF0ZT4yMDI0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0MDEwMDAwIzwvSXRlbUlkPg0KICAgIDxEaXNwSXRlbUlkPksyNDAxMDAwMDA8L0Rpc3BJdGVtSWQ+DQogICAgPENvbElkPlIzMDEwMDAwMCM8L0NvbElkPg0KICAgIDxUZW1BeGlzVHlwPjEwMDAwMDwvVGVtQXhpc1R5cD4NCiAgICA8TWVudU5tPumAo+e1kOe0lOaQjeebiuioiOeul+abuDwvTWVudU5tPg0KICAgIDxJdGVtTm0+6Kaq5Lya56S+44Gu5omA5pyJ6ICFPC9JdGVtTm0+DQogICAgPENvbE5tPuW9k+acn+mHkemhjTwvQ29sTm0+DQogICAgPE9yaWdpbmFsVmFsPjEwMCw3NjUsNzYzLDAwMDwvT3JpZ2luYWxWYWw+DQogICAgPExhc3ROdW1WYWw+MTAwLDc2NTwvTGFzdE51bVZhbD4NCiAgICA8UmF3TGlua1ZhbD4xMDAsNzY1PC9SYXdMaW5rVmFsPg0KICAgIDxWaWV3VW5pdFR5cD43PC9WaWV3VW5pdFR5cD4NCiAgICA8RGVjaW1hbFBvaW50PjA8L0RlY2ltYWxQb2ludD4NCiAgICA8Um91bmRUeXA+MjwvUm91bmRUeXA+DQogICAgPE51bVRleHRUeXA+MTwvTnVtVGV4dFR5cD4NCiAgICA8Q2xhc3NUeXA+MzwvQ2xhc3NUeXA+DQogICAgPERUb3RhbFlNREhNUz4yMDI0LzA0LzI1IDE1OjMyOjI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659" Error="">PD94bWwgdmVyc2lvbj0iMS4wIiBlbmNvZGluZz0idXRmLTgiPz4NCjxMaW5rSW5mb0V4Y2VsIHhtbG5zOnhzaT0iaHR0cDovL3d3dy53My5vcmcvMjAwMS9YTUxTY2hlbWEtaW5zdGFuY2UiIHhtbG5zOnhzZD0iaHR0cDovL3d3dy53My5vcmcvMjAwMS9YTUxTY2hlbWEiPg0KICA8TGlua0luZm9Db3JlPg0KICAgIDxMaW5rSWQ+NjU5PC9MaW5rSWQ+DQogICAgPEluZmxvd1ZhbD4yLDI5NDwvSW5mbG93VmFsPg0KICAgIDxEaXNwVmFsPjIsMjk0IDwvRGlzcFZhbD4NCiAgICA8TGFzdFVwZFRpbWU+MjAyNS8xMC8yOSAxMDozOTowNzwvTGFzdFVwZFRpbWU+DQogICAgPFdvcmtzaGVldE5NPlBM44CQSUZSU+OAkSA8L1dvcmtzaGVldE5NPg0KICAgIDxMaW5rQ2VsbEFkZHJlc3NBMT5PMzc8L0xpbmtDZWxsQWRkcmVzc0ExPg0KICAgIDxMaW5rQ2VsbEFkZHJlc3NSMUMxPlIzN0MxNTwvTGlua0NlbGxBZGRyZXNzUjFDMT4NCiAgICA8Q2VsbEJhY2tncm91bmRDb2xvcj4xNjc3NzIxNTwvQ2VsbEJhY2tncm91bmRDb2xvcj4NCiAgICA8Q2VsbEJhY2tncm91bmRDb2xvckluZGV4Pi00MTQyPC9DZWxsQmFja2dyb3VuZENvbG9ySW5kZXg+DQogIDwvTGlua0luZm9Db3JlPg0KICA8TGlua0luZm9Yc2E+DQogICAgPEF1SWQ+MDU1OTcvMjEvMS8wL0QyMzAwNTAxMDAxMDAwMDAwMDAwLzEvMS8yNDIvSzI0MDIwMDAwIy9SMzAxMDAwMDAjLzEwMDAwMDwvQXVJZD4NCiAgICA8Q29tcGFueUlkPjA1NTk3PC9Db21wYW55SWQ+DQogICAgPEFjUGVyaW9kPjIxPC9BY1BlcmlvZD4NCiAgICA8UGVyaW9kVHlwPjE8L1BlcmlvZFR5cD4NCiAgICA8UGVyaW9kRHRsVHlwPjA8L1BlcmlvZER0bFR5cD4NCiAgICA8UGVyaW9kU3RhcnREYXRlPjIwMjQvMDE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jQwMjAwMDAjPC9JdGVtSWQ+DQogICAgPERpc3BJdGVtSWQ+SzI0MDIwMDAwMDwvRGlzcEl0ZW1JZD4NCiAgICA8Q29sSWQ+UjMwMTAwMDAwIzwvQ29sSWQ+DQogICAgPFRlbUF4aXNUeXA+MTAwMDAwPC9UZW1BeGlzVHlwPg0KICAgIDxNZW51Tm0+6YCj57WQ57SU5pCN55uK6KiI566X5pu4PC9NZW51Tm0+DQogICAgPEl0ZW1ObT7pnZ7mlK/phY3mjIHliIY8L0l0ZW1ObT4NCiAgICA8Q29sTm0+5b2T5pyf6YeR6aGNPC9Db2xObT4NCiAgICA8T3JpZ2luYWxWYWw+MiwyOTQsOTUyLDAwMDwvT3JpZ2luYWxWYWw+DQogICAgPExhc3ROdW1WYWw+MiwyOTQ8L0xhc3ROdW1WYWw+DQogICAgPFJhd0xpbmtWYWw+MiwyOTQ8L1Jhd0xpbmtWYWw+DQogICAgPFZpZXdVbml0VHlwPjc8L1ZpZXdVbml0VHlwPg0KICAgIDxEZWNpbWFsUG9pbnQ+MDwvRGVjaW1hbFBvaW50Pg0KICAgIDxSb3VuZFR5cD4yPC9Sb3VuZFR5cD4NCiAgICA8TnVtVGV4dFR5cD4xPC9OdW1UZXh0VHlwPg0KICAgIDxDbGFzc1R5cD4zPC9DbGFzc1R5cD4NCiAgICA8RFRvdGFsWU1ESE1TPjIwMjQvMDQvMjUgMTU6MzI6Mj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661" Error="">PD94bWwgdmVyc2lvbj0iMS4wIiBlbmNvZGluZz0idXRmLTgiPz4NCjxMaW5rSW5mb0V4Y2VsIHhtbG5zOnhzaT0iaHR0cDovL3d3dy53My5vcmcvMjAwMS9YTUxTY2hlbWEtaW5zdGFuY2UiIHhtbG5zOnhzZD0iaHR0cDovL3d3dy53My5vcmcvMjAwMS9YTUxTY2hlbWEiPg0KICA8TGlua0luZm9Db3JlPg0KICAgIDxMaW5rSWQ+NjYxPC9MaW5rSWQ+DQogICAgPEluZmxvd1ZhbD40Myw2MTU8L0luZmxvd1ZhbD4NCiAgICA8RGlzcFZhbD40Myw2MTUgPC9EaXNwVmFsPg0KICAgIDxMYXN0VXBkVGltZT4yMDI1LzEwLzI5IDEwOjM5OjA3PC9MYXN0VXBkVGltZT4NCiAgICA8V29ya3NoZWV0Tk0+UEzjgJBJRlJT44CRIDwvV29ya3NoZWV0Tk0+DQogICAgPExpbmtDZWxsQWRkcmVzc0ExPk8zMTwvTGlua0NlbGxBZGRyZXNzQTE+DQogICAgPExpbmtDZWxsQWRkcmVzc1IxQzE+UjMxQzE1PC9MaW5rQ2VsbEFkZHJlc3NSMUMxPg0KICAgIDxDZWxsQmFja2dyb3VuZENvbG9yPjE2Nzc3MjE1PC9DZWxsQmFja2dyb3VuZENvbG9yPg0KICAgIDxDZWxsQmFja2dyb3VuZENvbG9ySW5kZXg+LTQxNDI8L0NlbGxCYWNrZ3JvdW5kQ29sb3JJbmRleD4NCiAgPC9MaW5rSW5mb0NvcmU+DQogIDxMaW5rSW5mb1hzYT4NCiAgICA8QXVJZD4wNTU5Ny8yMS8xLzAvRDIzMDA1MDEwMDEwMDAwMDAwMDAvMS8xLzI0Mi9LOTAwMDAwMDU5L1IzMDEwMDAwMCMvMTAwMDAwPC9BdUlkPg0KICAgIDxDb21wYW55SWQ+MDU1OTc8L0NvbXBhbnlJZD4NCiAgICA8QWNQZXJpb2Q+MjE8L0FjUGVyaW9kPg0KICAgIDxQZXJpb2RUeXA+MTwvUGVyaW9kVHlwPg0KICAgIDxQZXJpb2REdGxUeXA+MDwvUGVyaW9kRHRsVHlwPg0KICAgIDxQZXJpb2RTdGFydERhdGU+MjAyNC8wMS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Tk8L0l0ZW1JZD4NCiAgICA8RGlzcEl0ZW1JZD5LMjEwNjAzMDA8L0Rpc3BJdGVtSWQ+DQogICAgPENvbElkPlIzMDEwMDAwMCM8L0NvbElkPg0KICAgIDxUZW1BeGlzVHlwPjEwMDAwMDwvVGVtQXhpc1R5cD4NCiAgICA8TWVudU5tPumAo+e1kOe0lOaQjeebiuioiOeul+abuDwvTWVudU5tPg0KICAgIDxJdGVtTm0+5oyB5YiG5rOV44Gr44KI44KL5oqV6LOH5pCN55uKPC9JdGVtTm0+DQogICAgPENvbE5tPuW9k+acn+mHkemhjTwvQ29sTm0+DQogICAgPE9yaWdpbmFsVmFsPjQzLDYxNSw3OTgsMDAwPC9PcmlnaW5hbFZhbD4NCiAgICA8TGFzdE51bVZhbD40Myw2MTU8L0xhc3ROdW1WYWw+DQogICAgPFJhd0xpbmtWYWw+NDMsNjE1PC9SYXdMaW5rVmFsPg0KICAgIDxWaWV3VW5pdFR5cD43PC9WaWV3VW5pdFR5cD4NCiAgICA8RGVjaW1hbFBvaW50PjA8L0RlY2ltYWxQb2ludD4NCiAgICA8Um91bmRUeXA+MjwvUm91bmRUeXA+DQogICAgPE51bVRleHRUeXA+MTwvTnVtVGV4dFR5cD4NCiAgICA8Q2xhc3NUeXA+MzwvQ2xhc3NUeXA+DQogICAgPERUb3RhbFlNREhNUz4yMDI0LzA0LzI1IDE1OjMyOjI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662" Error="">PD94bWwgdmVyc2lvbj0iMS4wIiBlbmNvZGluZz0idXRmLTgiPz4NCjxMaW5rSW5mb0V4Y2VsIHhtbG5zOnhzaT0iaHR0cDovL3d3dy53My5vcmcvMjAwMS9YTUxTY2hlbWEtaW5zdGFuY2UiIHhtbG5zOnhzZD0iaHR0cDovL3d3dy53My5vcmcvMjAwMS9YTUxTY2hlbWEiPg0KICA8TGlua0luZm9Db3JlPg0KICAgIDxMaW5rSWQ+NjYyPC9MaW5rSWQ+DQogICAgPEluZmxvd1ZhbD4xMjUsNDk4PC9JbmZsb3dWYWw+DQogICAgPERpc3BWYWw+MTI1LDQ5OCA8L0Rpc3BWYWw+DQogICAgPExhc3RVcGRUaW1lPjIwMjUvMTAvMjkgMTA6Mzk6MDc8L0xhc3RVcGRUaW1lPg0KICAgIDxXb3Jrc2hlZXROTT5QTOOAkElGUlPjgJEgPC9Xb3Jrc2hlZXROTT4NCiAgICA8TGlua0NlbGxBZGRyZXNzQTE+TzMyPC9MaW5rQ2VsbEFkZHJlc3NBMT4NCiAgICA8TGlua0NlbGxBZGRyZXNzUjFDMT5SMzJDMTU8L0xpbmtDZWxsQWRkcmVzc1IxQzE+DQogICAgPENlbGxCYWNrZ3JvdW5kQ29sb3I+MTY3NzcyMTU8L0NlbGxCYWNrZ3JvdW5kQ29sb3I+DQogICAgPENlbGxCYWNrZ3JvdW5kQ29sb3JJbmRleD4tNDE0MjwvQ2VsbEJhY2tncm91bmRDb2xvckluZGV4Pg0KICA8L0xpbmtJbmZvQ29yZT4NCiAgPExpbmtJbmZvWHNhPg0KICAgIDxBdUlkPjA1NTk3LzIxLzEvMC9EMjMwMDUwMTAwMTAwMDAwMDAwMC8xLzEvMjQyL0syMTA3MDAwMCMvUjMwMTAwMDAwIy8xMDAwMDA8L0F1SWQ+DQogICAgPENvbXBhbnlJZD4wNTU5NzwvQ29tcGFueUlkPg0KICAgIDxBY1BlcmlvZD4yMTwvQWNQZXJpb2Q+DQogICAgPFBlcmlvZFR5cD4xPC9QZXJpb2RUeXA+DQogICAgPFBlcmlvZER0bFR5cD4wPC9QZXJpb2REdGxUeXA+DQogICAgPFBlcmlvZFN0YXJ0RGF0ZT4yMDI0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xMDcwMDAwIzwvSXRlbUlkPg0KICAgIDxEaXNwSXRlbUlkPksyMTA3MDAwMDA8L0Rpc3BJdGVtSWQ+DQogICAgPENvbElkPlIzMDEwMDAwMCM8L0NvbElkPg0KICAgIDxUZW1BeGlzVHlwPjEwMDAwMDwvVGVtQXhpc1R5cD4NCiAgICA8TWVudU5tPumAo+e1kOe0lOaQjeebiuioiOeul+abuDwvTWVudU5tPg0KICAgIDxJdGVtTm0+56iO5byV5YmN5Yip55uKPC9JdGVtTm0+DQogICAgPENvbE5tPuW9k+acn+mHkemhjTwvQ29sTm0+DQogICAgPE9yaWdpbmFsVmFsPjEyNSw0OTgsMzUwLDAwMDwvT3JpZ2luYWxWYWw+DQogICAgPExhc3ROdW1WYWw+MTI1LDQ5ODwvTGFzdE51bVZhbD4NCiAgICA8UmF3TGlua1ZhbD4xMjUsNDk4PC9SYXdMaW5rVmFsPg0KICAgIDxWaWV3VW5pdFR5cD43PC9WaWV3VW5pdFR5cD4NCiAgICA8RGVjaW1hbFBvaW50PjA8L0RlY2ltYWxQb2ludD4NCiAgICA8Um91bmRUeXA+MjwvUm91bmRUeXA+DQogICAgPE51bVRleHRUeXA+MTwvTnVtVGV4dFR5cD4NCiAgICA8Q2xhc3NUeXA+MzwvQ2xhc3NUeXA+DQogICAgPERUb3RhbFlNREhNUz4yMDI0LzA0LzI1IDE1OjMyOjI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663" Error="">PD94bWwgdmVyc2lvbj0iMS4wIiBlbmNvZGluZz0idXRmLTgiPz4NCjxMaW5rSW5mb0V4Y2VsIHhtbG5zOnhzaT0iaHR0cDovL3d3dy53My5vcmcvMjAwMS9YTUxTY2hlbWEtaW5zdGFuY2UiIHhtbG5zOnhzZD0iaHR0cDovL3d3dy53My5vcmcvMjAwMS9YTUxTY2hlbWEiPg0KICA8TGlua0luZm9Db3JlPg0KICAgIDxMaW5rSWQ+NjYzPC9MaW5rSWQ+DQogICAgPEluZmxvd1ZhbD4tMjIsNDM3PC9JbmZsb3dWYWw+DQogICAgPERpc3BWYWw+KDIyLDQzNyk8L0Rpc3BWYWw+DQogICAgPExhc3RVcGRUaW1lPjIwMjUvMTAvMjkgMTA6Mzk6MDc8L0xhc3RVcGRUaW1lPg0KICAgIDxXb3Jrc2hlZXROTT5QTOOAkElGUlPjgJEgPC9Xb3Jrc2hlZXROTT4NCiAgICA8TGlua0NlbGxBZGRyZXNzQTE+TzMzPC9MaW5rQ2VsbEFkZHJlc3NBMT4NCiAgICA8TGlua0NlbGxBZGRyZXNzUjFDMT5SMzNDMTU8L0xpbmtDZWxsQWRkcmVzc1IxQzE+DQogICAgPENlbGxCYWNrZ3JvdW5kQ29sb3I+MTY3NzcyMTU8L0NlbGxCYWNrZ3JvdW5kQ29sb3I+DQogICAgPENlbGxCYWNrZ3JvdW5kQ29sb3JJbmRleD4tNDE0MjwvQ2VsbEJhY2tncm91bmRDb2xvckluZGV4Pg0KICA8L0xpbmtJbmZvQ29yZT4NCiAgPExpbmtJbmZvWHNhPg0KICAgIDxBdUlkPjA1NTk3LzIxLzEvMC9EMjMwMDUwMTAwMTAwMDAwMDAwMC8xLzEvMjQyL0syMTA4MFowMCMvUjMwMTAwMDAwIy8xMDAwMDA8L0F1SWQ+DQogICAgPENvbXBhbnlJZD4wNTU5NzwvQ29tcGFueUlkPg0KICAgIDxBY1BlcmlvZD4yMTwvQWNQZXJpb2Q+DQogICAgPFBlcmlvZFR5cD4xPC9QZXJpb2RUeXA+DQogICAgPFBlcmlvZER0bFR5cD4wPC9QZXJpb2REdGxUeXA+DQogICAgPFBlcmlvZFN0YXJ0RGF0ZT4yMDI0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xMDgwWjAwIzwvSXRlbUlkPg0KICAgIDxEaXNwSXRlbUlkPksyMTA4MFowMDA8L0Rpc3BJdGVtSWQ+DQogICAgPENvbElkPlIzMDEwMDAwMCM8L0NvbElkPg0KICAgIDxUZW1BeGlzVHlwPjEwMDAwMDwvVGVtQXhpc1R5cD4NCiAgICA8TWVudU5tPumAo+e1kOe0lOaQjeebiuioiOeul+abuDwvTWVudU5tPg0KICAgIDxJdGVtTm0+5rOV5Lq65omA5b6X56iO6LK755SoPC9JdGVtTm0+DQogICAgPENvbE5tPuW9k+acn+mHkemhjTwvQ29sTm0+DQogICAgPE9yaWdpbmFsVmFsPi0yMiw0MzcsNjM1LDAwMDwvT3JpZ2luYWxWYWw+DQogICAgPExhc3ROdW1WYWw+LTIyLDQzNzwvTGFzdE51bVZhbD4NCiAgICA8UmF3TGlua1ZhbD4tMjIsNDM3PC9SYXdMaW5rVmFsPg0KICAgIDxWaWV3VW5pdFR5cD43PC9WaWV3VW5pdFR5cD4NCiAgICA8RGVjaW1hbFBvaW50PjA8L0RlY2ltYWxQb2ludD4NCiAgICA8Um91bmRUeXA+MjwvUm91bmRUeXA+DQogICAgPE51bVRleHRUeXA+MTwvTnVtVGV4dFR5cD4NCiAgICA8Q2xhc3NUeXA+MzwvQ2xhc3NUeXA+DQogICAgPERUb3RhbFlNREhNUz4yMDI0LzA0LzI1IDE1OjMyOjI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665" Error="">PD94bWwgdmVyc2lvbj0iMS4wIiBlbmNvZGluZz0idXRmLTgiPz4NCjxMaW5rSW5mb0V4Y2VsIHhtbG5zOnhzaT0iaHR0cDovL3d3dy53My5vcmcvMjAwMS9YTUxTY2hlbWEtaW5zdGFuY2UiIHhtbG5zOnhzZD0iaHR0cDovL3d3dy53My5vcmcvMjAwMS9YTUxTY2hlbWEiPg0KICA8TGlua0luZm9Db3JlPg0KICAgIDxMaW5rSWQ+NjY1PC9MaW5rSWQ+DQogICAgPEluZmxvd1ZhbD4tMjQsMDA2PC9JbmZsb3dWYWw+DQogICAgPERpc3BWYWw+KDI0LDAwNik8L0Rpc3BWYWw+DQogICAgPExhc3RVcGRUaW1lPjIwMjUvMTAvMjkgMTA6Mzk6MDc8L0xhc3RVcGRUaW1lPg0KICAgIDxXb3Jrc2hlZXROTT5QTOOAkElGUlPjgJEgPC9Xb3Jrc2hlZXROTT4NCiAgICA8TGlua0NlbGxBZGRyZXNzQTE+TzMwPC9MaW5rQ2VsbEFkZHJlc3NBMT4NCiAgICA8TGlua0NlbGxBZGRyZXNzUjFDMT5SMzBDMTU8L0xpbmtDZWxsQWRkcmVzc1IxQzE+DQogICAgPENlbGxCYWNrZ3JvdW5kQ29sb3I+MTY3NzcyMTU8L0NlbGxCYWNrZ3JvdW5kQ29sb3I+DQogICAgPENlbGxCYWNrZ3JvdW5kQ29sb3JJbmRleD4tNDE0MjwvQ2VsbEJhY2tncm91bmRDb2xvckluZGV4Pg0KICA8L0xpbmtJbmZvQ29yZT4NCiAgPExpbmtJbmZvWHNhPg0KICAgIDxBdUlkPjA1NTk3LzIxLzEvMC9EMjMwMDUwMTAwMTAwMDAwMDAwMC8xLzEvMjQyL0s5MDAwMDAwNTgvUjMwMTAwMDAwIy8xMDAwMDA8L0F1SWQ+DQogICAgPENvbXBhbnlJZD4wNTU5NzwvQ29tcGFueUlkPg0KICAgIDxBY1BlcmlvZD4yMTwvQWNQZXJpb2Q+DQogICAgPFBlcmlvZFR5cD4xPC9QZXJpb2RUeXA+DQogICAgPFBlcmlvZER0bFR5cD4wPC9QZXJpb2REdGxUeXA+DQogICAgPFBlcmlvZFN0YXJ0RGF0ZT4yMDI0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1ODwvSXRlbUlkPg0KICAgIDxEaXNwSXRlbUlkPksyMTA2MDJaMDwvRGlzcEl0ZW1JZD4NCiAgICA8Q29sSWQ+UjMwMTAwMDAwIzwvQ29sSWQ+DQogICAgPFRlbUF4aXNUeXA+MTAwMDAwPC9UZW1BeGlzVHlwPg0KICAgIDxNZW51Tm0+6YCj57WQ57SU5pCN55uK6KiI566X5pu4PC9NZW51Tm0+DQogICAgPEl0ZW1ObT7ph5Hono3osrvnlKjlkIjoqIg8L0l0ZW1ObT4NCiAgICA8Q29sTm0+5b2T5pyf6YeR6aGNPC9Db2xObT4NCiAgICA8T3JpZ2luYWxWYWw+LTI0LDAwNiw3NzEsMDAwPC9PcmlnaW5hbFZhbD4NCiAgICA8TGFzdE51bVZhbD4tMjQsMDA2PC9MYXN0TnVtVmFsPg0KICAgIDxSYXdMaW5rVmFsPi0yNCwwMDY8L1Jhd0xpbmtWYWw+DQogICAgPFZpZXdVbml0VHlwPjc8L1ZpZXdVbml0VHlwPg0KICAgIDxEZWNpbWFsUG9pbnQ+MDwvRGVjaW1hbFBvaW50Pg0KICAgIDxSb3VuZFR5cD4yPC9Sb3VuZFR5cD4NCiAgICA8TnVtVGV4dFR5cD4xPC9OdW1UZXh0VHlwPg0KICAgIDxDbGFzc1R5cD4zPC9DbGFzc1R5cD4NCiAgICA8RFRvdGFsWU1ESE1TPjIwMjQvMDQvMjUgMTU6MzI6Mj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666" Error="">PD94bWwgdmVyc2lvbj0iMS4wIiBlbmNvZGluZz0idXRmLTgiPz4NCjxMaW5rSW5mb0V4Y2VsIHhtbG5zOnhzaT0iaHR0cDovL3d3dy53My5vcmcvMjAwMS9YTUxTY2hlbWEtaW5zdGFuY2UiIHhtbG5zOnhzZD0iaHR0cDovL3d3dy53My5vcmcvMjAwMS9YTUxTY2hlbWEiPg0KICA8TGlua0luZm9Db3JlPg0KICAgIDxMaW5rSWQ+NjY2PC9MaW5rSWQ+DQogICAgPEluZmxvd1ZhbD4xMDMsMDYwPC9JbmZsb3dWYWw+DQogICAgPERpc3BWYWw+MTAzLDA2MCA8L0Rpc3BWYWw+DQogICAgPExhc3RVcGRUaW1lPjIwMjUvMTAvMjkgMTA6Mzk6MDc8L0xhc3RVcGRUaW1lPg0KICAgIDxXb3Jrc2hlZXROTT5QTOOAkElGUlPjgJEgPC9Xb3Jrc2hlZXROTT4NCiAgICA8TGlua0NlbGxBZGRyZXNzQTE+TzU2PC9MaW5rQ2VsbEFkZHJlc3NBMT4NCiAgICA8TGlua0NlbGxBZGRyZXNzUjFDMT5SNTZDMTU8L0xpbmtDZWxsQWRkcmVzc1IxQzE+DQogICAgPENlbGxCYWNrZ3JvdW5kQ29sb3I+MTY3NzcyMTU8L0NlbGxCYWNrZ3JvdW5kQ29sb3I+DQogICAgPENlbGxCYWNrZ3JvdW5kQ29sb3JJbmRleD4tNDE0MjwvQ2VsbEJhY2tncm91bmRDb2xvckluZGV4Pg0KICA8L0xpbmtJbmZvQ29yZT4NCiAgPExpbmtJbmZvWHNhPg0KICAgIDxBdUlkPjA1NTk3LzIxLzEvMC9EMjMwMDUwMTAwMTUwMDAwMDAwMC8xLzEvMjQyL0szMTAwMDAwMCMvUjMwMTAwMDAwIy8xMDAwMDA8L0F1SWQ+DQogICAgPENvbXBhbnlJZD4wNTU5NzwvQ29tcGFueUlkPg0KICAgIDxBY1BlcmlvZD4yMTwvQWNQZXJpb2Q+DQogICAgPFBlcmlvZFR5cD4xPC9QZXJpb2RUeXA+DQogICAgPFBlcmlvZER0bFR5cD4wPC9QZXJpb2REdGxUeXA+DQogICAgPFBlcmlvZFN0YXJ0RGF0ZT4yMDI0LzAxLzAxPC9QZXJpb2RTdGFydERhdGU+DQogICAgPER0S2luZElkPkQyMzAwNTAxMDAx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MxMDAwMDAwIzwvSXRlbUlkPg0KICAgIDxEaXNwSXRlbUlkPkszMTAwMDAwMDA8L0Rpc3BJdGVtSWQ+DQogICAgPENvbElkPlIzMDEwMDAwMCM8L0NvbElkPg0KICAgIDxUZW1BeGlzVHlwPjEwMDAwMDwvVGVtQXhpc1R5cD4NCiAgICA8TWVudU5tPumAo+e1kOe0lOaQjeebiuWPiuOBs+OBneOBruS7luOBruWMheaLrOWIqeebiuioiOeul+abuDwvTWVudU5tPg0KICAgIDxJdGVtTm0+5b2T5pyf57SU5Yip55uKPC9JdGVtTm0+DQogICAgPENvbE5tPuW9k+acn+mHkemhjTwvQ29sTm0+DQogICAgPE9yaWdpbmFsVmFsPjEwMywwNjAsNzE1LDAwMDwvT3JpZ2luYWxWYWw+DQogICAgPExhc3ROdW1WYWw+MTAzLDA2MDwvTGFzdE51bVZhbD4NCiAgICA8UmF3TGlua1ZhbD4xMDMsMDYwPC9SYXdMaW5rVmFsPg0KICAgIDxWaWV3VW5pdFR5cD43PC9WaWV3VW5pdFR5cD4NCiAgICA8RGVjaW1hbFBvaW50PjA8L0RlY2ltYWxQb2ludD4NCiAgICA8Um91bmRUeXA+MjwvUm91bmRUeXA+DQogICAgPE51bVRleHRUeXA+MTwvTnVtVGV4dFR5cD4NCiAgICA8Q2xhc3NUeXA+MzwvQ2xhc3NUeXA+DQogICAgPERUb3RhbFlNREhNUz4yMDI0LzA0LzI1IDE2OjExOjM0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658" Error="">PD94bWwgdmVyc2lvbj0iMS4wIiBlbmNvZGluZz0idXRmLTgiPz4NCjxMaW5rSW5mb0V4Y2VsIHhtbG5zOnhzaT0iaHR0cDovL3d3dy53My5vcmcvMjAwMS9YTUxTY2hlbWEtaW5zdGFuY2UiIHhtbG5zOnhzZD0iaHR0cDovL3d3dy53My5vcmcvMjAwMS9YTUxTY2hlbWEiPg0KICA8TGlua0luZm9Db3JlPg0KICAgIDxMaW5rSWQ+NjU4PC9MaW5rSWQ+DQogICAgPEluZmxvd1ZhbD4tMjQsMDA2PC9JbmZsb3dWYWw+DQogICAgPERpc3BWYWw+KDI0LDAwNik8L0Rpc3BWYWw+DQogICAgPExhc3RVcGRUaW1lPjIwMjUvMTAvMjkgMTA6Mzk6MDc8L0xhc3RVcGRUaW1lPg0KICAgIDxXb3Jrc2hlZXROTT5QTOOAkElGUlPjgJEgPC9Xb3Jrc2hlZXROTT4NCiAgICA8TGlua0NlbGxBZGRyZXNzQTE+TzI4PC9MaW5rQ2VsbEFkZHJlc3NBMT4NCiAgICA8TGlua0NlbGxBZGRyZXNzUjFDMT5SMjhDMTU8L0xpbmtDZWxsQWRkcmVzc1IxQzE+DQogICAgPENlbGxCYWNrZ3JvdW5kQ29sb3I+MTY3NzcyMTU8L0NlbGxCYWNrZ3JvdW5kQ29sb3I+DQogICAgPENlbGxCYWNrZ3JvdW5kQ29sb3JJbmRleD4tNDE0MjwvQ2VsbEJhY2tncm91bmRDb2xvckluZGV4Pg0KICA8L0xpbmtJbmZvQ29yZT4NCiAgPExpbmtJbmZvWHNhPg0KICAgIDxBdUlkPjA1NTk3LzIxLzEvMC9EMjMwMDUwMTAwMTAwMDAwMDAwMC8xLzEvMjQyL0s5MDAwMDAwNTYvUjMwMTAwMDAwIy8xMDAwMDA8L0F1SWQ+DQogICAgPENvbXBhbnlJZD4wNTU5NzwvQ29tcGFueUlkPg0KICAgIDxBY1BlcmlvZD4yMTwvQWNQZXJpb2Q+DQogICAgPFBlcmlvZFR5cD4xPC9QZXJpb2RUeXA+DQogICAgPFBlcmlvZER0bFR5cD4wPC9QZXJpb2REdGxUeXA+DQogICAgPFBlcmlvZFN0YXJ0RGF0ZT4yMDI0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1NjwvSXRlbUlkPg0KICAgIDxEaXNwSXRlbUlkPksyMTA2MDIxMDwvRGlzcEl0ZW1JZD4NCiAgICA8Q29sSWQ+UjMwMTAwMDAwIzwvQ29sSWQ+DQogICAgPFRlbUF4aXNUeXA+MTAwMDAwPC9UZW1BeGlzVHlwPg0KICAgIDxNZW51Tm0+6YCj57WQ57SU5pCN55uK6KiI566X5pu4PC9NZW51Tm0+DQogICAgPEl0ZW1ObT7mlK/miZXliKnmga88L0l0ZW1ObT4NCiAgICA8Q29sTm0+5b2T5pyf6YeR6aGNPC9Db2xObT4NCiAgICA8T3JpZ2luYWxWYWw+LTI0LDAwNiw3NzEsMDAwPC9PcmlnaW5hbFZhbD4NCiAgICA8TGFzdE51bVZhbD4tMjQsMDA2PC9MYXN0TnVtVmFsPg0KICAgIDxSYXdMaW5rVmFsPi0yNCwwMDY8L1Jhd0xpbmtWYWw+DQogICAgPFZpZXdVbml0VHlwPjc8L1ZpZXdVbml0VHlwPg0KICAgIDxEZWNpbWFsUG9pbnQ+MDwvRGVjaW1hbFBvaW50Pg0KICAgIDxSb3VuZFR5cD4yPC9Sb3VuZFR5cD4NCiAgICA8TnVtVGV4dFR5cD4xPC9OdW1UZXh0VHlwPg0KICAgIDxDbGFzc1R5cD4zPC9DbGFzc1R5cD4NCiAgICA8RFRvdGFsWU1ESE1TPjIwMjQvMDQvMjUgMTU6MzI6Mj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657" Error="">PD94bWwgdmVyc2lvbj0iMS4wIiBlbmNvZGluZz0idXRmLTgiPz4NCjxMaW5rSW5mb0V4Y2VsIHhtbG5zOnhzaT0iaHR0cDovL3d3dy53My5vcmcvMjAwMS9YTUxTY2hlbWEtaW5zdGFuY2UiIHhtbG5zOnhzZD0iaHR0cDovL3d3dy53My5vcmcvMjAwMS9YTUxTY2hlbWEiPg0KICA8TGlua0luZm9Db3JlPg0KICAgIDxMaW5rSWQ+NjU3PC9MaW5rSWQ+DQogICAgPEluZmxvd1ZhbD4xOCwxNTg8L0luZmxvd1ZhbD4NCiAgICA8RGlzcFZhbD4xOCwxNTggPC9EaXNwVmFsPg0KICAgIDxMYXN0VXBkVGltZT4yMDI1LzEwLzI5IDEwOjM5OjA3PC9MYXN0VXBkVGltZT4NCiAgICA8V29ya3NoZWV0Tk0+UEzjgJBJRlJT44CRIDwvV29ya3NoZWV0Tk0+DQogICAgPExpbmtDZWxsQWRkcmVzc0ExPk8yNjwvTGlua0NlbGxBZGRyZXNzQTE+DQogICAgPExpbmtDZWxsQWRkcmVzc1IxQzE+UjI2QzE1PC9MaW5rQ2VsbEFkZHJlc3NSMUMxPg0KICAgIDxDZWxsQmFja2dyb3VuZENvbG9yPjE2Nzc3MjE1PC9DZWxsQmFja2dyb3VuZENvbG9yPg0KICAgIDxDZWxsQmFja2dyb3VuZENvbG9ySW5kZXg+LTQxNDI8L0NlbGxCYWNrZ3JvdW5kQ29sb3JJbmRleD4NCiAgPC9MaW5rSW5mb0NvcmU+DQogIDxMaW5rSW5mb1hzYT4NCiAgICA8QXVJZD4wNTU5Ny8yMS8xLzAvRDIzMDA1MDEwMDEwMDAwMDAwMDAvMS8xLzI0Mi9LOTAwMDAwMDU0L1IzMDEwMDAwMCMvMTAwMDAwPC9BdUlkPg0KICAgIDxDb21wYW55SWQ+MDU1OTc8L0NvbXBhbnlJZD4NCiAgICA8QWNQZXJpb2Q+MjE8L0FjUGVyaW9kPg0KICAgIDxQZXJpb2RUeXA+MTwvUGVyaW9kVHlwPg0KICAgIDxQZXJpb2REdGxUeXA+MDwvUGVyaW9kRHRsVHlwPg0KICAgIDxQZXJpb2RTdGFydERhdGU+MjAyNC8wMS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TQ8L0l0ZW1JZD4NCiAgICA8RGlzcEl0ZW1JZD5LMjEwNjAxWjA8L0Rpc3BJdGVtSWQ+DQogICAgPENvbElkPlIzMDEwMDAwMCM8L0NvbElkPg0KICAgIDxUZW1BeGlzVHlwPjEwMDAwMDwvVGVtQXhpc1R5cD4NCiAgICA8TWVudU5tPumAo+e1kOe0lOaQjeebiuioiOeul+abuDwvTWVudU5tPg0KICAgIDxJdGVtTm0+6YeR6J6N5Y+O55uK5ZCI6KiIPC9JdGVtTm0+DQogICAgPENvbE5tPuW9k+acn+mHkemhjTwvQ29sTm0+DQogICAgPE9yaWdpbmFsVmFsPjE4LDE1OCw1NzksMDAwPC9PcmlnaW5hbFZhbD4NCiAgICA8TGFzdE51bVZhbD4xOCwxNTg8L0xhc3ROdW1WYWw+DQogICAgPFJhd0xpbmtWYWw+MTgsMTU4PC9SYXdMaW5rVmFsPg0KICAgIDxWaWV3VW5pdFR5cD43PC9WaWV3VW5pdFR5cD4NCiAgICA8RGVjaW1hbFBvaW50PjA8L0RlY2ltYWxQb2ludD4NCiAgICA8Um91bmRUeXA+MjwvUm91bmRUeXA+DQogICAgPE51bVRleHRUeXA+MTwvTnVtVGV4dFR5cD4NCiAgICA8Q2xhc3NUeXA+MzwvQ2xhc3NUeXA+DQogICAgPERUb3RhbFlNREhNUz4yMDI0LzA0LzI1IDE1OjMyOjI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648" Error="">PD94bWwgdmVyc2lvbj0iMS4wIiBlbmNvZGluZz0idXRmLTgiPz4NCjxMaW5rSW5mb0V4Y2VsIHhtbG5zOnhzaT0iaHR0cDovL3d3dy53My5vcmcvMjAwMS9YTUxTY2hlbWEtaW5zdGFuY2UiIHhtbG5zOnhzZD0iaHR0cDovL3d3dy53My5vcmcvMjAwMS9YTUxTY2hlbWEiPg0KICA8TGlua0luZm9Db3JlPg0KICAgIDxMaW5rSWQ+NjQ4PC9MaW5rSWQ+DQogICAgPEluZmxvd1ZhbD42ODQ8L0luZmxvd1ZhbD4NCiAgICA8RGlzcFZhbD42ODQgPC9EaXNwVmFsPg0KICAgIDxMYXN0VXBkVGltZT4yMDI1LzEwLzI5IDEwOjM5OjA3PC9MYXN0VXBkVGltZT4NCiAgICA8V29ya3NoZWV0Tk0+UEzjgJBJRlJT44CRIDwvV29ya3NoZWV0Tk0+DQogICAgPExpbmtDZWxsQWRkcmVzc0ExPk8yNTwvTGlua0NlbGxBZGRyZXNzQTE+DQogICAgPExpbmtDZWxsQWRkcmVzc1IxQzE+UjI1QzE1PC9MaW5rQ2VsbEFkZHJlc3NSMUMxPg0KICAgIDxDZWxsQmFja2dyb3VuZENvbG9yPjE2Nzc3MjE1PC9DZWxsQmFja2dyb3VuZENvbG9yPg0KICAgIDxDZWxsQmFja2dyb3VuZENvbG9ySW5kZXg+LTQxNDI8L0NlbGxCYWNrZ3JvdW5kQ29sb3JJbmRleD4NCiAgPC9MaW5rSW5mb0NvcmU+DQogIDxMaW5rSW5mb1hzYT4NCiAgICA8QXVJZD4wNTU5Ny8yMS8xLzAvRDIzMDA1MDEwMDEwMDAwMDAwMDAvMS8xLzI0Mi9LOTAwMDAwMDUzL1IzMDEwMDAwMCMvMTAwMDAwPC9BdUlkPg0KICAgIDxDb21wYW55SWQ+MDU1OTc8L0NvbXBhbnlJZD4NCiAgICA8QWNQZXJpb2Q+MjE8L0FjUGVyaW9kPg0KICAgIDxQZXJpb2RUeXA+MTwvUGVyaW9kVHlwPg0KICAgIDxQZXJpb2REdGxUeXA+MDwvUGVyaW9kRHRsVHlwPg0KICAgIDxQZXJpb2RTdGFydERhdGU+MjAyNC8wMS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TM8L0l0ZW1JZD4NCiAgICA8RGlzcEl0ZW1JZD5LMjEwNjAxOTA8L0Rpc3BJdGVtSWQ+DQogICAgPENvbElkPlIzMDEwMDAwMCM8L0NvbElkPg0KICAgIDxUZW1BeGlzVHlwPjEwMDAwMDwvVGVtQXhpc1R5cD4NCiAgICA8TWVudU5tPumAo+e1kOe0lOaQjeebiuioiOeul+abuDwvTWVudU5tPg0KICAgIDxJdGVtTm0+44Gd44Gu5LuW44Gu6YeR6J6N5Y+O55uKPC9JdGVtTm0+DQogICAgPENvbE5tPuW9k+acn+mHkemhjTwvQ29sTm0+DQogICAgPE9yaWdpbmFsVmFsPjY4NCw3OTQsMDAwPC9PcmlnaW5hbFZhbD4NCiAgICA8TGFzdE51bVZhbD42ODQ8L0xhc3ROdW1WYWw+DQogICAgPFJhd0xpbmtWYWw+Njg0PC9SYXdMaW5rVmFsPg0KICAgIDxWaWV3VW5pdFR5cD43PC9WaWV3VW5pdFR5cD4NCiAgICA8RGVjaW1hbFBvaW50PjA8L0RlY2ltYWxQb2ludD4NCiAgICA8Um91bmRUeXA+MjwvUm91bmRUeXA+DQogICAgPE51bVRleHRUeXA+MTwvTnVtVGV4dFR5cD4NCiAgICA8Q2xhc3NUeXA+MzwvQ2xhc3NUeXA+DQogICAgPERUb3RhbFlNREhNUz4yMDI0LzA0LzI1IDE1OjMyOjI1PC9EVG90YWxZTURITVM+DQogICAgPERpc2Nsb3N1cmVJbnB1dFR5cD4xPC9EaXNjbG9zdXJlSW5wdXRUeXA+DQogIDwvTGlua0luZm9Yc2E+DQogIDxMaW5rSW5mb0NoYW5nZVNldHRpbmc+DQogICAgPFplcm9EaXNwVHlwPjQ8L1plcm9EaXNwVHlwPg0KICAgIDxFYXNOdW1WaWV3VW5pdFR5cD43PC9FYXNOdW1WaWV3VW5pdFR5cD4NCiAgICA8RWFzTnVtRGVjaW1hbFBvaW50PjA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647" Error="">PD94bWwgdmVyc2lvbj0iMS4wIiBlbmNvZGluZz0idXRmLTgiPz4NCjxMaW5rSW5mb0V4Y2VsIHhtbG5zOnhzaT0iaHR0cDovL3d3dy53My5vcmcvMjAwMS9YTUxTY2hlbWEtaW5zdGFuY2UiIHhtbG5zOnhzZD0iaHR0cDovL3d3dy53My5vcmcvMjAwMS9YTUxTY2hlbWEiPg0KICA8TGlua0luZm9Db3JlPg0KICAgIDxMaW5rSWQ+NjQ3PC9MaW5rSWQ+DQogICAgPEluZmxvd1ZhbD41LDU0NTwvSW5mbG93VmFsPg0KICAgIDxEaXNwVmFsPjUsNTQ1IDwvRGlzcFZhbD4NCiAgICA8TGFzdFVwZFRpbWU+MjAyNS8xMC8yOSAxMDozOTowNzwvTGFzdFVwZFRpbWU+DQogICAgPFdvcmtzaGVldE5NPlBM44CQSUZSU+OAkSA8L1dvcmtzaGVldE5NPg0KICAgIDxMaW5rQ2VsbEFkZHJlc3NBMT5PMjQ8L0xpbmtDZWxsQWRkcmVzc0ExPg0KICAgIDxMaW5rQ2VsbEFkZHJlc3NSMUMxPlIyNEMxNTwvTGlua0NlbGxBZGRyZXNzUjFDMT4NCiAgICA8Q2VsbEJhY2tncm91bmRDb2xvcj4xNjc3NzIxNTwvQ2VsbEJhY2tncm91bmRDb2xvcj4NCiAgICA8Q2VsbEJhY2tncm91bmRDb2xvckluZGV4Pi00MTQyPC9DZWxsQmFja2dyb3VuZENvbG9ySW5kZXg+DQogIDwvTGlua0luZm9Db3JlPg0KICA8TGlua0luZm9Yc2E+DQogICAgPEF1SWQ+MDU1OTcvMjEvMS8wL0QyMzAwNTAxMDAxMDAwMDAwMDAwLzEvMS8yNDIvSzkwMDAwMDA1Mi9SMzAxMDAwMDAjLzEwMDAwMDwvQXVJZD4NCiAgICA8Q29tcGFueUlkPjA1NTk3PC9Db21wYW55SWQ+DQogICAgPEFjUGVyaW9kPjIxPC9BY1BlcmlvZD4NCiAgICA8UGVyaW9kVHlwPjE8L1BlcmlvZFR5cD4NCiAgICA8UGVyaW9kRHRsVHlwPjA8L1BlcmlvZER0bFR5cD4NCiAgICA8UGVyaW9kU3RhcnREYXRlPjIwMjQvMDE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UyPC9JdGVtSWQ+DQogICAgPERpc3BJdGVtSWQ+SzIxMDYwMTIwPC9EaXNwSXRlbUlkPg0KICAgIDxDb2xJZD5SMzAxMDAwMDAjPC9Db2xJZD4NCiAgICA8VGVtQXhpc1R5cD4xMDAwMDA8L1RlbUF4aXNUeXA+DQogICAgPE1lbnVObT7pgKPntZDntJTmkI3nm4roqIjnrpfmm7g8L01lbnVObT4NCiAgICA8SXRlbU5tPuWPl+WPlumFjeW9k+mHkTwvSXRlbU5tPg0KICAgIDxDb2xObT7lvZPmnJ/ph5HpoY08L0NvbE5tPg0KICAgIDxPcmlnaW5hbFZhbD41LDU0NSw3MDAsMDAwPC9PcmlnaW5hbFZhbD4NCiAgICA8TGFzdE51bVZhbD41LDU0NTwvTGFzdE51bVZhbD4NCiAgICA8UmF3TGlua1ZhbD41LDU0NTwvUmF3TGlua1ZhbD4NCiAgICA8Vmlld1VuaXRUeXA+NzwvVmlld1VuaXRUeXA+DQogICAgPERlY2ltYWxQb2ludD4wPC9EZWNpbWFsUG9pbnQ+DQogICAgPFJvdW5kVHlwPjI8L1JvdW5kVHlwPg0KICAgIDxOdW1UZXh0VHlwPjE8L051bVRleHRUeXA+DQogICAgPENsYXNzVHlwPjM8L0NsYXNzVHlwPg0KICAgIDxEVG90YWxZTURITVM+MjAyNC8wNC8yNSAxNTozMjoyNTwvRFRvdGFsWU1ESE1TPg0KICAgIDxEaXNjbG9zdXJlSW5wdXRUeXA+MTwvRGlzY2xvc3VyZUlucHV0VHlwPg0KICA8L0xpbmtJbmZvWHNhPg0KICA8TGlua0luZm9DaGFuZ2VTZXR0aW5nPg0KICAgIDxaZXJvRGlzcFR5cD40PC9aZXJvRGlzcFR5cD4NCiAgICA8RWFzTnVtVmlld1VuaXRUeXA+NzwvRWFzTnVtVmlld1VuaXRUeXA+DQogICAgPEVhc051bURlY2ltYWxQb2ludD4w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646" Error="">PD94bWwgdmVyc2lvbj0iMS4wIiBlbmNvZGluZz0idXRmLTgiPz4NCjxMaW5rSW5mb0V4Y2VsIHhtbG5zOnhzaT0iaHR0cDovL3d3dy53My5vcmcvMjAwMS9YTUxTY2hlbWEtaW5zdGFuY2UiIHhtbG5zOnhzZD0iaHR0cDovL3d3dy53My5vcmcvMjAwMS9YTUxTY2hlbWEiPg0KICA8TGlua0luZm9Db3JlPg0KICAgIDxMaW5rSWQ+NjQ2PC9MaW5rSWQ+DQogICAgPEluZmxvd1ZhbD4xMSw5Mjg8L0luZmxvd1ZhbD4NCiAgICA8RGlzcFZhbD4xMSw5MjggPC9EaXNwVmFsPg0KICAgIDxMYXN0VXBkVGltZT4yMDI1LzEwLzI5IDEwOjM5OjA3PC9MYXN0VXBkVGltZT4NCiAgICA8V29ya3NoZWV0Tk0+UEzjgJBJRlJT44CRIDwvV29ya3NoZWV0Tk0+DQogICAgPExpbmtDZWxsQWRkcmVzc0ExPk8yMzwvTGlua0NlbGxBZGRyZXNzQTE+DQogICAgPExpbmtDZWxsQWRkcmVzc1IxQzE+UjIzQzE1PC9MaW5rQ2VsbEFkZHJlc3NSMUMxPg0KICAgIDxDZWxsQmFja2dyb3VuZENvbG9yPjE2Nzc3MjE1PC9DZWxsQmFja2dyb3VuZENvbG9yPg0KICAgIDxDZWxsQmFja2dyb3VuZENvbG9ySW5kZXg+LTQxNDI8L0NlbGxCYWNrZ3JvdW5kQ29sb3JJbmRleD4NCiAgPC9MaW5rSW5mb0NvcmU+DQogIDxMaW5rSW5mb1hzYT4NCiAgICA8QXVJZD4wNTU5Ny8yMS8xLzAvRDIzMDA1MDEwMDEwMDAwMDAwMDAvMS8xLzI0Mi9LOTAwMDAwMDUxL1IzMDEwMDAwMCMvMTAwMDAwPC9BdUlkPg0KICAgIDxDb21wYW55SWQ+MDU1OTc8L0NvbXBhbnlJZD4NCiAgICA8QWNQZXJpb2Q+MjE8L0FjUGVyaW9kPg0KICAgIDxQZXJpb2RUeXA+MTwvUGVyaW9kVHlwPg0KICAgIDxQZXJpb2REdGxUeXA+MDwvUGVyaW9kRHRsVHlwPg0KICAgIDxQZXJpb2RTdGFydERhdGU+MjAyNC8wMS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TE8L0l0ZW1JZD4NCiAgICA8RGlzcEl0ZW1JZD5LMjEwNjAxMTA8L0Rpc3BJdGVtSWQ+DQogICAgPENvbElkPlIzMDEwMDAwMCM8L0NvbElkPg0KICAgIDxUZW1BeGlzVHlwPjEwMDAwMDwvVGVtQXhpc1R5cD4NCiAgICA8TWVudU5tPumAo+e1kOe0lOaQjeebiuioiOeul+abuDwvTWVudU5tPg0KICAgIDxJdGVtTm0+5Y+X5Y+W5Yip5oGvPC9JdGVtTm0+DQogICAgPENvbE5tPuW9k+acn+mHkemhjTwvQ29sTm0+DQogICAgPE9yaWdpbmFsVmFsPjExLDkyOCwwODUsMDAwPC9PcmlnaW5hbFZhbD4NCiAgICA8TGFzdE51bVZhbD4xMSw5Mjg8L0xhc3ROdW1WYWw+DQogICAgPFJhd0xpbmtWYWw+MTEsOTI4PC9SYXdMaW5rVmFsPg0KICAgIDxWaWV3VW5pdFR5cD43PC9WaWV3VW5pdFR5cD4NCiAgICA8RGVjaW1hbFBvaW50PjA8L0RlY2ltYWxQb2ludD4NCiAgICA8Um91bmRUeXA+MjwvUm91bmRUeXA+DQogICAgPE51bVRleHRUeXA+MTwvTnVtVGV4dFR5cD4NCiAgICA8Q2xhc3NUeXA+MzwvQ2xhc3NUeXA+DQogICAgPERUb3RhbFlNREhNUz4yMDI0LzA0LzI1IDE1OjMyOjI1PC9EVG90YWxZTURITVM+DQogICAgPERpc2Nsb3N1cmVJbnB1dFR5cD4xPC9EaXNjbG9zdXJlSW5wdXRUeXA+DQogIDwvTGlua0luZm9Yc2E+DQogIDxMaW5rSW5mb0NoYW5nZVNldHRpbmc+DQogICAgPFplcm9EaXNwVHlwPjQ8L1plcm9EaXNwVHlwPg0KICAgIDxFYXNOdW1WaWV3VW5pdFR5cD43PC9FYXNOdW1WaWV3VW5pdFR5cD4NCiAgICA8RWFzTnVtRGVjaW1hbFBvaW50PjA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668" Error="">PD94bWwgdmVyc2lvbj0iMS4wIiBlbmNvZGluZz0idXRmLTgiPz4NCjxMaW5rSW5mb0V4Y2VsIHhtbG5zOnhzaT0iaHR0cDovL3d3dy53My5vcmcvMjAwMS9YTUxTY2hlbWEtaW5zdGFuY2UiIHhtbG5zOnhzZD0iaHR0cDovL3d3dy53My5vcmcvMjAwMS9YTUxTY2hlbWEiPg0KICA8TGlua0luZm9Db3JlPg0KICAgIDxMaW5rSWQ+NjY4PC9MaW5rSWQ+DQogICAgPEluZmxvd1ZhbD4xNTI8L0luZmxvd1ZhbD4NCiAgICA8RGlzcFZhbD4xNTIgPC9EaXNwVmFsPg0KICAgIDxMYXN0VXBkVGltZT4yMDI1LzEwLzI5IDEwOjM5OjA3PC9MYXN0VXBkVGltZT4NCiAgICA8V29ya3NoZWV0Tk0+UEzjgJBJRlJT44CRIDwvV29ya3NoZWV0Tk0+DQogICAgPExpbmtDZWxsQWRkcmVzc0ExPk82MDwvTGlua0NlbGxBZGRyZXNzQTE+DQogICAgPExpbmtDZWxsQWRkcmVzc1IxQzE+UjYwQzE1PC9MaW5rQ2VsbEFkZHJlc3NSMUMxPg0KICAgIDxDZWxsQmFja2dyb3VuZENvbG9yPjE2Nzc3MjE1PC9DZWxsQmFja2dyb3VuZENvbG9yPg0KICAgIDxDZWxsQmFja2dyb3VuZENvbG9ySW5kZXg+LTQxNDI8L0NlbGxCYWNrZ3JvdW5kQ29sb3JJbmRleD4NCiAgPC9MaW5rSW5mb0NvcmU+DQogIDxMaW5rSW5mb1hzYT4NCiAgICA8QXVJZD4wNTU5Ny8yMS8xLzAvRDIzMDA1MDEwMDE1MDAwMDAwMDAvMS8xLzI0Mi9LOTAwMDAwMDYyL1IzMDEwMDAwMCMvMTAwMDAwPC9BdUlkPg0KICAgIDxDb21wYW55SWQ+MDU1OTc8L0NvbXBhbnlJZD4NCiAgICA8QWNQZXJpb2Q+MjE8L0FjUGVyaW9kPg0KICAgIDxQZXJpb2RUeXA+MTwvUGVyaW9kVHlwPg0KICAgIDxQZXJpb2REdGxUeXA+MDwvUGVyaW9kRHRsVHlwPg0KICAgIDxQZXJpb2RTdGFydERhdGU+MjAyNC8wMS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jI8L0l0ZW1JZD4NCiAgICA8RGlzcEl0ZW1JZD5LMzIwMTAyMDA8L0Rpc3BJdGVtSWQ+DQogICAgPENvbElkPlIzMDEwMDAwMCM8L0NvbElkPg0KICAgIDxUZW1BeGlzVHlwPjEwMDAwMDwvVGVtQXhpc1R5cD4NCiAgICA8TWVudU5tPumAo+e1kOe0lOaQjeebiuWPiuOBs+OBneOBruS7luOBruWMheaLrOWIqeebiuioiOeul+abuDwvTWVudU5tPg0KICAgIDxJdGVtTm0+56K65a6a57Wm5LuY5Yi25bqm44Gu5YaN5ris5a6aPC9JdGVtTm0+DQogICAgPENvbE5tPuW9k+acn+mHkemhjTwvQ29sTm0+DQogICAgPE9yaWdpbmFsVmFsPjE1Miw0NDQsMDAwPC9PcmlnaW5hbFZhbD4NCiAgICA8TGFzdE51bVZhbD4xNTI8L0xhc3ROdW1WYWw+DQogICAgPFJhd0xpbmtWYWw+MTUyPC9SYXdMaW5rVmFsPg0KICAgIDxWaWV3VW5pdFR5cD43PC9WaWV3VW5pdFR5cD4NCiAgICA8RGVjaW1hbFBvaW50PjA8L0RlY2ltYWxQb2ludD4NCiAgICA8Um91bmRUeXA+MjwvUm91bmRUeXA+DQogICAgPE51bVRleHRUeXA+MTwvTnVtVGV4dFR5cD4NCiAgICA8Q2xhc3NUeXA+MzwvQ2xhc3NUeXA+DQogICAgPERUb3RhbFlNREhNUz4yMDI0LzA0LzI1IDE2OjExOjM0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669" Error="">PD94bWwgdmVyc2lvbj0iMS4wIiBlbmNvZGluZz0idXRmLTgiPz4NCjxMaW5rSW5mb0V4Y2VsIHhtbG5zOnhzaT0iaHR0cDovL3d3dy53My5vcmcvMjAwMS9YTUxTY2hlbWEtaW5zdGFuY2UiIHhtbG5zOnhzZD0iaHR0cDovL3d3dy53My5vcmcvMjAwMS9YTUxTY2hlbWEiPg0KICA8TGlua0luZm9Db3JlPg0KICAgIDxMaW5rSWQ+NjY5PC9MaW5rSWQ+DQogICAgPEluZmxvd1ZhbD40ODU8L0luZmxvd1ZhbD4NCiAgICA8RGlzcFZhbD40ODUgPC9EaXNwVmFsPg0KICAgIDxMYXN0VXBkVGltZT4yMDI1LzEwLzI5IDEwOjM5OjA3PC9MYXN0VXBkVGltZT4NCiAgICA8V29ya3NoZWV0Tk0+UEzjgJBJRlJT44CRIDwvV29ya3NoZWV0Tk0+DQogICAgPExpbmtDZWxsQWRkcmVzc0ExPk82MTwvTGlua0NlbGxBZGRyZXNzQTE+DQogICAgPExpbmtDZWxsQWRkcmVzc1IxQzE+UjYxQzE1PC9MaW5rQ2VsbEFkZHJlc3NSMUMxPg0KICAgIDxDZWxsQmFja2dyb3VuZENvbG9yPjE2Nzc3MjE1PC9DZWxsQmFja2dyb3VuZENvbG9yPg0KICAgIDxDZWxsQmFja2dyb3VuZENvbG9ySW5kZXg+LTQxNDI8L0NlbGxCYWNrZ3JvdW5kQ29sb3JJbmRleD4NCiAgPC9MaW5rSW5mb0NvcmU+DQogIDxMaW5rSW5mb1hzYT4NCiAgICA8QXVJZD4wNTU5Ny8yMS8xLzAvRDIzMDA1MDEwMDE1MDAwMDAwMDAvMS8xLzI0Mi9LOTAwMDAwMDYzL1IzMDEwMDAwMCMvMTAwMDAwPC9BdUlkPg0KICAgIDxDb21wYW55SWQ+MDU1OTc8L0NvbXBhbnlJZD4NCiAgICA8QWNQZXJpb2Q+MjE8L0FjUGVyaW9kPg0KICAgIDxQZXJpb2RUeXA+MTwvUGVyaW9kVHlwPg0KICAgIDxQZXJpb2REdGxUeXA+MDwvUGVyaW9kRHRsVHlwPg0KICAgIDxQZXJpb2RTdGFydERhdGU+MjAyNC8wMS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jM8L0l0ZW1JZD4NCiAgICA8RGlzcEl0ZW1JZD5LMzIwMTAzMDA8L0Rpc3BJdGVtSWQ+DQogICAgPENvbElkPlIzMDEwMDAwMCM8L0NvbElkPg0KICAgIDxUZW1BeGlzVHlwPjEwMDAwMDwvVGVtQXhpc1R5cD4NCiAgICA8TWVudU5tPumAo+e1kOe0lOaQjeebiuWPiuOBs+OBneOBruS7luOBruWMheaLrOWIqeebiuioiOeul+abuDwvTWVudU5tPg0KICAgIDxJdGVtTm0+5oyB5YiG5rOV44Gn5Lya6KiI5Yem55CG44GV44KM44Gm44GE44KLCuaKleizh+OBq+OBiuOBkeOCi+OBneOBruS7luOBruWMheaLrOWIqeebijwvSXRlbU5tPg0KICAgIDxDb2xObT7lvZPmnJ/ph5HpoY08L0NvbE5tPg0KICAgIDxPcmlnaW5hbFZhbD40ODUsNDIyLDAwMDwvT3JpZ2luYWxWYWw+DQogICAgPExhc3ROdW1WYWw+NDg1PC9MYXN0TnVtVmFsPg0KICAgIDxSYXdMaW5rVmFsPjQ4NTwvUmF3TGlua1ZhbD4NCiAgICA8Vmlld1VuaXRUeXA+NzwvVmlld1VuaXRUeXA+DQogICAgPERlY2ltYWxQb2ludD4wPC9EZWNpbWFsUG9pbnQ+DQogICAgPFJvdW5kVHlwPjI8L1JvdW5kVHlwPg0KICAgIDxOdW1UZXh0VHlwPjE8L051bVRleHRUeXA+DQogICAgPENsYXNzVHlwPjM8L0NsYXNzVHlwPg0KICAgIDxEVG90YWxZTURITVM+MjAyNC8wNC8yNSAxNjoxMTozN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670" Error="">PD94bWwgdmVyc2lvbj0iMS4wIiBlbmNvZGluZz0idXRmLTgiPz4NCjxMaW5rSW5mb0V4Y2VsIHhtbG5zOnhzaT0iaHR0cDovL3d3dy53My5vcmcvMjAwMS9YTUxTY2hlbWEtaW5zdGFuY2UiIHhtbG5zOnhzZD0iaHR0cDovL3d3dy53My5vcmcvMjAwMS9YTUxTY2hlbWEiPg0KICA8TGlua0luZm9Db3JlPg0KICAgIDxMaW5rSWQ+NjcwPC9MaW5rSWQ+DQogICAgPEluZmxvd1ZhbD4xOCwyNTc8L0luZmxvd1ZhbD4NCiAgICA8RGlzcFZhbD4xOCwyNTcgPC9EaXNwVmFsPg0KICAgIDxMYXN0VXBkVGltZT4yMDI1LzEwLzI5IDEwOjM5OjA3PC9MYXN0VXBkVGltZT4NCiAgICA8V29ya3NoZWV0Tk0+UEzjgJBJRlJT44CRIDwvV29ya3NoZWV0Tk0+DQogICAgPExpbmtDZWxsQWRkcmVzc0ExPk82MjwvTGlua0NlbGxBZGRyZXNzQTE+DQogICAgPExpbmtDZWxsQWRkcmVzc1IxQzE+UjYyQzE1PC9MaW5rQ2VsbEFkZHJlc3NSMUMxPg0KICAgIDxDZWxsQmFja2dyb3VuZENvbG9yPjE2Nzc3MjE1PC9DZWxsQmFja2dyb3VuZENvbG9yPg0KICAgIDxDZWxsQmFja2dyb3VuZENvbG9ySW5kZXg+LTQxNDI8L0NlbGxCYWNrZ3JvdW5kQ29sb3JJbmRleD4NCiAgPC9MaW5rSW5mb0NvcmU+DQogIDxMaW5rSW5mb1hzYT4NCiAgICA8QXVJZD4wNTU5Ny8yMS8xLzAvRDIzMDA1MDEwMDE1MDAwMDAwMDAvMS8xLzI0Mi9LOTAwMDAwMDY0L1IzMDEwMDAwMCMvMTAwMDAwPC9BdUlkPg0KICAgIDxDb21wYW55SWQ+MDU1OTc8L0NvbXBhbnlJZD4NCiAgICA8QWNQZXJpb2Q+MjE8L0FjUGVyaW9kPg0KICAgIDxQZXJpb2RUeXA+MTwvUGVyaW9kVHlwPg0KICAgIDxQZXJpb2REdGxUeXA+MDwvUGVyaW9kRHRsVHlwPg0KICAgIDxQZXJpb2RTdGFydERhdGU+MjAyNC8wMS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jQ8L0l0ZW1JZD4NCiAgICA8RGlzcEl0ZW1JZD5LMzIwMVowMDA8L0Rpc3BJdGVtSWQ+DQogICAgPENvbElkPlIzMDEwMDAwMCM8L0NvbElkPg0KICAgIDxUZW1BeGlzVHlwPjEwMDAwMDwvVGVtQXhpc1R5cD4NCiAgICA8TWVudU5tPumAo+e1kOe0lOaQjeebiuWPiuOBs+OBneOBruS7luOBruWMheaLrOWIqeebiuioiOeul+abuDwvTWVudU5tPg0KICAgIDxJdGVtTm0+57SU5pCN55uK44Gr5oyv44KK5pu/44GI44KJ44KM44KL44GT44Go44Gu44Gq44GECumgheebruWQiOioiDwvSXRlbU5tPg0KICAgIDxDb2xObT7lvZPmnJ/ph5HpoY08L0NvbE5tPg0KICAgIDxPcmlnaW5hbFZhbD4xOCwyNTcsNzcyLDAwMDwvT3JpZ2luYWxWYWw+DQogICAgPExhc3ROdW1WYWw+MTgsMjU3PC9MYXN0TnVtVmFsPg0KICAgIDxSYXdMaW5rVmFsPjE4LDI1NzwvUmF3TGlua1ZhbD4NCiAgICA8Vmlld1VuaXRUeXA+NzwvVmlld1VuaXRUeXA+DQogICAgPERlY2ltYWxQb2ludD4wPC9EZWNpbWFsUG9pbnQ+DQogICAgPFJvdW5kVHlwPjI8L1JvdW5kVHlwPg0KICAgIDxOdW1UZXh0VHlwPjE8L051bVRleHRUeXA+DQogICAgPENsYXNzVHlwPjM8L0NsYXNzVHlwPg0KICAgIDxEVG90YWxZTURITVM+MjAyNC8wNC8yNSAxNjoxMTozN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671" Error="">PD94bWwgdmVyc2lvbj0iMS4wIiBlbmNvZGluZz0idXRmLTgiPz4NCjxMaW5rSW5mb0V4Y2VsIHhtbG5zOnhzaT0iaHR0cDovL3d3dy53My5vcmcvMjAwMS9YTUxTY2hlbWEtaW5zdGFuY2UiIHhtbG5zOnhzZD0iaHR0cDovL3d3dy53My5vcmcvMjAwMS9YTUxTY2hlbWEiPg0KICA8TGlua0luZm9Db3JlPg0KICAgIDxMaW5rSWQ+NjcxPC9MaW5rSWQ+DQogICAgPEluZmxvd1ZhbD4zOSwyMzI8L0luZmxvd1ZhbD4NCiAgICA8RGlzcFZhbD4zOSwyMzIgPC9EaXNwVmFsPg0KICAgIDxMYXN0VXBkVGltZT4yMDI1LzEwLzI5IDEwOjM5OjA3PC9MYXN0VXBkVGltZT4NCiAgICA8V29ya3NoZWV0Tk0+UEzjgJBJRlJT44CRIDwvV29ya3NoZWV0Tk0+DQogICAgPExpbmtDZWxsQWRkcmVzc0ExPk82NDwvTGlua0NlbGxBZGRyZXNzQTE+DQogICAgPExpbmtDZWxsQWRkcmVzc1IxQzE+UjY0QzE1PC9MaW5rQ2VsbEFkZHJlc3NSMUMxPg0KICAgIDxDZWxsQmFja2dyb3VuZENvbG9yPjE2Nzc3MjE1PC9DZWxsQmFja2dyb3VuZENvbG9yPg0KICAgIDxDZWxsQmFja2dyb3VuZENvbG9ySW5kZXg+LTQxNDI8L0NlbGxCYWNrZ3JvdW5kQ29sb3JJbmRleD4NCiAgPC9MaW5rSW5mb0NvcmU+DQogIDxMaW5rSW5mb1hzYT4NCiAgICA8QXVJZD4wNTU5Ny8yMS8xLzAvRDIzMDA1MDEwMDE1MDAwMDAwMDAvMS8xLzI0Mi9LOTAwMDAwMDY2L1IzMDEwMDAwMCMvMTAwMDAwPC9BdUlkPg0KICAgIDxDb21wYW55SWQ+MDU1OTc8L0NvbXBhbnlJZD4NCiAgICA8QWNQZXJpb2Q+MjE8L0FjUGVyaW9kPg0KICAgIDxQZXJpb2RUeXA+MTwvUGVyaW9kVHlwPg0KICAgIDxQZXJpb2REdGxUeXA+MDwvUGVyaW9kRHRsVHlwPg0KICAgIDxQZXJpb2RTdGFydERhdGU+MjAyNC8wMS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jY8L0l0ZW1JZD4NCiAgICA8RGlzcEl0ZW1JZD5LMzIwMjAxMDA8L0Rpc3BJdGVtSWQ+DQogICAgPENvbElkPlIzMDEwMDAwMCM8L0NvbElkPg0KICAgIDxUZW1BeGlzVHlwPjEwMDAwMDwvVGVtQXhpc1R5cD4NCiAgICA8TWVudU5tPumAo+e1kOe0lOaQjeebiuWPiuOBs+OBneOBruS7luOBruWMheaLrOWIqeebiuioiOeul+abuDwvTWVudU5tPg0KICAgIDxJdGVtTm0+5Zyo5aSW5Za25qWt5rS75YuV5L2T44Gu5o+b566X5beu6aGNPC9JdGVtTm0+DQogICAgPENvbE5tPuW9k+acn+mHkemhjTwvQ29sTm0+DQogICAgPE9yaWdpbmFsVmFsPjM5LDIzMiw1ODIsMDAwPC9PcmlnaW5hbFZhbD4NCiAgICA8TGFzdE51bVZhbD4zOSwyMzI8L0xhc3ROdW1WYWw+DQogICAgPFJhd0xpbmtWYWw+MzksMjMyPC9SYXdMaW5rVmFsPg0KICAgIDxWaWV3VW5pdFR5cD43PC9WaWV3VW5pdFR5cD4NCiAgICA8RGVjaW1hbFBvaW50PjA8L0RlY2ltYWxQb2ludD4NCiAgICA8Um91bmRUeXA+MjwvUm91bmRUeXA+DQogICAgPE51bVRleHRUeXA+MTwvTnVtVGV4dFR5cD4NCiAgICA8Q2xhc3NUeXA+MzwvQ2xhc3NUeXA+DQogICAgPERUb3RhbFlNREhNUz4yMDI0LzA0LzI1IDE2OjExOjM0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672" Error="">PD94bWwgdmVyc2lvbj0iMS4wIiBlbmNvZGluZz0idXRmLTgiPz4NCjxMaW5rSW5mb0V4Y2VsIHhtbG5zOnhzaT0iaHR0cDovL3d3dy53My5vcmcvMjAwMS9YTUxTY2hlbWEtaW5zdGFuY2UiIHhtbG5zOnhzZD0iaHR0cDovL3d3dy53My5vcmcvMjAwMS9YTUxTY2hlbWEiPg0KICA8TGlua0luZm9Db3JlPg0KICAgIDxMaW5rSWQ+NjcyPC9MaW5rSWQ+DQogICAgPEluZmxvd1ZhbD4tNjI3PC9JbmZsb3dWYWw+DQogICAgPERpc3BWYWw+KDYyNyk8L0Rpc3BWYWw+DQogICAgPExhc3RVcGRUaW1lPjIwMjUvMTAvMjkgMTA6Mzk6MDc8L0xhc3RVcGRUaW1lPg0KICAgIDxXb3Jrc2hlZXROTT5QTOOAkElGUlPjgJEgPC9Xb3Jrc2hlZXROTT4NCiAgICA8TGlua0NlbGxBZGRyZXNzQTE+TzY1PC9MaW5rQ2VsbEFkZHJlc3NBMT4NCiAgICA8TGlua0NlbGxBZGRyZXNzUjFDMT5SNjVDMTU8L0xpbmtDZWxsQWRkcmVzc1IxQzE+DQogICAgPENlbGxCYWNrZ3JvdW5kQ29sb3I+MTY3NzcyMTU8L0NlbGxCYWNrZ3JvdW5kQ29sb3I+DQogICAgPENlbGxCYWNrZ3JvdW5kQ29sb3JJbmRleD4tNDE0MjwvQ2VsbEJhY2tncm91bmRDb2xvckluZGV4Pg0KICA8L0xpbmtJbmZvQ29yZT4NCiAgPExpbmtJbmZvWHNhPg0KICAgIDxBdUlkPjA1NTk3LzIxLzEvMC9EMjMwMDUwMTAwMTUwMDAwMDAwMC8xLzEvMjQyL0s5MDAwMDAwNjcvUjMwMTAwMDAwIy8xMDAwMDA8L0F1SWQ+DQogICAgPENvbXBhbnlJZD4wNTU5NzwvQ29tcGFueUlkPg0KICAgIDxBY1BlcmlvZD4yMTwvQWNQZXJpb2Q+DQogICAgPFBlcmlvZFR5cD4xPC9QZXJpb2RUeXA+DQogICAgPFBlcmlvZER0bFR5cD4wPC9QZXJpb2REdGxUeXA+DQogICAgPFBlcmlvZFN0YXJ0RGF0ZT4yMDI0LzAxLzAxPC9QZXJpb2RTdGFydERhdGU+DQogICAgPER0S2luZElkPkQyMzAwNTAxMDAx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2NzwvSXRlbUlkPg0KICAgIDxEaXNwSXRlbUlkPkszMjAyMDIwMDwvRGlzcEl0ZW1JZD4NCiAgICA8Q29sSWQ+UjMwMTAwMDAwIzwvQ29sSWQ+DQogICAgPFRlbUF4aXNUeXA+MTAwMDAwPC9UZW1BeGlzVHlwPg0KICAgIDxNZW51Tm0+6YCj57WQ57SU5pCN55uK5Y+K44Gz44Gd44Gu5LuW44Gu5YyF5ous5Yip55uK6KiI566X5pu4PC9NZW51Tm0+DQogICAgPEl0ZW1ObT7jgq3jg6Pjg4Pjgrfjg6Xjg7vjg5Xjg63jg7zjg7vjg5jjg4Pjgrg8L0l0ZW1ObT4NCiAgICA8Q29sTm0+5b2T5pyf6YeR6aGNPC9Db2xObT4NCiAgICA8T3JpZ2luYWxWYWw+LTYyNywwMTEsMDAwPC9PcmlnaW5hbFZhbD4NCiAgICA8TGFzdE51bVZhbD4tNjI3PC9MYXN0TnVtVmFsPg0KICAgIDxSYXdMaW5rVmFsPi02Mjc8L1Jhd0xpbmtWYWw+DQogICAgPFZpZXdVbml0VHlwPjc8L1ZpZXdVbml0VHlwPg0KICAgIDxEZWNpbWFsUG9pbnQ+MDwvRGVjaW1hbFBvaW50Pg0KICAgIDxSb3VuZFR5cD4yPC9Sb3VuZFR5cD4NCiAgICA8TnVtVGV4dFR5cD4xPC9OdW1UZXh0VHlwPg0KICAgIDxDbGFzc1R5cD4zPC9DbGFzc1R5cD4NCiAgICA8RFRvdGFsWU1ESE1TPjIwMjQvMDQvMjUgMTY6MTE6MzQ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673" Error="">PD94bWwgdmVyc2lvbj0iMS4wIiBlbmNvZGluZz0idXRmLTgiPz4NCjxMaW5rSW5mb0V4Y2VsIHhtbG5zOnhzaT0iaHR0cDovL3d3dy53My5vcmcvMjAwMS9YTUxTY2hlbWEtaW5zdGFuY2UiIHhtbG5zOnhzZD0iaHR0cDovL3d3dy53My5vcmcvMjAwMS9YTUxTY2hlbWEiPg0KICA8TGlua0luZm9Db3JlPg0KICAgIDxMaW5rSWQ+NjczPC9MaW5rSWQ+DQogICAgPEluZmxvd1ZhbD4xMywzNTk8L0luZmxvd1ZhbD4NCiAgICA8RGlzcFZhbD4xMywzNTkgPC9EaXNwVmFsPg0KICAgIDxMYXN0VXBkVGltZT4yMDI1LzEwLzI5IDEwOjM5OjA3PC9MYXN0VXBkVGltZT4NCiAgICA8V29ya3NoZWV0Tk0+UEzjgJBJRlJT44CRIDwvV29ya3NoZWV0Tk0+DQogICAgPExpbmtDZWxsQWRkcmVzc0ExPk82NjwvTGlua0NlbGxBZGRyZXNzQTE+DQogICAgPExpbmtDZWxsQWRkcmVzc1IxQzE+UjY2QzE1PC9MaW5rQ2VsbEFkZHJlc3NSMUMxPg0KICAgIDxDZWxsQmFja2dyb3VuZENvbG9yPjE2Nzc3MjE1PC9DZWxsQmFja2dyb3VuZENvbG9yPg0KICAgIDxDZWxsQmFja2dyb3VuZENvbG9ySW5kZXg+LTQxNDI8L0NlbGxCYWNrZ3JvdW5kQ29sb3JJbmRleD4NCiAgPC9MaW5rSW5mb0NvcmU+DQogIDxMaW5rSW5mb1hzYT4NCiAgICA8QXVJZD4wNTU5Ny8yMS8xLzAvRDIzMDA1MDEwMDE1MDAwMDAwMDAvMS8xLzI0Mi9LOTAwMDAwMDY4L1IzMDEwMDAwMCMvMTAwMDAwPC9BdUlkPg0KICAgIDxDb21wYW55SWQ+MDU1OTc8L0NvbXBhbnlJZD4NCiAgICA8QWNQZXJpb2Q+MjE8L0FjUGVyaW9kPg0KICAgIDxQZXJpb2RUeXA+MTwvUGVyaW9kVHlwPg0KICAgIDxQZXJpb2REdGxUeXA+MDwvUGVyaW9kRHRsVHlwPg0KICAgIDxQZXJpb2RTdGFydERhdGU+MjAyNC8wMS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jg8L0l0ZW1JZD4NCiAgICA8RGlzcEl0ZW1JZD5LMzIwMjEwMDA8L0Rpc3BJdGVtSWQ+DQogICAgPENvbElkPlIzMDEwMDAwMCM8L0NvbElkPg0KICAgIDxUZW1BeGlzVHlwPjEwMDAwMDwvVGVtQXhpc1R5cD4NCiAgICA8TWVudU5tPumAo+e1kOe0lOaQjeebiuWPiuOBs+OBneOBruS7luOBruWMheaLrOWIqeebiuioiOeul+abuDwvTWVudU5tPg0KICAgIDxJdGVtTm0+5oyB5YiG5rOV44Gn5Lya6KiI5Yem55CG44GV44KM44Gm44GE44KLCuaKleizh+OBq+OBiuOBkeOCi+OBneOBruS7luOBruWMheaLrOWIqeebijwvSXRlbU5tPg0KICAgIDxDb2xObT7lvZPmnJ/ph5HpoY08L0NvbE5tPg0KICAgIDxPcmlnaW5hbFZhbD4xMywzNTksMzE3LDAwMDwvT3JpZ2luYWxWYWw+DQogICAgPExhc3ROdW1WYWw+MTMsMzU5PC9MYXN0TnVtVmFsPg0KICAgIDxSYXdMaW5rVmFsPjEzLDM1OTwvUmF3TGlua1ZhbD4NCiAgICA8Vmlld1VuaXRUeXA+NzwvVmlld1VuaXRUeXA+DQogICAgPERlY2ltYWxQb2ludD4wPC9EZWNpbWFsUG9pbnQ+DQogICAgPFJvdW5kVHlwPjI8L1JvdW5kVHlwPg0KICAgIDxOdW1UZXh0VHlwPjE8L051bVRleHRUeXA+DQogICAgPENsYXNzVHlwPjM8L0NsYXNzVHlwPg0KICAgIDxEVG90YWxZTURITVM+MjAyNC8wNC8yNSAxNjoxMTozN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674" Error="">PD94bWwgdmVyc2lvbj0iMS4wIiBlbmNvZGluZz0idXRmLTgiPz4NCjxMaW5rSW5mb0V4Y2VsIHhtbG5zOnhzaT0iaHR0cDovL3d3dy53My5vcmcvMjAwMS9YTUxTY2hlbWEtaW5zdGFuY2UiIHhtbG5zOnhzZD0iaHR0cDovL3d3dy53My5vcmcvMjAwMS9YTUxTY2hlbWEiPg0KICA8TGlua0luZm9Db3JlPg0KICAgIDxMaW5rSWQ+Njc0PC9MaW5rSWQ+DQogICAgPEluZmxvd1ZhbD41MSw5NjQ8L0luZmxvd1ZhbD4NCiAgICA8RGlzcFZhbD41MSw5NjQgPC9EaXNwVmFsPg0KICAgIDxMYXN0VXBkVGltZT4yMDI1LzEwLzI5IDEwOjM5OjA3PC9MYXN0VXBkVGltZT4NCiAgICA8V29ya3NoZWV0Tk0+UEzjgJBJRlJT44CRIDwvV29ya3NoZWV0Tk0+DQogICAgPExpbmtDZWxsQWRkcmVzc0ExPk82NzwvTGlua0NlbGxBZGRyZXNzQTE+DQogICAgPExpbmtDZWxsQWRkcmVzc1IxQzE+UjY3QzE1PC9MaW5rQ2VsbEFkZHJlc3NSMUMxPg0KICAgIDxDZWxsQmFja2dyb3VuZENvbG9yPjE2Nzc3MjE1PC9DZWxsQmFja2dyb3VuZENvbG9yPg0KICAgIDxDZWxsQmFja2dyb3VuZENvbG9ySW5kZXg+LTQxNDI8L0NlbGxCYWNrZ3JvdW5kQ29sb3JJbmRleD4NCiAgPC9MaW5rSW5mb0NvcmU+DQogIDxMaW5rSW5mb1hzYT4NCiAgICA8QXVJZD4wNTU5Ny8yMS8xLzAvRDIzMDA1MDEwMDE1MDAwMDAwMDAvMS8xLzI0Mi9LOTAwMDAwMDY5L1IzMDEwMDAwMCMvMTAwMDAwPC9BdUlkPg0KICAgIDxDb21wYW55SWQ+MDU1OTc8L0NvbXBhbnlJZD4NCiAgICA8QWNQZXJpb2Q+MjE8L0FjUGVyaW9kPg0KICAgIDxQZXJpb2RUeXA+MTwvUGVyaW9kVHlwPg0KICAgIDxQZXJpb2REdGxUeXA+MDwvUGVyaW9kRHRsVHlwPg0KICAgIDxQZXJpb2RTdGFydERhdGU+MjAyNC8wMS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jk8L0l0ZW1JZD4NCiAgICA8RGlzcEl0ZW1JZD5LMzIwMlowMDA8L0Rpc3BJdGVtSWQ+DQogICAgPENvbElkPlIzMDEwMDAwMCM8L0NvbElkPg0KICAgIDxUZW1BeGlzVHlwPjEwMDAwMDwvVGVtQXhpc1R5cD4NCiAgICA8TWVudU5tPumAo+e1kOe0lOaQjeebiuWPiuOBs+OBneOBruS7luOBruWMheaLrOWIqeebiuioiOeul+abuDwvTWVudU5tPg0KICAgIDxJdGVtTm0+57SU5pCN55uK44Gr44Gd44Gu5b6M44Gr5oyv44KK5pu/44GI44KJ44KM44KLCuWPr+iDveaAp+OBruOBguOCi+mgheebruWQiOioiDwvSXRlbU5tPg0KICAgIDxDb2xObT7lvZPmnJ/ph5HpoY08L0NvbE5tPg0KICAgIDxPcmlnaW5hbFZhbD41MSw5NjQsODg4LDAwMDwvT3JpZ2luYWxWYWw+DQogICAgPExhc3ROdW1WYWw+NTEsOTY0PC9MYXN0TnVtVmFsPg0KICAgIDxSYXdMaW5rVmFsPjUxLDk2NDwvUmF3TGlua1ZhbD4NCiAgICA8Vmlld1VuaXRUeXA+NzwvVmlld1VuaXRUeXA+DQogICAgPERlY2ltYWxQb2ludD4wPC9EZWNpbWFsUG9pbnQ+DQogICAgPFJvdW5kVHlwPjI8L1JvdW5kVHlwPg0KICAgIDxOdW1UZXh0VHlwPjE8L051bVRleHRUeXA+DQogICAgPENsYXNzVHlwPjM8L0NsYXNzVHlwPg0KICAgIDxEVG90YWxZTURITVM+MjAyNC8wNC8yNSAxNjoxMTozN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675" Error="">PD94bWwgdmVyc2lvbj0iMS4wIiBlbmNvZGluZz0idXRmLTgiPz4NCjxMaW5rSW5mb0V4Y2VsIHhtbG5zOnhzaT0iaHR0cDovL3d3dy53My5vcmcvMjAwMS9YTUxTY2hlbWEtaW5zdGFuY2UiIHhtbG5zOnhzZD0iaHR0cDovL3d3dy53My5vcmcvMjAwMS9YTUxTY2hlbWEiPg0KICA8TGlua0luZm9Db3JlPg0KICAgIDxMaW5rSWQ+Njc1PC9MaW5rSWQ+DQogICAgPEluZmxvd1ZhbD43MCwyMjI8L0luZmxvd1ZhbD4NCiAgICA8RGlzcFZhbD43MCwyMjIgPC9EaXNwVmFsPg0KICAgIDxMYXN0VXBkVGltZT4yMDI1LzEwLzI5IDEwOjM5OjA3PC9MYXN0VXBkVGltZT4NCiAgICA8V29ya3NoZWV0Tk0+UEzjgJBJRlJT44CRIDwvV29ya3NoZWV0Tk0+DQogICAgPExpbmtDZWxsQWRkcmVzc0ExPk82ODwvTGlua0NlbGxBZGRyZXNzQTE+DQogICAgPExpbmtDZWxsQWRkcmVzc1IxQzE+UjY4QzE1PC9MaW5rQ2VsbEFkZHJlc3NSMUMxPg0KICAgIDxDZWxsQmFja2dyb3VuZENvbG9yPjE2Nzc3MjE1PC9DZWxsQmFja2dyb3VuZENvbG9yPg0KICAgIDxDZWxsQmFja2dyb3VuZENvbG9ySW5kZXg+LTQxNDI8L0NlbGxCYWNrZ3JvdW5kQ29sb3JJbmRleD4NCiAgPC9MaW5rSW5mb0NvcmU+DQogIDxMaW5rSW5mb1hzYT4NCiAgICA8QXVJZD4wNTU5Ny8yMS8xLzAvRDIzMDA1MDEwMDE1MDAwMDAwMDAvMS8xLzI0Mi9LMzIwWjAwMDAjL1IzMDEwMDAwMCMvMTAwMDAwPC9BdUlkPg0KICAgIDxDb21wYW55SWQ+MDU1OTc8L0NvbXBhbnlJZD4NCiAgICA8QWNQZXJpb2Q+MjE8L0FjUGVyaW9kPg0KICAgIDxQZXJpb2RUeXA+MTwvUGVyaW9kVHlwPg0KICAgIDxQZXJpb2REdGxUeXA+MDwvUGVyaW9kRHRsVHlwPg0KICAgIDxQZXJpb2RTdGFydERhdGU+MjAyNC8wMS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zMjBaMDAwMCM8L0l0ZW1JZD4NCiAgICA8RGlzcEl0ZW1JZD5LMzIwWjAwMDAwPC9EaXNwSXRlbUlkPg0KICAgIDxDb2xJZD5SMzAxMDAwMDAjPC9Db2xJZD4NCiAgICA8VGVtQXhpc1R5cD4xMDAwMDA8L1RlbUF4aXNUeXA+DQogICAgPE1lbnVObT7pgKPntZDntJTmkI3nm4rlj4rjgbPjgZ3jga7ku5bjga7ljIXmi6zliKnnm4roqIjnrpfmm7g8L01lbnVObT4NCiAgICA8SXRlbU5tPueojuW8leW+jOOBneOBruS7luOBruWMheaLrOWIqeebijwvSXRlbU5tPg0KICAgIDxDb2xObT7lvZPmnJ/ph5HpoY08L0NvbE5tPg0KICAgIDxPcmlnaW5hbFZhbD43MCwyMjIsNjYwLDAwMDwvT3JpZ2luYWxWYWw+DQogICAgPExhc3ROdW1WYWw+NzAsMjIyPC9MYXN0TnVtVmFsPg0KICAgIDxSYXdMaW5rVmFsPjcwLDIyMjwvUmF3TGlua1ZhbD4NCiAgICA8Vmlld1VuaXRUeXA+NzwvVmlld1VuaXRUeXA+DQogICAgPERlY2ltYWxQb2ludD4wPC9EZWNpbWFsUG9pbnQ+DQogICAgPFJvdW5kVHlwPjI8L1JvdW5kVHlwPg0KICAgIDxOdW1UZXh0VHlwPjE8L051bVRleHRUeXA+DQogICAgPENsYXNzVHlwPjM8L0NsYXNzVHlwPg0KICAgIDxEVG90YWxZTURITVM+MjAyNC8wNC8yNSAxNjoxMTozN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676" Error="">PD94bWwgdmVyc2lvbj0iMS4wIiBlbmNvZGluZz0idXRmLTgiPz4NCjxMaW5rSW5mb0V4Y2VsIHhtbG5zOnhzaT0iaHR0cDovL3d3dy53My5vcmcvMjAwMS9YTUxTY2hlbWEtaW5zdGFuY2UiIHhtbG5zOnhzZD0iaHR0cDovL3d3dy53My5vcmcvMjAwMS9YTUxTY2hlbWEiPg0KICA8TGlua0luZm9Db3JlPg0KICAgIDxMaW5rSWQ+Njc2PC9MaW5rSWQ+DQogICAgPEluZmxvd1ZhbD4xNzMsMjgzPC9JbmZsb3dWYWw+DQogICAgPERpc3BWYWw+MTczLDI4MyA8L0Rpc3BWYWw+DQogICAgPExhc3RVcGRUaW1lPjIwMjUvMTAvMjkgMTA6Mzk6MDc8L0xhc3RVcGRUaW1lPg0KICAgIDxXb3Jrc2hlZXROTT5QTOOAkElGUlPjgJEgPC9Xb3Jrc2hlZXROTT4NCiAgICA8TGlua0NlbGxBZGRyZXNzQTE+TzY5PC9MaW5rQ2VsbEFkZHJlc3NBMT4NCiAgICA8TGlua0NlbGxBZGRyZXNzUjFDMT5SNjlDMTU8L0xpbmtDZWxsQWRkcmVzc1IxQzE+DQogICAgPENlbGxCYWNrZ3JvdW5kQ29sb3I+MTY3NzcyMTU8L0NlbGxCYWNrZ3JvdW5kQ29sb3I+DQogICAgPENlbGxCYWNrZ3JvdW5kQ29sb3JJbmRleD4tNDE0MjwvQ2VsbEJhY2tncm91bmRDb2xvckluZGV4Pg0KICA8L0xpbmtJbmZvQ29yZT4NCiAgPExpbmtJbmZvWHNhPg0KICAgIDxBdUlkPjA1NTk3LzIxLzEvMC9EMjMwMDUwMTAwMTUwMDAwMDAwMC8xLzEvMjQyL0szMzAwMDAwMCMvUjMwMTAwMDAwIy8xMDAwMDA8L0F1SWQ+DQogICAgPENvbXBhbnlJZD4wNTU5NzwvQ29tcGFueUlkPg0KICAgIDxBY1BlcmlvZD4yMTwvQWNQZXJpb2Q+DQogICAgPFBlcmlvZFR5cD4xPC9QZXJpb2RUeXA+DQogICAgPFBlcmlvZER0bFR5cD4wPC9QZXJpb2REdGxUeXA+DQogICAgPFBlcmlvZFN0YXJ0RGF0ZT4yMDI0LzAxLzAxPC9QZXJpb2RTdGFydERhdGU+DQogICAgPER0S2luZElkPkQyMzAwNTAxMDAx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MzMDAwMDAwIzwvSXRlbUlkPg0KICAgIDxEaXNwSXRlbUlkPkszMzAwMDAwMDA8L0Rpc3BJdGVtSWQ+DQogICAgPENvbElkPlIzMDEwMDAwMCM8L0NvbElkPg0KICAgIDxUZW1BeGlzVHlwPjEwMDAwMDwvVGVtQXhpc1R5cD4NCiAgICA8TWVudU5tPumAo+e1kOe0lOaQjeebiuWPiuOBs+OBneOBruS7luOBruWMheaLrOWIqeebiuioiOeul+abuDwvTWVudU5tPg0KICAgIDxJdGVtTm0+5b2T5pyf5YyF5ous5Yip55uKPC9JdGVtTm0+DQogICAgPENvbE5tPuW9k+acn+mHkemhjTwvQ29sTm0+DQogICAgPE9yaWdpbmFsVmFsPjE3MywyODMsMzc1LDAwMDwvT3JpZ2luYWxWYWw+DQogICAgPExhc3ROdW1WYWw+MTczLDI4MzwvTGFzdE51bVZhbD4NCiAgICA8UmF3TGlua1ZhbD4xNzMsMjgzPC9SYXdMaW5rVmFsPg0KICAgIDxWaWV3VW5pdFR5cD43PC9WaWV3VW5pdFR5cD4NCiAgICA8RGVjaW1hbFBvaW50PjA8L0RlY2ltYWxQb2ludD4NCiAgICA8Um91bmRUeXA+MjwvUm91bmRUeXA+DQogICAgPE51bVRleHRUeXA+MTwvTnVtVGV4dFR5cD4NCiAgICA8Q2xhc3NUeXA+MzwvQ2xhc3NUeXA+DQogICAgPERUb3RhbFlNREhNUz4yMDI0LzA0LzI1IDE2OjExOjM0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677" Error="">PD94bWwgdmVyc2lvbj0iMS4wIiBlbmNvZGluZz0idXRmLTgiPz4NCjxMaW5rSW5mb0V4Y2VsIHhtbG5zOnhzaT0iaHR0cDovL3d3dy53My5vcmcvMjAwMS9YTUxTY2hlbWEtaW5zdGFuY2UiIHhtbG5zOnhzZD0iaHR0cDovL3d3dy53My5vcmcvMjAwMS9YTUxTY2hlbWEiPg0KICA8TGlua0luZm9Db3JlPg0KICAgIDxMaW5rSWQ+Njc3PC9MaW5rSWQ+DQogICAgPEluZmxvd1ZhbD4xNjgsMzE3PC9JbmZsb3dWYWw+DQogICAgPERpc3BWYWw+MTY4LDMxNyA8L0Rpc3BWYWw+DQogICAgPExhc3RVcGRUaW1lPjIwMjUvMTAvMjkgMTA6Mzk6MDc8L0xhc3RVcGRUaW1lPg0KICAgIDxXb3Jrc2hlZXROTT5QTOOAkElGUlPjgJEgPC9Xb3Jrc2hlZXROTT4NCiAgICA8TGlua0NlbGxBZGRyZXNzQTE+TzcxPC9MaW5rQ2VsbEFkZHJlc3NBMT4NCiAgICA8TGlua0NlbGxBZGRyZXNzUjFDMT5SNzFDMTU8L0xpbmtDZWxsQWRkcmVzc1IxQzE+DQogICAgPENlbGxCYWNrZ3JvdW5kQ29sb3I+MTY3NzcyMTU8L0NlbGxCYWNrZ3JvdW5kQ29sb3I+DQogICAgPENlbGxCYWNrZ3JvdW5kQ29sb3JJbmRleD4tNDE0MjwvQ2VsbEJhY2tncm91bmRDb2xvckluZGV4Pg0KICA8L0xpbmtJbmZvQ29yZT4NCiAgPExpbmtJbmZvWHNhPg0KICAgIDxBdUlkPjA1NTk3LzIxLzEvMC9EMjMwMDUwMTAwMTUwMDAwMDAwMC8xLzEvMjQyL0szNTAxMDAwMCMvUjMwMTAwMDAwIy8xMDAwMDA8L0F1SWQ+DQogICAgPENvbXBhbnlJZD4wNTU5NzwvQ29tcGFueUlkPg0KICAgIDxBY1BlcmlvZD4yMTwvQWNQZXJpb2Q+DQogICAgPFBlcmlvZFR5cD4xPC9QZXJpb2RUeXA+DQogICAgPFBlcmlvZER0bFR5cD4wPC9QZXJpb2REdGxUeXA+DQogICAgPFBlcmlvZFN0YXJ0RGF0ZT4yMDI0LzAxLzAxPC9QZXJpb2RTdGFydERhdGU+DQogICAgPER0S2luZElkPkQyMzAwNTAxMDAx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M1MDEwMDAwIzwvSXRlbUlkPg0KICAgIDxEaXNwSXRlbUlkPkszNTAxMDAwMDA8L0Rpc3BJdGVtSWQ+DQogICAgPENvbElkPlIzMDEwMDAwMCM8L0NvbElkPg0KICAgIDxUZW1BeGlzVHlwPjEwMDAwMDwvVGVtQXhpc1R5cD4NCiAgICA8TWVudU5tPumAo+e1kOe0lOaQjeebiuWPiuOBs+OBneOBruS7luOBruWMheaLrOWIqeebiuioiOeul+abuDwvTWVudU5tPg0KICAgIDxJdGVtTm0+6Kaq5Lya56S+44Gu5omA5pyJ6ICFPC9JdGVtTm0+DQogICAgPENvbE5tPuW9k+acn+mHkemhjTwvQ29sTm0+DQogICAgPE9yaWdpbmFsVmFsPjE2OCwzMTcsMzg0LDAwMDwvT3JpZ2luYWxWYWw+DQogICAgPExhc3ROdW1WYWw+MTY4LDMxNzwvTGFzdE51bVZhbD4NCiAgICA8UmF3TGlua1ZhbD4xNjgsMzE3PC9SYXdMaW5rVmFsPg0KICAgIDxWaWV3VW5pdFR5cD43PC9WaWV3VW5pdFR5cD4NCiAgICA8RGVjaW1hbFBvaW50PjA8L0RlY2ltYWxQb2ludD4NCiAgICA8Um91bmRUeXA+MjwvUm91bmRUeXA+DQogICAgPE51bVRleHRUeXA+MTwvTnVtVGV4dFR5cD4NCiAgICA8Q2xhc3NUeXA+MzwvQ2xhc3NUeXA+DQogICAgPERUb3RhbFlNREhNUz4yMDI0LzA0LzI1IDE2OjExOjM0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526" Error="">PD94bWwgdmVyc2lvbj0iMS4wIiBlbmNvZGluZz0idXRmLTgiPz4NCjxMaW5rSW5mb0V4Y2VsIHhtbG5zOnhzaT0iaHR0cDovL3d3dy53My5vcmcvMjAwMS9YTUxTY2hlbWEtaW5zdGFuY2UiIHhtbG5zOnhzZD0iaHR0cDovL3d3dy53My5vcmcvMjAwMS9YTUxTY2hlbWEiPg0KICA8TGlua0luZm9Db3JlPg0KICAgIDxMaW5rSWQ+NTI2PC9MaW5rSWQ+DQogICAgPEluZmxvd1ZhbD40LDk2NTwvSW5mbG93VmFsPg0KICAgIDxEaXNwVmFsPjQsOTY1IDwvRGlzcFZhbD4NCiAgICA8TGFzdFVwZFRpbWU+MjAyNS8xMC8yOSAxMDozOTowNzwvTGFzdFVwZFRpbWU+DQogICAgPFdvcmtzaGVldE5NPlBM44CQSUZSU+OAkSA8L1dvcmtzaGVldE5NPg0KICAgIDxMaW5rQ2VsbEFkZHJlc3NBMT5PNzI8L0xpbmtDZWxsQWRkcmVzc0ExPg0KICAgIDxMaW5rQ2VsbEFkZHJlc3NSMUMxPlI3MkMxNTwvTGlua0NlbGxBZGRyZXNzUjFDMT4NCiAgICA8Q2VsbEJhY2tncm91bmRDb2xvcj4xNjc3NzIxNTwvQ2VsbEJhY2tncm91bmRDb2xvcj4NCiAgICA8Q2VsbEJhY2tncm91bmRDb2xvckluZGV4Pi00MTQyPC9DZWxsQmFja2dyb3VuZENvbG9ySW5kZXg+DQogIDwvTGlua0luZm9Db3JlPg0KICA8TGlua0luZm9Yc2E+DQogICAgPEF1SWQ+MDU1OTcvMjEvMS8wL0QyMzAwNTAxMDAxNTAwMDAwMDAwLzEvMS8yNDIvSzM1MDIwMDAwIy9SMzAxMDAwMDAjLzEwMDAwMDwvQXVJZD4NCiAgICA8Q29tcGFueUlkPjA1NTk3PC9Db21wYW55SWQ+DQogICAgPEFjUGVyaW9kPjIxPC9BY1BlcmlvZD4NCiAgICA8UGVyaW9kVHlwPjE8L1BlcmlvZFR5cD4NCiAgICA8UGVyaW9kRHRsVHlwPjA8L1BlcmlvZER0bFR5cD4NCiAgICA8UGVyaW9kU3RhcnREYXRlPjIwMjQvMDEvMDE8L1BlcmlvZFN0YXJ0RGF0ZT4NCiAgICA8RHRLaW5kSWQ+RDIzMDA1MDEwMDE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zUwMjAwMDAjPC9JdGVtSWQ+DQogICAgPERpc3BJdGVtSWQ+SzM1MDIwMDAwMDwvRGlzcEl0ZW1JZD4NCiAgICA8Q29sSWQ+UjMwMTAwMDAwIzwvQ29sSWQ+DQogICAgPFRlbUF4aXNUeXA+MTAwMDAwPC9UZW1BeGlzVHlwPg0KICAgIDxNZW51Tm0+6YCj57WQ57SU5pCN55uK5Y+K44Gz44Gd44Gu5LuW44Gu5YyF5ous5Yip55uK6KiI566X5pu4PC9NZW51Tm0+DQogICAgPEl0ZW1ObT7pnZ7mlK/phY3mjIHliIY8L0l0ZW1ObT4NCiAgICA8Q29sTm0+5b2T5pyf6YeR6aGNPC9Db2xObT4NCiAgICA8T3JpZ2luYWxWYWw+NCw5NjUsOTkxLDAwMDwvT3JpZ2luYWxWYWw+DQogICAgPExhc3ROdW1WYWw+NCw5NjU8L0xhc3ROdW1WYWw+DQogICAgPFJhd0xpbmtWYWw+NCw5NjU8L1Jhd0xpbmtWYWw+DQogICAgPFZpZXdVbml0VHlwPjc8L1ZpZXdVbml0VHlwPg0KICAgIDxEZWNpbWFsUG9pbnQ+MDwvRGVjaW1hbFBvaW50Pg0KICAgIDxSb3VuZFR5cD4yPC9Sb3VuZFR5cD4NCiAgICA8TnVtVGV4dFR5cD4xPC9OdW1UZXh0VHlwPg0KICAgIDxDbGFzc1R5cD4zPC9DbGFzc1R5cD4NCiAgICA8RFRvdGFsWU1ESE1TPjIwMjQvMDQvMjUgMTY6MTE6MzQ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527" Error="">PD94bWwgdmVyc2lvbj0iMS4wIiBlbmNvZGluZz0idXRmLTgiPz4NCjxMaW5rSW5mb0V4Y2VsIHhtbG5zOnhzaT0iaHR0cDovL3d3dy53My5vcmcvMjAwMS9YTUxTY2hlbWEtaW5zdGFuY2UiIHhtbG5zOnhzZD0iaHR0cDovL3d3dy53My5vcmcvMjAwMS9YTUxTY2hlbWEiPg0KICA8TGlua0luZm9Db3JlPg0KICAgIDxMaW5rSWQ+NTI3PC9MaW5rSWQ+DQogICAgPEluZmxvd1ZhbD4xNzMsMjgzPC9JbmZsb3dWYWw+DQogICAgPERpc3BWYWw+MTczLDI4MyA8L0Rpc3BWYWw+DQogICAgPExhc3RVcGRUaW1lPjIwMjUvMTAvMjkgMTA6Mzk6MDc8L0xhc3RVcGRUaW1lPg0KICAgIDxXb3Jrc2hlZXROTT5QTOOAkElGUlPjgJEgPC9Xb3Jrc2hlZXROTT4NCiAgICA8TGlua0NlbGxBZGRyZXNzQTE+TzczPC9MaW5rQ2VsbEFkZHJlc3NBMT4NCiAgICA8TGlua0NlbGxBZGRyZXNzUjFDMT5SNzNDMTU8L0xpbmtDZWxsQWRkcmVzc1IxQzE+DQogICAgPENlbGxCYWNrZ3JvdW5kQ29sb3I+MTY3NzcyMTU8L0NlbGxCYWNrZ3JvdW5kQ29sb3I+DQogICAgPENlbGxCYWNrZ3JvdW5kQ29sb3JJbmRleD4tNDE0MjwvQ2VsbEJhY2tncm91bmRDb2xvckluZGV4Pg0KICA8L0xpbmtJbmZvQ29yZT4NCiAgPExpbmtJbmZvWHNhPg0KICAgIDxBdUlkPjA1NTk3LzIxLzEvMC9EMjMwMDUwMTAwMTUwMDAwMDAwMC8xLzEvMjQyL0szNTBaMDAwMCMvUjMwMTAwMDAwIy8xMDAwMDA8L0F1SWQ+DQogICAgPENvbXBhbnlJZD4wNTU5NzwvQ29tcGFueUlkPg0KICAgIDxBY1BlcmlvZD4yMTwvQWNQZXJpb2Q+DQogICAgPFBlcmlvZFR5cD4xPC9QZXJpb2RUeXA+DQogICAgPFBlcmlvZER0bFR5cD4wPC9QZXJpb2REdGxUeXA+DQogICAgPFBlcmlvZFN0YXJ0RGF0ZT4yMDI0LzAxLzAxPC9QZXJpb2RTdGFydERhdGU+DQogICAgPER0S2luZElkPkQyMzAwNTAxMDAx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M1MFowMDAwIzwvSXRlbUlkPg0KICAgIDxEaXNwSXRlbUlkPkszNTBaMDAwMDA8L0Rpc3BJdGVtSWQ+DQogICAgPENvbElkPlIzMDEwMDAwMCM8L0NvbElkPg0KICAgIDxUZW1BeGlzVHlwPjEwMDAwMDwvVGVtQXhpc1R5cD4NCiAgICA8TWVudU5tPumAo+e1kOe0lOaQjeebiuWPiuOBs+OBneOBruS7luOBruWMheaLrOWIqeebiuioiOeul+abuDwvTWVudU5tPg0KICAgIDxJdGVtTm0+6KiIPC9JdGVtTm0+DQogICAgPENvbE5tPuW9k+acn+mHkemhjTwvQ29sTm0+DQogICAgPE9yaWdpbmFsVmFsPjE3MywyODMsMzc1LDAwMDwvT3JpZ2luYWxWYWw+DQogICAgPExhc3ROdW1WYWw+MTczLDI4MzwvTGFzdE51bVZhbD4NCiAgICA8UmF3TGlua1ZhbD4xNzMsMjgzPC9SYXdMaW5rVmFsPg0KICAgIDxWaWV3VW5pdFR5cD43PC9WaWV3VW5pdFR5cD4NCiAgICA8RGVjaW1hbFBvaW50PjA8L0RlY2ltYWxQb2ludD4NCiAgICA8Um91bmRUeXA+MjwvUm91bmRUeXA+DQogICAgPE51bVRleHRUeXA+MTwvTnVtVGV4dFR5cD4NCiAgICA8Q2xhc3NUeXA+MzwvQ2xhc3NUeXA+DQogICAgPERUb3RhbFlNREhNUz4yMDI0LzA0LzI1IDE2OjExOjM0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628" Error="">PD94bWwgdmVyc2lvbj0iMS4wIiBlbmNvZGluZz0idXRmLTgiPz4NCjxMaW5rSW5mb0V4Y2VsIHhtbG5zOnhzaT0iaHR0cDovL3d3dy53My5vcmcvMjAwMS9YTUxTY2hlbWEtaW5zdGFuY2UiIHhtbG5zOnhzZD0iaHR0cDovL3d3dy53My5vcmcvMjAwMS9YTUxTY2hlbWEiPg0KICA8TGlua0luZm9Db3JlPg0KICAgIDxMaW5rSWQ+NjI4PC9MaW5rSWQ+DQogICAgPEluZmxvd1ZhbD42MC4yPC9JbmZsb3dWYWw+DQogICAgPERpc3BWYWw+NjAuMiA8L0Rpc3BWYWw+DQogICAgPExhc3RVcGRUaW1lPjIwMjQvMDQvMzAgMTI6NDI6Mzg8L0xhc3RVcGRUaW1lPg0KICAgIDxXb3Jrc2hlZXROTT5TRUdNRU5U44CQSUZSU+OAkSA8L1dvcmtzaGVldE5NPg0KICAgIDxMaW5rQ2VsbEFkZHJlc3NBMT5QNjwvTGlua0NlbGxBZGRyZXNzQTE+DQogICAgPExpbmtDZWxsQWRkcmVzc1IxQzE+UjZDMTY8L0xpbmtDZWxsQWRkcmVzc1IxQzE+DQogICAgPENlbGxCYWNrZ3JvdW5kQ29sb3I+MTY3NzcyMTU8L0NlbGxCYWNrZ3JvdW5kQ29sb3I+DQogICAgPENlbGxCYWNrZ3JvdW5kQ29sb3JJbmRleD4tNDE0MjwvQ2VsbEJhY2tncm91bmRDb2xvckluZGV4Pg0KICA8L0xpbmtJbmZvQ29yZT4NCiAgPExpbmtJbmZvWHNhPg0KICAgIDxBdUlkPjA1NTk3LzIxLzEvMC9EMjMwMjAwMDUwMDUwMDAwMDAwMC8xLzEvMjQyL0s5MDAwMDA0NTEvVTMwMTAwMTAwMi8xMDAwMDA8L0F1SWQ+DQogICAgPENvbXBhbnlJZD4wNTU5NzwvQ29tcGFueUlkPg0KICAgIDxBY1BlcmlvZD4yMTwvQWNQZXJpb2Q+DQogICAgPFBlcmlvZFR5cD4xPC9QZXJpb2RUeXA+DQogICAgPFBlcmlvZER0bFR5cD4wPC9QZXJpb2REdGxUeXA+DQogICAgPFBlcmlvZFN0YXJ0RGF0ZT4yMDI0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kwMDAwMDQ1MTwvSXRlbUlkPg0KICAgIDxEaXNwSXRlbUlkPksxMTAwMDAwMDwvRGlzcEl0ZW1JZD4NCiAgICA8Q29sSWQ+VTMwMTAwMTAwMjwvQ29sSWQ+DQogICAgPFRlbUF4aXNUeXA+MTAwMDAwPC9UZW1BeGlzVHlwPg0KICAgIDxNZW51Tm0+44K744Kw44Oh44Oz44OI5oOF5aCxPC9NZW51Tm0+DQogICAgPEl0ZW1ObT7lo7LkuIrnt4/liKnnm4o8L0l0ZW1ObT4NCiAgICA8Q29sTm0+5b2T5pyf6Ieq5YuV6LuKPC9Db2xObT4NCiAgICA8T3JpZ2luYWxWYWw+NjAsMjE1LDYyMSwwMDA8L09yaWdpbmFsVmFsPg0KICAgIDxMYXN0TnVtVmFsPjYwLDIxNTwvTGFzdE51bVZhbD4NCiAgICA8UmF3TGlua1ZhbD42MCwyMTU8L1Jhd0xpbmtWYWw+DQogICAgPFZpZXdVbml0VHlwPjc8L1ZpZXdVbml0VHlwPg0KICAgIDxEZWNpbWFsUG9pbnQ+MDwvRGVjaW1hbFBvaW50Pg0KICAgIDxSb3VuZFR5cD4yPC9Sb3VuZFR5cD4NCiAgICA8TnVtVGV4dFR5cD4xPC9OdW1UZXh0VHlwPg0KICAgIDxDbGFzc1R5cD4zPC9DbGFzc1R5cD4NCiAgICA8RFRvdGFsWU1ESE1TPjIwMjQvMDQvMjUgMTc6MTc6MTQ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629" Error="">PD94bWwgdmVyc2lvbj0iMS4wIiBlbmNvZGluZz0idXRmLTgiPz4NCjxMaW5rSW5mb0V4Y2VsIHhtbG5zOnhzaT0iaHR0cDovL3d3dy53My5vcmcvMjAwMS9YTUxTY2hlbWEtaW5zdGFuY2UiIHhtbG5zOnhzZD0iaHR0cDovL3d3dy53My5vcmcvMjAwMS9YTUxTY2hlbWEiPg0KICA8TGlua0luZm9Db3JlPg0KICAgIDxMaW5rSWQ+NjI5PC9MaW5rSWQ+DQogICAgPEluZmxvd1ZhbD4xOS4zPC9JbmZsb3dWYWw+DQogICAgPERpc3BWYWw+MTkuMyA8L0Rpc3BWYWw+DQogICAgPExhc3RVcGRUaW1lPjIwMjQvMDQvMzAgMTI6NDI6Mzg8L0xhc3RVcGRUaW1lPg0KICAgIDxXb3Jrc2hlZXROTT5TRUdNRU5U44CQSUZSU+OAkSA8L1dvcmtzaGVldE5NPg0KICAgIDxMaW5rQ2VsbEFkZHJlc3NBMT5QNzwvTGlua0NlbGxBZGRyZXNzQTE+DQogICAgPExpbmtDZWxsQWRkcmVzc1IxQzE+UjdDMTY8L0xpbmtDZWxsQWRkcmVzc1IxQzE+DQogICAgPENlbGxCYWNrZ3JvdW5kQ29sb3I+MTY3NzcyMTU8L0NlbGxCYWNrZ3JvdW5kQ29sb3I+DQogICAgPENlbGxCYWNrZ3JvdW5kQ29sb3JJbmRleD4tNDE0MjwvQ2VsbEJhY2tncm91bmRDb2xvckluZGV4Pg0KICA8L0xpbmtJbmZvQ29yZT4NCiAgPExpbmtJbmZvWHNhPg0KICAgIDxBdUlkPjA1NTk3LzIxLzEvMC9EMjMwMjAwMDUwMDUwMDAwMDAwMC8xLzEvMjQyL0s5MDAwMDA0NTEvVTMwMTAwMTAwMy8xMDAwMDA8L0F1SWQ+DQogICAgPENvbXBhbnlJZD4wNTU5NzwvQ29tcGFueUlkPg0KICAgIDxBY1BlcmlvZD4yMTwvQWNQZXJpb2Q+DQogICAgPFBlcmlvZFR5cD4xPC9QZXJpb2RUeXA+DQogICAgPFBlcmlvZER0bFR5cD4wPC9QZXJpb2REdGxUeXA+DQogICAgPFBlcmlvZFN0YXJ0RGF0ZT4yMDI0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kwMDAwMDQ1MTwvSXRlbUlkPg0KICAgIDxEaXNwSXRlbUlkPksxMTAwMDAwMDwvRGlzcEl0ZW1JZD4NCiAgICA8Q29sSWQ+VTMwMTAwMTAwMzwvQ29sSWQ+DQogICAgPFRlbUF4aXNUeXA+MTAwMDAwPC9UZW1BeGlzVHlwPg0KICAgIDxNZW51Tm0+44K744Kw44Oh44Oz44OI5oOF5aCxPC9NZW51Tm0+DQogICAgPEl0ZW1ObT7lo7LkuIrnt4/liKnnm4o8L0l0ZW1ObT4NCiAgICA8Q29sTm0+5b2T5pyf6Iiq56m655Sj5qWt44O75Lqk6YCa44OX44Ot44K444Kn44Kv44OIPC9Db2xObT4NCiAgICA8T3JpZ2luYWxWYWw+MTksMjc4LDgyNywwMDA8L09yaWdpbmFsVmFsPg0KICAgIDxMYXN0TnVtVmFsPjE5LDI3ODwvTGFzdE51bVZhbD4NCiAgICA8UmF3TGlua1ZhbD4xOSwyNzg8L1Jhd0xpbmtWYWw+DQogICAgPFZpZXdVbml0VHlwPjc8L1ZpZXdVbml0VHlwPg0KICAgIDxEZWNpbWFsUG9pbnQ+MDwvRGVjaW1hbFBvaW50Pg0KICAgIDxSb3VuZFR5cD4yPC9Sb3VuZFR5cD4NCiAgICA8TnVtVGV4dFR5cD4xPC9OdW1UZXh0VHlwPg0KICAgIDxDbGFzc1R5cD4zPC9DbGFzc1R5cD4NCiAgICA8RFRvdGFsWU1ESE1TPjIwMjQvMDQvMjUgMTc6MTc6MTQ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630" Error="">PD94bWwgdmVyc2lvbj0iMS4wIiBlbmNvZGluZz0idXRmLTgiPz4NCjxMaW5rSW5mb0V4Y2VsIHhtbG5zOnhzaT0iaHR0cDovL3d3dy53My5vcmcvMjAwMS9YTUxTY2hlbWEtaW5zdGFuY2UiIHhtbG5zOnhzZD0iaHR0cDovL3d3dy53My5vcmcvMjAwMS9YTUxTY2hlbWEiPg0KICA8TGlua0luZm9Db3JlPg0KICAgIDxMaW5rSWQ+NjMwPC9MaW5rSWQ+DQogICAgPEluZmxvd1ZhbD4zMy40PC9JbmZsb3dWYWw+DQogICAgPERpc3BWYWw+MzMuNCA8L0Rpc3BWYWw+DQogICAgPExhc3RVcGRUaW1lPjIwMjQvMDQvMzAgMTI6NDI6Mzg8L0xhc3RVcGRUaW1lPg0KICAgIDxXb3Jrc2hlZXROTT5TRUdNRU5U44CQSUZSU+OAkSA8L1dvcmtzaGVldE5NPg0KICAgIDxMaW5rQ2VsbEFkZHJlc3NBMT5QODwvTGlua0NlbGxBZGRyZXNzQTE+DQogICAgPExpbmtDZWxsQWRkcmVzc1IxQzE+UjhDMTY8L0xpbmtDZWxsQWRkcmVzc1IxQzE+DQogICAgPENlbGxCYWNrZ3JvdW5kQ29sb3I+MTY3NzcyMTU8L0NlbGxCYWNrZ3JvdW5kQ29sb3I+DQogICAgPENlbGxCYWNrZ3JvdW5kQ29sb3JJbmRleD4tNDE0MjwvQ2VsbEJhY2tncm91bmRDb2xvckluZGV4Pg0KICA8L0xpbmtJbmZvQ29yZT4NCiAgPExpbmtJbmZvWHNhPg0KICAgIDxBdUlkPjA1NTk3LzIxLzEvMC9EMjMwMjAwMDUwMDUwMDAwMDAwMC8xLzEvMjQyL0s5MDAwMDA0NTEvVTMwMTAwMTAwNS8xMDAwMDA8L0F1SWQ+DQogICAgPENvbXBhbnlJZD4wNTU5NzwvQ29tcGFueUlkPg0KICAgIDxBY1BlcmlvZD4yMTwvQWNQZXJpb2Q+DQogICAgPFBlcmlvZFR5cD4xPC9QZXJpb2RUeXA+DQogICAgPFBlcmlvZER0bFR5cD4wPC9QZXJpb2REdGxUeXA+DQogICAgPFBlcmlvZFN0YXJ0RGF0ZT4yMDI0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kwMDAwMDQ1MTwvSXRlbUlkPg0KICAgIDxEaXNwSXRlbUlkPksxMTAwMDAwMDwvRGlzcEl0ZW1JZD4NCiAgICA8Q29sSWQ+VTMwMTAwMTAwNTwvQ29sSWQ+DQogICAgPFRlbUF4aXNUeXA+MTAwMDAwPC9UZW1BeGlzVHlwPg0KICAgIDxNZW51Tm0+44K744Kw44Oh44Oz44OI5oOF5aCxPC9NZW51Tm0+DQogICAgPEl0ZW1ObT7lo7LkuIrnt4/liKnnm4o8L0l0ZW1ObT4NCiAgICA8Q29sTm0+5b2T5pyf44Kk44Oz44OV44Op44O744OY44Or44K544Kx44KiPC9Db2xObT4NCiAgICA8T3JpZ2luYWxWYWw+MzMsMzkzLDY3OSwwMDA8L09yaWdpbmFsVmFsPg0KICAgIDxMYXN0TnVtVmFsPjMzLDM5MzwvTGFzdE51bVZhbD4NCiAgICA8UmF3TGlua1ZhbD4zMywzOTM8L1Jhd0xpbmtWYWw+DQogICAgPFZpZXdVbml0VHlwPjc8L1ZpZXdVbml0VHlwPg0KICAgIDxEZWNpbWFsUG9pbnQ+MDwvRGVjaW1hbFBvaW50Pg0KICAgIDxSb3VuZFR5cD4yPC9Sb3VuZFR5cD4NCiAgICA8TnVtVGV4dFR5cD4xPC9OdW1UZXh0VHlwPg0KICAgIDxDbGFzc1R5cD4zPC9DbGFzc1R5cD4NCiAgICA8RFRvdGFsWU1ESE1TPjIwMjQvMDQvMjUgMTc6MTc6MTQ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678" Error="">PD94bWwgdmVyc2lvbj0iMS4wIiBlbmNvZGluZz0idXRmLTgiPz4NCjxMaW5rSW5mb0V4Y2VsIHhtbG5zOnhzaT0iaHR0cDovL3d3dy53My5vcmcvMjAwMS9YTUxTY2hlbWEtaW5zdGFuY2UiIHhtbG5zOnhzZD0iaHR0cDovL3d3dy53My5vcmcvMjAwMS9YTUxTY2hlbWEiPg0KICA8TGlua0luZm9Db3JlPg0KICAgIDxMaW5rSWQ+Njc4PC9MaW5rSWQ+DQogICAgPEluZmxvd1ZhbD40OC4zPC9JbmZsb3dWYWw+DQogICAgPERpc3BWYWw+NDguMyA8L0Rpc3BWYWw+DQogICAgPExhc3RVcGRUaW1lPjIwMjQvMDQvMzAgMTI6NDA6NDY8L0xhc3RVcGRUaW1lPg0KICAgIDxXb3Jrc2hlZXROTT5TRUdNRU5U44CQSUZSU+OAkSA8L1dvcmtzaGVldE5NPg0KICAgIDxMaW5rQ2VsbEFkZHJlc3NBMT5QOTwvTGlua0NlbGxBZGRyZXNzQTE+DQogICAgPExpbmtDZWxsQWRkcmVzc1IxQzE+UjlDMTY8L0xpbmtDZWxsQWRkcmVzc1IxQzE+DQogICAgPENlbGxCYWNrZ3JvdW5kQ29sb3I+MTY3NzcyMTU8L0NlbGxCYWNrZ3JvdW5kQ29sb3I+DQogICAgPENlbGxCYWNrZ3JvdW5kQ29sb3JJbmRleD4tNDE0MjwvQ2VsbEJhY2tncm91bmRDb2xvckluZGV4Pg0KICA8L0xpbmtJbmZvQ29yZT4NCiAgPExpbmtJbmZvWHNhPg0KICAgIDxBdUlkPjA1NTk3LzIxLzEvMC9EMjMwMjAwMDUwMDUwMDAwMDAwMC8xLzEvMjQyL0s5MDAwMDA0NTEvVTMwMTAwMTAwNi8xMDAwMDA8L0F1SWQ+DQogICAgPENvbXBhbnlJZD4wNTU5NzwvQ29tcGFueUlkPg0KICAgIDxBY1BlcmlvZD4yMTwvQWNQZXJpb2Q+DQogICAgPFBlcmlvZFR5cD4xPC9QZXJpb2RUeXA+DQogICAgPFBlcmlvZER0bFR5cD4wPC9QZXJpb2REdGxUeXA+DQogICAgPFBlcmlvZFN0YXJ0RGF0ZT4yMDI0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kwMDAwMDQ1MTwvSXRlbUlkPg0KICAgIDxEaXNwSXRlbUlkPksxMTAwMDAwMDwvRGlzcEl0ZW1JZD4NCiAgICA8Q29sSWQ+VTMwMTAwMTAwNjwvQ29sSWQ+DQogICAgPFRlbUF4aXNUeXA+MTAwMDAwPC9UZW1BeGlzVHlwPg0KICAgIDxNZW51Tm0+44K744Kw44Oh44Oz44OI5oOF5aCxPC9NZW51Tm0+DQogICAgPEl0ZW1ObT7lo7LkuIrnt4/liKnnm4o8L0l0ZW1ObT4NCiAgICA8Q29sTm0+5b2T5pyf6YeR5bGe44O76LOH5rqQ44O744Oq44K144Kk44Kv44OrPC9Db2xObT4NCiAgICA8T3JpZ2luYWxWYWw+NDgsMjg4LDk4MCwwMDA8L09yaWdpbmFsVmFsPg0KICAgIDxMYXN0TnVtVmFsPjQ4LDI4ODwvTGFzdE51bVZhbD4NCiAgICA8UmF3TGlua1ZhbD40OCwyODg8L1Jhd0xpbmtWYWw+DQogICAgPFZpZXdVbml0VHlwPjc8L1ZpZXdVbml0VHlwPg0KICAgIDxEZWNpbWFsUG9pbnQ+MDwvRGVjaW1hbFBvaW50Pg0KICAgIDxSb3VuZFR5cD4yPC9Sb3VuZFR5cD4NCiAgICA8TnVtVGV4dFR5cD4xPC9OdW1UZXh0VHlwPg0KICAgIDxDbGFzc1R5cD4zPC9DbGFzc1R5cD4NCiAgICA8RFRvdGFsWU1ESE1TPjIwMjQvMDQvMjUgMTc6MTc6MTQ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632" Error="">PD94bWwgdmVyc2lvbj0iMS4wIiBlbmNvZGluZz0idXRmLTgiPz4NCjxMaW5rSW5mb0V4Y2VsIHhtbG5zOnhzaT0iaHR0cDovL3d3dy53My5vcmcvMjAwMS9YTUxTY2hlbWEtaW5zdGFuY2UiIHhtbG5zOnhzZD0iaHR0cDovL3d3dy53My5vcmcvMjAwMS9YTUxTY2hlbWEiPg0KICA8TGlua0luZm9Db3JlPg0KICAgIDxMaW5rSWQ+NjMyPC9MaW5rSWQ+DQogICAgPEluZmxvd1ZhbD41OS43PC9JbmZsb3dWYWw+DQogICAgPERpc3BWYWw+NTkuNyA8L0Rpc3BWYWw+DQogICAgPExhc3RVcGRUaW1lPjIwMjQvMDQvMzAgMTI6NDI6Mzg8L0xhc3RVcGRUaW1lPg0KICAgIDxXb3Jrc2hlZXROTT5TRUdNRU5U44CQSUZSU+OAkSA8L1dvcmtzaGVldE5NPg0KICAgIDxMaW5rQ2VsbEFkZHJlc3NBMT5QMTA8L0xpbmtDZWxsQWRkcmVzc0ExPg0KICAgIDxMaW5rQ2VsbEFkZHJlc3NSMUMxPlIxMEMxNjwvTGlua0NlbGxBZGRyZXNzUjFDMT4NCiAgICA8Q2VsbEJhY2tncm91bmRDb2xvcj4xNjc3NzIxNTwvQ2VsbEJhY2tncm91bmRDb2xvcj4NCiAgICA8Q2VsbEJhY2tncm91bmRDb2xvckluZGV4Pi00MTQyPC9DZWxsQmFja2dyb3VuZENvbG9ySW5kZXg+DQogIDwvTGlua0luZm9Db3JlPg0KICA8TGlua0luZm9Yc2E+DQogICAgPEF1SWQ+MDU1OTcvMjEvMS8wL0QyMzAyMDAwNTAwNTAwMDAwMDAwLzEvMS8yNDIvSzkwMDAwMDQ1MS9VMzAxMDAxMDA3LzEwMDAwMDwvQXVJZD4NCiAgICA8Q29tcGFueUlkPjA1NTk3PC9Db21wYW55SWQ+DQogICAgPEFjUGVyaW9kPjIxPC9BY1BlcmlvZD4NCiAgICA8UGVyaW9kVHlwPjE8L1BlcmlvZFR5cD4NCiAgICA8UGVyaW9kRHRsVHlwPjA8L1BlcmlvZER0bFR5cD4NCiAgICA8UGVyaW9kU3RhcnREYXRlPjIwMjQ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UxPC9JdGVtSWQ+DQogICAgPERpc3BJdGVtSWQ+SzExMDAwMDAwPC9EaXNwSXRlbUlkPg0KICAgIDxDb2xJZD5VMzAxMDAxMDA3PC9Db2xJZD4NCiAgICA8VGVtQXhpc1R5cD4xMDAwMDA8L1RlbUF4aXNUeXA+DQogICAgPE1lbnVObT7jgrvjgrDjg6Hjg7Pjg4jmg4XloLE8L01lbnVObT4NCiAgICA8SXRlbU5tPuWjsuS4iue3j+WIqeebijwvSXRlbU5tPg0KICAgIDxDb2xObT7lvZPmnJ/ljJblraY8L0NvbE5tPg0KICAgIDxPcmlnaW5hbFZhbD41OSw2ODEsNDg1LDAwMDwvT3JpZ2luYWxWYWw+DQogICAgPExhc3ROdW1WYWw+NTksNjgxPC9MYXN0TnVtVmFsPg0KICAgIDxSYXdMaW5rVmFsPjU5LDY4MTwvUmF3TGlua1ZhbD4NCiAgICA8Vmlld1VuaXRUeXA+NzwvVmlld1VuaXRUeXA+DQogICAgPERlY2ltYWxQb2ludD4wPC9EZWNpbWFsUG9pbnQ+DQogICAgPFJvdW5kVHlwPjI8L1JvdW5kVHlwPg0KICAgIDxOdW1UZXh0VHlwPjE8L051bVRleHRUeXA+DQogICAgPENsYXNzVHlwPjM8L0NsYXNzVHlwPg0KICAgIDxEVG90YWxZTURITVM+MjAyNC8wNC8yNSAxNzoxNzoxN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633" Error="">PD94bWwgdmVyc2lvbj0iMS4wIiBlbmNvZGluZz0idXRmLTgiPz4NCjxMaW5rSW5mb0V4Y2VsIHhtbG5zOnhzaT0iaHR0cDovL3d3dy53My5vcmcvMjAwMS9YTUxTY2hlbWEtaW5zdGFuY2UiIHhtbG5zOnhzZD0iaHR0cDovL3d3dy53My5vcmcvMjAwMS9YTUxTY2hlbWEiPg0KICA8TGlua0luZm9Db3JlPg0KICAgIDxMaW5rSWQ+NjMzPC9MaW5rSWQ+DQogICAgPEluZmxvd1ZhbD4zNC4xPC9JbmZsb3dWYWw+DQogICAgPERpc3BWYWw+MzQuMSA8L0Rpc3BWYWw+DQogICAgPExhc3RVcGRUaW1lPjIwMjQvMDQvMzAgMTI6NDI6Mzg8L0xhc3RVcGRUaW1lPg0KICAgIDxXb3Jrc2hlZXROTT5TRUdNRU5U44CQSUZSU+OAkSA8L1dvcmtzaGVldE5NPg0KICAgIDxMaW5rQ2VsbEFkZHJlc3NBMT5QMTE8L0xpbmtDZWxsQWRkcmVzc0ExPg0KICAgIDxMaW5rQ2VsbEFkZHJlc3NSMUMxPlIxMUMxNjwvTGlua0NlbGxBZGRyZXNzUjFDMT4NCiAgICA8Q2VsbEJhY2tncm91bmRDb2xvcj4xNjc3NzIxNTwvQ2VsbEJhY2tncm91bmRDb2xvcj4NCiAgICA8Q2VsbEJhY2tncm91bmRDb2xvckluZGV4Pi00MTQyPC9DZWxsQmFja2dyb3VuZENvbG9ySW5kZXg+DQogIDwvTGlua0luZm9Db3JlPg0KICA8TGlua0luZm9Yc2E+DQogICAgPEF1SWQ+MDU1OTcvMjEvMS8wL0QyMzAyMDAwNTAwNTAwMDAwMDAwLzEvMS8yNDIvSzkwMDAwMDQ1MS9VMzAxMDAxMDA4LzEwMDAwMDwvQXVJZD4NCiAgICA8Q29tcGFueUlkPjA1NTk3PC9Db21wYW55SWQ+DQogICAgPEFjUGVyaW9kPjIxPC9BY1BlcmlvZD4NCiAgICA8UGVyaW9kVHlwPjE8L1BlcmlvZFR5cD4NCiAgICA8UGVyaW9kRHRsVHlwPjA8L1BlcmlvZER0bFR5cD4NCiAgICA8UGVyaW9kU3RhcnREYXRlPjIwMjQ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UxPC9JdGVtSWQ+DQogICAgPERpc3BJdGVtSWQ+SzExMDAwMDAwPC9EaXNwSXRlbUlkPg0KICAgIDxDb2xJZD5VMzAxMDAxMDA4PC9Db2xJZD4NCiAgICA8VGVtQXhpc1R5cD4xMDAwMDA8L1RlbUF4aXNUeXA+DQogICAgPE1lbnVObT7jgrvjgrDjg6Hjg7Pjg4jmg4XloLE8L01lbnVObT4NCiAgICA8SXRlbU5tPuWjsuS4iue3j+WIqeebijwvSXRlbU5tPg0KICAgIDxDb2xObT7lvZPmnJ/nlJ/mtLvnlKPmpa3jg7vjgqLjgrDjg6rjg5Pjgrjjg43jgrk8L0NvbE5tPg0KICAgIDxPcmlnaW5hbFZhbD4zNCwwNzYsNDE1LDAwMDwvT3JpZ2luYWxWYWw+DQogICAgPExhc3ROdW1WYWw+MzQsMDc2PC9MYXN0TnVtVmFsPg0KICAgIDxSYXdMaW5rVmFsPjM0LDA3NjwvUmF3TGlua1ZhbD4NCiAgICA8Vmlld1VuaXRUeXA+NzwvVmlld1VuaXRUeXA+DQogICAgPERlY2ltYWxQb2ludD4wPC9EZWNpbWFsUG9pbnQ+DQogICAgPFJvdW5kVHlwPjI8L1JvdW5kVHlwPg0KICAgIDxOdW1UZXh0VHlwPjE8L051bVRleHRUeXA+DQogICAgPENsYXNzVHlwPjM8L0NsYXNzVHlwPg0KICAgIDxEVG90YWxZTURITVM+MjAyNC8wNC8yNSAxNzoxNzoxN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634" Error="">PD94bWwgdmVyc2lvbj0iMS4wIiBlbmNvZGluZz0idXRmLTgiPz4NCjxMaW5rSW5mb0V4Y2VsIHhtbG5zOnhzaT0iaHR0cDovL3d3dy53My5vcmcvMjAwMS9YTUxTY2hlbWEtaW5zdGFuY2UiIHhtbG5zOnhzZD0iaHR0cDovL3d3dy53My5vcmcvMjAwMS9YTUxTY2hlbWEiPg0KICA8TGlua0luZm9Db3JlPg0KICAgIDxMaW5rSWQ+NjM0PC9MaW5rSWQ+DQogICAgPEluZmxvd1ZhbD41Ny4zPC9JbmZsb3dWYWw+DQogICAgPERpc3BWYWw+NTcuMyA8L0Rpc3BWYWw+DQogICAgPExhc3RVcGRUaW1lPjIwMjQvMDQvMzAgMTI6NDI6Mzg8L0xhc3RVcGRUaW1lPg0KICAgIDxXb3Jrc2hlZXROTT5TRUdNRU5U44CQSUZSU+OAkSA8L1dvcmtzaGVldE5NPg0KICAgIDxMaW5rQ2VsbEFkZHJlc3NBMT5QMTI8L0xpbmtDZWxsQWRkcmVzc0ExPg0KICAgIDxMaW5rQ2VsbEFkZHJlc3NSMUMxPlIxMkMxNjwvTGlua0NlbGxBZGRyZXNzUjFDMT4NCiAgICA8Q2VsbEJhY2tncm91bmRDb2xvcj4xNjc3NzIxNTwvQ2VsbEJhY2tncm91bmRDb2xvcj4NCiAgICA8Q2VsbEJhY2tncm91bmRDb2xvckluZGV4Pi00MTQyPC9DZWxsQmFja2dyb3VuZENvbG9ySW5kZXg+DQogIDwvTGlua0luZm9Db3JlPg0KICA8TGlua0luZm9Yc2E+DQogICAgPEF1SWQ+MDU1OTcvMjEvMS8wL0QyMzAyMDAwNTAwNTAwMDAwMDAwLzEvMS8yNDIvSzkwMDAwMDQ1MS9VMzAxMDAxMDA5LzEwMDAwMDwvQXVJZD4NCiAgICA8Q29tcGFueUlkPjA1NTk3PC9Db21wYW55SWQ+DQogICAgPEFjUGVyaW9kPjIxPC9BY1BlcmlvZD4NCiAgICA8UGVyaW9kVHlwPjE8L1BlcmlvZFR5cD4NCiAgICA8UGVyaW9kRHRsVHlwPjA8L1BlcmlvZER0bFR5cD4NCiAgICA8UGVyaW9kU3RhcnREYXRlPjIwMjQ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UxPC9JdGVtSWQ+DQogICAgPERpc3BJdGVtSWQ+SzExMDAwMDAwPC9EaXNwSXRlbUlkPg0KICAgIDxDb2xJZD5VMzAxMDAxMDA5PC9Db2xJZD4NCiAgICA8VGVtQXhpc1R5cD4xMDAwMDA8L1RlbUF4aXNUeXA+DQogICAgPE1lbnVObT7jgrvjgrDjg6Hjg7Pjg4jmg4XloLE8L01lbnVObT4NCiAgICA8SXRlbU5tPuWjsuS4iue3j+WIqeebijwvSXRlbU5tPg0KICAgIDxDb2xObT7lvZPmnJ/jg6rjg4bjg7zjg6vjg7vjgrPjg7Pjgrfjg6Xjg7zjg57jg7zjgrXjg7zjg5Pjgrk8L0NvbE5tPg0KICAgIDxPcmlnaW5hbFZhbD41NywzMDYsMDc1LDAwMDwvT3JpZ2luYWxWYWw+DQogICAgPExhc3ROdW1WYWw+NTcsMzA2PC9MYXN0TnVtVmFsPg0KICAgIDxSYXdMaW5rVmFsPjU3LDMwNjwvUmF3TGlua1ZhbD4NCiAgICA8Vmlld1VuaXRUeXA+NzwvVmlld1VuaXRUeXA+DQogICAgPERlY2ltYWxQb2ludD4wPC9EZWNpbWFsUG9pbnQ+DQogICAgPFJvdW5kVHlwPjI8L1JvdW5kVHlwPg0KICAgIDxOdW1UZXh0VHlwPjE8L051bVRleHRUeXA+DQogICAgPENsYXNzVHlwPjM8L0NsYXNzVHlwPg0KICAgIDxEVG90YWxZTURITVM+MjAyNC8wNC8yNSAxNzoxNzoxN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635" Error="">PD94bWwgdmVyc2lvbj0iMS4wIiBlbmNvZGluZz0idXRmLTgiPz4NCjxMaW5rSW5mb0V4Y2VsIHhtbG5zOnhzaT0iaHR0cDovL3d3dy53My5vcmcvMjAwMS9YTUxTY2hlbWEtaW5zdGFuY2UiIHhtbG5zOnhzZD0iaHR0cDovL3d3dy53My5vcmcvMjAwMS9YTUxTY2hlbWEiPg0KICA8TGlua0luZm9Db3JlPg0KICAgIDxMaW5rSWQ+NjM1PC9MaW5rSWQ+DQogICAgPEluZmxvd1ZhbD4xNC4zPC9JbmZsb3dWYWw+DQogICAgPERpc3BWYWw+MTQuMyA8L0Rpc3BWYWw+DQogICAgPExhc3RVcGRUaW1lPjIwMjQvMDQvMzAgMTI6NDI6Mzg8L0xhc3RVcGRUaW1lPg0KICAgIDxXb3Jrc2hlZXROTT5TRUdNRU5U44CQSUZSU+OAkSA8L1dvcmtzaGVldE5NPg0KICAgIDxMaW5rQ2VsbEFkZHJlc3NBMT5QMTM8L0xpbmtDZWxsQWRkcmVzc0ExPg0KICAgIDxMaW5rQ2VsbEFkZHJlc3NSMUMxPlIxM0MxNjwvTGlua0NlbGxBZGRyZXNzUjFDMT4NCiAgICA8Q2VsbEJhY2tncm91bmRDb2xvcj4xNjc3NzIxNTwvQ2VsbEJhY2tncm91bmRDb2xvcj4NCiAgICA8Q2VsbEJhY2tncm91bmRDb2xvckluZGV4Pi00MTQyPC9DZWxsQmFja2dyb3VuZENvbG9ySW5kZXg+DQogIDwvTGlua0luZm9Db3JlPg0KICA8TGlua0luZm9Yc2E+DQogICAgPEF1SWQ+MDU1OTcvMjEvMS8wL0QyMzAyMDAwNTAwNTAwMDAwMDAwLzEvMS8yNDIvSzkwMDAwMDQ1MS9SMzAxMDEwMDAjLzEwMDAwMDwvQXVJZD4NCiAgICA8Q29tcGFueUlkPjA1NTk3PC9Db21wYW55SWQ+DQogICAgPEFjUGVyaW9kPjIxPC9BY1BlcmlvZD4NCiAgICA8UGVyaW9kVHlwPjE8L1BlcmlvZFR5cD4NCiAgICA8UGVyaW9kRHRsVHlwPjA8L1BlcmlvZER0bFR5cD4NCiAgICA8UGVyaW9kU3RhcnREYXRlPjIwMjQ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UxPC9JdGVtSWQ+DQogICAgPERpc3BJdGVtSWQ+SzExMDAwMDAwPC9EaXNwSXRlbUlkPg0KICAgIDxDb2xJZD5SMzAxMDEwMDAjPC9Db2xJZD4NCiAgICA8VGVtQXhpc1R5cD4xMDAwMDA8L1RlbUF4aXNUeXA+DQogICAgPE1lbnVObT7jgrvjgrDjg6Hjg7Pjg4jmg4XloLE8L01lbnVObT4NCiAgICA8SXRlbU5tPuWjsuS4iue3j+WIqeebijwvSXRlbU5tPg0KICAgIDxDb2xObT7lvZPmnJ/jgZ3jga7ku5Y8L0NvbE5tPg0KICAgIDxPcmlnaW5hbFZhbD4xNCwyNzQsOTAwLDAwMDwvT3JpZ2luYWxWYWw+DQogICAgPExhc3ROdW1WYWw+MTQsMjc0PC9MYXN0TnVtVmFsPg0KICAgIDxSYXdMaW5rVmFsPjE0LDI3NDwvUmF3TGlua1ZhbD4NCiAgICA8Vmlld1VuaXRUeXA+NzwvVmlld1VuaXRUeXA+DQogICAgPERlY2ltYWxQb2ludD4wPC9EZWNpbWFsUG9pbnQ+DQogICAgPFJvdW5kVHlwPjI8L1JvdW5kVHlwPg0KICAgIDxOdW1UZXh0VHlwPjE8L051bVRleHRUeXA+DQogICAgPENsYXNzVHlwPjM8L0NsYXNzVHlwPg0KICAgIDxEVG90YWxZTURITVM+MjAyNC8wNC8yNSAxNzoxNzoxN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636" Error="">PD94bWwgdmVyc2lvbj0iMS4wIiBlbmNvZGluZz0idXRmLTgiPz4NCjxMaW5rSW5mb0V4Y2VsIHhtbG5zOnhzaT0iaHR0cDovL3d3dy53My5vcmcvMjAwMS9YTUxTY2hlbWEtaW5zdGFuY2UiIHhtbG5zOnhzZD0iaHR0cDovL3d3dy53My5vcmcvMjAwMS9YTUxTY2hlbWEiPg0KICA8TGlua0luZm9Db3JlPg0KICAgIDxMaW5rSWQ+NjM2PC9MaW5rSWQ+DQogICAgPEluZmxvd1ZhbD4tMC42PC9JbmZsb3dWYWw+DQogICAgPERpc3BWYWw+KDAuNik8L0Rpc3BWYWw+DQogICAgPExhc3RVcGRUaW1lPjIwMjQvMDQvMzAgMTI6NDI6Mzg8L0xhc3RVcGRUaW1lPg0KICAgIDxXb3Jrc2hlZXROTT5TRUdNRU5U44CQSUZSU+OAkSA8L1dvcmtzaGVldE5NPg0KICAgIDxMaW5rQ2VsbEFkZHJlc3NBMT5QMTQ8L0xpbmtDZWxsQWRkcmVzc0ExPg0KICAgIDxMaW5rQ2VsbEFkZHJlc3NSMUMxPlIxNEMxNjwvTGlua0NlbGxBZGRyZXNzUjFDMT4NCiAgICA8Q2VsbEJhY2tncm91bmRDb2xvcj4xNjc3NzIxNTwvQ2VsbEJhY2tncm91bmRDb2xvcj4NCiAgICA8Q2VsbEJhY2tncm91bmRDb2xvckluZGV4Pi00MTQyPC9DZWxsQmFja2dyb3VuZENvbG9ySW5kZXg+DQogIDwvTGlua0luZm9Db3JlPg0KICA8TGlua0luZm9Yc2E+DQogICAgPEF1SWQ+MDU1OTcvMjEvMS8wL0QyMzAyMDAwNTAwNTAwMDAwMDAwLzEvMS8yNDIvSzkwMDAwMDQ1MS9SMzAxMDIwMDAjLzEwMDAwMDwvQXVJZD4NCiAgICA8Q29tcGFueUlkPjA1NTk3PC9Db21wYW55SWQ+DQogICAgPEFjUGVyaW9kPjIxPC9BY1BlcmlvZD4NCiAgICA8UGVyaW9kVHlwPjE8L1BlcmlvZFR5cD4NCiAgICA8UGVyaW9kRHRsVHlwPjA8L1BlcmlvZER0bFR5cD4NCiAgICA8UGVyaW9kU3RhcnREYXRlPjIwMjQ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UxPC9JdGVtSWQ+DQogICAgPERpc3BJdGVtSWQ+SzExMDAwMDAwPC9EaXNwSXRlbUlkPg0KICAgIDxDb2xJZD5SMzAxMDIwMDAjPC9Db2xJZD4NCiAgICA8VGVtQXhpc1R5cD4xMDAwMDA8L1RlbUF4aXNUeXA+DQogICAgPE1lbnVObT7jgrvjgrDjg6Hjg7Pjg4jmg4XloLE8L01lbnVObT4NCiAgICA8SXRlbU5tPuWjsuS4iue3j+WIqeebijwvSXRlbU5tPg0KICAgIDxDb2xObT7lvZPmnJ/oqr/mlbTpoY08L0NvbE5tPg0KICAgIDxPcmlnaW5hbFZhbD4tNTYwLDY1NCwwMDA8L09yaWdpbmFsVmFsPg0KICAgIDxMYXN0TnVtVmFsPi01NjA8L0xhc3ROdW1WYWw+DQogICAgPFJhd0xpbmtWYWw+LTU2MDwvUmF3TGlua1ZhbD4NCiAgICA8Vmlld1VuaXRUeXA+NzwvVmlld1VuaXRUeXA+DQogICAgPERlY2ltYWxQb2ludD4wPC9EZWNpbWFsUG9pbnQ+DQogICAgPFJvdW5kVHlwPjI8L1JvdW5kVHlwPg0KICAgIDxOdW1UZXh0VHlwPjE8L051bVRleHRUeXA+DQogICAgPENsYXNzVHlwPjM8L0NsYXNzVHlwPg0KICAgIDxEVG90YWxZTURITVM+MjAyNC8wNC8yNSAxNzoxNzoxN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637" Error="">PD94bWwgdmVyc2lvbj0iMS4wIiBlbmNvZGluZz0idXRmLTgiPz4NCjxMaW5rSW5mb0V4Y2VsIHhtbG5zOnhzaT0iaHR0cDovL3d3dy53My5vcmcvMjAwMS9YTUxTY2hlbWEtaW5zdGFuY2UiIHhtbG5zOnhzZD0iaHR0cDovL3d3dy53My5vcmcvMjAwMS9YTUxTY2hlbWEiPg0KICA8TGlua0luZm9Db3JlPg0KICAgIDxMaW5rSWQ+NjM3PC9MaW5rSWQ+DQogICAgPEluZmxvd1ZhbD4zMjYuMDwvSW5mbG93VmFsPg0KICAgIDxEaXNwVmFsPjMyNi4wIDwvRGlzcFZhbD4NCiAgICA8TGFzdFVwZFRpbWU+MjAyNC8wNC8zMCAxMjo0MjozODwvTGFzdFVwZFRpbWU+DQogICAgPFdvcmtzaGVldE5NPlNFR01FTlTjgJBJRlJT44CRIDwvV29ya3NoZWV0Tk0+DQogICAgPExpbmtDZWxsQWRkcmVzc0ExPlAxNTwvTGlua0NlbGxBZGRyZXNzQTE+DQogICAgPExpbmtDZWxsQWRkcmVzc1IxQzE+UjE1QzE2PC9MaW5rQ2VsbEFkZHJlc3NSMUMxPg0KICAgIDxDZWxsQmFja2dyb3VuZENvbG9yPjE2Nzc3MjE1PC9DZWxsQmFja2dyb3VuZENvbG9yPg0KICAgIDxDZWxsQmFja2dyb3VuZENvbG9ySW5kZXg+LTQxNDI8L0NlbGxCYWNrZ3JvdW5kQ29sb3JJbmRleD4NCiAgPC9MaW5rSW5mb0NvcmU+DQogIDxMaW5rSW5mb1hzYT4NCiAgICA8QXVJZD4wNTU5Ny8yMS8xLzAvRDIzMDIwMDA1MDA1MDAwMDAwMDAvMS8xLzI0Mi9LOTAwMDAwNDUxL1IzMDEwMlowMCMvMTAwMDAwPC9BdUlkPg0KICAgIDxDb21wYW55SWQ+MDU1OTc8L0NvbXBhbnlJZD4NCiAgICA8QWNQZXJpb2Q+MjE8L0FjUGVyaW9kPg0KICAgIDxQZXJpb2RUeXA+MTwvUGVyaW9kVHlwPg0KICAgIDxQZXJpb2REdGxUeXA+MDwvUGVyaW9kRHRsVHlwPg0KICAgIDxQZXJpb2RTdGFydERhdGU+MjAyNC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5MDAwMDA0NTE8L0l0ZW1JZD4NCiAgICA8RGlzcEl0ZW1JZD5LMTEwMDAwMDA8L0Rpc3BJdGVtSWQ+DQogICAgPENvbElkPlIzMDEwMlowMCM8L0NvbElkPg0KICAgIDxUZW1BeGlzVHlwPjEwMDAwMDwvVGVtQXhpc1R5cD4NCiAgICA8TWVudU5tPuOCu+OCsOODoeODs+ODiOaDheWgsTwvTWVudU5tPg0KICAgIDxJdGVtTm0+5aOy5LiK57eP5Yip55uKPC9JdGVtTm0+DQogICAgPENvbE5tPuW9k+acn+mAo+e1kOWQiOioiDwvQ29sTm0+DQogICAgPE9yaWdpbmFsVmFsPjMyNSw5NTUsMzI4LDAwMDwvT3JpZ2luYWxWYWw+DQogICAgPExhc3ROdW1WYWw+MzI1LDk1NTwvTGFzdE51bVZhbD4NCiAgICA8UmF3TGlua1ZhbD4zMjUsOTU1PC9SYXdMaW5rVmFsPg0KICAgIDxWaWV3VW5pdFR5cD43PC9WaWV3VW5pdFR5cD4NCiAgICA8RGVjaW1hbFBvaW50PjA8L0RlY2ltYWxQb2ludD4NCiAgICA8Um91bmRUeXA+MjwvUm91bmRUeXA+DQogICAgPE51bVRleHRUeXA+MTwvTnVtVGV4dFR5cD4NCiAgICA8Q2xhc3NUeXA+MzwvQ2xhc3NUeXA+DQogICAgPERUb3RhbFlNREhNUz4yMDI0LzA0LzI1IDE3OjE3OjE0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679" Error="">PD94bWwgdmVyc2lvbj0iMS4wIiBlbmNvZGluZz0idXRmLTgiPz4NCjxMaW5rSW5mb0V4Y2VsIHhtbG5zOnhzaT0iaHR0cDovL3d3dy53My5vcmcvMjAwMS9YTUxTY2hlbWEtaW5zdGFuY2UiIHhtbG5zOnhzZD0iaHR0cDovL3d3dy53My5vcmcvMjAwMS9YTUxTY2hlbWEiPg0KICA8TGlua0luZm9Db3JlPg0KICAgIDxMaW5rSWQ+Njc5PC9MaW5rSWQ+DQogICAgPEluZmxvd1ZhbD4yLjM8L0luZmxvd1ZhbD4NCiAgICA8RGlzcFZhbD4yLjMgPC9EaXNwVmFsPg0KICAgIDxMYXN0VXBkVGltZT4yMDI0LzA0LzMwIDEyOjM5OjAxPC9MYXN0VXBkVGltZT4NCiAgICA8V29ya3NoZWV0Tk0+U0VHTUVOVOOAkElGUlPjgJEgPC9Xb3Jrc2hlZXROTT4NCiAgICA8TGlua0NlbGxBZGRyZXNzQTE+UzY8L0xpbmtDZWxsQWRkcmVzc0ExPg0KICAgIDxMaW5rQ2VsbEFkZHJlc3NSMUMxPlI2QzE5PC9MaW5rQ2VsbEFkZHJlc3NSMUMxPg0KICAgIDxDZWxsQmFja2dyb3VuZENvbG9yPjE2Nzc3MjE1PC9DZWxsQmFja2dyb3VuZENvbG9yPg0KICAgIDxDZWxsQmFja2dyb3VuZENvbG9ySW5kZXg+LTQxNDI8L0NlbGxCYWNrZ3JvdW5kQ29sb3JJbmRleD4NCiAgPC9MaW5rSW5mb0NvcmU+DQogIDxMaW5rSW5mb1hzYT4NCiAgICA8QXVJZD4wNTU5Ny8yMS8xLzAvRDIzMDIwMDA1MDA1MDAwMDAwMDAvMS8xLzI0Mi9LMTAyMDAwMDAjL1UzMDEwMDEwMDIvMTAwMDAwPC9BdUlkPg0KICAgIDxDb21wYW55SWQ+MDU1OTc8L0NvbXBhbnlJZD4NCiAgICA8QWNQZXJpb2Q+MjE8L0FjUGVyaW9kPg0KICAgIDxQZXJpb2RUeXA+MTwvUGVyaW9kVHlwPg0KICAgIDxQZXJpb2REdGxUeXA+MDwvUGVyaW9kRHRsVHlwPg0KICAgIDxQZXJpb2RTdGFydERhdGU+MjAyNC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xMDIwMDAwMCM8L0l0ZW1JZD4NCiAgICA8RGlzcEl0ZW1JZD5LMTAyMDAwMDAwPC9EaXNwSXRlbUlkPg0KICAgIDxDb2xJZD5VMzAxMDAxMDAyPC9Db2xJZD4NCiAgICA8VGVtQXhpc1R5cD4xMDAwMDA8L1RlbUF4aXNUeXA+DQogICAgPE1lbnVObT7jgrvjgrDjg6Hjg7Pjg4jmg4XloLE8L01lbnVObT4NCiAgICA8SXRlbU5tPuOCu+OCsOODoeODs+ODiOWIqeebijwvSXRlbU5tPg0KICAgIDxDb2xObT7lvZPmnJ/oh6rli5Xou4o8L0NvbE5tPg0KICAgIDxPcmlnaW5hbFZhbD4yLDI4MSwxODksMDAwPC9PcmlnaW5hbFZhbD4NCiAgICA8TGFzdE51bVZhbD4yLDI4MTwvTGFzdE51bVZhbD4NCiAgICA8UmF3TGlua1ZhbD4yLDI4MTwvUmF3TGlua1ZhbD4NCiAgICA8Vmlld1VuaXRUeXA+NzwvVmlld1VuaXRUeXA+DQogICAgPERlY2ltYWxQb2ludD4wPC9EZWNpbWFsUG9pbnQ+DQogICAgPFJvdW5kVHlwPjI8L1JvdW5kVHlwPg0KICAgIDxOdW1UZXh0VHlwPjE8L051bVRleHRUeXA+DQogICAgPENsYXNzVHlwPjM8L0NsYXNzVHlwPg0KICAgIDxEVG90YWxZTURITVM+MjAyNC8wNC8yNSAxNzoxNzoxN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680" Error="">PD94bWwgdmVyc2lvbj0iMS4wIiBlbmNvZGluZz0idXRmLTgiPz4NCjxMaW5rSW5mb0V4Y2VsIHhtbG5zOnhzaT0iaHR0cDovL3d3dy53My5vcmcvMjAwMS9YTUxTY2hlbWEtaW5zdGFuY2UiIHhtbG5zOnhzZD0iaHR0cDovL3d3dy53My5vcmcvMjAwMS9YTUxTY2hlbWEiPg0KICA8TGlua0luZm9Db3JlPg0KICAgIDxMaW5rSWQ+NjgwPC9MaW5rSWQ+DQogICAgPEluZmxvd1ZhbD40LjM8L0luZmxvd1ZhbD4NCiAgICA8RGlzcFZhbD40LjMgPC9EaXNwVmFsPg0KICAgIDxMYXN0VXBkVGltZT4yMDI0LzA0LzMwIDEyOjM5OjE3PC9MYXN0VXBkVGltZT4NCiAgICA8V29ya3NoZWV0Tk0+U0VHTUVOVOOAkElGUlPjgJEgPC9Xb3Jrc2hlZXROTT4NCiAgICA8TGlua0NlbGxBZGRyZXNzQTE+Uzc8L0xpbmtDZWxsQWRkcmVzc0ExPg0KICAgIDxMaW5rQ2VsbEFkZHJlc3NSMUMxPlI3QzE5PC9MaW5rQ2VsbEFkZHJlc3NSMUMxPg0KICAgIDxDZWxsQmFja2dyb3VuZENvbG9yPjE2Nzc3MjE1PC9DZWxsQmFja2dyb3VuZENvbG9yPg0KICAgIDxDZWxsQmFja2dyb3VuZENvbG9ySW5kZXg+LTQxNDI8L0NlbGxCYWNrZ3JvdW5kQ29sb3JJbmRleD4NCiAgPC9MaW5rSW5mb0NvcmU+DQogIDxMaW5rSW5mb1hzYT4NCiAgICA8QXVJZD4wNTU5Ny8yMS8xLzAvRDIzMDIwMDA1MDA1MDAwMDAwMDAvMS8xLzI0Mi9LMTAyMDAwMDAjL1UzMDEwMDEwMDMvMTAwMDAwPC9BdUlkPg0KICAgIDxDb21wYW55SWQ+MDU1OTc8L0NvbXBhbnlJZD4NCiAgICA8QWNQZXJpb2Q+MjE8L0FjUGVyaW9kPg0KICAgIDxQZXJpb2RUeXA+MTwvUGVyaW9kVHlwPg0KICAgIDxQZXJpb2REdGxUeXA+MDwvUGVyaW9kRHRsVHlwPg0KICAgIDxQZXJpb2RTdGFydERhdGU+MjAyNC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xMDIwMDAwMCM8L0l0ZW1JZD4NCiAgICA8RGlzcEl0ZW1JZD5LMTAyMDAwMDAwPC9EaXNwSXRlbUlkPg0KICAgIDxDb2xJZD5VMzAxMDAxMDAzPC9Db2xJZD4NCiAgICA8VGVtQXhpc1R5cD4xMDAwMDA8L1RlbUF4aXNUeXA+DQogICAgPE1lbnVObT7jgrvjgrDjg6Hjg7Pjg4jmg4XloLE8L01lbnVObT4NCiAgICA8SXRlbU5tPuOCu+OCsOODoeODs+ODiOWIqeebijwvSXRlbU5tPg0KICAgIDxDb2xObT7lvZPmnJ/oiKrnqbrnlKPmpa3jg7vkuqTpgJrjg5fjg63jgrjjgqfjgq/jg4g8L0NvbE5tPg0KICAgIDxPcmlnaW5hbFZhbD40LDMxNiw1MDEsMDAwPC9PcmlnaW5hbFZhbD4NCiAgICA8TGFzdE51bVZhbD40LDMxNjwvTGFzdE51bVZhbD4NCiAgICA8UmF3TGlua1ZhbD40LDMxNjwvUmF3TGlua1ZhbD4NCiAgICA8Vmlld1VuaXRUeXA+NzwvVmlld1VuaXRUeXA+DQogICAgPERlY2ltYWxQb2ludD4wPC9EZWNpbWFsUG9pbnQ+DQogICAgPFJvdW5kVHlwPjI8L1JvdW5kVHlwPg0KICAgIDxOdW1UZXh0VHlwPjE8L051bVRleHRUeXA+DQogICAgPENsYXNzVHlwPjM8L0NsYXNzVHlwPg0KICAgIDxEVG90YWxZTURITVM+MjAyNC8wNC8yNSAxNzoxNzoxN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681" Error="">PD94bWwgdmVyc2lvbj0iMS4wIiBlbmNvZGluZz0idXRmLTgiPz4NCjxMaW5rSW5mb0V4Y2VsIHhtbG5zOnhzaT0iaHR0cDovL3d3dy53My5vcmcvMjAwMS9YTUxTY2hlbWEtaW5zdGFuY2UiIHhtbG5zOnhzZD0iaHR0cDovL3d3dy53My5vcmcvMjAwMS9YTUxTY2hlbWEiPg0KICA8TGlua0luZm9Db3JlPg0KICAgIDxMaW5rSWQ+NjgxPC9MaW5rSWQ+DQogICAgPEluZmxvd1ZhbD4xNS45PC9JbmZsb3dWYWw+DQogICAgPERpc3BWYWw+MTUuOSA8L0Rpc3BWYWw+DQogICAgPExhc3RVcGRUaW1lPjIwMjQvMDQvMzAgMTI6Mzk6MjU8L0xhc3RVcGRUaW1lPg0KICAgIDxXb3Jrc2hlZXROTT5TRUdNRU5U44CQSUZSU+OAkSA8L1dvcmtzaGVldE5NPg0KICAgIDxMaW5rQ2VsbEFkZHJlc3NBMT5TODwvTGlua0NlbGxBZGRyZXNzQTE+DQogICAgPExpbmtDZWxsQWRkcmVzc1IxQzE+UjhDMTk8L0xpbmtDZWxsQWRkcmVzc1IxQzE+DQogICAgPENlbGxCYWNrZ3JvdW5kQ29sb3I+MTY3NzcyMTU8L0NlbGxCYWNrZ3JvdW5kQ29sb3I+DQogICAgPENlbGxCYWNrZ3JvdW5kQ29sb3JJbmRleD4tNDE0MjwvQ2VsbEJhY2tncm91bmRDb2xvckluZGV4Pg0KICA8L0xpbmtJbmZvQ29yZT4NCiAgPExpbmtJbmZvWHNhPg0KICAgIDxBdUlkPjA1NTk3LzIxLzEvMC9EMjMwMjAwMDUwMDUwMDAwMDAwMC8xLzEvMjQyL0sxMDIwMDAwMCMvVTMwMTAwMTAwNS8xMDAwMDA8L0F1SWQ+DQogICAgPENvbXBhbnlJZD4wNTU5NzwvQ29tcGFueUlkPg0KICAgIDxBY1BlcmlvZD4yMTwvQWNQZXJpb2Q+DQogICAgPFBlcmlvZFR5cD4xPC9QZXJpb2RUeXA+DQogICAgPFBlcmlvZER0bFR5cD4wPC9QZXJpb2REdGxUeXA+DQogICAgPFBlcmlvZFN0YXJ0RGF0ZT4yMDI0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EwMjAwMDAwIzwvSXRlbUlkPg0KICAgIDxEaXNwSXRlbUlkPksxMDIwMDAwMDA8L0Rpc3BJdGVtSWQ+DQogICAgPENvbElkPlUzMDEwMDEwMDU8L0NvbElkPg0KICAgIDxUZW1BeGlzVHlwPjEwMDAwMDwvVGVtQXhpc1R5cD4NCiAgICA8TWVudU5tPuOCu+OCsOODoeODs+ODiOaDheWgsTwvTWVudU5tPg0KICAgIDxJdGVtTm0+44K744Kw44Oh44Oz44OI5Yip55uKPC9JdGVtTm0+DQogICAgPENvbE5tPuW9k+acn+OCpOODs+ODleODqeODu+ODmOODq+OCueOCseOCojwvQ29sTm0+DQogICAgPE9yaWdpbmFsVmFsPjE1LDg1MSwwMTIsMDAwPC9PcmlnaW5hbFZhbD4NCiAgICA8TGFzdE51bVZhbD4xNSw4NTE8L0xhc3ROdW1WYWw+DQogICAgPFJhd0xpbmtWYWw+MTUsODUxPC9SYXdMaW5rVmFsPg0KICAgIDxWaWV3VW5pdFR5cD43PC9WaWV3VW5pdFR5cD4NCiAgICA8RGVjaW1hbFBvaW50PjA8L0RlY2ltYWxQb2ludD4NCiAgICA8Um91bmRUeXA+MjwvUm91bmRUeXA+DQogICAgPE51bVRleHRUeXA+MTwvTnVtVGV4dFR5cD4NCiAgICA8Q2xhc3NUeXA+MzwvQ2xhc3NUeXA+DQogICAgPERUb3RhbFlNREhNUz4yMDI0LzA0LzI1IDE3OjE3OjE0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682" Error="">PD94bWwgdmVyc2lvbj0iMS4wIiBlbmNvZGluZz0idXRmLTgiPz4NCjxMaW5rSW5mb0V4Y2VsIHhtbG5zOnhzaT0iaHR0cDovL3d3dy53My5vcmcvMjAwMS9YTUxTY2hlbWEtaW5zdGFuY2UiIHhtbG5zOnhzZD0iaHR0cDovL3d3dy53My5vcmcvMjAwMS9YTUxTY2hlbWEiPg0KICA8TGlua0luZm9Db3JlPg0KICAgIDxMaW5rSWQ+NjgyPC9MaW5rSWQ+DQogICAgPEluZmxvd1ZhbD40My41PC9JbmZsb3dWYWw+DQogICAgPERpc3BWYWw+NDMuNSA8L0Rpc3BWYWw+DQogICAgPExhc3RVcGRUaW1lPjIwMjQvMDQvMzAgMTI6Mzk6MzE8L0xhc3RVcGRUaW1lPg0KICAgIDxXb3Jrc2hlZXROTT5TRUdNRU5U44CQSUZSU+OAkSA8L1dvcmtzaGVldE5NPg0KICAgIDxMaW5rQ2VsbEFkZHJlc3NBMT5TOTwvTGlua0NlbGxBZGRyZXNzQTE+DQogICAgPExpbmtDZWxsQWRkcmVzc1IxQzE+UjlDMTk8L0xpbmtDZWxsQWRkcmVzc1IxQzE+DQogICAgPENlbGxCYWNrZ3JvdW5kQ29sb3I+MTY3NzcyMTU8L0NlbGxCYWNrZ3JvdW5kQ29sb3I+DQogICAgPENlbGxCYWNrZ3JvdW5kQ29sb3JJbmRleD4tNDE0MjwvQ2VsbEJhY2tncm91bmRDb2xvckluZGV4Pg0KICA8L0xpbmtJbmZvQ29yZT4NCiAgPExpbmtJbmZvWHNhPg0KICAgIDxBdUlkPjA1NTk3LzIxLzEvMC9EMjMwMjAwMDUwMDUwMDAwMDAwMC8xLzEvMjQyL0sxMDIwMDAwMCMvVTMwMTAwMTAwNi8xMDAwMDA8L0F1SWQ+DQogICAgPENvbXBhbnlJZD4wNTU5NzwvQ29tcGFueUlkPg0KICAgIDxBY1BlcmlvZD4yMTwvQWNQZXJpb2Q+DQogICAgPFBlcmlvZFR5cD4xPC9QZXJpb2RUeXA+DQogICAgPFBlcmlvZER0bFR5cD4wPC9QZXJpb2REdGxUeXA+DQogICAgPFBlcmlvZFN0YXJ0RGF0ZT4yMDI0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EwMjAwMDAwIzwvSXRlbUlkPg0KICAgIDxEaXNwSXRlbUlkPksxMDIwMDAwMDA8L0Rpc3BJdGVtSWQ+DQogICAgPENvbElkPlUzMDEwMDEwMDY8L0NvbElkPg0KICAgIDxUZW1BeGlzVHlwPjEwMDAwMDwvVGVtQXhpc1R5cD4NCiAgICA8TWVudU5tPuOCu+OCsOODoeODs+ODiOaDheWgsTwvTWVudU5tPg0KICAgIDxJdGVtTm0+44K744Kw44Oh44Oz44OI5Yip55uKPC9JdGVtTm0+DQogICAgPENvbE5tPuW9k+acn+mHkeWxnuODu+izh+a6kOODu+ODquOCteOCpOOCr+ODqzwvQ29sTm0+DQogICAgPE9yaWdpbmFsVmFsPjQzLDQ5MiwwNjksMDAwPC9PcmlnaW5hbFZhbD4NCiAgICA8TGFzdE51bVZhbD40Myw0OTI8L0xhc3ROdW1WYWw+DQogICAgPFJhd0xpbmtWYWw+NDMsNDkyPC9SYXdMaW5rVmFsPg0KICAgIDxWaWV3VW5pdFR5cD43PC9WaWV3VW5pdFR5cD4NCiAgICA8RGVjaW1hbFBvaW50PjA8L0RlY2ltYWxQb2ludD4NCiAgICA8Um91bmRUeXA+MjwvUm91bmRUeXA+DQogICAgPE51bVRleHRUeXA+MTwvTnVtVGV4dFR5cD4NCiAgICA8Q2xhc3NUeXA+MzwvQ2xhc3NUeXA+DQogICAgPERUb3RhbFlNREhNUz4yMDI0LzA0LzI1IDE3OjE3OjE0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656" Error="">PD94bWwgdmVyc2lvbj0iMS4wIiBlbmNvZGluZz0idXRmLTgiPz4NCjxMaW5rSW5mb0V4Y2VsIHhtbG5zOnhzaT0iaHR0cDovL3d3dy53My5vcmcvMjAwMS9YTUxTY2hlbWEtaW5zdGFuY2UiIHhtbG5zOnhzZD0iaHR0cDovL3d3dy53My5vcmcvMjAwMS9YTUxTY2hlbWEiPg0KICA8TGlua0luZm9Db3JlPg0KICAgIDxMaW5rSWQ+NjU2PC9MaW5rSWQ+DQogICAgPEluZmxvd1ZhbD4xNC44PC9JbmZsb3dWYWw+DQogICAgPERpc3BWYWw+MTQuOCA8L0Rpc3BWYWw+DQogICAgPExhc3RVcGRUaW1lPjIwMjQvMDQvMzAgMTI6Mzk6NDk8L0xhc3RVcGRUaW1lPg0KICAgIDxXb3Jrc2hlZXROTT5TRUdNRU5U44CQSUZSU+OAkSA8L1dvcmtzaGVldE5NPg0KICAgIDxMaW5rQ2VsbEFkZHJlc3NBMT5TMTA8L0xpbmtDZWxsQWRkcmVzc0ExPg0KICAgIDxMaW5rQ2VsbEFkZHJlc3NSMUMxPlIxMEMxOTwvTGlua0NlbGxBZGRyZXNzUjFDMT4NCiAgICA8Q2VsbEJhY2tncm91bmRDb2xvcj4xNjc3NzIxNTwvQ2VsbEJhY2tncm91bmRDb2xvcj4NCiAgICA8Q2VsbEJhY2tncm91bmRDb2xvckluZGV4Pi00MTQyPC9DZWxsQmFja2dyb3VuZENvbG9ySW5kZXg+DQogIDwvTGlua0luZm9Db3JlPg0KICA8TGlua0luZm9Yc2E+DQogICAgPEF1SWQ+MDU1OTcvMjEvMS8wL0QyMzAyMDAwNTAwNTAwMDAwMDAwLzEvMS8yNDIvSzEwMjAwMDAwIy9VMzAxMDAxMDA3LzEwMDAwMDwvQXVJZD4NCiAgICA8Q29tcGFueUlkPjA1NTk3PC9Db21wYW55SWQ+DQogICAgPEFjUGVyaW9kPjIxPC9BY1BlcmlvZD4NCiAgICA8UGVyaW9kVHlwPjE8L1BlcmlvZFR5cD4NCiAgICA8UGVyaW9kRHRsVHlwPjA8L1BlcmlvZER0bFR5cD4NCiAgICA8UGVyaW9kU3RhcnREYXRlPjIwMjQ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MTAyMDAwMDAjPC9JdGVtSWQ+DQogICAgPERpc3BJdGVtSWQ+SzEwMjAwMDAwMDwvRGlzcEl0ZW1JZD4NCiAgICA8Q29sSWQ+VTMwMTAwMTAwNzwvQ29sSWQ+DQogICAgPFRlbUF4aXNUeXA+MTAwMDAwPC9UZW1BeGlzVHlwPg0KICAgIDxNZW51Tm0+44K744Kw44Oh44Oz44OI5oOF5aCxPC9NZW51Tm0+DQogICAgPEl0ZW1ObT7jgrvjgrDjg6Hjg7Pjg4jliKnnm4o8L0l0ZW1ObT4NCiAgICA8Q29sTm0+5b2T5pyf5YyW5a2mPC9Db2xObT4NCiAgICA8T3JpZ2luYWxWYWw+MTQsNzczLDAyNywwMDA8L09yaWdpbmFsVmFsPg0KICAgIDxMYXN0TnVtVmFsPjE0LDc3MzwvTGFzdE51bVZhbD4NCiAgICA8UmF3TGlua1ZhbD4xNCw3NzM8L1Jhd0xpbmtWYWw+DQogICAgPFZpZXdVbml0VHlwPjc8L1ZpZXdVbml0VHlwPg0KICAgIDxEZWNpbWFsUG9pbnQ+MDwvRGVjaW1hbFBvaW50Pg0KICAgIDxSb3VuZFR5cD4yPC9Sb3VuZFR5cD4NCiAgICA8TnVtVGV4dFR5cD4xPC9OdW1UZXh0VHlwPg0KICAgIDxDbGFzc1R5cD4zPC9DbGFzc1R5cD4NCiAgICA8RFRvdGFsWU1ESE1TPjIwMjQvMDQvMjUgMTc6MTc6MTQ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655" Error="">PD94bWwgdmVyc2lvbj0iMS4wIiBlbmNvZGluZz0idXRmLTgiPz4NCjxMaW5rSW5mb0V4Y2VsIHhtbG5zOnhzaT0iaHR0cDovL3d3dy53My5vcmcvMjAwMS9YTUxTY2hlbWEtaW5zdGFuY2UiIHhtbG5zOnhzZD0iaHR0cDovL3d3dy53My5vcmcvMjAwMS9YTUxTY2hlbWEiPg0KICA8TGlua0luZm9Db3JlPg0KICAgIDxMaW5rSWQ+NjU1PC9MaW5rSWQ+DQogICAgPEluZmxvd1ZhbD43LjU8L0luZmxvd1ZhbD4NCiAgICA8RGlzcFZhbD43LjUgPC9EaXNwVmFsPg0KICAgIDxMYXN0VXBkVGltZT4yMDI0LzA0LzMwIDEyOjMzOjU5PC9MYXN0VXBkVGltZT4NCiAgICA8V29ya3NoZWV0Tk0+U0VHTUVOVOOAkElGUlPjgJEgPC9Xb3Jrc2hlZXROTT4NCiAgICA8TGlua0NlbGxBZGRyZXNzQTE+UzExPC9MaW5rQ2VsbEFkZHJlc3NBMT4NCiAgICA8TGlua0NlbGxBZGRyZXNzUjFDMT5SMTFDMTk8L0xpbmtDZWxsQWRkcmVzc1IxQzE+DQogICAgPENlbGxCYWNrZ3JvdW5kQ29sb3I+MTY3NzcyMTU8L0NlbGxCYWNrZ3JvdW5kQ29sb3I+DQogICAgPENlbGxCYWNrZ3JvdW5kQ29sb3JJbmRleD4tNDE0MjwvQ2VsbEJhY2tncm91bmRDb2xvckluZGV4Pg0KICA8L0xpbmtJbmZvQ29yZT4NCiAgPExpbmtJbmZvWHNhPg0KICAgIDxBdUlkPjA1NTk3LzIxLzEvMC9EMjMwMjAwMDUwMDUwMDAwMDAwMC8xLzEvMjQyL0sxMDIwMDAwMCMvVTMwMTAwMTAwOC8xMDAwMDA8L0F1SWQ+DQogICAgPENvbXBhbnlJZD4wNTU5NzwvQ29tcGFueUlkPg0KICAgIDxBY1BlcmlvZD4yMTwvQWNQZXJpb2Q+DQogICAgPFBlcmlvZFR5cD4xPC9QZXJpb2RUeXA+DQogICAgPFBlcmlvZER0bFR5cD4wPC9QZXJpb2REdGxUeXA+DQogICAgPFBlcmlvZFN0YXJ0RGF0ZT4yMDI0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EwMjAwMDAwIzwvSXRlbUlkPg0KICAgIDxEaXNwSXRlbUlkPksxMDIwMDAwMDA8L0Rpc3BJdGVtSWQ+DQogICAgPENvbElkPlUzMDEwMDEwMDg8L0NvbElkPg0KICAgIDxUZW1BeGlzVHlwPjEwMDAwMDwvVGVtQXhpc1R5cD4NCiAgICA8TWVudU5tPuOCu+OCsOODoeODs+ODiOaDheWgsTwvTWVudU5tPg0KICAgIDxJdGVtTm0+44K744Kw44Oh44Oz44OI5Yip55uKPC9JdGVtTm0+DQogICAgPENvbE5tPuW9k+acn+eUn+a0u+eUo+alreODu+OCouOCsOODquODk+OCuOODjeOCuTwvQ29sTm0+DQogICAgPE9yaWdpbmFsVmFsPjcsNDY0LDM1NSwwMDA8L09yaWdpbmFsVmFsPg0KICAgIDxMYXN0TnVtVmFsPjcsNDY0PC9MYXN0TnVtVmFsPg0KICAgIDxSYXdMaW5rVmFsPjcsNDY0PC9SYXdMaW5rVmFsPg0KICAgIDxWaWV3VW5pdFR5cD43PC9WaWV3VW5pdFR5cD4NCiAgICA8RGVjaW1hbFBvaW50PjA8L0RlY2ltYWxQb2ludD4NCiAgICA8Um91bmRUeXA+MjwvUm91bmRUeXA+DQogICAgPE51bVRleHRUeXA+MTwvTnVtVGV4dFR5cD4NCiAgICA8Q2xhc3NUeXA+MzwvQ2xhc3NUeXA+DQogICAgPERUb3RhbFlNREhNUz4yMDI0LzA0LzI1IDE3OjE3OjE0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652" Error="">PD94bWwgdmVyc2lvbj0iMS4wIiBlbmNvZGluZz0idXRmLTgiPz4NCjxMaW5rSW5mb0V4Y2VsIHhtbG5zOnhzaT0iaHR0cDovL3d3dy53My5vcmcvMjAwMS9YTUxTY2hlbWEtaW5zdGFuY2UiIHhtbG5zOnhzZD0iaHR0cDovL3d3dy53My5vcmcvMjAwMS9YTUxTY2hlbWEiPg0KICA8TGlua0luZm9Db3JlPg0KICAgIDxMaW5rSWQ+NjUyPC9MaW5rSWQ+DQogICAgPEluZmxvd1ZhbD4xMy4xPC9JbmZsb3dWYWw+DQogICAgPERpc3BWYWw+MTMuMSA8L0Rpc3BWYWw+DQogICAgPExhc3RVcGRUaW1lPjIwMjQvMDQvMzAgMTI6MzM6NTk8L0xhc3RVcGRUaW1lPg0KICAgIDxXb3Jrc2hlZXROTT5TRUdNRU5U44CQSUZSU+OAkSA8L1dvcmtzaGVldE5NPg0KICAgIDxMaW5rQ2VsbEFkZHJlc3NBMT5TMTI8L0xpbmtDZWxsQWRkcmVzc0ExPg0KICAgIDxMaW5rQ2VsbEFkZHJlc3NSMUMxPlIxMkMxOTwvTGlua0NlbGxBZGRyZXNzUjFDMT4NCiAgICA8Q2VsbEJhY2tncm91bmRDb2xvcj4xNjc3NzIxNTwvQ2VsbEJhY2tncm91bmRDb2xvcj4NCiAgICA8Q2VsbEJhY2tncm91bmRDb2xvckluZGV4Pi00MTQyPC9DZWxsQmFja2dyb3VuZENvbG9ySW5kZXg+DQogIDwvTGlua0luZm9Db3JlPg0KICA8TGlua0luZm9Yc2E+DQogICAgPEF1SWQ+MDU1OTcvMjEvMS8wL0QyMzAyMDAwNTAwNTAwMDAwMDAwLzEvMS8yNDIvSzEwMjAwMDAwIy9VMzAxMDAxMDA5LzEwMDAwMDwvQXVJZD4NCiAgICA8Q29tcGFueUlkPjA1NTk3PC9Db21wYW55SWQ+DQogICAgPEFjUGVyaW9kPjIxPC9BY1BlcmlvZD4NCiAgICA8UGVyaW9kVHlwPjE8L1BlcmlvZFR5cD4NCiAgICA8UGVyaW9kRHRsVHlwPjA8L1BlcmlvZER0bFR5cD4NCiAgICA8UGVyaW9kU3RhcnREYXRlPjIwMjQ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MTAyMDAwMDAjPC9JdGVtSWQ+DQogICAgPERpc3BJdGVtSWQ+SzEwMjAwMDAwMDwvRGlzcEl0ZW1JZD4NCiAgICA8Q29sSWQ+VTMwMTAwMTAwOTwvQ29sSWQ+DQogICAgPFRlbUF4aXNUeXA+MTAwMDAwPC9UZW1BeGlzVHlwPg0KICAgIDxNZW51Tm0+44K744Kw44Oh44Oz44OI5oOF5aCxPC9NZW51Tm0+DQogICAgPEl0ZW1ObT7jgrvjgrDjg6Hjg7Pjg4jliKnnm4o8L0l0ZW1ObT4NCiAgICA8Q29sTm0+5b2T5pyf44Oq44OG44O844Or44O744Kz44Oz44K344Ol44O844Oe44O844K144O844OT44K5PC9Db2xObT4NCiAgICA8T3JpZ2luYWxWYWw+MTMsMTA4LDQ3OCwwMDA8L09yaWdpbmFsVmFsPg0KICAgIDxMYXN0TnVtVmFsPjEzLDEwODwvTGFzdE51bVZhbD4NCiAgICA8UmF3TGlua1ZhbD4xMywxMDg8L1Jhd0xpbmtWYWw+DQogICAgPFZpZXdVbml0VHlwPjc8L1ZpZXdVbml0VHlwPg0KICAgIDxEZWNpbWFsUG9pbnQ+MDwvRGVjaW1hbFBvaW50Pg0KICAgIDxSb3VuZFR5cD4yPC9Sb3VuZFR5cD4NCiAgICA8TnVtVGV4dFR5cD4xPC9OdW1UZXh0VHlwPg0KICAgIDxDbGFzc1R5cD4zPC9DbGFzc1R5cD4NCiAgICA8RFRvdGFsWU1ESE1TPjIwMjQvMDQvMjUgMTc6MTc6MTQ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653" Error="">PD94bWwgdmVyc2lvbj0iMS4wIiBlbmNvZGluZz0idXRmLTgiPz4NCjxMaW5rSW5mb0V4Y2VsIHhtbG5zOnhzaT0iaHR0cDovL3d3dy53My5vcmcvMjAwMS9YTUxTY2hlbWEtaW5zdGFuY2UiIHhtbG5zOnhzZD0iaHR0cDovL3d3dy53My5vcmcvMjAwMS9YTUxTY2hlbWEiPg0KICA8TGlua0luZm9Db3JlPg0KICAgIDxMaW5rSWQ+NjUzPC9MaW5rSWQ+DQogICAgPEluZmxvd1ZhbD4tMC42PC9JbmZsb3dWYWw+DQogICAgPERpc3BWYWw+4payIDAuNiA8L0Rpc3BWYWw+DQogICAgPExhc3RVcGRUaW1lPjIwMjQvMDQvMzAgMTI6MzM6NTk8L0xhc3RVcGRUaW1lPg0KICAgIDxXb3Jrc2hlZXROTT5TRUdNRU5U44CQSUZSU+OAkSA8L1dvcmtzaGVldE5NPg0KICAgIDxMaW5rQ2VsbEFkZHJlc3NBMT5TMTM8L0xpbmtDZWxsQWRkcmVzc0ExPg0KICAgIDxMaW5rQ2VsbEFkZHJlc3NSMUMxPlIxM0MxOTwvTGlua0NlbGxBZGRyZXNzUjFDMT4NCiAgICA8Q2VsbEJhY2tncm91bmRDb2xvcj4xNjc3NzIxNTwvQ2VsbEJhY2tncm91bmRDb2xvcj4NCiAgICA8Q2VsbEJhY2tncm91bmRDb2xvckluZGV4Pi00MTQyPC9DZWxsQmFja2dyb3VuZENvbG9ySW5kZXg+DQogIDwvTGlua0luZm9Db3JlPg0KICA8TGlua0luZm9Yc2E+DQogICAgPEF1SWQ+MDU1OTcvMjEvMS8wL0QyMzAyMDAwNTAwNTAwMDAwMDAwLzEvMS8yNDIvSzEwMjAwMDAwIy9SMzAxMDEwMDAjLzEwMDAwMDwvQXVJZD4NCiAgICA8Q29tcGFueUlkPjA1NTk3PC9Db21wYW55SWQ+DQogICAgPEFjUGVyaW9kPjIxPC9BY1BlcmlvZD4NCiAgICA8UGVyaW9kVHlwPjE8L1BlcmlvZFR5cD4NCiAgICA8UGVyaW9kRHRsVHlwPjA8L1BlcmlvZER0bFR5cD4NCiAgICA8UGVyaW9kU3RhcnREYXRlPjIwMjQ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MTAyMDAwMDAjPC9JdGVtSWQ+DQogICAgPERpc3BJdGVtSWQ+SzEwMjAwMDAwMDwvRGlzcEl0ZW1JZD4NCiAgICA8Q29sSWQ+UjMwMTAxMDAwIzwvQ29sSWQ+DQogICAgPFRlbUF4aXNUeXA+MTAwMDAwPC9UZW1BeGlzVHlwPg0KICAgIDxNZW51Tm0+44K744Kw44Oh44Oz44OI5oOF5aCxPC9NZW51Tm0+DQogICAgPEl0ZW1ObT7jgrvjgrDjg6Hjg7Pjg4jliKnnm4o8L0l0ZW1ObT4NCiAgICA8Q29sTm0+5b2T5pyf44Gd44Gu5LuWPC9Db2xObT4NCiAgICA8T3JpZ2luYWxWYWw+LTU1Myw5MzIsMDAwPC9PcmlnaW5hbFZhbD4NCiAgICA8TGFzdE51bVZhbD4tNTUzPC9MYXN0TnVtVmFsPg0KICAgIDxSYXdMaW5rVmFsPi01NTM8L1Jhd0xpbmtWYWw+DQogICAgPFZpZXdVbml0VHlwPjc8L1ZpZXdVbml0VHlwPg0KICAgIDxEZWNpbWFsUG9pbnQ+MDwvRGVjaW1hbFBvaW50Pg0KICAgIDxSb3VuZFR5cD4yPC9Sb3VuZFR5cD4NCiAgICA8TnVtVGV4dFR5cD4xPC9OdW1UZXh0VHlwPg0KICAgIDxDbGFzc1R5cD4zPC9DbGFzc1R5cD4NCiAgICA8RFRvdGFsWU1ESE1TPjIwMjQvMDQvMjUgMTc6MTc6MTQ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654" Error="">PD94bWwgdmVyc2lvbj0iMS4wIiBlbmNvZGluZz0idXRmLTgiPz4NCjxMaW5rSW5mb0V4Y2VsIHhtbG5zOnhzaT0iaHR0cDovL3d3dy53My5vcmcvMjAwMS9YTUxTY2hlbWEtaW5zdGFuY2UiIHhtbG5zOnhzZD0iaHR0cDovL3d3dy53My5vcmcvMjAwMS9YTUxTY2hlbWEiPg0KICA8TGlua0luZm9Db3JlPg0KICAgIDxMaW5rSWQ+NjU0PC9MaW5rSWQ+DQogICAgPEluZmxvd1ZhbD4wLjA8L0luZmxvd1ZhbD4NCiAgICA8RGlzcFZhbD4wLjAgPC9EaXNwVmFsPg0KICAgIDxMYXN0VXBkVGltZT4yMDI0LzA0LzMwIDEyOjMzOjU5PC9MYXN0VXBkVGltZT4NCiAgICA8V29ya3NoZWV0Tk0+U0VHTUVOVOOAkElGUlPjgJEgPC9Xb3Jrc2hlZXROTT4NCiAgICA8TGlua0NlbGxBZGRyZXNzQTE+UzE0PC9MaW5rQ2VsbEFkZHJlc3NBMT4NCiAgICA8TGlua0NlbGxBZGRyZXNzUjFDMT5SMTRDMTk8L0xpbmtDZWxsQWRkcmVzc1IxQzE+DQogICAgPENlbGxCYWNrZ3JvdW5kQ29sb3I+MTY3NzcyMTU8L0NlbGxCYWNrZ3JvdW5kQ29sb3I+DQogICAgPENlbGxCYWNrZ3JvdW5kQ29sb3JJbmRleD4tNDE0MjwvQ2VsbEJhY2tncm91bmRDb2xvckluZGV4Pg0KICA8L0xpbmtJbmZvQ29yZT4NCiAgPExpbmtJbmZvWHNhPg0KICAgIDxBdUlkPjA1NTk3LzIxLzEvMC9EMjMwMjAwMDUwMDUwMDAwMDAwMC8xLzEvMjQyL0sxMDIwMDAwMCMvUjMwMTAyMDAwIy8xMDAwMDA8L0F1SWQ+DQogICAgPENvbXBhbnlJZD4wNTU5NzwvQ29tcGFueUlkPg0KICAgIDxBY1BlcmlvZD4yMTwvQWNQZXJpb2Q+DQogICAgPFBlcmlvZFR5cD4xPC9QZXJpb2RUeXA+DQogICAgPFBlcmlvZER0bFR5cD4wPC9QZXJpb2REdGxUeXA+DQogICAgPFBlcmlvZFN0YXJ0RGF0ZT4yMDI0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EwMjAwMDAwIzwvSXRlbUlkPg0KICAgIDxEaXNwSXRlbUlkPksxMDIwMDAwMDA8L0Rpc3BJdGVtSWQ+DQogICAgPENvbElkPlIzMDEwMjAwMCM8L0NvbElkPg0KICAgIDxUZW1BeGlzVHlwPjEwMDAwMDwvVGVtQXhpc1R5cD4NCiAgICA8TWVudU5tPuOCu+OCsOODoeODs+ODiOaDheWgsTwvTWVudU5tPg0KICAgIDxJdGVtTm0+44K744Kw44Oh44Oz44OI5Yip55uKPC9JdGVtTm0+DQogICAgPENvbE5tPuW9k+acn+iqv+aVtOmhjTwvQ29sTm0+DQogICAgPE9yaWdpbmFsVmFsPjMzLDA2NCwwMDA8L09yaWdpbmFsVmFsPg0KICAgIDxMYXN0TnVtVmFsPjMzPC9MYXN0TnVtVmFsPg0KICAgIDxSYXdMaW5rVmFsPjMzPC9SYXdMaW5rVmFsPg0KICAgIDxWaWV3VW5pdFR5cD43PC9WaWV3VW5pdFR5cD4NCiAgICA8RGVjaW1hbFBvaW50PjA8L0RlY2ltYWxQb2ludD4NCiAgICA8Um91bmRUeXA+MjwvUm91bmRUeXA+DQogICAgPE51bVRleHRUeXA+MTwvTnVtVGV4dFR5cD4NCiAgICA8Q2xhc3NUeXA+MzwvQ2xhc3NUeXA+DQogICAgPERUb3RhbFlNREhNUz4yMDI0LzA0LzI1IDE3OjE3OjE0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650" Error="">PD94bWwgdmVyc2lvbj0iMS4wIiBlbmNvZGluZz0idXRmLTgiPz4NCjxMaW5rSW5mb0V4Y2VsIHhtbG5zOnhzaT0iaHR0cDovL3d3dy53My5vcmcvMjAwMS9YTUxTY2hlbWEtaW5zdGFuY2UiIHhtbG5zOnhzZD0iaHR0cDovL3d3dy53My5vcmcvMjAwMS9YTUxTY2hlbWEiPg0KICA8TGlua0luZm9Db3JlPg0KICAgIDxMaW5rSWQ+NjUwPC9MaW5rSWQ+DQogICAgPEluZmxvd1ZhbD4xMDAuODwvSW5mbG93VmFsPg0KICAgIDxEaXNwVmFsPjEwMC44IDwvRGlzcFZhbD4NCiAgICA8TGFzdFVwZFRpbWU+MjAyNC8wNC8zMCAxMjozMzo1OTwvTGFzdFVwZFRpbWU+DQogICAgPFdvcmtzaGVldE5NPlNFR01FTlTjgJBJRlJT44CRIDwvV29ya3NoZWV0Tk0+DQogICAgPExpbmtDZWxsQWRkcmVzc0ExPlMxNTwvTGlua0NlbGxBZGRyZXNzQTE+DQogICAgPExpbmtDZWxsQWRkcmVzc1IxQzE+UjE1QzE5PC9MaW5rQ2VsbEFkZHJlc3NSMUMxPg0KICAgIDxDZWxsQmFja2dyb3VuZENvbG9yPjE2Nzc3MjE1PC9DZWxsQmFja2dyb3VuZENvbG9yPg0KICAgIDxDZWxsQmFja2dyb3VuZENvbG9ySW5kZXg+LTQxNDI8L0NlbGxCYWNrZ3JvdW5kQ29sb3JJbmRleD4NCiAgPC9MaW5rSW5mb0NvcmU+DQogIDxMaW5rSW5mb1hzYT4NCiAgICA8QXVJZD4wNTU5Ny8yMS8xLzAvRDIzMDIwMDA1MDA1MDAwMDAwMDAvMS8xLzI0Mi9LMTAyMDAwMDAjL1IzMDEwMlowMCMvMTAwMDAwPC9BdUlkPg0KICAgIDxDb21wYW55SWQ+MDU1OTc8L0NvbXBhbnlJZD4NCiAgICA8QWNQZXJpb2Q+MjE8L0FjUGVyaW9kPg0KICAgIDxQZXJpb2RUeXA+MTwvUGVyaW9kVHlwPg0KICAgIDxQZXJpb2REdGxUeXA+MDwvUGVyaW9kRHRsVHlwPg0KICAgIDxQZXJpb2RTdGFydERhdGU+MjAyNC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xMDIwMDAwMCM8L0l0ZW1JZD4NCiAgICA8RGlzcEl0ZW1JZD5LMTAyMDAwMDAwPC9EaXNwSXRlbUlkPg0KICAgIDxDb2xJZD5SMzAxMDJaMDAjPC9Db2xJZD4NCiAgICA8VGVtQXhpc1R5cD4xMDAwMDA8L1RlbUF4aXNUeXA+DQogICAgPE1lbnVObT7jgrvjgrDjg6Hjg7Pjg4jmg4XloLE8L01lbnVObT4NCiAgICA8SXRlbU5tPuOCu+OCsOODoeODs+ODiOWIqeebijwvSXRlbU5tPg0KICAgIDxDb2xObT7lvZPmnJ/pgKPntZDlkIjoqIg8L0NvbE5tPg0KICAgIDxPcmlnaW5hbFZhbD4xMDAsNzY1LDc2MywwMDA8L09yaWdpbmFsVmFsPg0KICAgIDxMYXN0TnVtVmFsPjEwMCw3NjU8L0xhc3ROdW1WYWw+DQogICAgPFJhd0xpbmtWYWw+MTAwLDc2NTwvUmF3TGlua1ZhbD4NCiAgICA8Vmlld1VuaXRUeXA+NzwvVmlld1VuaXRUeXA+DQogICAgPERlY2ltYWxQb2ludD4wPC9EZWNpbWFsUG9pbnQ+DQogICAgPFJvdW5kVHlwPjI8L1JvdW5kVHlwPg0KICAgIDxOdW1UZXh0VHlwPjE8L051bVRleHRUeXA+DQogICAgPENsYXNzVHlwPjM8L0NsYXNzVHlwPg0KICAgIDxEVG90YWxZTURITVM+MjAyNC8wNC8yNSAxNzoxNzoxN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639" Error="">PD94bWwgdmVyc2lvbj0iMS4wIiBlbmNvZGluZz0idXRmLTgiPz4NCjxMaW5rSW5mb0V4Y2VsIHhtbG5zOnhzaT0iaHR0cDovL3d3dy53My5vcmcvMjAwMS9YTUxTY2hlbWEtaW5zdGFuY2UiIHhtbG5zOnhzZD0iaHR0cDovL3d3dy53My5vcmcvMjAwMS9YTUxTY2hlbWEiPg0KICA8TGlua0luZm9Db3JlPg0KICAgIDxMaW5rSWQ+NjM5PC9MaW5rSWQ+DQogICAgPEluZmxvd1ZhbD4yOTAuNzwvSW5mbG93VmFsPg0KICAgIDxEaXNwVmFsPjI5MC43IDwvRGlzcFZhbD4NCiAgICA8TGFzdFVwZFRpbWU+MjAyNC8wNC8zMCAxMjozMzo1OTwvTGFzdFVwZFRpbWU+DQogICAgPFdvcmtzaGVldE5NPlNFR01FTlTjgJBJRlJT44CRIDwvV29ya3NoZWV0Tk0+DQogICAgPExpbmtDZWxsQWRkcmVzc0ExPlY2PC9MaW5rQ2VsbEFkZHJlc3NBMT4NCiAgICA8TGlua0NlbGxBZGRyZXNzUjFDMT5SNkMyMjwvTGlua0NlbGxBZGRyZXNzUjFDMT4NCiAgICA8Q2VsbEJhY2tncm91bmRDb2xvcj4xNjc3NzIxNTwvQ2VsbEJhY2tncm91bmRDb2xvcj4NCiAgICA8Q2VsbEJhY2tncm91bmRDb2xvckluZGV4Pi00MTQyPC9DZWxsQmFja2dyb3VuZENvbG9ySW5kZXg+DQogIDwvTGlua0luZm9Db3JlPg0KICA8TGlua0luZm9Yc2E+DQogICAgPEF1SWQ+MDU1OTcvMjEvMS8wL0QyMzAyMDAwNTAwNTAwMDAwMDAwLzEvMS8yNDIvSzkwMDAwMDQ0NS9VMzAxMDAxMDAyLzEwMDAwMDwvQXVJZD4NCiAgICA8Q29tcGFueUlkPjA1NTk3PC9Db21wYW55SWQ+DQogICAgPEFjUGVyaW9kPjIxPC9BY1BlcmlvZD4NCiAgICA8UGVyaW9kVHlwPjE8L1BlcmlvZFR5cD4NCiAgICA8UGVyaW9kRHRsVHlwPjA8L1BlcmlvZER0bFR5cD4NCiAgICA8UGVyaW9kU3RhcnREYXRlPjIwMjQ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Q1PC9JdGVtSWQ+DQogICAgPERpc3BJdGVtSWQ+SzEwNjAwMDAwPC9EaXNwSXRlbUlkPg0KICAgIDxDb2xJZD5VMzAxMDAxMDAyPC9Db2xJZD4NCiAgICA8VGVtQXhpc1R5cD4xMDAwMDA8L1RlbUF4aXNUeXA+DQogICAgPE1lbnVObT7jgrvjgrDjg6Hjg7Pjg4jmg4XloLE8L01lbnVObT4NCiAgICA8SXRlbU5tPuOCu+OCsOODoeODs+ODiOizh+eUozwvSXRlbU5tPg0KICAgIDxDb2xObT7lvZPmnJ/oh6rli5Xou4o8L0NvbE5tPg0KICAgIDxPcmlnaW5hbFZhbD4yOTAsNjc1LDUwNiwwMDA8L09yaWdpbmFsVmFsPg0KICAgIDxMYXN0TnVtVmFsPjI5MCw2NzU8L0xhc3ROdW1WYWw+DQogICAgPFJhd0xpbmtWYWw+MjkwLDY3NTwvUmF3TGlua1ZhbD4NCiAgICA8Vmlld1VuaXRUeXA+NzwvVmlld1VuaXRUeXA+DQogICAgPERlY2ltYWxQb2ludD4wPC9EZWNpbWFsUG9pbnQ+DQogICAgPFJvdW5kVHlwPjI8L1JvdW5kVHlwPg0KICAgIDxOdW1UZXh0VHlwPjE8L051bVRleHRUeXA+DQogICAgPENsYXNzVHlwPjM8L0NsYXNzVHlwPg0KICAgIDxEVG90YWxZTURITVM+MjAyNC8wNC8yNSAxNzoxNzoxN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638" Error="">PD94bWwgdmVyc2lvbj0iMS4wIiBlbmNvZGluZz0idXRmLTgiPz4NCjxMaW5rSW5mb0V4Y2VsIHhtbG5zOnhzaT0iaHR0cDovL3d3dy53My5vcmcvMjAwMS9YTUxTY2hlbWEtaW5zdGFuY2UiIHhtbG5zOnhzZD0iaHR0cDovL3d3dy53My5vcmcvMjAwMS9YTUxTY2hlbWEiPg0KICA8TGlua0luZm9Db3JlPg0KICAgIDxMaW5rSWQ+NjM4PC9MaW5rSWQ+DQogICAgPEluZmxvd1ZhbD4yMDQuMzwvSW5mbG93VmFsPg0KICAgIDxEaXNwVmFsPjIwNC4zIDwvRGlzcFZhbD4NCiAgICA8TGFzdFVwZFRpbWU+MjAyNC8wNC8zMCAxMjozMzo1OTwvTGFzdFVwZFRpbWU+DQogICAgPFdvcmtzaGVldE5NPlNFR01FTlTjgJBJRlJT44CRIDwvV29ya3NoZWV0Tk0+DQogICAgPExpbmtDZWxsQWRkcmVzc0ExPlY3PC9MaW5rQ2VsbEFkZHJlc3NBMT4NCiAgICA8TGlua0NlbGxBZGRyZXNzUjFDMT5SN0MyMjwvTGlua0NlbGxBZGRyZXNzUjFDMT4NCiAgICA8Q2VsbEJhY2tncm91bmRDb2xvcj4xNjc3NzIxNTwvQ2VsbEJhY2tncm91bmRDb2xvcj4NCiAgICA8Q2VsbEJhY2tncm91bmRDb2xvckluZGV4Pi00MTQyPC9DZWxsQmFja2dyb3VuZENvbG9ySW5kZXg+DQogIDwvTGlua0luZm9Db3JlPg0KICA8TGlua0luZm9Yc2E+DQogICAgPEF1SWQ+MDU1OTcvMjEvMS8wL0QyMzAyMDAwNTAwNTAwMDAwMDAwLzEvMS8yNDIvSzkwMDAwMDQ0NS9VMzAxMDAxMDAzLzEwMDAwMDwvQXVJZD4NCiAgICA8Q29tcGFueUlkPjA1NTk3PC9Db21wYW55SWQ+DQogICAgPEFjUGVyaW9kPjIxPC9BY1BlcmlvZD4NCiAgICA8UGVyaW9kVHlwPjE8L1BlcmlvZFR5cD4NCiAgICA8UGVyaW9kRHRsVHlwPjA8L1BlcmlvZER0bFR5cD4NCiAgICA8UGVyaW9kU3RhcnREYXRlPjIwMjQ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Q1PC9JdGVtSWQ+DQogICAgPERpc3BJdGVtSWQ+SzEwNjAwMDAwPC9EaXNwSXRlbUlkPg0KICAgIDxDb2xJZD5VMzAxMDAxMDAzPC9Db2xJZD4NCiAgICA8VGVtQXhpc1R5cD4xMDAwMDA8L1RlbUF4aXNUeXA+DQogICAgPE1lbnVObT7jgrvjgrDjg6Hjg7Pjg4jmg4XloLE8L01lbnVObT4NCiAgICA8SXRlbU5tPuOCu+OCsOODoeODs+ODiOizh+eUozwvSXRlbU5tPg0KICAgIDxDb2xObT7lvZPmnJ/oiKrnqbrnlKPmpa3jg7vkuqTpgJrjg5fjg63jgrjjgqfjgq/jg4g8L0NvbE5tPg0KICAgIDxPcmlnaW5hbFZhbD4yMDQsMzM0LDU1OSwwMDA8L09yaWdpbmFsVmFsPg0KICAgIDxMYXN0TnVtVmFsPjIwNCwzMzQ8L0xhc3ROdW1WYWw+DQogICAgPFJhd0xpbmtWYWw+MjA0LDMzNDwvUmF3TGlua1ZhbD4NCiAgICA8Vmlld1VuaXRUeXA+NzwvVmlld1VuaXRUeXA+DQogICAgPERlY2ltYWxQb2ludD4wPC9EZWNpbWFsUG9pbnQ+DQogICAgPFJvdW5kVHlwPjI8L1JvdW5kVHlwPg0KICAgIDxOdW1UZXh0VHlwPjE8L051bVRleHRUeXA+DQogICAgPENsYXNzVHlwPjM8L0NsYXNzVHlwPg0KICAgIDxEVG90YWxZTURITVM+MjAyNC8wNC8yNSAxNzoxNzoxN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640" Error="">PD94bWwgdmVyc2lvbj0iMS4wIiBlbmNvZGluZz0idXRmLTgiPz4NCjxMaW5rSW5mb0V4Y2VsIHhtbG5zOnhzaT0iaHR0cDovL3d3dy53My5vcmcvMjAwMS9YTUxTY2hlbWEtaW5zdGFuY2UiIHhtbG5zOnhzZD0iaHR0cDovL3d3dy53My5vcmcvMjAwMS9YTUxTY2hlbWEiPg0KICA8TGlua0luZm9Db3JlPg0KICAgIDxMaW5rSWQ+NjQwPC9MaW5rSWQ+DQogICAgPEluZmxvd1ZhbD41NDcuNjwvSW5mbG93VmFsPg0KICAgIDxEaXNwVmFsPjU0Ny42IDwvRGlzcFZhbD4NCiAgICA8TGFzdFVwZFRpbWU+MjAyNC8wNC8zMCAxMjozMzo1OTwvTGFzdFVwZFRpbWU+DQogICAgPFdvcmtzaGVldE5NPlNFR01FTlTjgJBJRlJT44CRIDwvV29ya3NoZWV0Tk0+DQogICAgPExpbmtDZWxsQWRkcmVzc0ExPlY4PC9MaW5rQ2VsbEFkZHJlc3NBMT4NCiAgICA8TGlua0NlbGxBZGRyZXNzUjFDMT5SOEMyMjwvTGlua0NlbGxBZGRyZXNzUjFDMT4NCiAgICA8Q2VsbEJhY2tncm91bmRDb2xvcj4xNjc3NzIxNTwvQ2VsbEJhY2tncm91bmRDb2xvcj4NCiAgICA8Q2VsbEJhY2tncm91bmRDb2xvckluZGV4Pi00MTQyPC9DZWxsQmFja2dyb3VuZENvbG9ySW5kZXg+DQogIDwvTGlua0luZm9Db3JlPg0KICA8TGlua0luZm9Yc2E+DQogICAgPEF1SWQ+MDU1OTcvMjEvMS8wL0QyMzAyMDAwNTAwNTAwMDAwMDAwLzEvMS8yNDIvSzkwMDAwMDQ0NS9VMzAxMDAxMDA1LzEwMDAwMDwvQXVJZD4NCiAgICA8Q29tcGFueUlkPjA1NTk3PC9Db21wYW55SWQ+DQogICAgPEFjUGVyaW9kPjIxPC9BY1BlcmlvZD4NCiAgICA8UGVyaW9kVHlwPjE8L1BlcmlvZFR5cD4NCiAgICA8UGVyaW9kRHRsVHlwPjA8L1BlcmlvZER0bFR5cD4NCiAgICA8UGVyaW9kU3RhcnREYXRlPjIwMjQ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Q1PC9JdGVtSWQ+DQogICAgPERpc3BJdGVtSWQ+SzEwNjAwMDAwPC9EaXNwSXRlbUlkPg0KICAgIDxDb2xJZD5VMzAxMDAxMDA1PC9Db2xJZD4NCiAgICA8VGVtQXhpc1R5cD4xMDAwMDA8L1RlbUF4aXNUeXA+DQogICAgPE1lbnVObT7jgrvjgrDjg6Hjg7Pjg4jmg4XloLE8L01lbnVObT4NCiAgICA8SXRlbU5tPuOCu+OCsOODoeODs+ODiOizh+eUozwvSXRlbU5tPg0KICAgIDxDb2xObT7lvZPmnJ/jgqTjg7Pjg5Xjg6njg7vjg5jjg6vjgrnjgrHjgqI8L0NvbE5tPg0KICAgIDxPcmlnaW5hbFZhbD41NDcsNjM0LDE1MiwwMDA8L09yaWdpbmFsVmFsPg0KICAgIDxMYXN0TnVtVmFsPjU0Nyw2MzQ8L0xhc3ROdW1WYWw+DQogICAgPFJhd0xpbmtWYWw+NTQ3LDYzNDwvUmF3TGlua1ZhbD4NCiAgICA8Vmlld1VuaXRUeXA+NzwvVmlld1VuaXRUeXA+DQogICAgPERlY2ltYWxQb2ludD4wPC9EZWNpbWFsUG9pbnQ+DQogICAgPFJvdW5kVHlwPjI8L1JvdW5kVHlwPg0KICAgIDxOdW1UZXh0VHlwPjE8L051bVRleHRUeXA+DQogICAgPENsYXNzVHlwPjM8L0NsYXNzVHlwPg0KICAgIDxEVG90YWxZTURITVM+MjAyNC8wNC8yNSAxNzoxNzoxN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645" Error="">PD94bWwgdmVyc2lvbj0iMS4wIiBlbmNvZGluZz0idXRmLTgiPz4NCjxMaW5rSW5mb0V4Y2VsIHhtbG5zOnhzaT0iaHR0cDovL3d3dy53My5vcmcvMjAwMS9YTUxTY2hlbWEtaW5zdGFuY2UiIHhtbG5zOnhzZD0iaHR0cDovL3d3dy53My5vcmcvMjAwMS9YTUxTY2hlbWEiPg0KICA8TGlua0luZm9Db3JlPg0KICAgIDxMaW5rSWQ+NjQ1PC9MaW5rSWQ+DQogICAgPEluZmxvd1ZhbD41MzMuNDwvSW5mbG93VmFsPg0KICAgIDxEaXNwVmFsPjUzMy40IDwvRGlzcFZhbD4NCiAgICA8TGFzdFVwZFRpbWU+MjAyNC8wNC8zMCAxMjozMzo1OTwvTGFzdFVwZFRpbWU+DQogICAgPFdvcmtzaGVldE5NPlNFR01FTlTjgJBJRlJT44CRIDwvV29ya3NoZWV0Tk0+DQogICAgPExpbmtDZWxsQWRkcmVzc0ExPlY5PC9MaW5rQ2VsbEFkZHJlc3NBMT4NCiAgICA8TGlua0NlbGxBZGRyZXNzUjFDMT5SOUMyMjwvTGlua0NlbGxBZGRyZXNzUjFDMT4NCiAgICA8Q2VsbEJhY2tncm91bmRDb2xvcj4xNjc3NzIxNTwvQ2VsbEJhY2tncm91bmRDb2xvcj4NCiAgICA8Q2VsbEJhY2tncm91bmRDb2xvckluZGV4Pi00MTQyPC9DZWxsQmFja2dyb3VuZENvbG9ySW5kZXg+DQogIDwvTGlua0luZm9Db3JlPg0KICA8TGlua0luZm9Yc2E+DQogICAgPEF1SWQ+MDU1OTcvMjEvMS8wL0QyMzAyMDAwNTAwNTAwMDAwMDAwLzEvMS8yNDIvSzkwMDAwMDQ0NS9VMzAxMDAxMDA2LzEwMDAwMDwvQXVJZD4NCiAgICA8Q29tcGFueUlkPjA1NTk3PC9Db21wYW55SWQ+DQogICAgPEFjUGVyaW9kPjIxPC9BY1BlcmlvZD4NCiAgICA8UGVyaW9kVHlwPjE8L1BlcmlvZFR5cD4NCiAgICA8UGVyaW9kRHRsVHlwPjA8L1BlcmlvZER0bFR5cD4NCiAgICA8UGVyaW9kU3RhcnREYXRlPjIwMjQ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Q1PC9JdGVtSWQ+DQogICAgPERpc3BJdGVtSWQ+SzEwNjAwMDAwPC9EaXNwSXRlbUlkPg0KICAgIDxDb2xJZD5VMzAxMDAxMDA2PC9Db2xJZD4NCiAgICA8VGVtQXhpc1R5cD4xMDAwMDA8L1RlbUF4aXNUeXA+DQogICAgPE1lbnVObT7jgrvjgrDjg6Hjg7Pjg4jmg4XloLE8L01lbnVObT4NCiAgICA8SXRlbU5tPuOCu+OCsOODoeODs+ODiOizh+eUozwvSXRlbU5tPg0KICAgIDxDb2xObT7lvZPmnJ/ph5HlsZ7jg7vos4fmupDjg7vjg6rjgrXjgqTjgq/jg6s8L0NvbE5tPg0KICAgIDxPcmlnaW5hbFZhbD41MzMsMzY2LDY4MCwwMDA8L09yaWdpbmFsVmFsPg0KICAgIDxMYXN0TnVtVmFsPjUzMywzNjY8L0xhc3ROdW1WYWw+DQogICAgPFJhd0xpbmtWYWw+NTMzLDM2NjwvUmF3TGlua1ZhbD4NCiAgICA8Vmlld1VuaXRUeXA+NzwvVmlld1VuaXRUeXA+DQogICAgPERlY2ltYWxQb2ludD4wPC9EZWNpbWFsUG9pbnQ+DQogICAgPFJvdW5kVHlwPjI8L1JvdW5kVHlwPg0KICAgIDxOdW1UZXh0VHlwPjE8L051bVRleHRUeXA+DQogICAgPENsYXNzVHlwPjM8L0NsYXNzVHlwPg0KICAgIDxEVG90YWxZTURITVM+MjAyNC8wNC8yNSAxNzoxNzoxN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644" Error="">PD94bWwgdmVyc2lvbj0iMS4wIiBlbmNvZGluZz0idXRmLTgiPz4NCjxMaW5rSW5mb0V4Y2VsIHhtbG5zOnhzaT0iaHR0cDovL3d3dy53My5vcmcvMjAwMS9YTUxTY2hlbWEtaW5zdGFuY2UiIHhtbG5zOnhzZD0iaHR0cDovL3d3dy53My5vcmcvMjAwMS9YTUxTY2hlbWEiPg0KICA8TGlua0luZm9Db3JlPg0KICAgIDxMaW5rSWQ+NjQ0PC9MaW5rSWQ+DQogICAgPEluZmxvd1ZhbD4zMjQuOTwvSW5mbG93VmFsPg0KICAgIDxEaXNwVmFsPjMyNC45IDwvRGlzcFZhbD4NCiAgICA8TGFzdFVwZFRpbWU+MjAyNC8wNC8zMCAxMjozMzo1OTwvTGFzdFVwZFRpbWU+DQogICAgPFdvcmtzaGVldE5NPlNFR01FTlTjgJBJRlJT44CRIDwvV29ya3NoZWV0Tk0+DQogICAgPExpbmtDZWxsQWRkcmVzc0ExPlYxMDwvTGlua0NlbGxBZGRyZXNzQTE+DQogICAgPExpbmtDZWxsQWRkcmVzc1IxQzE+UjEwQzIyPC9MaW5rQ2VsbEFkZHJlc3NSMUMxPg0KICAgIDxDZWxsQmFja2dyb3VuZENvbG9yPjE2Nzc3MjE1PC9DZWxsQmFja2dyb3VuZENvbG9yPg0KICAgIDxDZWxsQmFja2dyb3VuZENvbG9ySW5kZXg+LTQxNDI8L0NlbGxCYWNrZ3JvdW5kQ29sb3JJbmRleD4NCiAgPC9MaW5rSW5mb0NvcmU+DQogIDxMaW5rSW5mb1hzYT4NCiAgICA8QXVJZD4wNTU5Ny8yMS8xLzAvRDIzMDIwMDA1MDA1MDAwMDAwMDAvMS8xLzI0Mi9LOTAwMDAwNDQ1L1UzMDEwMDEwMDcvMTAwMDAwPC9BdUlkPg0KICAgIDxDb21wYW55SWQ+MDU1OTc8L0NvbXBhbnlJZD4NCiAgICA8QWNQZXJpb2Q+MjE8L0FjUGVyaW9kPg0KICAgIDxQZXJpb2RUeXA+MTwvUGVyaW9kVHlwPg0KICAgIDxQZXJpb2REdGxUeXA+MDwvUGVyaW9kRHRsVHlwPg0KICAgIDxQZXJpb2RTdGFydERhdGU+MjAyNC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5MDAwMDA0NDU8L0l0ZW1JZD4NCiAgICA8RGlzcEl0ZW1JZD5LMTA2MDAwMDA8L0Rpc3BJdGVtSWQ+DQogICAgPENvbElkPlUzMDEwMDEwMDc8L0NvbElkPg0KICAgIDxUZW1BeGlzVHlwPjEwMDAwMDwvVGVtQXhpc1R5cD4NCiAgICA8TWVudU5tPuOCu+OCsOODoeODs+ODiOaDheWgsTwvTWVudU5tPg0KICAgIDxJdGVtTm0+44K744Kw44Oh44Oz44OI6LOH55SjPC9JdGVtTm0+DQogICAgPENvbE5tPuW9k+acn+WMluWtpjwvQ29sTm0+DQogICAgPE9yaWdpbmFsVmFsPjMyNCw4NzIsMjA2LDAwMDwvT3JpZ2luYWxWYWw+DQogICAgPExhc3ROdW1WYWw+MzI0LDg3MjwvTGFzdE51bVZhbD4NCiAgICA8UmF3TGlua1ZhbD4zMjQsODcyPC9SYXdMaW5rVmFsPg0KICAgIDxWaWV3VW5pdFR5cD43PC9WaWV3VW5pdFR5cD4NCiAgICA8RGVjaW1hbFBvaW50PjA8L0RlY2ltYWxQb2ludD4NCiAgICA8Um91bmRUeXA+MjwvUm91bmRUeXA+DQogICAgPE51bVRleHRUeXA+MTwvTnVtVGV4dFR5cD4NCiAgICA8Q2xhc3NUeXA+MzwvQ2xhc3NUeXA+DQogICAgPERUb3RhbFlNREhNUz4yMDI0LzA0LzI1IDE3OjE3OjE0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643" Error="">PD94bWwgdmVyc2lvbj0iMS4wIiBlbmNvZGluZz0idXRmLTgiPz4NCjxMaW5rSW5mb0V4Y2VsIHhtbG5zOnhzaT0iaHR0cDovL3d3dy53My5vcmcvMjAwMS9YTUxTY2hlbWEtaW5zdGFuY2UiIHhtbG5zOnhzZD0iaHR0cDovL3d3dy53My5vcmcvMjAwMS9YTUxTY2hlbWEiPg0KICA8TGlua0luZm9Db3JlPg0KICAgIDxMaW5rSWQ+NjQzPC9MaW5rSWQ+DQogICAgPEluZmxvd1ZhbD4yNTguMzwvSW5mbG93VmFsPg0KICAgIDxEaXNwVmFsPjI1OC4zIDwvRGlzcFZhbD4NCiAgICA8TGFzdFVwZFRpbWU+MjAyNC8wNC8zMCAxMjozMzo1OTwvTGFzdFVwZFRpbWU+DQogICAgPFdvcmtzaGVldE5NPlNFR01FTlTjgJBJRlJT44CRIDwvV29ya3NoZWV0Tk0+DQogICAgPExpbmtDZWxsQWRkcmVzc0ExPlYxMTwvTGlua0NlbGxBZGRyZXNzQTE+DQogICAgPExpbmtDZWxsQWRkcmVzc1IxQzE+UjExQzIyPC9MaW5rQ2VsbEFkZHJlc3NSMUMxPg0KICAgIDxDZWxsQmFja2dyb3VuZENvbG9yPjE2Nzc3MjE1PC9DZWxsQmFja2dyb3VuZENvbG9yPg0KICAgIDxDZWxsQmFja2dyb3VuZENvbG9ySW5kZXg+LTQxNDI8L0NlbGxCYWNrZ3JvdW5kQ29sb3JJbmRleD4NCiAgPC9MaW5rSW5mb0NvcmU+DQogIDxMaW5rSW5mb1hzYT4NCiAgICA8QXVJZD4wNTU5Ny8yMS8xLzAvRDIzMDIwMDA1MDA1MDAwMDAwMDAvMS8xLzI0Mi9LOTAwMDAwNDQ1L1UzMDEwMDEwMDgvMTAwMDAwPC9BdUlkPg0KICAgIDxDb21wYW55SWQ+MDU1OTc8L0NvbXBhbnlJZD4NCiAgICA8QWNQZXJpb2Q+MjE8L0FjUGVyaW9kPg0KICAgIDxQZXJpb2RUeXA+MTwvUGVyaW9kVHlwPg0KICAgIDxQZXJpb2REdGxUeXA+MDwvUGVyaW9kRHRsVHlwPg0KICAgIDxQZXJpb2RTdGFydERhdGU+MjAyNC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5MDAwMDA0NDU8L0l0ZW1JZD4NCiAgICA8RGlzcEl0ZW1JZD5LMTA2MDAwMDA8L0Rpc3BJdGVtSWQ+DQogICAgPENvbElkPlUzMDEwMDEwMDg8L0NvbElkPg0KICAgIDxUZW1BeGlzVHlwPjEwMDAwMDwvVGVtQXhpc1R5cD4NCiAgICA8TWVudU5tPuOCu+OCsOODoeODs+ODiOaDheWgsTwvTWVudU5tPg0KICAgIDxJdGVtTm0+44K744Kw44Oh44Oz44OI6LOH55SjPC9JdGVtTm0+DQogICAgPENvbE5tPuW9k+acn+eUn+a0u+eUo+alreODu+OCouOCsOODquODk+OCuOODjeOCuTwvQ29sTm0+DQogICAgPE9yaWdpbmFsVmFsPjI1OCwzMzksMzU3LDAwMDwvT3JpZ2luYWxWYWw+DQogICAgPExhc3ROdW1WYWw+MjU4LDMzOTwvTGFzdE51bVZhbD4NCiAgICA8UmF3TGlua1ZhbD4yNTgsMzM5PC9SYXdMaW5rVmFsPg0KICAgIDxWaWV3VW5pdFR5cD43PC9WaWV3VW5pdFR5cD4NCiAgICA8RGVjaW1hbFBvaW50PjA8L0RlY2ltYWxQb2ludD4NCiAgICA8Um91bmRUeXA+MjwvUm91bmRUeXA+DQogICAgPE51bVRleHRUeXA+MTwvTnVtVGV4dFR5cD4NCiAgICA8Q2xhc3NUeXA+MzwvQ2xhc3NUeXA+DQogICAgPERUb3RhbFlNREhNUz4yMDI0LzA0LzI1IDE3OjE3OjE0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683" Error="">PD94bWwgdmVyc2lvbj0iMS4wIiBlbmNvZGluZz0idXRmLTgiPz4NCjxMaW5rSW5mb0V4Y2VsIHhtbG5zOnhzaT0iaHR0cDovL3d3dy53My5vcmcvMjAwMS9YTUxTY2hlbWEtaW5zdGFuY2UiIHhtbG5zOnhzZD0iaHR0cDovL3d3dy53My5vcmcvMjAwMS9YTUxTY2hlbWEiPg0KICA8TGlua0luZm9Db3JlPg0KICAgIDxMaW5rSWQ+NjgzPC9MaW5rSWQ+DQogICAgPEluZmxvd1ZhbD41MzMuNjwvSW5mbG93VmFsPg0KICAgIDxEaXNwVmFsPjUzMy42IDwvRGlzcFZhbD4NCiAgICA8TGFzdFVwZFRpbWU+MjAyNC8wNC8zMCAxMjozOTo1ODwvTGFzdFVwZFRpbWU+DQogICAgPFdvcmtzaGVldE5NPlNFR01FTlTjgJBJRlJT44CRIDwvV29ya3NoZWV0Tk0+DQogICAgPExpbmtDZWxsQWRkcmVzc0ExPlYxMjwvTGlua0NlbGxBZGRyZXNzQTE+DQogICAgPExpbmtDZWxsQWRkcmVzc1IxQzE+UjEyQzIyPC9MaW5rQ2VsbEFkZHJlc3NSMUMxPg0KICAgIDxDZWxsQmFja2dyb3VuZENvbG9yPjE2Nzc3MjE1PC9DZWxsQmFja2dyb3VuZENvbG9yPg0KICAgIDxDZWxsQmFja2dyb3VuZENvbG9ySW5kZXg+LTQxNDI8L0NlbGxCYWNrZ3JvdW5kQ29sb3JJbmRleD4NCiAgPC9MaW5rSW5mb0NvcmU+DQogIDxMaW5rSW5mb1hzYT4NCiAgICA8QXVJZD4wNTU5Ny8yMS8xLzAvRDIzMDIwMDA1MDA1MDAwMDAwMDAvMS8xLzI0Mi9LOTAwMDAwNDQ1L1UzMDEwMDEwMDkvMTAwMDAwPC9BdUlkPg0KICAgIDxDb21wYW55SWQ+MDU1OTc8L0NvbXBhbnlJZD4NCiAgICA8QWNQZXJpb2Q+MjE8L0FjUGVyaW9kPg0KICAgIDxQZXJpb2RUeXA+MTwvUGVyaW9kVHlwPg0KICAgIDxQZXJpb2REdGxUeXA+MDwvUGVyaW9kRHRsVHlwPg0KICAgIDxQZXJpb2RTdGFydERhdGU+MjAyNC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5MDAwMDA0NDU8L0l0ZW1JZD4NCiAgICA8RGlzcEl0ZW1JZD5LMTA2MDAwMDA8L0Rpc3BJdGVtSWQ+DQogICAgPENvbElkPlUzMDEwMDEwMDk8L0NvbElkPg0KICAgIDxUZW1BeGlzVHlwPjEwMDAwMDwvVGVtQXhpc1R5cD4NCiAgICA8TWVudU5tPuOCu+OCsOODoeODs+ODiOaDheWgsTwvTWVudU5tPg0KICAgIDxJdGVtTm0+44K744Kw44Oh44Oz44OI6LOH55SjPC9JdGVtTm0+DQogICAgPENvbE5tPuW9k+acn+ODquODhuODvOODq+ODu+OCs+ODs+OCt+ODpeODvOODnuODvOOCteODvOODk+OCuTwvQ29sTm0+DQogICAgPE9yaWdpbmFsVmFsPjUzMyw1NjcsODQ1LDAwMDwvT3JpZ2luYWxWYWw+DQogICAgPExhc3ROdW1WYWw+NTMzLDU2NzwvTGFzdE51bVZhbD4NCiAgICA8UmF3TGlua1ZhbD41MzMsNTY3PC9SYXdMaW5rVmFsPg0KICAgIDxWaWV3VW5pdFR5cD43PC9WaWV3VW5pdFR5cD4NCiAgICA8RGVjaW1hbFBvaW50PjA8L0RlY2ltYWxQb2ludD4NCiAgICA8Um91bmRUeXA+MjwvUm91bmRUeXA+DQogICAgPE51bVRleHRUeXA+MTwvTnVtVGV4dFR5cD4NCiAgICA8Q2xhc3NUeXA+MzwvQ2xhc3NUeXA+DQogICAgPERUb3RhbFlNREhNUz4yMDI0LzA0LzI1IDE3OjE3OjE0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684" Error="">PD94bWwgdmVyc2lvbj0iMS4wIiBlbmNvZGluZz0idXRmLTgiPz4NCjxMaW5rSW5mb0V4Y2VsIHhtbG5zOnhzaT0iaHR0cDovL3d3dy53My5vcmcvMjAwMS9YTUxTY2hlbWEtaW5zdGFuY2UiIHhtbG5zOnhzZD0iaHR0cDovL3d3dy53My5vcmcvMjAwMS9YTUxTY2hlbWEiPg0KICA8TGlua0luZm9Db3JlPg0KICAgIDxMaW5rSWQ+Njg0PC9MaW5rSWQ+DQogICAgPEluZmxvd1ZhbD4yOTkuNTwvSW5mbG93VmFsPg0KICAgIDxEaXNwVmFsPjI5OS41IDwvRGlzcFZhbD4NCiAgICA8TGFzdFVwZFRpbWU+MjAyNC8wNC8zMCAxMjo0MDowNTwvTGFzdFVwZFRpbWU+DQogICAgPFdvcmtzaGVldE5NPlNFR01FTlTjgJBJRlJT44CRIDwvV29ya3NoZWV0Tk0+DQogICAgPExpbmtDZWxsQWRkcmVzc0ExPlYxMzwvTGlua0NlbGxBZGRyZXNzQTE+DQogICAgPExpbmtDZWxsQWRkcmVzc1IxQzE+UjEzQzIyPC9MaW5rQ2VsbEFkZHJlc3NSMUMxPg0KICAgIDxDZWxsQmFja2dyb3VuZENvbG9yPjE2Nzc3MjE1PC9DZWxsQmFja2dyb3VuZENvbG9yPg0KICAgIDxDZWxsQmFja2dyb3VuZENvbG9ySW5kZXg+LTQxNDI8L0NlbGxCYWNrZ3JvdW5kQ29sb3JJbmRleD4NCiAgPC9MaW5rSW5mb0NvcmU+DQogIDxMaW5rSW5mb1hzYT4NCiAgICA8QXVJZD4wNTU5Ny8yMS8xLzAvRDIzMDIwMDA1MDA1MDAwMDAwMDAvMS8xLzI0Mi9LOTAwMDAwNDQ1L1IzMDEwMTAwMCMvMTAwMDAwPC9BdUlkPg0KICAgIDxDb21wYW55SWQ+MDU1OTc8L0NvbXBhbnlJZD4NCiAgICA8QWNQZXJpb2Q+MjE8L0FjUGVyaW9kPg0KICAgIDxQZXJpb2RUeXA+MTwvUGVyaW9kVHlwPg0KICAgIDxQZXJpb2REdGxUeXA+MDwvUGVyaW9kRHRsVHlwPg0KICAgIDxQZXJpb2RTdGFydERhdGU+MjAyNC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5MDAwMDA0NDU8L0l0ZW1JZD4NCiAgICA8RGlzcEl0ZW1JZD5LMTA2MDAwMDA8L0Rpc3BJdGVtSWQ+DQogICAgPENvbElkPlIzMDEwMTAwMCM8L0NvbElkPg0KICAgIDxUZW1BeGlzVHlwPjEwMDAwMDwvVGVtQXhpc1R5cD4NCiAgICA8TWVudU5tPuOCu+OCsOODoeODs+ODiOaDheWgsTwvTWVudU5tPg0KICAgIDxJdGVtTm0+44K744Kw44Oh44Oz44OI6LOH55SjPC9JdGVtTm0+DQogICAgPENvbE5tPuW9k+acn+OBneOBruS7ljwvQ29sTm0+DQogICAgPE9yaWdpbmFsVmFsPjI5OSw0ODQsMDA0LDAwMDwvT3JpZ2luYWxWYWw+DQogICAgPExhc3ROdW1WYWw+Mjk5LDQ4NDwvTGFzdE51bVZhbD4NCiAgICA8UmF3TGlua1ZhbD4yOTksNDg0PC9SYXdMaW5rVmFsPg0KICAgIDxWaWV3VW5pdFR5cD43PC9WaWV3VW5pdFR5cD4NCiAgICA8RGVjaW1hbFBvaW50PjA8L0RlY2ltYWxQb2ludD4NCiAgICA8Um91bmRUeXA+MjwvUm91bmRUeXA+DQogICAgPE51bVRleHRUeXA+MTwvTnVtVGV4dFR5cD4NCiAgICA8Q2xhc3NUeXA+MzwvQ2xhc3NUeXA+DQogICAgPERUb3RhbFlNREhNUz4yMDI0LzA0LzI1IDE3OjE3OjE0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685" Error="">PD94bWwgdmVyc2lvbj0iMS4wIiBlbmNvZGluZz0idXRmLTgiPz4NCjxMaW5rSW5mb0V4Y2VsIHhtbG5zOnhzaT0iaHR0cDovL3d3dy53My5vcmcvMjAwMS9YTUxTY2hlbWEtaW5zdGFuY2UiIHhtbG5zOnhzZD0iaHR0cDovL3d3dy53My5vcmcvMjAwMS9YTUxTY2hlbWEiPg0KICA8TGlua0luZm9Db3JlPg0KICAgIDxMaW5rSWQ+Njg1PC9MaW5rSWQ+DQogICAgPEluZmxvd1ZhbD4tMTA1LjQ8L0luZmxvd1ZhbD4NCiAgICA8RGlzcFZhbD4oMTA1LjQpPC9EaXNwVmFsPg0KICAgIDxMYXN0VXBkVGltZT4yMDI0LzA0LzMwIDEyOjQwOjEyPC9MYXN0VXBkVGltZT4NCiAgICA8V29ya3NoZWV0Tk0+U0VHTUVOVOOAkElGUlPjgJEgPC9Xb3Jrc2hlZXROTT4NCiAgICA8TGlua0NlbGxBZGRyZXNzQTE+VjE0PC9MaW5rQ2VsbEFkZHJlc3NBMT4NCiAgICA8TGlua0NlbGxBZGRyZXNzUjFDMT5SMTRDMjI8L0xpbmtDZWxsQWRkcmVzc1IxQzE+DQogICAgPENlbGxCYWNrZ3JvdW5kQ29sb3I+MTY3NzcyMTU8L0NlbGxCYWNrZ3JvdW5kQ29sb3I+DQogICAgPENlbGxCYWNrZ3JvdW5kQ29sb3JJbmRleD4tNDE0MjwvQ2VsbEJhY2tncm91bmRDb2xvckluZGV4Pg0KICA8L0xpbmtJbmZvQ29yZT4NCiAgPExpbmtJbmZvWHNhPg0KICAgIDxBdUlkPjA1NTk3LzIxLzEvMC9EMjMwMjAwMDUwMDUwMDAwMDAwMC8xLzEvMjQyL0s5MDAwMDA0NDUvUjMwMTAyMDAwIy8xMDAwMDA8L0F1SWQ+DQogICAgPENvbXBhbnlJZD4wNTU5NzwvQ29tcGFueUlkPg0KICAgIDxBY1BlcmlvZD4yMTwvQWNQZXJpb2Q+DQogICAgPFBlcmlvZFR5cD4xPC9QZXJpb2RUeXA+DQogICAgPFBlcmlvZER0bFR5cD4wPC9QZXJpb2REdGxUeXA+DQogICAgPFBlcmlvZFN0YXJ0RGF0ZT4yMDI0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kwMDAwMDQ0NTwvSXRlbUlkPg0KICAgIDxEaXNwSXRlbUlkPksxMDYwMDAwMDwvRGlzcEl0ZW1JZD4NCiAgICA8Q29sSWQ+UjMwMTAyMDAwIzwvQ29sSWQ+DQogICAgPFRlbUF4aXNUeXA+MTAwMDAwPC9UZW1BeGlzVHlwPg0KICAgIDxNZW51Tm0+44K744Kw44Oh44Oz44OI5oOF5aCxPC9NZW51Tm0+DQogICAgPEl0ZW1ObT7jgrvjgrDjg6Hjg7Pjg4jos4fnlKM8L0l0ZW1ObT4NCiAgICA8Q29sTm0+5b2T5pyf6Kq/5pW06aGNPC9Db2xObT4NCiAgICA8T3JpZ2luYWxWYWw+LTEwNSw0MDAsODI4LDAwMDwvT3JpZ2luYWxWYWw+DQogICAgPExhc3ROdW1WYWw+LTEwNSw0MDA8L0xhc3ROdW1WYWw+DQogICAgPFJhd0xpbmtWYWw+LTEwNSw0MDA8L1Jhd0xpbmtWYWw+DQogICAgPFZpZXdVbml0VHlwPjc8L1ZpZXdVbml0VHlwPg0KICAgIDxEZWNpbWFsUG9pbnQ+MDwvRGVjaW1hbFBvaW50Pg0KICAgIDxSb3VuZFR5cD4yPC9Sb3VuZFR5cD4NCiAgICA8TnVtVGV4dFR5cD4xPC9OdW1UZXh0VHlwPg0KICAgIDxDbGFzc1R5cD4zPC9DbGFzc1R5cD4NCiAgICA8RFRvdGFsWU1ESE1TPjIwMjQvMDQvMjUgMTc6MTc6MTQ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649" Error="">PD94bWwgdmVyc2lvbj0iMS4wIiBlbmNvZGluZz0idXRmLTgiPz4NCjxMaW5rSW5mb0V4Y2VsIHhtbG5zOnhzaT0iaHR0cDovL3d3dy53My5vcmcvMjAwMS9YTUxTY2hlbWEtaW5zdGFuY2UiIHhtbG5zOnhzZD0iaHR0cDovL3d3dy53My5vcmcvMjAwMS9YTUxTY2hlbWEiPg0KICA8TGlua0luZm9Db3JlPg0KICAgIDxMaW5rSWQ+NjQ5PC9MaW5rSWQ+DQogICAgPEluZmxvd1ZhbD4yLDg4Ni44PC9JbmZsb3dWYWw+DQogICAgPERpc3BWYWw+Miw4ODYuOCA8L0Rpc3BWYWw+DQogICAgPExhc3RVcGRUaW1lPjIwMjQvMDQvMzAgMTQ6MjA6NTE8L0xhc3RVcGRUaW1lPg0KICAgIDxXb3Jrc2hlZXROTT5TRUdNRU5U44CQSUZSU+OAkSA8L1dvcmtzaGVldE5NPg0KICAgIDxMaW5rQ2VsbEFkZHJlc3NBMT5WMTU8L0xpbmtDZWxsQWRkcmVzc0ExPg0KICAgIDxMaW5rQ2VsbEFkZHJlc3NSMUMxPlIxNUMyMjwvTGlua0NlbGxBZGRyZXNzUjFDMT4NCiAgICA8Q2VsbEJhY2tncm91bmRDb2xvcj4xNjc3NzIxNTwvQ2VsbEJhY2tncm91bmRDb2xvcj4NCiAgICA8Q2VsbEJhY2tncm91bmRDb2xvckluZGV4Pi00MTQyPC9DZWxsQmFja2dyb3VuZENvbG9ySW5kZXg+DQogIDwvTGlua0luZm9Db3JlPg0KICA8TGlua0luZm9Yc2E+DQogICAgPEF1SWQ+MDU1OTcvMjEvMS8wL0QyMzAyMDAwNTAwNTAwMDAwMDAwLzEvMS8yNDIvSzkwMDAwMDQ0NS9SMzAxMDJaMDAjLzEwMDAwMDwvQXVJZD4NCiAgICA8Q29tcGFueUlkPjA1NTk3PC9Db21wYW55SWQ+DQogICAgPEFjUGVyaW9kPjIxPC9BY1BlcmlvZD4NCiAgICA8UGVyaW9kVHlwPjE8L1BlcmlvZFR5cD4NCiAgICA8UGVyaW9kRHRsVHlwPjA8L1BlcmlvZER0bFR5cD4NCiAgICA8UGVyaW9kU3RhcnREYXRlPjIwMjQ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Q1PC9JdGVtSWQ+DQogICAgPERpc3BJdGVtSWQ+SzEwNjAwMDAwPC9EaXNwSXRlbUlkPg0KICAgIDxDb2xJZD5SMzAxMDJaMDAjPC9Db2xJZD4NCiAgICA8VGVtQXhpc1R5cD4xMDAwMDA8L1RlbUF4aXNUeXA+DQogICAgPE1lbnVObT7jgrvjgrDjg6Hjg7Pjg4jmg4XloLE8L01lbnVObT4NCiAgICA8SXRlbU5tPuOCu+OCsOODoeODs+ODiOizh+eUozwvSXRlbU5tPg0KICAgIDxDb2xObT7lvZPmnJ/pgKPntZDlkIjoqIg8L0NvbE5tPg0KICAgIDxPcmlnaW5hbFZhbD4yLDg4Niw4NzMsNDgxLDAwMDwvT3JpZ2luYWxWYWw+DQogICAgPExhc3ROdW1WYWw+Miw4ODYsODczPC9MYXN0TnVtVmFsPg0KICAgIDxSYXdMaW5rVmFsPjIsODg2LDg3MzwvUmF3TGlua1ZhbD4NCiAgICA8Vmlld1VuaXRUeXA+NzwvVmlld1VuaXRUeXA+DQogICAgPERlY2ltYWxQb2ludD4wPC9EZWNpbWFsUG9pbnQ+DQogICAgPFJvdW5kVHlwPjI8L1JvdW5kVHlwPg0KICAgIDxOdW1UZXh0VHlwPjE8L051bVRleHRUeXA+DQogICAgPENsYXNzVHlwPjM8L0NsYXNzVHlwPg0KICAgIDxEVG90YWxZTURITVM+MjAyNC8wNC8yNSAxNzoxNzoxN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694" Error="">PD94bWwgdmVyc2lvbj0iMS4wIiBlbmNvZGluZz0idXRmLTgiPz4NCjxMaW5rSW5mb0V4Y2VsIHhtbG5zOnhzaT0iaHR0cDovL3d3dy53My5vcmcvMjAwMS9YTUxTY2hlbWEtaW5zdGFuY2UiIHhtbG5zOnhzZD0iaHR0cDovL3d3dy53My5vcmcvMjAwMS9YTUxTY2hlbWEiPg0KICA8TGlua0luZm9Db3JlPg0KICAgIDxMaW5rSWQ+Njk0PC9MaW5rSWQ+DQogICAgPEluZmxvd1ZhbD4zLDI0MDwvSW5mbG93VmFsPg0KICAgIDxEaXNwVmFsPjMsMjQwIDwvRGlzcFZhbD4NCiAgICA8TGFzdFVwZFRpbWU+MjAyNS8xMC8yOSAxMDozOTowNzwvTGFzdFVwZFRpbWU+DQogICAgPFdvcmtzaGVldE5NPlBM44CQSUZSU+OAkSA8L1dvcmtzaGVldE5NPg0KICAgIDxMaW5rQ2VsbEFkZHJlc3NBMT5PMTM8L0xpbmtDZWxsQWRkcmVzc0ExPg0KICAgIDxMaW5rQ2VsbEFkZHJlc3NSMUMxPlIxM0MxNTwvTGlua0NlbGxBZGRyZXNzUjFDMT4NCiAgICA8Q2VsbEJhY2tncm91bmRDb2xvcj4xNjc3NzIxNTwvQ2VsbEJhY2tncm91bmRDb2xvcj4NCiAgICA8Q2VsbEJhY2tncm91bmRDb2xvckluZGV4Pi00MTQyPC9DZWxsQmFja2dyb3VuZENvbG9ySW5kZXg+DQogIDwvTGlua0luZm9Db3JlPg0KICA8TGlua0luZm9Yc2E+DQogICAgPEF1SWQ+MDU1OTcvMjEvMS8wL0QyMzAwNTAxMDAxMDAwMDAwMDAwLzEvMS8yNDIvSzIxMDQwWjAwIy9SMzAxMDAwMDAjLzEwMDAwMDwvQXVJZD4NCiAgICA8Q29tcGFueUlkPjA1NTk3PC9Db21wYW55SWQ+DQogICAgPEFjUGVyaW9kPjIxPC9BY1BlcmlvZD4NCiAgICA8UGVyaW9kVHlwPjE8L1BlcmlvZFR5cD4NCiAgICA8UGVyaW9kRHRsVHlwPjA8L1BlcmlvZER0bFR5cD4NCiAgICA8UGVyaW9kU3RhcnREYXRlPjIwMjQvMDE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jEwNDBaMDAjPC9JdGVtSWQ+DQogICAgPERpc3BJdGVtSWQ+SzIxMDQwWjAwMDwvRGlzcEl0ZW1JZD4NCiAgICA8Q29sSWQ+UjMwMTAwMDAwIzwvQ29sSWQ+DQogICAgPFRlbUF4aXNUeXA+MTAwMDAwPC9UZW1BeGlzVHlwPg0KICAgIDxNZW51Tm0+6YCj57WQ57SU5pCN55uK6KiI566X5pu4PC9NZW51Tm0+DQogICAgPEl0ZW1ObT7jgZ3jga7ku5bjga7lj47nm4rjg7vosrvnlKjlkIjoqIg8L0l0ZW1ObT4NCiAgICA8Q29sTm0+5b2T5pyf6YeR6aGNPC9Db2xObT4NCiAgICA8T3JpZ2luYWxWYWw+MywyNDAsMjk3LDAwMDwvT3JpZ2luYWxWYWw+DQogICAgPExhc3ROdW1WYWw+MywyNDA8L0xhc3ROdW1WYWw+DQogICAgPFJhd0xpbmtWYWw+MywyNDA8L1Jhd0xpbmtWYWw+DQogICAgPFZpZXdVbml0VHlwPjc8L1ZpZXdVbml0VHlwPg0KICAgIDxEZWNpbWFsUG9pbnQ+MDwvRGVjaW1hbFBvaW50Pg0KICAgIDxSb3VuZFR5cD4yPC9Sb3VuZFR5cD4NCiAgICA8TnVtVGV4dFR5cD4xPC9OdW1UZXh0VHlwPg0KICAgIDxDbGFzc1R5cD4zPC9DbGFzc1R5cD4NCiAgICA8RFRvdGFsWU1ESE1TPjIwMjQvMDQvMjUgMTU6MzI6Mj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842" Error="">PD94bWwgdmVyc2lvbj0iMS4wIiBlbmNvZGluZz0idXRmLTgiPz4NCjxMaW5rSW5mb0V4Y2VsIHhtbG5zOnhzaT0iaHR0cDovL3d3dy53My5vcmcvMjAwMS9YTUxTY2hlbWEtaW5zdGFuY2UiIHhtbG5zOnhzZD0iaHR0cDovL3d3dy53My5vcmcvMjAwMS9YTUxTY2hlbWEiPg0KICA8TGlua0luZm9Db3JlPg0KICAgIDxMaW5rSWQ+ODQyPC9MaW5rSWQ+DQogICAgPEluZmxvd1ZhbD4yLDM4OCw3MzI8L0luZmxvd1ZhbD4NCiAgICA8RGlzcFZhbD4yLDM4OCw3MzIgPC9EaXNwVmFsPg0KICAgIDxMYXN0VXBkVGltZT4yMDI1LzEwLzI5IDEwOjM5OjA3PC9MYXN0VXBkVGltZT4NCiAgICA8V29ya3NoZWV0Tk0+UEzjgJBJRlJT44CRIDwvV29ya3NoZWV0Tk0+DQogICAgPExpbmtDZWxsQWRkcmVzc0ExPlA3PC9MaW5rQ2VsbEFkZHJlc3NBMT4NCiAgICA8TGlua0NlbGxBZGRyZXNzUjFDMT5SN0MxNjwvTGlua0NlbGxBZGRyZXNzUjFDMT4NCiAgICA8Q2VsbEJhY2tncm91bmRDb2xvcj4xNjc3NzIxNTwvQ2VsbEJhY2tncm91bmRDb2xvcj4NCiAgICA8Q2VsbEJhY2tncm91bmRDb2xvckluZGV4Pi00MTQyPC9DZWxsQmFja2dyb3VuZENvbG9ySW5kZXg+DQogIDwvTGlua0luZm9Db3JlPg0KICA8TGlua0luZm9Yc2E+DQogICAgPEF1SWQ+MDU1OTcvMjIvMS8wL0QyMzAwNTAxMDAxMDAwMDAwMDAwLzEvMS8yNDIvSzkwMDAwMDA0MC9SMzAxMDAwMDAjLzEwMDAwMDwvQXVJZD4NCiAgICA8Q29tcGFueUlkPjA1NTk3PC9Db21wYW55SWQ+DQogICAgPEFjUGVyaW9kPjIyPC9BY1BlcmlvZD4NCiAgICA8UGVyaW9kVHlwPjE8L1BlcmlvZFR5cD4NCiAgICA8UGVyaW9kRHRsVHlwPjA8L1BlcmlvZER0bFR5cD4NCiAgICA8UGVyaW9kU3RhcnREYXRlPjIwMjUvMDE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QwPC9JdGVtSWQ+DQogICAgPERpc3BJdGVtSWQ+SzIxMDEwMDEwPC9EaXNwSXRlbUlkPg0KICAgIDxDb2xJZD5SMzAxMDAwMDAjPC9Db2xJZD4NCiAgICA8VGVtQXhpc1R5cD4xMDAwMDA8L1RlbUF4aXNUeXA+DQogICAgPE1lbnVObT7pgKPntZDntJTmkI3nm4roqIjnrpfmm7g8L01lbnVObT4NCiAgICA8SXRlbU5tPuWVhuWTgeOBruiyqeWjsuOBq+S/guOCi+WPjuebijwvSXRlbU5tPg0KICAgIDxDb2xObT7lvZPmnJ/ph5HpoY08L0NvbE5tPg0KICAgIDxPcmlnaW5hbFZhbD4yLDM4OCw3MzIsMTE2LDAwMDwvT3JpZ2luYWxWYWw+DQogICAgPExhc3ROdW1WYWw+MiwzODgsNzMyPC9MYXN0TnVtVmFsPg0KICAgIDxSYXdMaW5rVmFsPjIsMzg4LDczMjwvUmF3TGlua1ZhbD4NCiAgICA8Vmlld1VuaXRUeXA+NzwvVmlld1VuaXRUeXA+DQogICAgPERlY2ltYWxQb2ludD4wPC9EZWNpbWFsUG9pbnQ+DQogICAgPFJvdW5kVHlwPjI8L1JvdW5kVHlwPg0KICAgIDxOdW1UZXh0VHlwPjE8L051bVRleHRUeXA+DQogICAgPENsYXNzVHlwPjM8L0NsYXNzVHlwPg0KICAgIDxEVG90YWxZTURITVM+MjAyNS8wNy8yMiAyMjoxMzow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702" Error="">PD94bWwgdmVyc2lvbj0iMS4wIiBlbmNvZGluZz0idXRmLTgiPz4NCjxMaW5rSW5mb0V4Y2VsIHhtbG5zOnhzaT0iaHR0cDovL3d3dy53My5vcmcvMjAwMS9YTUxTY2hlbWEtaW5zdGFuY2UiIHhtbG5zOnhzZD0iaHR0cDovL3d3dy53My5vcmcvMjAwMS9YTUxTY2hlbWEiPg0KICA8TGlua0luZm9Db3JlPg0KICAgIDxMaW5rSWQ+NzAyPC9MaW5rSWQ+DQogICAgPEluZmxvd1ZhbD4xMjAsOTgyPC9JbmZsb3dWYWw+DQogICAgPERpc3BWYWw+MTIwLDk4MiA8L0Rpc3BWYWw+DQogICAgPExhc3RVcGRUaW1lPjIwMjUvMTAvMjkgMTA6Mzk6MDc8L0xhc3RVcGRUaW1lPg0KICAgIDxXb3Jrc2hlZXROTT5QTOOAkElGUlPjgJEgPC9Xb3Jrc2hlZXROTT4NCiAgICA8TGlua0NlbGxBZGRyZXNzQTE+UDg8L0xpbmtDZWxsQWRkcmVzc0ExPg0KICAgIDxMaW5rQ2VsbEFkZHJlc3NSMUMxPlI4QzE2PC9MaW5rQ2VsbEFkZHJlc3NSMUMxPg0KICAgIDxDZWxsQmFja2dyb3VuZENvbG9yPjE2Nzc3MjE1PC9DZWxsQmFja2dyb3VuZENvbG9yPg0KICAgIDxDZWxsQmFja2dyb3VuZENvbG9ySW5kZXg+LTQxNDI8L0NlbGxCYWNrZ3JvdW5kQ29sb3JJbmRleD4NCiAgPC9MaW5rSW5mb0NvcmU+DQogIDxMaW5rSW5mb1hzYT4NCiAgICA8QXVJZD4wNTU5Ny8yMi8xLzAvRDIzMDA1MDEwMDEwMDAwMDAwMDAvMS8xLzI0Mi9LOTAwMDAwMDQxL1IzMDEwMDAwMCMvMTAwMDAwPC9BdUlkPg0KICAgIDxDb21wYW55SWQ+MDU1OTc8L0NvbXBhbnlJZD4NCiAgICA8QWNQZXJpb2Q+MjI8L0FjUGVyaW9kPg0KICAgIDxQZXJpb2RUeXA+MTwvUGVyaW9kVHlwPg0KICAgIDxQZXJpb2REdGxUeXA+MDwvUGVyaW9kRHRsVHlwPg0KICAgIDxQZXJpb2RTdGFydERhdGU+MjAyNS8wMS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DE8L0l0ZW1JZD4NCiAgICA8RGlzcEl0ZW1JZD5LMjEwMTAwMjA8L0Rpc3BJdGVtSWQ+DQogICAgPENvbElkPlIzMDEwMDAwMCM8L0NvbElkPg0KICAgIDxUZW1BeGlzVHlwPjEwMDAwMDwvVGVtQXhpc1R5cD4NCiAgICA8TWVudU5tPumAo+e1kOe0lOaQjeebiuioiOeul+abuDwvTWVudU5tPg0KICAgIDxJdGVtTm0+44K144O844OT44K55Y+K44Gz44Gd44Gu5LuW44Gu6LKp5aOy44Gr5L+C44KL5Y+O55uKPC9JdGVtTm0+DQogICAgPENvbE5tPuW9k+acn+mHkemhjTwvQ29sTm0+DQogICAgPE9yaWdpbmFsVmFsPjEyMCw5ODIsNzcwLDAwMDwvT3JpZ2luYWxWYWw+DQogICAgPExhc3ROdW1WYWw+MTIwLDk4MjwvTGFzdE51bVZhbD4NCiAgICA8UmF3TGlua1ZhbD4xMjAsOTgyPC9SYXdMaW5rVmFsPg0KICAgIDxWaWV3VW5pdFR5cD43PC9WaWV3VW5pdFR5cD4NCiAgICA8RGVjaW1hbFBvaW50PjA8L0RlY2ltYWxQb2ludD4NCiAgICA8Um91bmRUeXA+MjwvUm91bmRUeXA+DQogICAgPE51bVRleHRUeXA+MTwvTnVtVGV4dFR5cD4NCiAgICA8Q2xhc3NUeXA+MzwvQ2xhc3NUeXA+DQogICAgPERUb3RhbFlNREhNUz4yMDI1LzA3LzIyIDIyOjEzOjA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703" Error="">PD94bWwgdmVyc2lvbj0iMS4wIiBlbmNvZGluZz0idXRmLTgiPz4NCjxMaW5rSW5mb0V4Y2VsIHhtbG5zOnhzaT0iaHR0cDovL3d3dy53My5vcmcvMjAwMS9YTUxTY2hlbWEtaW5zdGFuY2UiIHhtbG5zOnhzZD0iaHR0cDovL3d3dy53My5vcmcvMjAwMS9YTUxTY2hlbWEiPg0KICA8TGlua0luZm9Db3JlPg0KICAgIDxMaW5rSWQ+NzAzPC9MaW5rSWQ+DQogICAgPEluZmxvd1ZhbD4yLDUwOSw3MTQ8L0luZmxvd1ZhbD4NCiAgICA8RGlzcFZhbD4yLDUwOSw3MTQgPC9EaXNwVmFsPg0KICAgIDxMYXN0VXBkVGltZT4yMDI1LzEwLzI5IDEwOjM5OjA3PC9MYXN0VXBkVGltZT4NCiAgICA8V29ya3NoZWV0Tk0+UEzjgJBJRlJT44CRIDwvV29ya3NoZWV0Tk0+DQogICAgPExpbmtDZWxsQWRkcmVzc0ExPlA5PC9MaW5rQ2VsbEFkZHJlc3NBMT4NCiAgICA8TGlua0NlbGxBZGRyZXNzUjFDMT5SOUMxNjwvTGlua0NlbGxBZGRyZXNzUjFDMT4NCiAgICA8Q2VsbEJhY2tncm91bmRDb2xvcj4xNjc3NzIxNTwvQ2VsbEJhY2tncm91bmRDb2xvcj4NCiAgICA8Q2VsbEJhY2tncm91bmRDb2xvckluZGV4Pi00MTQyPC9DZWxsQmFja2dyb3VuZENvbG9ySW5kZXg+DQogIDwvTGlua0luZm9Db3JlPg0KICA8TGlua0luZm9Yc2E+DQogICAgPEF1SWQ+MDU1OTcvMjIvMS8wL0QyMzAwNTAxMDAxMDAwMDAwMDAwLzEvMS8yNDIvSzIxMDEwWjAwIy9SMzAxMDAwMDAjLzEwMDAwMDwvQXVJZD4NCiAgICA8Q29tcGFueUlkPjA1NTk3PC9Db21wYW55SWQ+DQogICAgPEFjUGVyaW9kPjIyPC9BY1BlcmlvZD4NCiAgICA8UGVyaW9kVHlwPjE8L1BlcmlvZFR5cD4NCiAgICA8UGVyaW9kRHRsVHlwPjA8L1BlcmlvZER0bFR5cD4NCiAgICA8UGVyaW9kU3RhcnREYXRlPjIwMjUvMDE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jEwMTBaMDAjPC9JdGVtSWQ+DQogICAgPERpc3BJdGVtSWQ+SzIxMDEwWjAwMDwvRGlzcEl0ZW1JZD4NCiAgICA8Q29sSWQ+UjMwMTAwMDAwIzwvQ29sSWQ+DQogICAgPFRlbUF4aXNUeXA+MTAwMDAwPC9UZW1BeGlzVHlwPg0KICAgIDxNZW51Tm0+6YCj57WQ57SU5pCN55uK6KiI566X5pu4PC9NZW51Tm0+DQogICAgPEl0ZW1ObT7lj47nm4rlkIjoqIg8L0l0ZW1ObT4NCiAgICA8Q29sTm0+5b2T5pyf6YeR6aGNPC9Db2xObT4NCiAgICA8T3JpZ2luYWxWYWw+Miw1MDksNzE0LDg4NiwwMDA8L09yaWdpbmFsVmFsPg0KICAgIDxMYXN0TnVtVmFsPjIsNTA5LDcxNDwvTGFzdE51bVZhbD4NCiAgICA8UmF3TGlua1ZhbD4yLDUwOSw3MTQ8L1Jhd0xpbmtWYWw+DQogICAgPFZpZXdVbml0VHlwPjc8L1ZpZXdVbml0VHlwPg0KICAgIDxEZWNpbWFsUG9pbnQ+MDwvRGVjaW1hbFBvaW50Pg0KICAgIDxSb3VuZFR5cD4yPC9Sb3VuZFR5cD4NCiAgICA8TnVtVGV4dFR5cD4xPC9OdW1UZXh0VHlwPg0KICAgIDxDbGFzc1R5cD4zPC9DbGFzc1R5cD4NCiAgICA8RFRvdGFsWU1ESE1TPjIwMjUvMDcvMjIgMjI6MTM6MD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704" Error="">PD94bWwgdmVyc2lvbj0iMS4wIiBlbmNvZGluZz0idXRmLTgiPz4NCjxMaW5rSW5mb0V4Y2VsIHhtbG5zOnhzaT0iaHR0cDovL3d3dy53My5vcmcvMjAwMS9YTUxTY2hlbWEtaW5zdGFuY2UiIHhtbG5zOnhzZD0iaHR0cDovL3d3dy53My5vcmcvMjAwMS9YTUxTY2hlbWEiPg0KICA8TGlua0luZm9Db3JlPg0KICAgIDxMaW5rSWQ+NzA0PC9MaW5rSWQ+DQogICAgPEluZmxvd1ZhbD4tMiwxNjIsOTIxPC9JbmZsb3dWYWw+DQogICAgPERpc3BWYWw+KDIsMTYyLDkyMSk8L0Rpc3BWYWw+DQogICAgPExhc3RVcGRUaW1lPjIwMjUvMTAvMjkgMTA6Mzk6MDc8L0xhc3RVcGRUaW1lPg0KICAgIDxXb3Jrc2hlZXROTT5QTOOAkElGUlPjgJEgPC9Xb3Jrc2hlZXROTT4NCiAgICA8TGlua0NlbGxBZGRyZXNzQTE+UDEwPC9MaW5rQ2VsbEFkZHJlc3NBMT4NCiAgICA8TGlua0NlbGxBZGRyZXNzUjFDMT5SMTBDMTY8L0xpbmtDZWxsQWRkcmVzc1IxQzE+DQogICAgPENlbGxCYWNrZ3JvdW5kQ29sb3I+MTY3NzcyMTU8L0NlbGxCYWNrZ3JvdW5kQ29sb3I+DQogICAgPENlbGxCYWNrZ3JvdW5kQ29sb3JJbmRleD4tNDE0MjwvQ2VsbEJhY2tncm91bmRDb2xvckluZGV4Pg0KICA8L0xpbmtJbmZvQ29yZT4NCiAgPExpbmtJbmZvWHNhPg0KICAgIDxBdUlkPjA1NTk3LzIyLzEvMC9EMjMwMDUwMTAwMTAwMDAwMDAwMC8xLzEvMjQyL0syMTAyMFowMCMvUjMwMTAwMDAwIy8xMDAwMDA8L0F1SWQ+DQogICAgPENvbXBhbnlJZD4wNTU5NzwvQ29tcGFueUlkPg0KICAgIDxBY1BlcmlvZD4yMjwvQWNQZXJpb2Q+DQogICAgPFBlcmlvZFR5cD4xPC9QZXJpb2RUeXA+DQogICAgPFBlcmlvZER0bFR5cD4wPC9QZXJpb2REdGxUeXA+DQogICAgPFBlcmlvZFN0YXJ0RGF0ZT4yMDI1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xMDIwWjAwIzwvSXRlbUlkPg0KICAgIDxEaXNwSXRlbUlkPksyMTAyMFowMDA8L0Rpc3BJdGVtSWQ+DQogICAgPENvbElkPlIzMDEwMDAwMCM8L0NvbElkPg0KICAgIDxUZW1BeGlzVHlwPjEwMDAwMDwvVGVtQXhpc1R5cD4NCiAgICA8TWVudU5tPumAo+e1kOe0lOaQjeebiuioiOeul+abuDwvTWVudU5tPg0KICAgIDxJdGVtTm0+5Y6f5L6hPC9JdGVtTm0+DQogICAgPENvbE5tPuW9k+acn+mHkemhjTwvQ29sTm0+DQogICAgPE9yaWdpbmFsVmFsPi0yLDE2Miw5MjEsNjg5LDAwMDwvT3JpZ2luYWxWYWw+DQogICAgPExhc3ROdW1WYWw+LTIsMTYyLDkyMTwvTGFzdE51bVZhbD4NCiAgICA8UmF3TGlua1ZhbD4tMiwxNjIsOTIxPC9SYXdMaW5rVmFsPg0KICAgIDxWaWV3VW5pdFR5cD43PC9WaWV3VW5pdFR5cD4NCiAgICA8RGVjaW1hbFBvaW50PjA8L0RlY2ltYWxQb2ludD4NCiAgICA8Um91bmRUeXA+MjwvUm91bmRUeXA+DQogICAgPE51bVRleHRUeXA+MTwvTnVtVGV4dFR5cD4NCiAgICA8Q2xhc3NUeXA+MzwvQ2xhc3NUeXA+DQogICAgPERUb3RhbFlNREhNUz4yMDI1LzA3LzIyIDIyOjEzOjA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705" Error="">PD94bWwgdmVyc2lvbj0iMS4wIiBlbmNvZGluZz0idXRmLTgiPz4NCjxMaW5rSW5mb0V4Y2VsIHhtbG5zOnhzaT0iaHR0cDovL3d3dy53My5vcmcvMjAwMS9YTUxTY2hlbWEtaW5zdGFuY2UiIHhtbG5zOnhzZD0iaHR0cDovL3d3dy53My5vcmcvMjAwMS9YTUxTY2hlbWEiPg0KICA8TGlua0luZm9Db3JlPg0KICAgIDxMaW5rSWQ+NzA1PC9MaW5rSWQ+DQogICAgPEluZmxvd1ZhbD4zNDYsNzkzPC9JbmZsb3dWYWw+DQogICAgPERpc3BWYWw+MzQ2LDc5MyA8L0Rpc3BWYWw+DQogICAgPExhc3RVcGRUaW1lPjIwMjUvMTAvMjkgMTA6Mzk6MDc8L0xhc3RVcGRUaW1lPg0KICAgIDxXb3Jrc2hlZXROTT5QTOOAkElGUlPjgJEgPC9Xb3Jrc2hlZXROTT4NCiAgICA8TGlua0NlbGxBZGRyZXNzQTE+UDExPC9MaW5rQ2VsbEFkZHJlc3NBMT4NCiAgICA8TGlua0NlbGxBZGRyZXNzUjFDMT5SMTFDMTY8L0xpbmtDZWxsQWRkcmVzc1IxQzE+DQogICAgPENlbGxCYWNrZ3JvdW5kQ29sb3I+MTY3NzcyMTU8L0NlbGxCYWNrZ3JvdW5kQ29sb3I+DQogICAgPENlbGxCYWNrZ3JvdW5kQ29sb3JJbmRleD4tNDE0MjwvQ2VsbEJhY2tncm91bmRDb2xvckluZGV4Pg0KICA8L0xpbmtJbmZvQ29yZT4NCiAgPExpbmtJbmZvWHNhPg0KICAgIDxBdUlkPjA1NTk3LzIyLzEvMC9EMjMwMDUwMTAwMTAwMDAwMDAwMC8xLzEvMjQyL0syMTAzMDAwMCMvUjMwMTAwMDAwIy8xMDAwMDA8L0F1SWQ+DQogICAgPENvbXBhbnlJZD4wNTU5NzwvQ29tcGFueUlkPg0KICAgIDxBY1BlcmlvZD4yMjwvQWNQZXJpb2Q+DQogICAgPFBlcmlvZFR5cD4xPC9QZXJpb2RUeXA+DQogICAgPFBlcmlvZER0bFR5cD4wPC9QZXJpb2REdGxUeXA+DQogICAgPFBlcmlvZFN0YXJ0RGF0ZT4yMDI1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xMDMwMDAwIzwvSXRlbUlkPg0KICAgIDxEaXNwSXRlbUlkPksyMTAzMDAwMDA8L0Rpc3BJdGVtSWQ+DQogICAgPENvbElkPlIzMDEwMDAwMCM8L0NvbElkPg0KICAgIDxUZW1BeGlzVHlwPjEwMDAwMDwvVGVtQXhpc1R5cD4NCiAgICA8TWVudU5tPumAo+e1kOe0lOaQjeebiuioiOeul+abuDwvTWVudU5tPg0KICAgIDxJdGVtTm0+5aOy5LiK57eP5Yip55uKPC9JdGVtTm0+DQogICAgPENvbE5tPuW9k+acn+mHkemhjTwvQ29sTm0+DQogICAgPE9yaWdpbmFsVmFsPjM0Niw3OTMsMTk3LDAwMDwvT3JpZ2luYWxWYWw+DQogICAgPExhc3ROdW1WYWw+MzQ2LDc5MzwvTGFzdE51bVZhbD4NCiAgICA8UmF3TGlua1ZhbD4zNDYsNzkzPC9SYXdMaW5rVmFsPg0KICAgIDxWaWV3VW5pdFR5cD43PC9WaWV3VW5pdFR5cD4NCiAgICA8RGVjaW1hbFBvaW50PjA8L0RlY2ltYWxQb2ludD4NCiAgICA8Um91bmRUeXA+MjwvUm91bmRUeXA+DQogICAgPE51bVRleHRUeXA+MTwvTnVtVGV4dFR5cD4NCiAgICA8Q2xhc3NUeXA+MzwvQ2xhc3NUeXA+DQogICAgPERUb3RhbFlNREhNUz4yMDI1LzA3LzIyIDIyOjEzOjA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706" Error="">PD94bWwgdmVyc2lvbj0iMS4wIiBlbmNvZGluZz0idXRmLTgiPz4NCjxMaW5rSW5mb0V4Y2VsIHhtbG5zOnhzaT0iaHR0cDovL3d3dy53My5vcmcvMjAwMS9YTUxTY2hlbWEtaW5zdGFuY2UiIHhtbG5zOnhzZD0iaHR0cDovL3d3dy53My5vcmcvMjAwMS9YTUxTY2hlbWEiPg0KICA8TGlua0luZm9Db3JlPg0KICAgIDxMaW5rSWQ+NzA2PC9MaW5rSWQ+DQogICAgPEluZmxvd1ZhbD4tMjY5LDkwMzwvSW5mbG93VmFsPg0KICAgIDxEaXNwVmFsPigyNjksOTAzKTwvRGlzcFZhbD4NCiAgICA8TGFzdFVwZFRpbWU+MjAyNS8xMC8yOSAxMDozOTowNzwvTGFzdFVwZFRpbWU+DQogICAgPFdvcmtzaGVldE5NPlBM44CQSUZSU+OAkSA8L1dvcmtzaGVldE5NPg0KICAgIDxMaW5rQ2VsbEFkZHJlc3NBMT5QMTI8L0xpbmtDZWxsQWRkcmVzc0ExPg0KICAgIDxMaW5rQ2VsbEFkZHJlc3NSMUMxPlIxMkMxNjwvTGlua0NlbGxBZGRyZXNzUjFDMT4NCiAgICA8Q2VsbEJhY2tncm91bmRDb2xvcj4xNjc3NzIxNTwvQ2VsbEJhY2tncm91bmRDb2xvcj4NCiAgICA8Q2VsbEJhY2tncm91bmRDb2xvckluZGV4Pi00MTQyPC9DZWxsQmFja2dyb3VuZENvbG9ySW5kZXg+DQogIDwvTGlua0luZm9Db3JlPg0KICA8TGlua0luZm9Yc2E+DQogICAgPEF1SWQ+MDU1OTcvMjIvMS8wL0QyMzAwNTAxMDAxMDAwMDAwMDAwLzEvMS8yNDIvSzkwMDAwMDA0Mi9SMzAxMDAwMDAjLzEwMDAwMDwvQXVJZD4NCiAgICA8Q29tcGFueUlkPjA1NTk3PC9Db21wYW55SWQ+DQogICAgPEFjUGVyaW9kPjIyPC9BY1BlcmlvZD4NCiAgICA8UGVyaW9kVHlwPjE8L1BlcmlvZFR5cD4NCiAgICA8UGVyaW9kRHRsVHlwPjA8L1BlcmlvZER0bFR5cD4NCiAgICA8UGVyaW9kU3RhcnREYXRlPjIwMjUvMDE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QyPC9JdGVtSWQ+DQogICAgPERpc3BJdGVtSWQ+SzIxMDMwMTAwPC9EaXNwSXRlbUlkPg0KICAgIDxDb2xJZD5SMzAxMDAwMDAjPC9Db2xJZD4NCiAgICA8VGVtQXhpc1R5cD4xMDAwMDA8L1RlbUF4aXNUeXA+DQogICAgPE1lbnVObT7pgKPntZDntJTmkI3nm4roqIjnrpfmm7g8L01lbnVObT4NCiAgICA8SXRlbU5tPuiyqeWjsuiyu+WPiuOBs+S4gOiIrOeuoeeQhuiyuzwvSXRlbU5tPg0KICAgIDxDb2xObT7lvZPmnJ/ph5HpoY08L0NvbE5tPg0KICAgIDxPcmlnaW5hbFZhbD4tMjY5LDkwMyw1MDMsMDAwPC9PcmlnaW5hbFZhbD4NCiAgICA8TGFzdE51bVZhbD4tMjY5LDkwMzwvTGFzdE51bVZhbD4NCiAgICA8UmF3TGlua1ZhbD4tMjY5LDkwMzwvUmF3TGlua1ZhbD4NCiAgICA8Vmlld1VuaXRUeXA+NzwvVmlld1VuaXRUeXA+DQogICAgPERlY2ltYWxQb2ludD4wPC9EZWNpbWFsUG9pbnQ+DQogICAgPFJvdW5kVHlwPjI8L1JvdW5kVHlwPg0KICAgIDxOdW1UZXh0VHlwPjE8L051bVRleHRUeXA+DQogICAgPENsYXNzVHlwPjM8L0NsYXNzVHlwPg0KICAgIDxEVG90YWxZTURITVM+MjAyNS8wNy8yMiAyMjoxMzow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707" Error="">PD94bWwgdmVyc2lvbj0iMS4wIiBlbmNvZGluZz0idXRmLTgiPz4NCjxMaW5rSW5mb0V4Y2VsIHhtbG5zOnhzaT0iaHR0cDovL3d3dy53My5vcmcvMjAwMS9YTUxTY2hlbWEtaW5zdGFuY2UiIHhtbG5zOnhzZD0iaHR0cDovL3d3dy53My5vcmcvMjAwMS9YTUxTY2hlbWEiPg0KICA8TGlua0luZm9Db3JlPg0KICAgIDxMaW5rSWQ+NzA3PC9MaW5rSWQ+DQogICAgPEluZmxvd1ZhbD4xMiwzMDY8L0luZmxvd1ZhbD4NCiAgICA8RGlzcFZhbD4xMiwzMDYgPC9EaXNwVmFsPg0KICAgIDxMYXN0VXBkVGltZT4yMDI1LzEwLzI5IDEwOjM5OjA3PC9MYXN0VXBkVGltZT4NCiAgICA8V29ya3NoZWV0Tk0+UEzjgJBJRlJT44CRIDwvV29ya3NoZWV0Tk0+DQogICAgPExpbmtDZWxsQWRkcmVzc0ExPlAxMzwvTGlua0NlbGxBZGRyZXNzQTE+DQogICAgPExpbmtDZWxsQWRkcmVzc1IxQzE+UjEzQzE2PC9MaW5rQ2VsbEFkZHJlc3NSMUMxPg0KICAgIDxDZWxsQmFja2dyb3VuZENvbG9yPjE2Nzc3MjE1PC9DZWxsQmFja2dyb3VuZENvbG9yPg0KICAgIDxDZWxsQmFja2dyb3VuZENvbG9ySW5kZXg+LTQxNDI8L0NlbGxCYWNrZ3JvdW5kQ29sb3JJbmRleD4NCiAgPC9MaW5rSW5mb0NvcmU+DQogIDxMaW5rSW5mb1hzYT4NCiAgICA8QXVJZD4wNTU5Ny8yMi8xLzAvRDIzMDA1MDEwMDEwMDAwMDAwMDAvMS8xLzI0Mi9LMjEwNDBaMDAjL1IzMDEwMDAwMCMvMTAwMDAwPC9BdUlkPg0KICAgIDxDb21wYW55SWQ+MDU1OTc8L0NvbXBhbnlJZD4NCiAgICA8QWNQZXJpb2Q+MjI8L0FjUGVyaW9kPg0KICAgIDxQZXJpb2RUeXA+MTwvUGVyaW9kVHlwPg0KICAgIDxQZXJpb2REdGxUeXA+MDwvUGVyaW9kRHRsVHlwPg0KICAgIDxQZXJpb2RTdGFydERhdGU+MjAyNS8wMS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yMTA0MFowMCM8L0l0ZW1JZD4NCiAgICA8RGlzcEl0ZW1JZD5LMjEwNDBaMDAwPC9EaXNwSXRlbUlkPg0KICAgIDxDb2xJZD5SMzAxMDAwMDAjPC9Db2xJZD4NCiAgICA8VGVtQXhpc1R5cD4xMDAwMDA8L1RlbUF4aXNUeXA+DQogICAgPE1lbnVObT7pgKPntZDntJTmkI3nm4roqIjnrpfmm7g8L01lbnVObT4NCiAgICA8SXRlbU5tPuOBneOBruS7luOBruWPjuebiuODu+iyu+eUqOWQiOioiDwvSXRlbU5tPg0KICAgIDxDb2xObT7lvZPmnJ/ph5HpoY08L0NvbE5tPg0KICAgIDxPcmlnaW5hbFZhbD4xMiwzMDYsMjgwLDAwMDwvT3JpZ2luYWxWYWw+DQogICAgPExhc3ROdW1WYWw+MTIsMzA2PC9MYXN0TnVtVmFsPg0KICAgIDxSYXdMaW5rVmFsPjEyLDMwNjwvUmF3TGlua1ZhbD4NCiAgICA8Vmlld1VuaXRUeXA+NzwvVmlld1VuaXRUeXA+DQogICAgPERlY2ltYWxQb2ludD4wPC9EZWNpbWFsUG9pbnQ+DQogICAgPFJvdW5kVHlwPjI8L1JvdW5kVHlwPg0KICAgIDxOdW1UZXh0VHlwPjE8L051bVRleHRUeXA+DQogICAgPENsYXNzVHlwPjM8L0NsYXNzVHlwPg0KICAgIDxEVG90YWxZTURITVM+MjAyNS8wNy8yMiAyMjoxMzow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708" Error="">PD94bWwgdmVyc2lvbj0iMS4wIiBlbmNvZGluZz0idXRmLTgiPz4NCjxMaW5rSW5mb0V4Y2VsIHhtbG5zOnhzaT0iaHR0cDovL3d3dy53My5vcmcvMjAwMS9YTUxTY2hlbWEtaW5zdGFuY2UiIHhtbG5zOnhzZD0iaHR0cDovL3d3dy53My5vcmcvMjAwMS9YTUxTY2hlbWEiPg0KICA8TGlua0luZm9Db3JlPg0KICAgIDxMaW5rSWQ+NzA4PC9MaW5rSWQ+DQogICAgPEluZmxvd1ZhbD4tNTMxPC9JbmZsb3dWYWw+DQogICAgPERpc3BWYWw+KDUzMSk8L0Rpc3BWYWw+DQogICAgPExhc3RVcGRUaW1lPjIwMjUvMTAvMjkgMTA6Mzk6MDc8L0xhc3RVcGRUaW1lPg0KICAgIDxXb3Jrc2hlZXROTT5QTOOAkElGUlPjgJEgPC9Xb3Jrc2hlZXROTT4NCiAgICA8TGlua0NlbGxBZGRyZXNzQTE+UDE0PC9MaW5rQ2VsbEFkZHJlc3NBMT4NCiAgICA8TGlua0NlbGxBZGRyZXNzUjFDMT5SMTRDMTY8L0xpbmtDZWxsQWRkcmVzc1IxQzE+DQogICAgPENlbGxCYWNrZ3JvdW5kQ29sb3I+MTY3NzcyMTU8L0NlbGxCYWNrZ3JvdW5kQ29sb3I+DQogICAgPENlbGxCYWNrZ3JvdW5kQ29sb3JJbmRleD4tNDE0MjwvQ2VsbEJhY2tncm91bmRDb2xvckluZGV4Pg0KICA8L0xpbmtJbmZvQ29yZT4NCiAgPExpbmtJbmZvWHNhPg0KICAgIDxBdUlkPjA1NTk3LzIyLzEvMC9EMjMwMDUwMTAwMTAwMDAwMDAwMC8xLzEvMjQyL0s5MDAwMDAwNDMvUjMwMTAwMDAwIy8xMDAwMDA8L0F1SWQ+DQogICAgPENvbXBhbnlJZD4wNTU5NzwvQ29tcGFueUlkPg0KICAgIDxBY1BlcmlvZD4yMjwvQWNQZXJpb2Q+DQogICAgPFBlcmlvZFR5cD4xPC9QZXJpb2RUeXA+DQogICAgPFBlcmlvZER0bFR5cD4wPC9QZXJpb2REdGxUeXA+DQogICAgPFBlcmlvZFN0YXJ0RGF0ZT4yMDI1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0MzwvSXRlbUlkPg0KICAgIDxEaXNwSXRlbUlkPksyMTA0MDAxMDwvRGlzcEl0ZW1JZD4NCiAgICA8Q29sSWQ+UjMwMTAwMDAwIzwvQ29sSWQ+DQogICAgPFRlbUF4aXNUeXA+MTAwMDAwPC9UZW1BeGlzVHlwPg0KICAgIDxNZW51Tm0+6YCj57WQ57SU5pCN55uK6KiI566X5pu4PC9NZW51Tm0+DQogICAgPEl0ZW1ObT7lm7rlrpros4fnlKPpmaTlo7LljbTmkI3nm4o8L0l0ZW1ObT4NCiAgICA8Q29sTm0+5b2T5pyf6YeR6aGNPC9Db2xObT4NCiAgICA8T3JpZ2luYWxWYWw+LTUzMSwwODAsMDAwPC9PcmlnaW5hbFZhbD4NCiAgICA8TGFzdE51bVZhbD4tNTMxPC9MYXN0TnVtVmFsPg0KICAgIDxSYXdMaW5rVmFsPi01MzE8L1Jhd0xpbmtWYWw+DQogICAgPFZpZXdVbml0VHlwPjc8L1ZpZXdVbml0VHlwPg0KICAgIDxEZWNpbWFsUG9pbnQ+MDwvRGVjaW1hbFBvaW50Pg0KICAgIDxSb3VuZFR5cD4yPC9Sb3VuZFR5cD4NCiAgICA8TnVtVGV4dFR5cD4xPC9OdW1UZXh0VHlwPg0KICAgIDxDbGFzc1R5cD4zPC9DbGFzc1R5cD4NCiAgICA8RFRvdGFsWU1ESE1TPjIwMjUvMDcvMjIgMjI6MTM6MD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709" Error="">PD94bWwgdmVyc2lvbj0iMS4wIiBlbmNvZGluZz0idXRmLTgiPz4NCjxMaW5rSW5mb0V4Y2VsIHhtbG5zOnhzaT0iaHR0cDovL3d3dy53My5vcmcvMjAwMS9YTUxTY2hlbWEtaW5zdGFuY2UiIHhtbG5zOnhzZD0iaHR0cDovL3d3dy53My5vcmcvMjAwMS9YTUxTY2hlbWEiPg0KICA8TGlua0luZm9Db3JlPg0KICAgIDxMaW5rSWQ+NzA5PC9MaW5rSWQ+DQogICAgPEluZmxvd1ZhbD4tOTE4PC9JbmZsb3dWYWw+DQogICAgPERpc3BWYWw+KDkxOCk8L0Rpc3BWYWw+DQogICAgPExhc3RVcGRUaW1lPjIwMjUvMTAvMjkgMTA6Mzk6MDc8L0xhc3RVcGRUaW1lPg0KICAgIDxXb3Jrc2hlZXROTT5QTOOAkElGUlPjgJEgPC9Xb3Jrc2hlZXROTT4NCiAgICA8TGlua0NlbGxBZGRyZXNzQTE+UDE1PC9MaW5rQ2VsbEFkZHJlc3NBMT4NCiAgICA8TGlua0NlbGxBZGRyZXNzUjFDMT5SMTVDMTY8L0xpbmtDZWxsQWRkcmVzc1IxQzE+DQogICAgPENlbGxCYWNrZ3JvdW5kQ29sb3I+MTY3NzcyMTU8L0NlbGxCYWNrZ3JvdW5kQ29sb3I+DQogICAgPENlbGxCYWNrZ3JvdW5kQ29sb3JJbmRleD4tNDE0MjwvQ2VsbEJhY2tncm91bmRDb2xvckluZGV4Pg0KICA8L0xpbmtJbmZvQ29yZT4NCiAgPExpbmtJbmZvWHNhPg0KICAgIDxBdUlkPjA1NTk3LzIyLzEvMC9EMjMwMDUwMTAwMTAwMDAwMDAwMC8xLzEvMjQyL0s5MDAwMDAwNDQvUjMwMTAwMDAwIy8xMDAwMDA8L0F1SWQ+DQogICAgPENvbXBhbnlJZD4wNTU5NzwvQ29tcGFueUlkPg0KICAgIDxBY1BlcmlvZD4yMjwvQWNQZXJpb2Q+DQogICAgPFBlcmlvZFR5cD4xPC9QZXJpb2RUeXA+DQogICAgPFBlcmlvZER0bFR5cD4wPC9QZXJpb2REdGxUeXA+DQogICAgPFBlcmlvZFN0YXJ0RGF0ZT4yMDI1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0NDwvSXRlbUlkPg0KICAgIDxEaXNwSXRlbUlkPksyMTA0MDAyMDwvRGlzcEl0ZW1JZD4NCiAgICA8Q29sSWQ+UjMwMTAwMDAwIzwvQ29sSWQ+DQogICAgPFRlbUF4aXNUeXA+MTAwMDAwPC9UZW1BeGlzVHlwPg0KICAgIDxNZW51Tm0+6YCj57WQ57SU5pCN55uK6KiI566X5pu4PC9NZW51Tm0+DQogICAgPEl0ZW1ObT7lm7rlrpros4fnlKPmuJvmkI3mkI3lpLE8L0l0ZW1ObT4NCiAgICA8Q29sTm0+5b2T5pyf6YeR6aGNPC9Db2xObT4NCiAgICA8T3JpZ2luYWxWYWw+LTkxOCwyODcsMDAwPC9PcmlnaW5hbFZhbD4NCiAgICA8TGFzdE51bVZhbD4tOTE4PC9MYXN0TnVtVmFsPg0KICAgIDxSYXdMaW5rVmFsPi05MTg8L1Jhd0xpbmtWYWw+DQogICAgPFZpZXdVbml0VHlwPjc8L1ZpZXdVbml0VHlwPg0KICAgIDxEZWNpbWFsUG9pbnQ+MDwvRGVjaW1hbFBvaW50Pg0KICAgIDxSb3VuZFR5cD4yPC9Sb3VuZFR5cD4NCiAgICA8TnVtVGV4dFR5cD4xPC9OdW1UZXh0VHlwPg0KICAgIDxDbGFzc1R5cD4zPC9DbGFzc1R5cD4NCiAgICA8RFRvdGFsWU1ESE1TPjIwMjUvMDcvMjIgMjI6MTM6MD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710" Error="">PD94bWwgdmVyc2lvbj0iMS4wIiBlbmNvZGluZz0idXRmLTgiPz4NCjxMaW5rSW5mb0V4Y2VsIHhtbG5zOnhzaT0iaHR0cDovL3d3dy53My5vcmcvMjAwMS9YTUxTY2hlbWEtaW5zdGFuY2UiIHhtbG5zOnhzZD0iaHR0cDovL3d3dy53My5vcmcvMjAwMS9YTUxTY2hlbWEiPg0KICA8TGlua0luZm9Db3JlPg0KICAgIDxMaW5rSWQ+NzEwPC9MaW5rSWQ+DQogICAgPEluZmxvd1ZhbD4xNywyNTM8L0luZmxvd1ZhbD4NCiAgICA8RGlzcFZhbD4xNywyNTMgPC9EaXNwVmFsPg0KICAgIDxMYXN0VXBkVGltZT4yMDI1LzEwLzI5IDEwOjM5OjA3PC9MYXN0VXBkVGltZT4NCiAgICA8V29ya3NoZWV0Tk0+UEzjgJBJRlJT44CRIDwvV29ya3NoZWV0Tk0+DQogICAgPExpbmtDZWxsQWRkcmVzc0ExPlAxNjwvTGlua0NlbGxBZGRyZXNzQTE+DQogICAgPExpbmtDZWxsQWRkcmVzc1IxQzE+UjE2QzE2PC9MaW5rQ2VsbEFkZHJlc3NSMUMxPg0KICAgIDxDZWxsQmFja2dyb3VuZENvbG9yPjE2Nzc3MjE1PC9DZWxsQmFja2dyb3VuZENvbG9yPg0KICAgIDxDZWxsQmFja2dyb3VuZENvbG9ySW5kZXg+LTQxNDI8L0NlbGxCYWNrZ3JvdW5kQ29sb3JJbmRleD4NCiAgPC9MaW5rSW5mb0NvcmU+DQogIDxMaW5rSW5mb1hzYT4NCiAgICA8QXVJZD4wNTU5Ny8yMi8xLzAvRDIzMDA1MDEwMDEwMDAwMDAwMDAvMS8xLzI0Mi9LOTAwMDAwMDQ3L1IzMDEwMDAwMCMvMTAwMDAwPC9BdUlkPg0KICAgIDxDb21wYW55SWQ+MDU1OTc8L0NvbXBhbnlJZD4NCiAgICA8QWNQZXJpb2Q+MjI8L0FjUGVyaW9kPg0KICAgIDxQZXJpb2RUeXA+MTwvUGVyaW9kVHlwPg0KICAgIDxQZXJpb2REdGxUeXA+MDwvUGVyaW9kRHRsVHlwPg0KICAgIDxQZXJpb2RTdGFydERhdGU+MjAyNS8wMS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Dc8L0l0ZW1JZD4NCiAgICA8RGlzcEl0ZW1JZD5LMjEwNDAwNTA8L0Rpc3BJdGVtSWQ+DQogICAgPENvbElkPlIzMDEwMDAwMCM8L0NvbElkPg0KICAgIDxUZW1BeGlzVHlwPjEwMDAwMDwvVGVtQXhpc1R5cD4NCiAgICA8TWVudU5tPumAo+e1kOe0lOaQjeebiuioiOeul+abuDwvTWVudU5tPg0KICAgIDxJdGVtTm0+6Zai5L+C5Lya56S+5pW055CG55uKPC9JdGVtTm0+DQogICAgPENvbE5tPuW9k+acn+mHkemhjTwvQ29sTm0+DQogICAgPE9yaWdpbmFsVmFsPjE3LDI1Myw4MjUsMDAwPC9PcmlnaW5hbFZhbD4NCiAgICA8TGFzdE51bVZhbD4xNywyNTM8L0xhc3ROdW1WYWw+DQogICAgPFJhd0xpbmtWYWw+MTcsMjUzPC9SYXdMaW5rVmFsPg0KICAgIDxWaWV3VW5pdFR5cD43PC9WaWV3VW5pdFR5cD4NCiAgICA8RGVjaW1hbFBvaW50PjA8L0RlY2ltYWxQb2ludD4NCiAgICA8Um91bmRUeXA+MjwvUm91bmRUeXA+DQogICAgPE51bVRleHRUeXA+MTwvTnVtVGV4dFR5cD4NCiAgICA8Q2xhc3NUeXA+MzwvQ2xhc3NUeXA+DQogICAgPERUb3RhbFlNREhNUz4yMDI1LzA3LzIyIDIyOjEzOjA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711" Error="">PD94bWwgdmVyc2lvbj0iMS4wIiBlbmNvZGluZz0idXRmLTgiPz4NCjxMaW5rSW5mb0V4Y2VsIHhtbG5zOnhzaT0iaHR0cDovL3d3dy53My5vcmcvMjAwMS9YTUxTY2hlbWEtaW5zdGFuY2UiIHhtbG5zOnhzZD0iaHR0cDovL3d3dy53My5vcmcvMjAwMS9YTUxTY2hlbWEiPg0KICA8TGlua0luZm9Db3JlPg0KICAgIDxMaW5rSWQ+NzExPC9MaW5rSWQ+DQogICAgPEluZmxvd1ZhbD4tMiwzNDM8L0luZmxvd1ZhbD4NCiAgICA8RGlzcFZhbD4oMiwzNDMpPC9EaXNwVmFsPg0KICAgIDxMYXN0VXBkVGltZT4yMDI1LzEwLzI5IDEwOjM5OjA3PC9MYXN0VXBkVGltZT4NCiAgICA8V29ya3NoZWV0Tk0+UEzjgJBJRlJT44CRIDwvV29ya3NoZWV0Tk0+DQogICAgPExpbmtDZWxsQWRkcmVzc0ExPlAxNzwvTGlua0NlbGxBZGRyZXNzQTE+DQogICAgPExpbmtDZWxsQWRkcmVzc1IxQzE+UjE3QzE2PC9MaW5rQ2VsbEFkZHJlc3NSMUMxPg0KICAgIDxDZWxsQmFja2dyb3VuZENvbG9yPjE2Nzc3MjE1PC9DZWxsQmFja2dyb3VuZENvbG9yPg0KICAgIDxDZWxsQmFja2dyb3VuZENvbG9ySW5kZXg+LTQxNDI8L0NlbGxCYWNrZ3JvdW5kQ29sb3JJbmRleD4NCiAgPC9MaW5rSW5mb0NvcmU+DQogIDxMaW5rSW5mb1hzYT4NCiAgICA8QXVJZD4wNTU5Ny8yMi8xLzAvRDIzMDA1MDEwMDEwMDAwMDAwMDAvMS8xLzI0Mi9LOTAwMDAwMDQ2L1IzMDEwMDAwMCMvMTAwMDAwPC9BdUlkPg0KICAgIDxDb21wYW55SWQ+MDU1OTc8L0NvbXBhbnlJZD4NCiAgICA8QWNQZXJpb2Q+MjI8L0FjUGVyaW9kPg0KICAgIDxQZXJpb2RUeXA+MTwvUGVyaW9kVHlwPg0KICAgIDxQZXJpb2REdGxUeXA+MDwvUGVyaW9kRHRsVHlwPg0KICAgIDxQZXJpb2RTdGFydERhdGU+MjAyNS8wMS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DY8L0l0ZW1JZD4NCiAgICA8RGlzcEl0ZW1JZD5LMjEwNDAwNDA8L0Rpc3BJdGVtSWQ+DQogICAgPENvbElkPlIzMDEwMDAwMCM8L0NvbElkPg0KICAgIDxUZW1BeGlzVHlwPjEwMDAwMDwvVGVtQXhpc1R5cD4NCiAgICA8TWVudU5tPumAo+e1kOe0lOaQjeebiuioiOeul+abuDwvTWVudU5tPg0KICAgIDxJdGVtTm0+6Zai5L+C5Lya56S+5pW055CG5pCNPC9JdGVtTm0+DQogICAgPENvbE5tPuW9k+acn+mHkemhjTwvQ29sTm0+DQogICAgPE9yaWdpbmFsVmFsPi0yLDM0Myw3MjEsMDAwPC9PcmlnaW5hbFZhbD4NCiAgICA8TGFzdE51bVZhbD4tMiwzNDM8L0xhc3ROdW1WYWw+DQogICAgPFJhd0xpbmtWYWw+LTIsMzQzPC9SYXdMaW5rVmFsPg0KICAgIDxWaWV3VW5pdFR5cD43PC9WaWV3VW5pdFR5cD4NCiAgICA8RGVjaW1hbFBvaW50PjA8L0RlY2ltYWxQb2ludD4NCiAgICA8Um91bmRUeXA+MjwvUm91bmRUeXA+DQogICAgPE51bVRleHRUeXA+MTwvTnVtVGV4dFR5cD4NCiAgICA8Q2xhc3NUeXA+MzwvQ2xhc3NUeXA+DQogICAgPERUb3RhbFlNREhNUz4yMDI1LzA3LzIyIDIyOjEzOjA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712" Error="">PD94bWwgdmVyc2lvbj0iMS4wIiBlbmNvZGluZz0idXRmLTgiPz4NCjxMaW5rSW5mb0V4Y2VsIHhtbG5zOnhzaT0iaHR0cDovL3d3dy53My5vcmcvMjAwMS9YTUxTY2hlbWEtaW5zdGFuY2UiIHhtbG5zOnhzZD0iaHR0cDovL3d3dy53My5vcmcvMjAwMS9YTUxTY2hlbWEiPg0KICA8TGlua0luZm9Db3JlPg0KICAgIDxMaW5rSWQ+NzEyPC9MaW5rSWQ+DQogICAgPEluZmxvd1ZhbD4xMSw3MTc8L0luZmxvd1ZhbD4NCiAgICA8RGlzcFZhbD4xMSw3MTcgPC9EaXNwVmFsPg0KICAgIDxMYXN0VXBkVGltZT4yMDI1LzEwLzI5IDEwOjM5OjA3PC9MYXN0VXBkVGltZT4NCiAgICA8V29ya3NoZWV0Tk0+UEzjgJBJRlJT44CRIDwvV29ya3NoZWV0Tk0+DQogICAgPExpbmtDZWxsQWRkcmVzc0ExPlAxODwvTGlua0NlbGxBZGRyZXNzQTE+DQogICAgPExpbmtDZWxsQWRkcmVzc1IxQzE+UjE4QzE2PC9MaW5rQ2VsbEFkZHJlc3NSMUMxPg0KICAgIDxDZWxsQmFja2dyb3VuZENvbG9yPjE2Nzc3MjE1PC9DZWxsQmFja2dyb3VuZENvbG9yPg0KICAgIDxDZWxsQmFja2dyb3VuZENvbG9ySW5kZXg+LTQxNDI8L0NlbGxCYWNrZ3JvdW5kQ29sb3JJbmRleD4NCiAgPC9MaW5rSW5mb0NvcmU+DQogIDxMaW5rSW5mb1hzYT4NCiAgICA8QXVJZD4wNTU5Ny8yMi8xLzAvRDIzMDA1MDEwMDEwMDAwMDAwMDAvMS8xLzI0Mi9LOTAwMDAwMDQ4L1IzMDEwMDAwMCMvMTAwMDAwPC9BdUlkPg0KICAgIDxDb21wYW55SWQ+MDU1OTc8L0NvbXBhbnlJZD4NCiAgICA8QWNQZXJpb2Q+MjI8L0FjUGVyaW9kPg0KICAgIDxQZXJpb2RUeXA+MTwvUGVyaW9kVHlwPg0KICAgIDxQZXJpb2REdGxUeXA+MDwvUGVyaW9kRHRsVHlwPg0KICAgIDxQZXJpb2RTdGFydERhdGU+MjAyNS8wMS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Dg8L0l0ZW1JZD4NCiAgICA8RGlzcEl0ZW1JZD5LMjEwNDA4MDA8L0Rpc3BJdGVtSWQ+DQogICAgPENvbElkPlIzMDEwMDAwMCM8L0NvbElkPg0KICAgIDxUZW1BeGlzVHlwPjEwMDAwMDwvVGVtQXhpc1R5cD4NCiAgICA8TWVudU5tPumAo+e1kOe0lOaQjeebiuioiOeul+abuDwvTWVudU5tPg0KICAgIDxJdGVtTm0+44Gd44Gu5LuW44Gu5Y+O55uKPC9JdGVtTm0+DQogICAgPENvbE5tPuW9k+acn+mHkemhjTwvQ29sTm0+DQogICAgPE9yaWdpbmFsVmFsPjExLDcxNyw0NjksMDAwPC9PcmlnaW5hbFZhbD4NCiAgICA8TGFzdE51bVZhbD4xMSw3MTc8L0xhc3ROdW1WYWw+DQogICAgPFJhd0xpbmtWYWw+MTEsNzE3PC9SYXdMaW5rVmFsPg0KICAgIDxWaWV3VW5pdFR5cD43PC9WaWV3VW5pdFR5cD4NCiAgICA8RGVjaW1hbFBvaW50PjA8L0RlY2ltYWxQb2ludD4NCiAgICA8Um91bmRUeXA+MjwvUm91bmRUeXA+DQogICAgPE51bVRleHRUeXA+MTwvTnVtVGV4dFR5cD4NCiAgICA8Q2xhc3NUeXA+MzwvQ2xhc3NUeXA+DQogICAgPERUb3RhbFlNREhNUz4yMDI1LzA3LzIyIDIyOjEzOjA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713" Error="">PD94bWwgdmVyc2lvbj0iMS4wIiBlbmNvZGluZz0idXRmLTgiPz4NCjxMaW5rSW5mb0V4Y2VsIHhtbG5zOnhzaT0iaHR0cDovL3d3dy53My5vcmcvMjAwMS9YTUxTY2hlbWEtaW5zdGFuY2UiIHhtbG5zOnhzZD0iaHR0cDovL3d3dy53My5vcmcvMjAwMS9YTUxTY2hlbWEiPg0KICA8TGlua0luZm9Db3JlPg0KICAgIDxMaW5rSWQ+NzEzPC9MaW5rSWQ+DQogICAgPEluZmxvd1ZhbD4tMTIsODcxPC9JbmZsb3dWYWw+DQogICAgPERpc3BWYWw+KDEyLDg3MSk8L0Rpc3BWYWw+DQogICAgPExhc3RVcGRUaW1lPjIwMjUvMTAvMjkgMTA6Mzk6MDc8L0xhc3RVcGRUaW1lPg0KICAgIDxXb3Jrc2hlZXROTT5QTOOAkElGUlPjgJEgPC9Xb3Jrc2hlZXROTT4NCiAgICA8TGlua0NlbGxBZGRyZXNzQTE+UDE5PC9MaW5rQ2VsbEFkZHJlc3NBMT4NCiAgICA8TGlua0NlbGxBZGRyZXNzUjFDMT5SMTlDMTY8L0xpbmtDZWxsQWRkcmVzc1IxQzE+DQogICAgPENlbGxCYWNrZ3JvdW5kQ29sb3I+MTY3NzcyMTU8L0NlbGxCYWNrZ3JvdW5kQ29sb3I+DQogICAgPENlbGxCYWNrZ3JvdW5kQ29sb3JJbmRleD4tNDE0MjwvQ2VsbEJhY2tncm91bmRDb2xvckluZGV4Pg0KICA8L0xpbmtJbmZvQ29yZT4NCiAgPExpbmtJbmZvWHNhPg0KICAgIDxBdUlkPjA1NTk3LzIyLzEvMC9EMjMwMDUwMTAwMTAwMDAwMDAwMC8xLzEvMjQyL0s5MDAwMDAwNDkvUjMwMTAwMDAwIy8xMDAwMDA8L0F1SWQ+DQogICAgPENvbXBhbnlJZD4wNTU5NzwvQ29tcGFueUlkPg0KICAgIDxBY1BlcmlvZD4yMjwvQWNQZXJpb2Q+DQogICAgPFBlcmlvZFR5cD4xPC9QZXJpb2RUeXA+DQogICAgPFBlcmlvZER0bFR5cD4wPC9QZXJpb2REdGxUeXA+DQogICAgPFBlcmlvZFN0YXJ0RGF0ZT4yMDI1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0OTwvSXRlbUlkPg0KICAgIDxEaXNwSXRlbUlkPksyMTA0MDkwMDwvRGlzcEl0ZW1JZD4NCiAgICA8Q29sSWQ+UjMwMTAwMDAwIzwvQ29sSWQ+DQogICAgPFRlbUF4aXNUeXA+MTAwMDAwPC9UZW1BeGlzVHlwPg0KICAgIDxNZW51Tm0+6YCj57WQ57SU5pCN55uK6KiI566X5pu4PC9NZW51Tm0+DQogICAgPEl0ZW1ObT7jgZ3jga7ku5bjga7osrvnlKg8L0l0ZW1ObT4NCiAgICA8Q29sTm0+5b2T5pyf6YeR6aGNPC9Db2xObT4NCiAgICA8T3JpZ2luYWxWYWw+LTEyLDg3MSw5MjYsMDAwPC9PcmlnaW5hbFZhbD4NCiAgICA8TGFzdE51bVZhbD4tMTIsODcxPC9MYXN0TnVtVmFsPg0KICAgIDxSYXdMaW5rVmFsPi0xMiw4NzE8L1Jhd0xpbmtWYWw+DQogICAgPFZpZXdVbml0VHlwPjc8L1ZpZXdVbml0VHlwPg0KICAgIDxEZWNpbWFsUG9pbnQ+MDwvRGVjaW1hbFBvaW50Pg0KICAgIDxSb3VuZFR5cD4yPC9Sb3VuZFR5cD4NCiAgICA8TnVtVGV4dFR5cD4xPC9OdW1UZXh0VHlwPg0KICAgIDxDbGFzc1R5cD4zPC9DbGFzc1R5cD4NCiAgICA8RFRvdGFsWU1ESE1TPjIwMjUvMDcvMjIgMjI6MTM6MD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714" Error="">PD94bWwgdmVyc2lvbj0iMS4wIiBlbmNvZGluZz0idXRmLTgiPz4NCjxMaW5rSW5mb0V4Y2VsIHhtbG5zOnhzaT0iaHR0cDovL3d3dy53My5vcmcvMjAwMS9YTUxTY2hlbWEtaW5zdGFuY2UiIHhtbG5zOnhzZD0iaHR0cDovL3d3dy53My5vcmcvMjAwMS9YTUxTY2hlbWEiPg0KICA8TGlua0luZm9Db3JlPg0KICAgIDxMaW5rSWQ+NzE0PC9MaW5rSWQ+DQogICAgPEluZmxvd1ZhbD4tMTIsODcxPC9JbmZsb3dWYWw+DQogICAgPERpc3BWYWw+KDEyLDg3MSk8L0Rpc3BWYWw+DQogICAgPExhc3RVcGRUaW1lPjIwMjUvMTAvMjkgMTA6Mzk6MDc8L0xhc3RVcGRUaW1lPg0KICAgIDxXb3Jrc2hlZXROTT5QTOOAkElGUlPjgJEgPC9Xb3Jrc2hlZXROTT4NCiAgICA8TGlua0NlbGxBZGRyZXNzQTE+UDIwPC9MaW5rQ2VsbEFkZHJlc3NBMT4NCiAgICA8TGlua0NlbGxBZGRyZXNzUjFDMT5SMjBDMTY8L0xpbmtDZWxsQWRkcmVzc1IxQzE+DQogICAgPENlbGxCYWNrZ3JvdW5kQ29sb3I+MTY3NzcyMTU8L0NlbGxCYWNrZ3JvdW5kQ29sb3I+DQogICAgPENlbGxCYWNrZ3JvdW5kQ29sb3JJbmRleD4tNDE0MjwvQ2VsbEJhY2tncm91bmRDb2xvckluZGV4Pg0KICA8L0xpbmtJbmZvQ29yZT4NCiAgPExpbmtJbmZvWHNhPg0KICAgIDxBdUlkPjA1NTk3LzIyLzEvMC9EMjMwMDUwMTAwMTAwMDAwMDAwMC8xLzEvMjQyL0s5MDAwMDAwNDkvUjMwMTAwMDAwIy8xMDAwMDA8L0F1SWQ+DQogICAgPENvbXBhbnlJZD4wNTU5NzwvQ29tcGFueUlkPg0KICAgIDxBY1BlcmlvZD4yMjwvQWNQZXJpb2Q+DQogICAgPFBlcmlvZFR5cD4xPC9QZXJpb2RUeXA+DQogICAgPFBlcmlvZER0bFR5cD4wPC9QZXJpb2REdGxUeXA+DQogICAgPFBlcmlvZFN0YXJ0RGF0ZT4yMDI1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0OTwvSXRlbUlkPg0KICAgIDxEaXNwSXRlbUlkPksyMTA0MDkwMDwvRGlzcEl0ZW1JZD4NCiAgICA8Q29sSWQ+UjMwMTAwMDAwIzwvQ29sSWQ+DQogICAgPFRlbUF4aXNUeXA+MTAwMDAwPC9UZW1BeGlzVHlwPg0KICAgIDxNZW51Tm0+6YCj57WQ57SU5pCN55uK6KiI566X5pu4PC9NZW51Tm0+DQogICAgPEl0ZW1ObT7jgZ3jga7ku5bjga7osrvnlKg8L0l0ZW1ObT4NCiAgICA8Q29sTm0+5b2T5pyf6YeR6aGNPC9Db2xObT4NCiAgICA8T3JpZ2luYWxWYWw+LTEyLDg3MSw5MjYsMDAwPC9PcmlnaW5hbFZhbD4NCiAgICA8TGFzdE51bVZhbD4tMTIsODcxPC9MYXN0TnVtVmFsPg0KICAgIDxSYXdMaW5rVmFsPi0xMiw4NzE8L1Jhd0xpbmtWYWw+DQogICAgPFZpZXdVbml0VHlwPjc8L1ZpZXdVbml0VHlwPg0KICAgIDxEZWNpbWFsUG9pbnQ+MDwvRGVjaW1hbFBvaW50Pg0KICAgIDxSb3VuZFR5cD4yPC9Sb3VuZFR5cD4NCiAgICA8TnVtVGV4dFR5cD4xPC9OdW1UZXh0VHlwPg0KICAgIDxDbGFzc1R5cD4zPC9DbGFzc1R5cD4NCiAgICA8RFRvdGFsWU1ESE1TPjIwMjUvMDcvMjIgMjI6MTM6MD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715" Error="">PD94bWwgdmVyc2lvbj0iMS4wIiBlbmNvZGluZz0idXRmLTgiPz4NCjxMaW5rSW5mb0V4Y2VsIHhtbG5zOnhzaT0iaHR0cDovL3d3dy53My5vcmcvMjAwMS9YTUxTY2hlbWEtaW5zdGFuY2UiIHhtbG5zOnhzZD0iaHR0cDovL3d3dy53My5vcmcvMjAwMS9YTUxTY2hlbWEiPg0KICA8TGlua0luZm9Db3JlPg0KICAgIDxMaW5rSWQ+NzE1PC9MaW5rSWQ+DQogICAgPEluZmxvd1ZhbD4xNCw4NjY8L0luZmxvd1ZhbD4NCiAgICA8RGlzcFZhbD4xNCw4NjYgPC9EaXNwVmFsPg0KICAgIDxMYXN0VXBkVGltZT4yMDI1LzEwLzI5IDEwOjM5OjA3PC9MYXN0VXBkVGltZT4NCiAgICA8V29ya3NoZWV0Tk0+UEzjgJBJRlJT44CRIDwvV29ya3NoZWV0Tk0+DQogICAgPExpbmtDZWxsQWRkcmVzc0ExPlAyMzwvTGlua0NlbGxBZGRyZXNzQTE+DQogICAgPExpbmtDZWxsQWRkcmVzc1IxQzE+UjIzQzE2PC9MaW5rQ2VsbEFkZHJlc3NSMUMxPg0KICAgIDxDZWxsQmFja2dyb3VuZENvbG9yPjE2Nzc3MjE1PC9DZWxsQmFja2dyb3VuZENvbG9yPg0KICAgIDxDZWxsQmFja2dyb3VuZENvbG9ySW5kZXg+LTQxNDI8L0NlbGxCYWNrZ3JvdW5kQ29sb3JJbmRleD4NCiAgPC9MaW5rSW5mb0NvcmU+DQogIDxMaW5rSW5mb1hzYT4NCiAgICA8QXVJZD4wNTU5Ny8yMi8xLzAvRDIzMDA1MDEwMDEwMDAwMDAwMDAvMS8xLzI0Mi9LOTAwMDAwMDUxL1IzMDEwMDAwMCMvMTAwMDAwPC9BdUlkPg0KICAgIDxDb21wYW55SWQ+MDU1OTc8L0NvbXBhbnlJZD4NCiAgICA8QWNQZXJpb2Q+MjI8L0FjUGVyaW9kPg0KICAgIDxQZXJpb2RUeXA+MTwvUGVyaW9kVHlwPg0KICAgIDxQZXJpb2REdGxUeXA+MDwvUGVyaW9kRHRsVHlwPg0KICAgIDxQZXJpb2RTdGFydERhdGU+MjAyNS8wMS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TE8L0l0ZW1JZD4NCiAgICA8RGlzcEl0ZW1JZD5LMjEwNjAxMTA8L0Rpc3BJdGVtSWQ+DQogICAgPENvbElkPlIzMDEwMDAwMCM8L0NvbElkPg0KICAgIDxUZW1BeGlzVHlwPjEwMDAwMDwvVGVtQXhpc1R5cD4NCiAgICA8TWVudU5tPumAo+e1kOe0lOaQjeebiuioiOeul+abuDwvTWVudU5tPg0KICAgIDxJdGVtTm0+5Y+X5Y+W5Yip5oGvPC9JdGVtTm0+DQogICAgPENvbE5tPuW9k+acn+mHkemhjTwvQ29sTm0+DQogICAgPE9yaWdpbmFsVmFsPjE0LDg2Niw3NDAsMDAwPC9PcmlnaW5hbFZhbD4NCiAgICA8TGFzdE51bVZhbD4xNCw4NjY8L0xhc3ROdW1WYWw+DQogICAgPFJhd0xpbmtWYWw+MTQsODY2PC9SYXdMaW5rVmFsPg0KICAgIDxWaWV3VW5pdFR5cD43PC9WaWV3VW5pdFR5cD4NCiAgICA8RGVjaW1hbFBvaW50PjA8L0RlY2ltYWxQb2ludD4NCiAgICA8Um91bmRUeXA+MjwvUm91bmRUeXA+DQogICAgPE51bVRleHRUeXA+MTwvTnVtVGV4dFR5cD4NCiAgICA8Q2xhc3NUeXA+MzwvQ2xhc3NUeXA+DQogICAgPERUb3RhbFlNREhNUz4yMDI1LzA3LzIyIDIyOjEzOjA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716" Error="">PD94bWwgdmVyc2lvbj0iMS4wIiBlbmNvZGluZz0idXRmLTgiPz4NCjxMaW5rSW5mb0V4Y2VsIHhtbG5zOnhzaT0iaHR0cDovL3d3dy53My5vcmcvMjAwMS9YTUxTY2hlbWEtaW5zdGFuY2UiIHhtbG5zOnhzZD0iaHR0cDovL3d3dy53My5vcmcvMjAwMS9YTUxTY2hlbWEiPg0KICA8TGlua0luZm9Db3JlPg0KICAgIDxMaW5rSWQ+NzE2PC9MaW5rSWQ+DQogICAgPEluZmxvd1ZhbD43LDM3NTwvSW5mbG93VmFsPg0KICAgIDxEaXNwVmFsPjcsMzc1IDwvRGlzcFZhbD4NCiAgICA8TGFzdFVwZFRpbWU+MjAyNS8xMC8yOSAxMDozOTowNzwvTGFzdFVwZFRpbWU+DQogICAgPFdvcmtzaGVldE5NPlBM44CQSUZSU+OAkSA8L1dvcmtzaGVldE5NPg0KICAgIDxMaW5rQ2VsbEFkZHJlc3NBMT5QMjQ8L0xpbmtDZWxsQWRkcmVzc0ExPg0KICAgIDxMaW5rQ2VsbEFkZHJlc3NSMUMxPlIyNEMxNjwvTGlua0NlbGxBZGRyZXNzUjFDMT4NCiAgICA8Q2VsbEJhY2tncm91bmRDb2xvcj4xNjc3NzIxNTwvQ2VsbEJhY2tncm91bmRDb2xvcj4NCiAgICA8Q2VsbEJhY2tncm91bmRDb2xvckluZGV4Pi00MTQyPC9DZWxsQmFja2dyb3VuZENvbG9ySW5kZXg+DQogIDwvTGlua0luZm9Db3JlPg0KICA8TGlua0luZm9Yc2E+DQogICAgPEF1SWQ+MDU1OTcvMjIvMS8wL0QyMzAwNTAxMDAxMDAwMDAwMDAwLzEvMS8yNDIvSzkwMDAwMDA1Mi9SMzAxMDAwMDAjLzEwMDAwMDwvQXVJZD4NCiAgICA8Q29tcGFueUlkPjA1NTk3PC9Db21wYW55SWQ+DQogICAgPEFjUGVyaW9kPjIyPC9BY1BlcmlvZD4NCiAgICA8UGVyaW9kVHlwPjE8L1BlcmlvZFR5cD4NCiAgICA8UGVyaW9kRHRsVHlwPjA8L1BlcmlvZER0bFR5cD4NCiAgICA8UGVyaW9kU3RhcnREYXRlPjIwMjUvMDE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UyPC9JdGVtSWQ+DQogICAgPERpc3BJdGVtSWQ+SzIxMDYwMTIwPC9EaXNwSXRlbUlkPg0KICAgIDxDb2xJZD5SMzAxMDAwMDAjPC9Db2xJZD4NCiAgICA8VGVtQXhpc1R5cD4xMDAwMDA8L1RlbUF4aXNUeXA+DQogICAgPE1lbnVObT7pgKPntZDntJTmkI3nm4roqIjnrpfmm7g8L01lbnVObT4NCiAgICA8SXRlbU5tPuWPl+WPlumFjeW9k+mHkTwvSXRlbU5tPg0KICAgIDxDb2xObT7lvZPmnJ/ph5HpoY08L0NvbE5tPg0KICAgIDxPcmlnaW5hbFZhbD43LDM3NSw5NTEsMDAwPC9PcmlnaW5hbFZhbD4NCiAgICA8TGFzdE51bVZhbD43LDM3NTwvTGFzdE51bVZhbD4NCiAgICA8UmF3TGlua1ZhbD43LDM3NTwvUmF3TGlua1ZhbD4NCiAgICA8Vmlld1VuaXRUeXA+NzwvVmlld1VuaXRUeXA+DQogICAgPERlY2ltYWxQb2ludD4wPC9EZWNpbWFsUG9pbnQ+DQogICAgPFJvdW5kVHlwPjI8L1JvdW5kVHlwPg0KICAgIDxOdW1UZXh0VHlwPjE8L051bVRleHRUeXA+DQogICAgPENsYXNzVHlwPjM8L0NsYXNzVHlwPg0KICAgIDxEVG90YWxZTURITVM+MjAyNS8wNy8yMiAyMjoxMzow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717" Error="">PD94bWwgdmVyc2lvbj0iMS4wIiBlbmNvZGluZz0idXRmLTgiPz4NCjxMaW5rSW5mb0V4Y2VsIHhtbG5zOnhzaT0iaHR0cDovL3d3dy53My5vcmcvMjAwMS9YTUxTY2hlbWEtaW5zdGFuY2UiIHhtbG5zOnhzZD0iaHR0cDovL3d3dy53My5vcmcvMjAwMS9YTUxTY2hlbWEiPg0KICA8TGlua0luZm9Db3JlPg0KICAgIDxMaW5rSWQ+NzE3PC9MaW5rSWQ+DQogICAgPEluZmxvd1ZhbD43NDQ8L0luZmxvd1ZhbD4NCiAgICA8RGlzcFZhbD43NDQgPC9EaXNwVmFsPg0KICAgIDxMYXN0VXBkVGltZT4yMDI1LzEwLzI5IDEwOjM5OjA3PC9MYXN0VXBkVGltZT4NCiAgICA8V29ya3NoZWV0Tk0+UEzjgJBJRlJT44CRIDwvV29ya3NoZWV0Tk0+DQogICAgPExpbmtDZWxsQWRkcmVzc0ExPlAyNTwvTGlua0NlbGxBZGRyZXNzQTE+DQogICAgPExpbmtDZWxsQWRkcmVzc1IxQzE+UjI1QzE2PC9MaW5rQ2VsbEFkZHJlc3NSMUMxPg0KICAgIDxDZWxsQmFja2dyb3VuZENvbG9yPjE2Nzc3MjE1PC9DZWxsQmFja2dyb3VuZENvbG9yPg0KICAgIDxDZWxsQmFja2dyb3VuZENvbG9ySW5kZXg+LTQxNDI8L0NlbGxCYWNrZ3JvdW5kQ29sb3JJbmRleD4NCiAgPC9MaW5rSW5mb0NvcmU+DQogIDxMaW5rSW5mb1hzYT4NCiAgICA8QXVJZD4wNTU5Ny8yMi8xLzAvRDIzMDA1MDEwMDEwMDAwMDAwMDAvMS8xLzI0Mi9LOTAwMDAwMDUzL1IzMDEwMDAwMCMvMTAwMDAwPC9BdUlkPg0KICAgIDxDb21wYW55SWQ+MDU1OTc8L0NvbXBhbnlJZD4NCiAgICA8QWNQZXJpb2Q+MjI8L0FjUGVyaW9kPg0KICAgIDxQZXJpb2RUeXA+MTwvUGVyaW9kVHlwPg0KICAgIDxQZXJpb2REdGxUeXA+MDwvUGVyaW9kRHRsVHlwPg0KICAgIDxQZXJpb2RTdGFydERhdGU+MjAyNS8wMS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TM8L0l0ZW1JZD4NCiAgICA8RGlzcEl0ZW1JZD5LMjEwNjAxOTA8L0Rpc3BJdGVtSWQ+DQogICAgPENvbElkPlIzMDEwMDAwMCM8L0NvbElkPg0KICAgIDxUZW1BeGlzVHlwPjEwMDAwMDwvVGVtQXhpc1R5cD4NCiAgICA8TWVudU5tPumAo+e1kOe0lOaQjeebiuioiOeul+abuDwvTWVudU5tPg0KICAgIDxJdGVtTm0+44Gd44Gu5LuW44Gu6YeR6J6N5Y+O55uKPC9JdGVtTm0+DQogICAgPENvbE5tPuW9k+acn+mHkemhjTwvQ29sTm0+DQogICAgPE9yaWdpbmFsVmFsPjc0NCwzMTAsMDAwPC9PcmlnaW5hbFZhbD4NCiAgICA8TGFzdE51bVZhbD43NDQ8L0xhc3ROdW1WYWw+DQogICAgPFJhd0xpbmtWYWw+NzQ0PC9SYXdMaW5rVmFsPg0KICAgIDxWaWV3VW5pdFR5cD43PC9WaWV3VW5pdFR5cD4NCiAgICA8RGVjaW1hbFBvaW50PjA8L0RlY2ltYWxQb2ludD4NCiAgICA8Um91bmRUeXA+MjwvUm91bmRUeXA+DQogICAgPE51bVRleHRUeXA+MTwvTnVtVGV4dFR5cD4NCiAgICA8Q2xhc3NUeXA+MzwvQ2xhc3NUeXA+DQogICAgPERUb3RhbFlNREhNUz4yMDI1LzA3LzIyIDIyOjEzOjA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718" Error="">PD94bWwgdmVyc2lvbj0iMS4wIiBlbmNvZGluZz0idXRmLTgiPz4NCjxMaW5rSW5mb0V4Y2VsIHhtbG5zOnhzaT0iaHR0cDovL3d3dy53My5vcmcvMjAwMS9YTUxTY2hlbWEtaW5zdGFuY2UiIHhtbG5zOnhzZD0iaHR0cDovL3d3dy53My5vcmcvMjAwMS9YTUxTY2hlbWEiPg0KICA8TGlua0luZm9Db3JlPg0KICAgIDxMaW5rSWQ+NzE4PC9MaW5rSWQ+DQogICAgPEluZmxvd1ZhbD4yMiw5ODc8L0luZmxvd1ZhbD4NCiAgICA8RGlzcFZhbD4yMiw5ODcgPC9EaXNwVmFsPg0KICAgIDxMYXN0VXBkVGltZT4yMDI1LzEwLzI5IDEwOjM5OjA3PC9MYXN0VXBkVGltZT4NCiAgICA8V29ya3NoZWV0Tk0+UEzjgJBJRlJT44CRIDwvV29ya3NoZWV0Tk0+DQogICAgPExpbmtDZWxsQWRkcmVzc0ExPlAyNjwvTGlua0NlbGxBZGRyZXNzQTE+DQogICAgPExpbmtDZWxsQWRkcmVzc1IxQzE+UjI2QzE2PC9MaW5rQ2VsbEFkZHJlc3NSMUMxPg0KICAgIDxDZWxsQmFja2dyb3VuZENvbG9yPjE2Nzc3MjE1PC9DZWxsQmFja2dyb3VuZENvbG9yPg0KICAgIDxDZWxsQmFja2dyb3VuZENvbG9ySW5kZXg+LTQxNDI8L0NlbGxCYWNrZ3JvdW5kQ29sb3JJbmRleD4NCiAgPC9MaW5rSW5mb0NvcmU+DQogIDxMaW5rSW5mb1hzYT4NCiAgICA8QXVJZD4wNTU5Ny8yMi8xLzAvRDIzMDA1MDEwMDEwMDAwMDAwMDAvMS8xLzI0Mi9LOTAwMDAwMDU0L1IzMDEwMDAwMCMvMTAwMDAwPC9BdUlkPg0KICAgIDxDb21wYW55SWQ+MDU1OTc8L0NvbXBhbnlJZD4NCiAgICA8QWNQZXJpb2Q+MjI8L0FjUGVyaW9kPg0KICAgIDxQZXJpb2RUeXA+MTwvUGVyaW9kVHlwPg0KICAgIDxQZXJpb2REdGxUeXA+MDwvUGVyaW9kRHRsVHlwPg0KICAgIDxQZXJpb2RTdGFydERhdGU+MjAyNS8wMS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TQ8L0l0ZW1JZD4NCiAgICA8RGlzcEl0ZW1JZD5LMjEwNjAxWjA8L0Rpc3BJdGVtSWQ+DQogICAgPENvbElkPlIzMDEwMDAwMCM8L0NvbElkPg0KICAgIDxUZW1BeGlzVHlwPjEwMDAwMDwvVGVtQXhpc1R5cD4NCiAgICA8TWVudU5tPumAo+e1kOe0lOaQjeebiuioiOeul+abuDwvTWVudU5tPg0KICAgIDxJdGVtTm0+6YeR6J6N5Y+O55uK5ZCI6KiIPC9JdGVtTm0+DQogICAgPENvbE5tPuW9k+acn+mHkemhjTwvQ29sTm0+DQogICAgPE9yaWdpbmFsVmFsPjIyLDk4NywwMDEsMDAwPC9PcmlnaW5hbFZhbD4NCiAgICA8TGFzdE51bVZhbD4yMiw5ODc8L0xhc3ROdW1WYWw+DQogICAgPFJhd0xpbmtWYWw+MjIsOTg3PC9SYXdMaW5rVmFsPg0KICAgIDxWaWV3VW5pdFR5cD43PC9WaWV3VW5pdFR5cD4NCiAgICA8RGVjaW1hbFBvaW50PjA8L0RlY2ltYWxQb2ludD4NCiAgICA8Um91bmRUeXA+MjwvUm91bmRUeXA+DQogICAgPE51bVRleHRUeXA+MTwvTnVtVGV4dFR5cD4NCiAgICA8Q2xhc3NUeXA+MzwvQ2xhc3NUeXA+DQogICAgPERUb3RhbFlNREhNUz4yMDI1LzA3LzIyIDIyOjEzOjA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719" Error="">PD94bWwgdmVyc2lvbj0iMS4wIiBlbmNvZGluZz0idXRmLTgiPz4NCjxMaW5rSW5mb0V4Y2VsIHhtbG5zOnhzaT0iaHR0cDovL3d3dy53My5vcmcvMjAwMS9YTUxTY2hlbWEtaW5zdGFuY2UiIHhtbG5zOnhzZD0iaHR0cDovL3d3dy53My5vcmcvMjAwMS9YTUxTY2hlbWEiPg0KICA8TGlua0luZm9Db3JlPg0KICAgIDxMaW5rSWQ+NzE5PC9MaW5rSWQ+DQogICAgPEluZmxvd1ZhbD4tMjYsNTA5PC9JbmZsb3dWYWw+DQogICAgPERpc3BWYWw+KDI2LDUwOSk8L0Rpc3BWYWw+DQogICAgPExhc3RVcGRUaW1lPjIwMjUvMTAvMjkgMTA6Mzk6MDc8L0xhc3RVcGRUaW1lPg0KICAgIDxXb3Jrc2hlZXROTT5QTOOAkElGUlPjgJEgPC9Xb3Jrc2hlZXROTT4NCiAgICA8TGlua0NlbGxBZGRyZXNzQTE+UDI4PC9MaW5rQ2VsbEFkZHJlc3NBMT4NCiAgICA8TGlua0NlbGxBZGRyZXNzUjFDMT5SMjhDMTY8L0xpbmtDZWxsQWRkcmVzc1IxQzE+DQogICAgPENlbGxCYWNrZ3JvdW5kQ29sb3I+MTY3NzcyMTU8L0NlbGxCYWNrZ3JvdW5kQ29sb3I+DQogICAgPENlbGxCYWNrZ3JvdW5kQ29sb3JJbmRleD4tNDE0MjwvQ2VsbEJhY2tncm91bmRDb2xvckluZGV4Pg0KICA8L0xpbmtJbmZvQ29yZT4NCiAgPExpbmtJbmZvWHNhPg0KICAgIDxBdUlkPjA1NTk3LzIyLzEvMC9EMjMwMDUwMTAwMTAwMDAwMDAwMC8xLzEvMjQyL0s5MDAwMDAwNTYvUjMwMTAwMDAwIy8xMDAwMDA8L0F1SWQ+DQogICAgPENvbXBhbnlJZD4wNTU5NzwvQ29tcGFueUlkPg0KICAgIDxBY1BlcmlvZD4yMjwvQWNQZXJpb2Q+DQogICAgPFBlcmlvZFR5cD4xPC9QZXJpb2RUeXA+DQogICAgPFBlcmlvZER0bFR5cD4wPC9QZXJpb2REdGxUeXA+DQogICAgPFBlcmlvZFN0YXJ0RGF0ZT4yMDI1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1NjwvSXRlbUlkPg0KICAgIDxEaXNwSXRlbUlkPksyMTA2MDIxMDwvRGlzcEl0ZW1JZD4NCiAgICA8Q29sSWQ+UjMwMTAwMDAwIzwvQ29sSWQ+DQogICAgPFRlbUF4aXNUeXA+MTAwMDAwPC9UZW1BeGlzVHlwPg0KICAgIDxNZW51Tm0+6YCj57WQ57SU5pCN55uK6KiI566X5pu4PC9NZW51Tm0+DQogICAgPEl0ZW1ObT7mlK/miZXliKnmga88L0l0ZW1ObT4NCiAgICA8Q29sTm0+5b2T5pyf6YeR6aGNPC9Db2xObT4NCiAgICA8T3JpZ2luYWxWYWw+LTI2LDUwOSw5NjcsMDAwPC9PcmlnaW5hbFZhbD4NCiAgICA8TGFzdE51bVZhbD4tMjYsNTA5PC9MYXN0TnVtVmFsPg0KICAgIDxSYXdMaW5rVmFsPi0yNiw1MDk8L1Jhd0xpbmtWYWw+DQogICAgPFZpZXdVbml0VHlwPjc8L1ZpZXdVbml0VHlwPg0KICAgIDxEZWNpbWFsUG9pbnQ+MDwvRGVjaW1hbFBvaW50Pg0KICAgIDxSb3VuZFR5cD4yPC9Sb3VuZFR5cD4NCiAgICA8TnVtVGV4dFR5cD4xPC9OdW1UZXh0VHlwPg0KICAgIDxDbGFzc1R5cD4zPC9DbGFzc1R5cD4NCiAgICA8RFRvdGFsWU1ESE1TPjIwMjUvMDcvMjIgMjI6MTM6MD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720" Error="">PD94bWwgdmVyc2lvbj0iMS4wIiBlbmNvZGluZz0idXRmLTgiPz4NCjxMaW5rSW5mb0V4Y2VsIHhtbG5zOnhzaT0iaHR0cDovL3d3dy53My5vcmcvMjAwMS9YTUxTY2hlbWEtaW5zdGFuY2UiIHhtbG5zOnhzZD0iaHR0cDovL3d3dy53My5vcmcvMjAwMS9YTUxTY2hlbWEiPg0KICA8TGlua0luZm9Db3JlPg0KICAgIDxMaW5rSWQ+NzIwPC9MaW5rSWQ+DQogICAgPEluZmxvd1ZhbD4tMjYsNTA5PC9JbmZsb3dWYWw+DQogICAgPERpc3BWYWw+KDI2LDUwOSk8L0Rpc3BWYWw+DQogICAgPExhc3RVcGRUaW1lPjIwMjUvMTAvMjkgMTA6Mzk6MDc8L0xhc3RVcGRUaW1lPg0KICAgIDxXb3Jrc2hlZXROTT5QTOOAkElGUlPjgJEgPC9Xb3Jrc2hlZXROTT4NCiAgICA8TGlua0NlbGxBZGRyZXNzQTE+UDMwPC9MaW5rQ2VsbEFkZHJlc3NBMT4NCiAgICA8TGlua0NlbGxBZGRyZXNzUjFDMT5SMzBDMTY8L0xpbmtDZWxsQWRkcmVzc1IxQzE+DQogICAgPENlbGxCYWNrZ3JvdW5kQ29sb3I+MTY3NzcyMTU8L0NlbGxCYWNrZ3JvdW5kQ29sb3I+DQogICAgPENlbGxCYWNrZ3JvdW5kQ29sb3JJbmRleD4tNDE0MjwvQ2VsbEJhY2tncm91bmRDb2xvckluZGV4Pg0KICA8L0xpbmtJbmZvQ29yZT4NCiAgPExpbmtJbmZvWHNhPg0KICAgIDxBdUlkPjA1NTk3LzIyLzEvMC9EMjMwMDUwMTAwMTAwMDAwMDAwMC8xLzEvMjQyL0s5MDAwMDAwNTgvUjMwMTAwMDAwIy8xMDAwMDA8L0F1SWQ+DQogICAgPENvbXBhbnlJZD4wNTU5NzwvQ29tcGFueUlkPg0KICAgIDxBY1BlcmlvZD4yMjwvQWNQZXJpb2Q+DQogICAgPFBlcmlvZFR5cD4xPC9QZXJpb2RUeXA+DQogICAgPFBlcmlvZER0bFR5cD4wPC9QZXJpb2REdGxUeXA+DQogICAgPFBlcmlvZFN0YXJ0RGF0ZT4yMDI1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1ODwvSXRlbUlkPg0KICAgIDxEaXNwSXRlbUlkPksyMTA2MDJaMDwvRGlzcEl0ZW1JZD4NCiAgICA8Q29sSWQ+UjMwMTAwMDAwIzwvQ29sSWQ+DQogICAgPFRlbUF4aXNUeXA+MTAwMDAwPC9UZW1BeGlzVHlwPg0KICAgIDxNZW51Tm0+6YCj57WQ57SU5pCN55uK6KiI566X5pu4PC9NZW51Tm0+DQogICAgPEl0ZW1ObT7ph5Hono3osrvnlKjlkIjoqIg8L0l0ZW1ObT4NCiAgICA8Q29sTm0+5b2T5pyf6YeR6aGNPC9Db2xObT4NCiAgICA8T3JpZ2luYWxWYWw+LTI2LDUwOSw5NjcsMDAwPC9PcmlnaW5hbFZhbD4NCiAgICA8TGFzdE51bVZhbD4tMjYsNTA5PC9MYXN0TnVtVmFsPg0KICAgIDxSYXdMaW5rVmFsPi0yNiw1MDk8L1Jhd0xpbmtWYWw+DQogICAgPFZpZXdVbml0VHlwPjc8L1ZpZXdVbml0VHlwPg0KICAgIDxEZWNpbWFsUG9pbnQ+MDwvRGVjaW1hbFBvaW50Pg0KICAgIDxSb3VuZFR5cD4yPC9Sb3VuZFR5cD4NCiAgICA8TnVtVGV4dFR5cD4xPC9OdW1UZXh0VHlwPg0KICAgIDxDbGFzc1R5cD4zPC9DbGFzc1R5cD4NCiAgICA8RFRvdGFsWU1ESE1TPjIwMjUvMDcvMjIgMjI6MTM6MD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721" Error="">PD94bWwgdmVyc2lvbj0iMS4wIiBlbmNvZGluZz0idXRmLTgiPz4NCjxMaW5rSW5mb0V4Y2VsIHhtbG5zOnhzaT0iaHR0cDovL3d3dy53My5vcmcvMjAwMS9YTUxTY2hlbWEtaW5zdGFuY2UiIHhtbG5zOnhzZD0iaHR0cDovL3d3dy53My5vcmcvMjAwMS9YTUxTY2hlbWEiPg0KICA8TGlua0luZm9Db3JlPg0KICAgIDxMaW5rSWQ+NzIxPC9MaW5rSWQ+DQogICAgPEluZmxvd1ZhbD40OSw2Mjc8L0luZmxvd1ZhbD4NCiAgICA8RGlzcFZhbD40OSw2MjcgPC9EaXNwVmFsPg0KICAgIDxMYXN0VXBkVGltZT4yMDI1LzEwLzI5IDEwOjM5OjA3PC9MYXN0VXBkVGltZT4NCiAgICA8V29ya3NoZWV0Tk0+UEzjgJBJRlJT44CRIDwvV29ya3NoZWV0Tk0+DQogICAgPExpbmtDZWxsQWRkcmVzc0ExPlAzMTwvTGlua0NlbGxBZGRyZXNzQTE+DQogICAgPExpbmtDZWxsQWRkcmVzc1IxQzE+UjMxQzE2PC9MaW5rQ2VsbEFkZHJlc3NSMUMxPg0KICAgIDxDZWxsQmFja2dyb3VuZENvbG9yPjE2Nzc3MjE1PC9DZWxsQmFja2dyb3VuZENvbG9yPg0KICAgIDxDZWxsQmFja2dyb3VuZENvbG9ySW5kZXg+LTQxNDI8L0NlbGxCYWNrZ3JvdW5kQ29sb3JJbmRleD4NCiAgPC9MaW5rSW5mb0NvcmU+DQogIDxMaW5rSW5mb1hzYT4NCiAgICA8QXVJZD4wNTU5Ny8yMi8xLzAvRDIzMDA1MDEwMDEwMDAwMDAwMDAvMS8xLzI0Mi9LOTAwMDAwMDU5L1IzMDEwMDAwMCMvMTAwMDAwPC9BdUlkPg0KICAgIDxDb21wYW55SWQ+MDU1OTc8L0NvbXBhbnlJZD4NCiAgICA8QWNQZXJpb2Q+MjI8L0FjUGVyaW9kPg0KICAgIDxQZXJpb2RUeXA+MTwvUGVyaW9kVHlwPg0KICAgIDxQZXJpb2REdGxUeXA+MDwvUGVyaW9kRHRsVHlwPg0KICAgIDxQZXJpb2RTdGFydERhdGU+MjAyNS8wMS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Tk8L0l0ZW1JZD4NCiAgICA8RGlzcEl0ZW1JZD5LMjEwNjAzMDA8L0Rpc3BJdGVtSWQ+DQogICAgPENvbElkPlIzMDEwMDAwMCM8L0NvbElkPg0KICAgIDxUZW1BeGlzVHlwPjEwMDAwMDwvVGVtQXhpc1R5cD4NCiAgICA8TWVudU5tPumAo+e1kOe0lOaQjeebiuioiOeul+abuDwvTWVudU5tPg0KICAgIDxJdGVtTm0+5oyB5YiG5rOV44Gr44KI44KL5oqV6LOH5pCN55uKPC9JdGVtTm0+DQogICAgPENvbE5tPuW9k+acn+mHkemhjTwvQ29sTm0+DQogICAgPE9yaWdpbmFsVmFsPjQ5LDYyNyw4ODUsMDAwPC9PcmlnaW5hbFZhbD4NCiAgICA8TGFzdE51bVZhbD40OSw2Mjc8L0xhc3ROdW1WYWw+DQogICAgPFJhd0xpbmtWYWw+NDksNjI3PC9SYXdMaW5rVmFsPg0KICAgIDxWaWV3VW5pdFR5cD43PC9WaWV3VW5pdFR5cD4NCiAgICA8RGVjaW1hbFBvaW50PjA8L0RlY2ltYWxQb2ludD4NCiAgICA8Um91bmRUeXA+MjwvUm91bmRUeXA+DQogICAgPE51bVRleHRUeXA+MTwvTnVtVGV4dFR5cD4NCiAgICA8Q2xhc3NUeXA+MzwvQ2xhc3NUeXA+DQogICAgPERUb3RhbFlNREhNUz4yMDI1LzA3LzIyIDIyOjEzOjA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722" Error="">PD94bWwgdmVyc2lvbj0iMS4wIiBlbmNvZGluZz0idXRmLTgiPz4NCjxMaW5rSW5mb0V4Y2VsIHhtbG5zOnhzaT0iaHR0cDovL3d3dy53My5vcmcvMjAwMS9YTUxTY2hlbWEtaW5zdGFuY2UiIHhtbG5zOnhzZD0iaHR0cDovL3d3dy53My5vcmcvMjAwMS9YTUxTY2hlbWEiPg0KICA8TGlua0luZm9Db3JlPg0KICAgIDxMaW5rSWQ+NzIyPC9MaW5rSWQ+DQogICAgPEluZmxvd1ZhbD4xMzUsMzAwPC9JbmZsb3dWYWw+DQogICAgPERpc3BWYWw+MTM1LDMwMCA8L0Rpc3BWYWw+DQogICAgPExhc3RVcGRUaW1lPjIwMjUvMTAvMjkgMTA6Mzk6MDc8L0xhc3RVcGRUaW1lPg0KICAgIDxXb3Jrc2hlZXROTT5QTOOAkElGUlPjgJEgPC9Xb3Jrc2hlZXROTT4NCiAgICA8TGlua0NlbGxBZGRyZXNzQTE+UDMyPC9MaW5rQ2VsbEFkZHJlc3NBMT4NCiAgICA8TGlua0NlbGxBZGRyZXNzUjFDMT5SMzJDMTY8L0xpbmtDZWxsQWRkcmVzc1IxQzE+DQogICAgPENlbGxCYWNrZ3JvdW5kQ29sb3I+MTY3NzcyMTU8L0NlbGxCYWNrZ3JvdW5kQ29sb3I+DQogICAgPENlbGxCYWNrZ3JvdW5kQ29sb3JJbmRleD4tNDE0MjwvQ2VsbEJhY2tncm91bmRDb2xvckluZGV4Pg0KICA8L0xpbmtJbmZvQ29yZT4NCiAgPExpbmtJbmZvWHNhPg0KICAgIDxBdUlkPjA1NTk3LzIyLzEvMC9EMjMwMDUwMTAwMTAwMDAwMDAwMC8xLzEvMjQyL0syMTA3MDAwMCMvUjMwMTAwMDAwIy8xMDAwMDA8L0F1SWQ+DQogICAgPENvbXBhbnlJZD4wNTU5NzwvQ29tcGFueUlkPg0KICAgIDxBY1BlcmlvZD4yMjwvQWNQZXJpb2Q+DQogICAgPFBlcmlvZFR5cD4xPC9QZXJpb2RUeXA+DQogICAgPFBlcmlvZER0bFR5cD4wPC9QZXJpb2REdGxUeXA+DQogICAgPFBlcmlvZFN0YXJ0RGF0ZT4yMDI1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xMDcwMDAwIzwvSXRlbUlkPg0KICAgIDxEaXNwSXRlbUlkPksyMTA3MDAwMDA8L0Rpc3BJdGVtSWQ+DQogICAgPENvbElkPlIzMDEwMDAwMCM8L0NvbElkPg0KICAgIDxUZW1BeGlzVHlwPjEwMDAwMDwvVGVtQXhpc1R5cD4NCiAgICA8TWVudU5tPumAo+e1kOe0lOaQjeebiuioiOeul+abuDwvTWVudU5tPg0KICAgIDxJdGVtTm0+56iO5byV5YmN5Yip55uKPC9JdGVtTm0+DQogICAgPENvbE5tPuW9k+acn+mHkemhjTwvQ29sTm0+DQogICAgPE9yaWdpbmFsVmFsPjEzNSwzMDAsODkzLDAwMDwvT3JpZ2luYWxWYWw+DQogICAgPExhc3ROdW1WYWw+MTM1LDMwMDwvTGFzdE51bVZhbD4NCiAgICA8UmF3TGlua1ZhbD4xMzUsMzAwPC9SYXdMaW5rVmFsPg0KICAgIDxWaWV3VW5pdFR5cD43PC9WaWV3VW5pdFR5cD4NCiAgICA8RGVjaW1hbFBvaW50PjA8L0RlY2ltYWxQb2ludD4NCiAgICA8Um91bmRUeXA+MjwvUm91bmRUeXA+DQogICAgPE51bVRleHRUeXA+MTwvTnVtVGV4dFR5cD4NCiAgICA8Q2xhc3NUeXA+MzwvQ2xhc3NUeXA+DQogICAgPERUb3RhbFlNREhNUz4yMDI1LzA3LzIyIDIyOjEzOjA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723" Error="">PD94bWwgdmVyc2lvbj0iMS4wIiBlbmNvZGluZz0idXRmLTgiPz4NCjxMaW5rSW5mb0V4Y2VsIHhtbG5zOnhzaT0iaHR0cDovL3d3dy53My5vcmcvMjAwMS9YTUxTY2hlbWEtaW5zdGFuY2UiIHhtbG5zOnhzZD0iaHR0cDovL3d3dy53My5vcmcvMjAwMS9YTUxTY2hlbWEiPg0KICA8TGlua0luZm9Db3JlPg0KICAgIDxMaW5rSWQ+NzIzPC9MaW5rSWQ+DQogICAgPEluZmxvd1ZhbD4tMjEsMTAxPC9JbmZsb3dWYWw+DQogICAgPERpc3BWYWw+KDIxLDEwMSk8L0Rpc3BWYWw+DQogICAgPExhc3RVcGRUaW1lPjIwMjUvMTAvMjkgMTA6Mzk6MDc8L0xhc3RVcGRUaW1lPg0KICAgIDxXb3Jrc2hlZXROTT5QTOOAkElGUlPjgJEgPC9Xb3Jrc2hlZXROTT4NCiAgICA8TGlua0NlbGxBZGRyZXNzQTE+UDMzPC9MaW5rQ2VsbEFkZHJlc3NBMT4NCiAgICA8TGlua0NlbGxBZGRyZXNzUjFDMT5SMzNDMTY8L0xpbmtDZWxsQWRkcmVzc1IxQzE+DQogICAgPENlbGxCYWNrZ3JvdW5kQ29sb3I+MTY3NzcyMTU8L0NlbGxCYWNrZ3JvdW5kQ29sb3I+DQogICAgPENlbGxCYWNrZ3JvdW5kQ29sb3JJbmRleD4tNDE0MjwvQ2VsbEJhY2tncm91bmRDb2xvckluZGV4Pg0KICA8L0xpbmtJbmZvQ29yZT4NCiAgPExpbmtJbmZvWHNhPg0KICAgIDxBdUlkPjA1NTk3LzIyLzEvMC9EMjMwMDUwMTAwMTAwMDAwMDAwMC8xLzEvMjQyL0syMTA4MFowMCMvUjMwMTAwMDAwIy8xMDAwMDA8L0F1SWQ+DQogICAgPENvbXBhbnlJZD4wNTU5NzwvQ29tcGFueUlkPg0KICAgIDxBY1BlcmlvZD4yMjwvQWNQZXJpb2Q+DQogICAgPFBlcmlvZFR5cD4xPC9QZXJpb2RUeXA+DQogICAgPFBlcmlvZER0bFR5cD4wPC9QZXJpb2REdGxUeXA+DQogICAgPFBlcmlvZFN0YXJ0RGF0ZT4yMDI1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xMDgwWjAwIzwvSXRlbUlkPg0KICAgIDxEaXNwSXRlbUlkPksyMTA4MFowMDA8L0Rpc3BJdGVtSWQ+DQogICAgPENvbElkPlIzMDEwMDAwMCM8L0NvbElkPg0KICAgIDxUZW1BeGlzVHlwPjEwMDAwMDwvVGVtQXhpc1R5cD4NCiAgICA8TWVudU5tPumAo+e1kOe0lOaQjeebiuioiOeul+abuDwvTWVudU5tPg0KICAgIDxJdGVtTm0+5rOV5Lq65omA5b6X56iO6LK755SoPC9JdGVtTm0+DQogICAgPENvbE5tPuW9k+acn+mHkemhjTwvQ29sTm0+DQogICAgPE9yaWdpbmFsVmFsPi0yMSwxMDEsNDI4LDAwMDwvT3JpZ2luYWxWYWw+DQogICAgPExhc3ROdW1WYWw+LTIxLDEwMTwvTGFzdE51bVZhbD4NCiAgICA8UmF3TGlua1ZhbD4tMjEsMTAxPC9SYXdMaW5rVmFsPg0KICAgIDxWaWV3VW5pdFR5cD43PC9WaWV3VW5pdFR5cD4NCiAgICA8RGVjaW1hbFBvaW50PjA8L0RlY2ltYWxQb2ludD4NCiAgICA8Um91bmRUeXA+MjwvUm91bmRUeXA+DQogICAgPE51bVRleHRUeXA+MTwvTnVtVGV4dFR5cD4NCiAgICA8Q2xhc3NUeXA+MzwvQ2xhc3NUeXA+DQogICAgPERUb3RhbFlNREhNUz4yMDI1LzA3LzIyIDIyOjEzOjA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724" Error="">PD94bWwgdmVyc2lvbj0iMS4wIiBlbmNvZGluZz0idXRmLTgiPz4NCjxMaW5rSW5mb0V4Y2VsIHhtbG5zOnhzaT0iaHR0cDovL3d3dy53My5vcmcvMjAwMS9YTUxTY2hlbWEtaW5zdGFuY2UiIHhtbG5zOnhzZD0iaHR0cDovL3d3dy53My5vcmcvMjAwMS9YTUxTY2hlbWEiPg0KICA8TGlua0luZm9Db3JlPg0KICAgIDxMaW5rSWQ+NzI0PC9MaW5rSWQ+DQogICAgPEluZmxvd1ZhbD4xMTQsMTk5PC9JbmZsb3dWYWw+DQogICAgPERpc3BWYWw+MTE0LDE5OSA8L0Rpc3BWYWw+DQogICAgPExhc3RVcGRUaW1lPjIwMjUvMTAvMjkgMTA6Mzk6MDc8L0xhc3RVcGRUaW1lPg0KICAgIDxXb3Jrc2hlZXROTT5QTOOAkElGUlPjgJEgPC9Xb3Jrc2hlZXROTT4NCiAgICA8TGlua0NlbGxBZGRyZXNzQTE+UDM0PC9MaW5rQ2VsbEFkZHJlc3NBMT4NCiAgICA8TGlua0NlbGxBZGRyZXNzUjFDMT5SMzRDMTY8L0xpbmtDZWxsQWRkcmVzc1IxQzE+DQogICAgPENlbGxCYWNrZ3JvdW5kQ29sb3I+MTY3NzcyMTU8L0NlbGxCYWNrZ3JvdW5kQ29sb3I+DQogICAgPENlbGxCYWNrZ3JvdW5kQ29sb3JJbmRleD4tNDE0MjwvQ2VsbEJhY2tncm91bmRDb2xvckluZGV4Pg0KICA8L0xpbmtJbmZvQ29yZT4NCiAgPExpbmtJbmZvWHNhPg0KICAgIDxBdUlkPjA1NTk3LzIyLzEvMC9EMjMwMDUwMTAwMTAwMDAwMDAwMC8xLzEvMjQyL0syMzAwMDAwMCMvUjMwMTAwMDAwIy8xMDAwMDA8L0F1SWQ+DQogICAgPENvbXBhbnlJZD4wNTU5NzwvQ29tcGFueUlkPg0KICAgIDxBY1BlcmlvZD4yMjwvQWNQZXJpb2Q+DQogICAgPFBlcmlvZFR5cD4xPC9QZXJpb2RUeXA+DQogICAgPFBlcmlvZER0bFR5cD4wPC9QZXJpb2REdGxUeXA+DQogICAgPFBlcmlvZFN0YXJ0RGF0ZT4yMDI1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zMDAwMDAwIzwvSXRlbUlkPg0KICAgIDxEaXNwSXRlbUlkPksyMzAwMDAwMDA8L0Rpc3BJdGVtSWQ+DQogICAgPENvbElkPlIzMDEwMDAwMCM8L0NvbElkPg0KICAgIDxUZW1BeGlzVHlwPjEwMDAwMDwvVGVtQXhpc1R5cD4NCiAgICA8TWVudU5tPumAo+e1kOe0lOaQjeebiuioiOeul+abuDwvTWVudU5tPg0KICAgIDxJdGVtTm0+5b2T5pyf57SU5Yip55uKPC9JdGVtTm0+DQogICAgPENvbE5tPuW9k+acn+mHkemhjTwvQ29sTm0+DQogICAgPE9yaWdpbmFsVmFsPjExNCwxOTksNDY1LDAwMDwvT3JpZ2luYWxWYWw+DQogICAgPExhc3ROdW1WYWw+MTE0LDE5OTwvTGFzdE51bVZhbD4NCiAgICA8UmF3TGlua1ZhbD4xMTQsMTk5PC9SYXdMaW5rVmFsPg0KICAgIDxWaWV3VW5pdFR5cD43PC9WaWV3VW5pdFR5cD4NCiAgICA8RGVjaW1hbFBvaW50PjA8L0RlY2ltYWxQb2ludD4NCiAgICA8Um91bmRUeXA+MjwvUm91bmRUeXA+DQogICAgPE51bVRleHRUeXA+MTwvTnVtVGV4dFR5cD4NCiAgICA8Q2xhc3NUeXA+MzwvQ2xhc3NUeXA+DQogICAgPERUb3RhbFlNREhNUz4yMDI1LzA3LzIyIDIyOjEzOjA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725" Error="">PD94bWwgdmVyc2lvbj0iMS4wIiBlbmNvZGluZz0idXRmLTgiPz4NCjxMaW5rSW5mb0V4Y2VsIHhtbG5zOnhzaT0iaHR0cDovL3d3dy53My5vcmcvMjAwMS9YTUxTY2hlbWEtaW5zdGFuY2UiIHhtbG5zOnhzZD0iaHR0cDovL3d3dy53My5vcmcvMjAwMS9YTUxTY2hlbWEiPg0KICA8TGlua0luZm9Db3JlPg0KICAgIDxMaW5rSWQ+NzI1PC9MaW5rSWQ+DQogICAgPEluZmxvd1ZhbD4xMTAsNjM2PC9JbmZsb3dWYWw+DQogICAgPERpc3BWYWw+MTEwLDYzNiA8L0Rpc3BWYWw+DQogICAgPExhc3RVcGRUaW1lPjIwMjUvMTAvMjkgMTA6Mzk6MDc8L0xhc3RVcGRUaW1lPg0KICAgIDxXb3Jrc2hlZXROTT5QTOOAkElGUlPjgJEgPC9Xb3Jrc2hlZXROTT4NCiAgICA8TGlua0NlbGxBZGRyZXNzQTE+UDM2PC9MaW5rQ2VsbEFkZHJlc3NBMT4NCiAgICA8TGlua0NlbGxBZGRyZXNzUjFDMT5SMzZDMTY8L0xpbmtDZWxsQWRkcmVzc1IxQzE+DQogICAgPENlbGxCYWNrZ3JvdW5kQ29sb3I+MTY3NzcyMTU8L0NlbGxCYWNrZ3JvdW5kQ29sb3I+DQogICAgPENlbGxCYWNrZ3JvdW5kQ29sb3JJbmRleD4tNDE0MjwvQ2VsbEJhY2tncm91bmRDb2xvckluZGV4Pg0KICA8L0xpbmtJbmZvQ29yZT4NCiAgPExpbmtJbmZvWHNhPg0KICAgIDxBdUlkPjA1NTk3LzIyLzEvMC9EMjMwMDUwMTAwMTAwMDAwMDAwMC8xLzEvMjQyL0syNDAxMDAwMCMvUjMwMTAwMDAwIy8xMDAwMDA8L0F1SWQ+DQogICAgPENvbXBhbnlJZD4wNTU5NzwvQ29tcGFueUlkPg0KICAgIDxBY1BlcmlvZD4yMjwvQWNQZXJpb2Q+DQogICAgPFBlcmlvZFR5cD4xPC9QZXJpb2RUeXA+DQogICAgPFBlcmlvZER0bFR5cD4wPC9QZXJpb2REdGxUeXA+DQogICAgPFBlcmlvZFN0YXJ0RGF0ZT4yMDI1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0MDEwMDAwIzwvSXRlbUlkPg0KICAgIDxEaXNwSXRlbUlkPksyNDAxMDAwMDA8L0Rpc3BJdGVtSWQ+DQogICAgPENvbElkPlIzMDEwMDAwMCM8L0NvbElkPg0KICAgIDxUZW1BeGlzVHlwPjEwMDAwMDwvVGVtQXhpc1R5cD4NCiAgICA8TWVudU5tPumAo+e1kOe0lOaQjeebiuioiOeul+abuDwvTWVudU5tPg0KICAgIDxJdGVtTm0+6Kaq5Lya56S+44Gu5omA5pyJ6ICFPC9JdGVtTm0+DQogICAgPENvbE5tPuW9k+acn+mHkemhjTwvQ29sTm0+DQogICAgPE9yaWdpbmFsVmFsPjExMCw2MzYsOTUwLDAwMDwvT3JpZ2luYWxWYWw+DQogICAgPExhc3ROdW1WYWw+MTEwLDYzNjwvTGFzdE51bVZhbD4NCiAgICA8UmF3TGlua1ZhbD4xMTAsNjM2PC9SYXdMaW5rVmFsPg0KICAgIDxWaWV3VW5pdFR5cD43PC9WaWV3VW5pdFR5cD4NCiAgICA8RGVjaW1hbFBvaW50PjA8L0RlY2ltYWxQb2ludD4NCiAgICA8Um91bmRUeXA+MjwvUm91bmRUeXA+DQogICAgPE51bVRleHRUeXA+MTwvTnVtVGV4dFR5cD4NCiAgICA8Q2xhc3NUeXA+MzwvQ2xhc3NUeXA+DQogICAgPERUb3RhbFlNREhNUz4yMDI1LzA3LzIyIDIyOjEzOjA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726" Error="">PD94bWwgdmVyc2lvbj0iMS4wIiBlbmNvZGluZz0idXRmLTgiPz4NCjxMaW5rSW5mb0V4Y2VsIHhtbG5zOnhzaT0iaHR0cDovL3d3dy53My5vcmcvMjAwMS9YTUxTY2hlbWEtaW5zdGFuY2UiIHhtbG5zOnhzZD0iaHR0cDovL3d3dy53My5vcmcvMjAwMS9YTUxTY2hlbWEiPg0KICA8TGlua0luZm9Db3JlPg0KICAgIDxMaW5rSWQ+NzI2PC9MaW5rSWQ+DQogICAgPEluZmxvd1ZhbD4zLDU2MjwvSW5mbG93VmFsPg0KICAgIDxEaXNwVmFsPjMsNTYyIDwvRGlzcFZhbD4NCiAgICA8TGFzdFVwZFRpbWU+MjAyNS8xMC8yOSAxMDozOTowNzwvTGFzdFVwZFRpbWU+DQogICAgPFdvcmtzaGVldE5NPlBM44CQSUZSU+OAkSA8L1dvcmtzaGVldE5NPg0KICAgIDxMaW5rQ2VsbEFkZHJlc3NBMT5QMzc8L0xpbmtDZWxsQWRkcmVzc0ExPg0KICAgIDxMaW5rQ2VsbEFkZHJlc3NSMUMxPlIzN0MxNjwvTGlua0NlbGxBZGRyZXNzUjFDMT4NCiAgICA8Q2VsbEJhY2tncm91bmRDb2xvcj4xNjc3NzIxNTwvQ2VsbEJhY2tncm91bmRDb2xvcj4NCiAgICA8Q2VsbEJhY2tncm91bmRDb2xvckluZGV4Pi00MTQyPC9DZWxsQmFja2dyb3VuZENvbG9ySW5kZXg+DQogIDwvTGlua0luZm9Db3JlPg0KICA8TGlua0luZm9Yc2E+DQogICAgPEF1SWQ+MDU1OTcvMjIvMS8wL0QyMzAwNTAxMDAxMDAwMDAwMDAwLzEvMS8yNDIvSzI0MDIwMDAwIy9SMzAxMDAwMDAjLzEwMDAwMDwvQXVJZD4NCiAgICA8Q29tcGFueUlkPjA1NTk3PC9Db21wYW55SWQ+DQogICAgPEFjUGVyaW9kPjIyPC9BY1BlcmlvZD4NCiAgICA8UGVyaW9kVHlwPjE8L1BlcmlvZFR5cD4NCiAgICA8UGVyaW9kRHRsVHlwPjA8L1BlcmlvZER0bFR5cD4NCiAgICA8UGVyaW9kU3RhcnREYXRlPjIwMjUvMDE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jQwMjAwMDAjPC9JdGVtSWQ+DQogICAgPERpc3BJdGVtSWQ+SzI0MDIwMDAwMDwvRGlzcEl0ZW1JZD4NCiAgICA8Q29sSWQ+UjMwMTAwMDAwIzwvQ29sSWQ+DQogICAgPFRlbUF4aXNUeXA+MTAwMDAwPC9UZW1BeGlzVHlwPg0KICAgIDxNZW51Tm0+6YCj57WQ57SU5pCN55uK6KiI566X5pu4PC9NZW51Tm0+DQogICAgPEl0ZW1ObT7pnZ7mlK/phY3mjIHliIY8L0l0ZW1ObT4NCiAgICA8Q29sTm0+5b2T5pyf6YeR6aGNPC9Db2xObT4NCiAgICA8T3JpZ2luYWxWYWw+Myw1NjIsNTE1LDAwMDwvT3JpZ2luYWxWYWw+DQogICAgPExhc3ROdW1WYWw+Myw1NjI8L0xhc3ROdW1WYWw+DQogICAgPFJhd0xpbmtWYWw+Myw1NjI8L1Jhd0xpbmtWYWw+DQogICAgPFZpZXdVbml0VHlwPjc8L1ZpZXdVbml0VHlwPg0KICAgIDxEZWNpbWFsUG9pbnQ+MDwvRGVjaW1hbFBvaW50Pg0KICAgIDxSb3VuZFR5cD4yPC9Sb3VuZFR5cD4NCiAgICA8TnVtVGV4dFR5cD4xPC9OdW1UZXh0VHlwPg0KICAgIDxDbGFzc1R5cD4zPC9DbGFzc1R5cD4NCiAgICA8RFRvdGFsWU1ESE1TPjIwMjUvMDcvMjIgMjI6MTM6MD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727" Error="">PD94bWwgdmVyc2lvbj0iMS4wIiBlbmNvZGluZz0idXRmLTgiPz4NCjxMaW5rSW5mb0V4Y2VsIHhtbG5zOnhzaT0iaHR0cDovL3d3dy53My5vcmcvMjAwMS9YTUxTY2hlbWEtaW5zdGFuY2UiIHhtbG5zOnhzZD0iaHR0cDovL3d3dy53My5vcmcvMjAwMS9YTUxTY2hlbWEiPg0KICA8TGlua0luZm9Db3JlPg0KICAgIDxMaW5rSWQ+NzI3PC9MaW5rSWQ+DQogICAgPEluZmxvd1ZhbD4xMTQsMTk5PC9JbmZsb3dWYWw+DQogICAgPERpc3BWYWw+MTE0LDE5OSA8L0Rpc3BWYWw+DQogICAgPExhc3RVcGRUaW1lPjIwMjUvMTAvMjkgMTA6Mzk6MDc8L0xhc3RVcGRUaW1lPg0KICAgIDxXb3Jrc2hlZXROTT5QTOOAkElGUlPjgJEgPC9Xb3Jrc2hlZXROTT4NCiAgICA8TGlua0NlbGxBZGRyZXNzQTE+UDU2PC9MaW5rQ2VsbEFkZHJlc3NBMT4NCiAgICA8TGlua0NlbGxBZGRyZXNzUjFDMT5SNTZDMTY8L0xpbmtDZWxsQWRkcmVzc1IxQzE+DQogICAgPENlbGxCYWNrZ3JvdW5kQ29sb3I+MTY3NzcyMTU8L0NlbGxCYWNrZ3JvdW5kQ29sb3I+DQogICAgPENlbGxCYWNrZ3JvdW5kQ29sb3JJbmRleD4tNDE0MjwvQ2VsbEJhY2tncm91bmRDb2xvckluZGV4Pg0KICA8L0xpbmtJbmZvQ29yZT4NCiAgPExpbmtJbmZvWHNhPg0KICAgIDxBdUlkPjA1NTk3LzIyLzEvMC9EMjMwMDUwMTAwMTUwMDAwMDAwMC8xLzEvMjQyL0szMTAwMDAwMCMvUjMwMTAwMDAwIy8xMDAwMDA8L0F1SWQ+DQogICAgPENvbXBhbnlJZD4wNTU5NzwvQ29tcGFueUlkPg0KICAgIDxBY1BlcmlvZD4yMjwvQWNQZXJpb2Q+DQogICAgPFBlcmlvZFR5cD4xPC9QZXJpb2RUeXA+DQogICAgPFBlcmlvZER0bFR5cD4wPC9QZXJpb2REdGxUeXA+DQogICAgPFBlcmlvZFN0YXJ0RGF0ZT4yMDI1LzAxLzAxPC9QZXJpb2RTdGFydERhdGU+DQogICAgPER0S2luZElkPkQyMzAwNTAxMDAx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MxMDAwMDAwIzwvSXRlbUlkPg0KICAgIDxEaXNwSXRlbUlkPkszMTAwMDAwMDA8L0Rpc3BJdGVtSWQ+DQogICAgPENvbElkPlIzMDEwMDAwMCM8L0NvbElkPg0KICAgIDxUZW1BeGlzVHlwPjEwMDAwMDwvVGVtQXhpc1R5cD4NCiAgICA8TWVudU5tPumAo+e1kOe0lOaQjeebiuWPiuOBs+OBneOBruS7luOBruWMheaLrOWIqeebiuioiOeul+abuDwvTWVudU5tPg0KICAgIDxJdGVtTm0+5b2T5pyf57SU5Yip55uKPC9JdGVtTm0+DQogICAgPENvbE5tPuW9k+acn+mHkemhjTwvQ29sTm0+DQogICAgPE9yaWdpbmFsVmFsPjExNCwxOTksNDY1LDAwMDwvT3JpZ2luYWxWYWw+DQogICAgPExhc3ROdW1WYWw+MTE0LDE5OTwvTGFzdE51bVZhbD4NCiAgICA8UmF3TGlua1ZhbD4xMTQsMTk5PC9SYXdMaW5rVmFsPg0KICAgIDxWaWV3VW5pdFR5cD43PC9WaWV3VW5pdFR5cD4NCiAgICA8RGVjaW1hbFBvaW50PjA8L0RlY2ltYWxQb2ludD4NCiAgICA8Um91bmRUeXA+MjwvUm91bmRUeXA+DQogICAgPE51bVRleHRUeXA+MTwvTnVtVGV4dFR5cD4NCiAgICA8Q2xhc3NUeXA+MzwvQ2xhc3NUeXA+DQogICAgPERUb3RhbFlNREhNUz4yMDI1LzA3LzIzIDExOjM5OjE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728" Error="">PD94bWwgdmVyc2lvbj0iMS4wIiBlbmNvZGluZz0idXRmLTgiPz4NCjxMaW5rSW5mb0V4Y2VsIHhtbG5zOnhzaT0iaHR0cDovL3d3dy53My5vcmcvMjAwMS9YTUxTY2hlbWEtaW5zdGFuY2UiIHhtbG5zOnhzZD0iaHR0cDovL3d3dy53My5vcmcvMjAwMS9YTUxTY2hlbWEiPg0KICA8TGlua0luZm9Db3JlPg0KICAgIDxMaW5rSWQ+NzI4PC9MaW5rSWQ+DQogICAgPEluZmxvd1ZhbD4tNiwzNDY8L0luZmxvd1ZhbD4NCiAgICA8RGlzcFZhbD4oNiwzNDYpPC9EaXNwVmFsPg0KICAgIDxMYXN0VXBkVGltZT4yMDI1LzEwLzI5IDEwOjM5OjA3PC9MYXN0VXBkVGltZT4NCiAgICA8V29ya3NoZWV0Tk0+UEzjgJBJRlJT44CRIDwvV29ya3NoZWV0Tk0+DQogICAgPExpbmtDZWxsQWRkcmVzc0ExPlA1OTwvTGlua0NlbGxBZGRyZXNzQTE+DQogICAgPExpbmtDZWxsQWRkcmVzc1IxQzE+UjU5QzE2PC9MaW5rQ2VsbEFkZHJlc3NSMUMxPg0KICAgIDxDZWxsQmFja2dyb3VuZENvbG9yPjE2Nzc3MjE1PC9DZWxsQmFja2dyb3VuZENvbG9yPg0KICAgIDxDZWxsQmFja2dyb3VuZENvbG9ySW5kZXg+LTQxNDI8L0NlbGxCYWNrZ3JvdW5kQ29sb3JJbmRleD4NCiAgPC9MaW5rSW5mb0NvcmU+DQogIDxMaW5rSW5mb1hzYT4NCiAgICA8QXVJZD4wNTU5Ny8yMi8xLzAvRDIzMDA1MDEwMDE1MDAwMDAwMDAvMS8xLzI0Mi9LOTAwMDAwMDYxL1IzMDEwMDAwMCMvMTAwMDAwPC9BdUlkPg0KICAgIDxDb21wYW55SWQ+MDU1OTc8L0NvbXBhbnlJZD4NCiAgICA8QWNQZXJpb2Q+MjI8L0FjUGVyaW9kPg0KICAgIDxQZXJpb2RUeXA+MTwvUGVyaW9kVHlwPg0KICAgIDxQZXJpb2REdGxUeXA+MDwvUGVyaW9kRHRsVHlwPg0KICAgIDxQZXJpb2RTdGFydERhdGU+MjAyNS8wMS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jE8L0l0ZW1JZD4NCiAgICA8RGlzcEl0ZW1JZD5LMzIwMTAxMDA8L0Rpc3BJdGVtSWQ+DQogICAgPENvbElkPlIzMDEwMDAwMCM8L0NvbElkPg0KICAgIDxUZW1BeGlzVHlwPjEwMDAwMDwvVGVtQXhpc1R5cD4NCiAgICA8TWVudU5tPumAo+e1kOe0lOaQjeebiuWPiuOBs+OBneOBruS7luOBruWMheaLrOWIqeebiuioiOeul+abuDwvTWVudU5tPg0KICAgIDxJdGVtTm0+RlZUT0NJ44Gu6YeR6J6N6LOH55SjPC9JdGVtTm0+DQogICAgPENvbE5tPuW9k+acn+mHkemhjTwvQ29sTm0+DQogICAgPE9yaWdpbmFsVmFsPi02LDM0Niw5NjIsMDAwPC9PcmlnaW5hbFZhbD4NCiAgICA8TGFzdE51bVZhbD4tNiwzNDY8L0xhc3ROdW1WYWw+DQogICAgPFJhd0xpbmtWYWw+LTYsMzQ2PC9SYXdMaW5rVmFsPg0KICAgIDxWaWV3VW5pdFR5cD43PC9WaWV3VW5pdFR5cD4NCiAgICA8RGVjaW1hbFBvaW50PjA8L0RlY2ltYWxQb2ludD4NCiAgICA8Um91bmRUeXA+MjwvUm91bmRUeXA+DQogICAgPE51bVRleHRUeXA+MTwvTnVtVGV4dFR5cD4NCiAgICA8Q2xhc3NUeXA+MzwvQ2xhc3NUeXA+DQogICAgPERUb3RhbFlNREhNUz4yMDI1LzA3LzIzIDExOjM5OjE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729" Error="">PD94bWwgdmVyc2lvbj0iMS4wIiBlbmNvZGluZz0idXRmLTgiPz4NCjxMaW5rSW5mb0V4Y2VsIHhtbG5zOnhzaT0iaHR0cDovL3d3dy53My5vcmcvMjAwMS9YTUxTY2hlbWEtaW5zdGFuY2UiIHhtbG5zOnhzZD0iaHR0cDovL3d3dy53My5vcmcvMjAwMS9YTUxTY2hlbWEiPg0KICA8TGlua0luZm9Db3JlPg0KICAgIDxMaW5rSWQ+NzI5PC9MaW5rSWQ+DQogICAgPEluZmxvd1ZhbD40MDg8L0luZmxvd1ZhbD4NCiAgICA8RGlzcFZhbD40MDggPC9EaXNwVmFsPg0KICAgIDxMYXN0VXBkVGltZT4yMDI1LzEwLzI5IDEwOjM5OjA3PC9MYXN0VXBkVGltZT4NCiAgICA8V29ya3NoZWV0Tk0+UEzjgJBJRlJT44CRIDwvV29ya3NoZWV0Tk0+DQogICAgPExpbmtDZWxsQWRkcmVzc0ExPlA2MDwvTGlua0NlbGxBZGRyZXNzQTE+DQogICAgPExpbmtDZWxsQWRkcmVzc1IxQzE+UjYwQzE2PC9MaW5rQ2VsbEFkZHJlc3NSMUMxPg0KICAgIDxDZWxsQmFja2dyb3VuZENvbG9yPjE2Nzc3MjE1PC9DZWxsQmFja2dyb3VuZENvbG9yPg0KICAgIDxDZWxsQmFja2dyb3VuZENvbG9ySW5kZXg+LTQxNDI8L0NlbGxCYWNrZ3JvdW5kQ29sb3JJbmRleD4NCiAgPC9MaW5rSW5mb0NvcmU+DQogIDxMaW5rSW5mb1hzYT4NCiAgICA8QXVJZD4wNTU5Ny8yMi8xLzAvRDIzMDA1MDEwMDE1MDAwMDAwMDAvMS8xLzI0Mi9LOTAwMDAwMDYyL1IzMDEwMDAwMCMvMTAwMDAwPC9BdUlkPg0KICAgIDxDb21wYW55SWQ+MDU1OTc8L0NvbXBhbnlJZD4NCiAgICA8QWNQZXJpb2Q+MjI8L0FjUGVyaW9kPg0KICAgIDxQZXJpb2RUeXA+MTwvUGVyaW9kVHlwPg0KICAgIDxQZXJpb2REdGxUeXA+MDwvUGVyaW9kRHRsVHlwPg0KICAgIDxQZXJpb2RTdGFydERhdGU+MjAyNS8wMS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jI8L0l0ZW1JZD4NCiAgICA8RGlzcEl0ZW1JZD5LMzIwMTAyMDA8L0Rpc3BJdGVtSWQ+DQogICAgPENvbElkPlIzMDEwMDAwMCM8L0NvbElkPg0KICAgIDxUZW1BeGlzVHlwPjEwMDAwMDwvVGVtQXhpc1R5cD4NCiAgICA8TWVudU5tPumAo+e1kOe0lOaQjeebiuWPiuOBs+OBneOBruS7luOBruWMheaLrOWIqeebiuioiOeul+abuDwvTWVudU5tPg0KICAgIDxJdGVtTm0+56K65a6a57Wm5LuY5Yi25bqm44Gu5YaN5ris5a6aPC9JdGVtTm0+DQogICAgPENvbE5tPuW9k+acn+mHkemhjTwvQ29sTm0+DQogICAgPE9yaWdpbmFsVmFsPjQwOCw2MDIsMDAwPC9PcmlnaW5hbFZhbD4NCiAgICA8TGFzdE51bVZhbD40MDg8L0xhc3ROdW1WYWw+DQogICAgPFJhd0xpbmtWYWw+NDA4PC9SYXdMaW5rVmFsPg0KICAgIDxWaWV3VW5pdFR5cD43PC9WaWV3VW5pdFR5cD4NCiAgICA8RGVjaW1hbFBvaW50PjA8L0RlY2ltYWxQb2ludD4NCiAgICA8Um91bmRUeXA+MjwvUm91bmRUeXA+DQogICAgPE51bVRleHRUeXA+MTwvTnVtVGV4dFR5cD4NCiAgICA8Q2xhc3NUeXA+MzwvQ2xhc3NUeXA+DQogICAgPERUb3RhbFlNREhNUz4yMDI1LzA3LzIzIDExOjM5OjE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730" Error="">PD94bWwgdmVyc2lvbj0iMS4wIiBlbmNvZGluZz0idXRmLTgiPz4NCjxMaW5rSW5mb0V4Y2VsIHhtbG5zOnhzaT0iaHR0cDovL3d3dy53My5vcmcvMjAwMS9YTUxTY2hlbWEtaW5zdGFuY2UiIHhtbG5zOnhzZD0iaHR0cDovL3d3dy53My5vcmcvMjAwMS9YTUxTY2hlbWEiPg0KICA8TGlua0luZm9Db3JlPg0KICAgIDxMaW5rSWQ+NzMwPC9MaW5rSWQ+DQogICAgPEluZmxvd1ZhbD4yLDUzODwvSW5mbG93VmFsPg0KICAgIDxEaXNwVmFsPjIsNTM4IDwvRGlzcFZhbD4NCiAgICA8TGFzdFVwZFRpbWU+MjAyNS8xMC8yOSAxMDozOTowNzwvTGFzdFVwZFRpbWU+DQogICAgPFdvcmtzaGVldE5NPlBM44CQSUZSU+OAkSA8L1dvcmtzaGVldE5NPg0KICAgIDxMaW5rQ2VsbEFkZHJlc3NBMT5QNjE8L0xpbmtDZWxsQWRkcmVzc0ExPg0KICAgIDxMaW5rQ2VsbEFkZHJlc3NSMUMxPlI2MUMxNjwvTGlua0NlbGxBZGRyZXNzUjFDMT4NCiAgICA8Q2VsbEJhY2tncm91bmRDb2xvcj4xNjc3NzIxNTwvQ2VsbEJhY2tncm91bmRDb2xvcj4NCiAgICA8Q2VsbEJhY2tncm91bmRDb2xvckluZGV4Pi00MTQyPC9DZWxsQmFja2dyb3VuZENvbG9ySW5kZXg+DQogIDwvTGlua0luZm9Db3JlPg0KICA8TGlua0luZm9Yc2E+DQogICAgPEF1SWQ+MDU1OTcvMjIvMS8wL0QyMzAwNTAxMDAxNTAwMDAwMDAwLzEvMS8yNDIvSzkwMDAwMDA2My9SMzAxMDAwMDAjLzEwMDAwMDwvQXVJZD4NCiAgICA8Q29tcGFueUlkPjA1NTk3PC9Db21wYW55SWQ+DQogICAgPEFjUGVyaW9kPjIyPC9BY1BlcmlvZD4NCiAgICA8UGVyaW9kVHlwPjE8L1BlcmlvZFR5cD4NCiAgICA8UGVyaW9kRHRsVHlwPjA8L1BlcmlvZER0bFR5cD4NCiAgICA8UGVyaW9kU3RhcnREYXRlPjIwMjUvMDEvMDE8L1BlcmlvZFN0YXJ0RGF0ZT4NCiAgICA8RHRLaW5kSWQ+RDIzMDA1MDEwMDE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YzPC9JdGVtSWQ+DQogICAgPERpc3BJdGVtSWQ+SzMyMDEwMzAwPC9EaXNwSXRlbUlkPg0KICAgIDxDb2xJZD5SMzAxMDAwMDAjPC9Db2xJZD4NCiAgICA8VGVtQXhpc1R5cD4xMDAwMDA8L1RlbUF4aXNUeXA+DQogICAgPE1lbnVObT7pgKPntZDntJTmkI3nm4rlj4rjgbPjgZ3jga7ku5bjga7ljIXmi6zliKnnm4roqIjnrpfmm7g8L01lbnVObT4NCiAgICA8SXRlbU5tPuaMgeWIhuazleOBp+S8muioiOWHpueQhuOBleOCjOOBpuOBhOOCiwrmipXos4fjgavjgYrjgZHjgovjgZ3jga7ku5bjga7ljIXmi6zliKnnm4o8L0l0ZW1ObT4NCiAgICA8Q29sTm0+5b2T5pyf6YeR6aGNPC9Db2xObT4NCiAgICA8T3JpZ2luYWxWYWw+Miw1MzgsNTY1LDAwMDwvT3JpZ2luYWxWYWw+DQogICAgPExhc3ROdW1WYWw+Miw1Mzg8L0xhc3ROdW1WYWw+DQogICAgPFJhd0xpbmtWYWw+Miw1Mzg8L1Jhd0xpbmtWYWw+DQogICAgPFZpZXdVbml0VHlwPjc8L1ZpZXdVbml0VHlwPg0KICAgIDxEZWNpbWFsUG9pbnQ+MDwvRGVjaW1hbFBvaW50Pg0KICAgIDxSb3VuZFR5cD4yPC9Sb3VuZFR5cD4NCiAgICA8TnVtVGV4dFR5cD4xPC9OdW1UZXh0VHlwPg0KICAgIDxDbGFzc1R5cD4zPC9DbGFzc1R5cD4NCiAgICA8RFRvdGFsWU1ESE1TPjIwMjUvMDcvMjMgMTE6Mzk6MT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731" Error="">PD94bWwgdmVyc2lvbj0iMS4wIiBlbmNvZGluZz0idXRmLTgiPz4NCjxMaW5rSW5mb0V4Y2VsIHhtbG5zOnhzaT0iaHR0cDovL3d3dy53My5vcmcvMjAwMS9YTUxTY2hlbWEtaW5zdGFuY2UiIHhtbG5zOnhzZD0iaHR0cDovL3d3dy53My5vcmcvMjAwMS9YTUxTY2hlbWEiPg0KICA8TGlua0luZm9Db3JlPg0KICAgIDxMaW5rSWQ+NzMxPC9MaW5rSWQ+DQogICAgPEluZmxvd1ZhbD4tMywzOTk8L0luZmxvd1ZhbD4NCiAgICA8RGlzcFZhbD4oMywzOTkpPC9EaXNwVmFsPg0KICAgIDxMYXN0VXBkVGltZT4yMDI1LzEwLzI5IDEwOjM5OjA3PC9MYXN0VXBkVGltZT4NCiAgICA8V29ya3NoZWV0Tk0+UEzjgJBJRlJT44CRIDwvV29ya3NoZWV0Tk0+DQogICAgPExpbmtDZWxsQWRkcmVzc0ExPlA2MjwvTGlua0NlbGxBZGRyZXNzQTE+DQogICAgPExpbmtDZWxsQWRkcmVzc1IxQzE+UjYyQzE2PC9MaW5rQ2VsbEFkZHJlc3NSMUMxPg0KICAgIDxDZWxsQmFja2dyb3VuZENvbG9yPjE2Nzc3MjE1PC9DZWxsQmFja2dyb3VuZENvbG9yPg0KICAgIDxDZWxsQmFja2dyb3VuZENvbG9ySW5kZXg+LTQxNDI8L0NlbGxCYWNrZ3JvdW5kQ29sb3JJbmRleD4NCiAgPC9MaW5rSW5mb0NvcmU+DQogIDxMaW5rSW5mb1hzYT4NCiAgICA8QXVJZD4wNTU5Ny8yMi8xLzAvRDIzMDA1MDEwMDE1MDAwMDAwMDAvMS8xLzI0Mi9LOTAwMDAwMDY0L1IzMDEwMDAwMCMvMTAwMDAwPC9BdUlkPg0KICAgIDxDb21wYW55SWQ+MDU1OTc8L0NvbXBhbnlJZD4NCiAgICA8QWNQZXJpb2Q+MjI8L0FjUGVyaW9kPg0KICAgIDxQZXJpb2RUeXA+MTwvUGVyaW9kVHlwPg0KICAgIDxQZXJpb2REdGxUeXA+MDwvUGVyaW9kRHRsVHlwPg0KICAgIDxQZXJpb2RTdGFydERhdGU+MjAyNS8wMS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jQ8L0l0ZW1JZD4NCiAgICA8RGlzcEl0ZW1JZD5LMzIwMVowMDA8L0Rpc3BJdGVtSWQ+DQogICAgPENvbElkPlIzMDEwMDAwMCM8L0NvbElkPg0KICAgIDxUZW1BeGlzVHlwPjEwMDAwMDwvVGVtQXhpc1R5cD4NCiAgICA8TWVudU5tPumAo+e1kOe0lOaQjeebiuWPiuOBs+OBneOBruS7luOBruWMheaLrOWIqeebiuioiOeul+abuDwvTWVudU5tPg0KICAgIDxJdGVtTm0+57SU5pCN55uK44Gr5oyv44KK5pu/44GI44KJ44KM44KL44GT44Go44Gu44Gq44GECumgheebruWQiOioiDwvSXRlbU5tPg0KICAgIDxDb2xObT7lvZPmnJ/ph5HpoY08L0NvbE5tPg0KICAgIDxPcmlnaW5hbFZhbD4tMywzOTksNzk1LDAwMDwvT3JpZ2luYWxWYWw+DQogICAgPExhc3ROdW1WYWw+LTMsMzk5PC9MYXN0TnVtVmFsPg0KICAgIDxSYXdMaW5rVmFsPi0zLDM5OTwvUmF3TGlua1ZhbD4NCiAgICA8Vmlld1VuaXRUeXA+NzwvVmlld1VuaXRUeXA+DQogICAgPERlY2ltYWxQb2ludD4wPC9EZWNpbWFsUG9pbnQ+DQogICAgPFJvdW5kVHlwPjI8L1JvdW5kVHlwPg0KICAgIDxOdW1UZXh0VHlwPjE8L051bVRleHRUeXA+DQogICAgPENsYXNzVHlwPjM8L0NsYXNzVHlwPg0KICAgIDxEVG90YWxZTURITVM+MjAyNS8wNy8yMyAxMTozOTox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732" Error="">PD94bWwgdmVyc2lvbj0iMS4wIiBlbmNvZGluZz0idXRmLTgiPz4NCjxMaW5rSW5mb0V4Y2VsIHhtbG5zOnhzaT0iaHR0cDovL3d3dy53My5vcmcvMjAwMS9YTUxTY2hlbWEtaW5zdGFuY2UiIHhtbG5zOnhzZD0iaHR0cDovL3d3dy53My5vcmcvMjAwMS9YTUxTY2hlbWEiPg0KICA8TGlua0luZm9Db3JlPg0KICAgIDxMaW5rSWQ+NzMyPC9MaW5rSWQ+DQogICAgPEluZmxvd1ZhbD4tMSwwMTQ8L0luZmxvd1ZhbD4NCiAgICA8RGlzcFZhbD4oMSwwMTQpPC9EaXNwVmFsPg0KICAgIDxMYXN0VXBkVGltZT4yMDI1LzEwLzI5IDEwOjM5OjA3PC9MYXN0VXBkVGltZT4NCiAgICA8V29ya3NoZWV0Tk0+UEzjgJBJRlJT44CRIDwvV29ya3NoZWV0Tk0+DQogICAgPExpbmtDZWxsQWRkcmVzc0ExPlA2NDwvTGlua0NlbGxBZGRyZXNzQTE+DQogICAgPExpbmtDZWxsQWRkcmVzc1IxQzE+UjY0QzE2PC9MaW5rQ2VsbEFkZHJlc3NSMUMxPg0KICAgIDxDZWxsQmFja2dyb3VuZENvbG9yPjE2Nzc3MjE1PC9DZWxsQmFja2dyb3VuZENvbG9yPg0KICAgIDxDZWxsQmFja2dyb3VuZENvbG9ySW5kZXg+LTQxNDI8L0NlbGxCYWNrZ3JvdW5kQ29sb3JJbmRleD4NCiAgPC9MaW5rSW5mb0NvcmU+DQogIDxMaW5rSW5mb1hzYT4NCiAgICA8QXVJZD4wNTU5Ny8yMi8xLzAvRDIzMDA1MDEwMDE1MDAwMDAwMDAvMS8xLzI0Mi9LOTAwMDAwMDY2L1IzMDEwMDAwMCMvMTAwMDAwPC9BdUlkPg0KICAgIDxDb21wYW55SWQ+MDU1OTc8L0NvbXBhbnlJZD4NCiAgICA8QWNQZXJpb2Q+MjI8L0FjUGVyaW9kPg0KICAgIDxQZXJpb2RUeXA+MTwvUGVyaW9kVHlwPg0KICAgIDxQZXJpb2REdGxUeXA+MDwvUGVyaW9kRHRsVHlwPg0KICAgIDxQZXJpb2RTdGFydERhdGU+MjAyNS8wMS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jY8L0l0ZW1JZD4NCiAgICA8RGlzcEl0ZW1JZD5LMzIwMjAxMDA8L0Rpc3BJdGVtSWQ+DQogICAgPENvbElkPlIzMDEwMDAwMCM8L0NvbElkPg0KICAgIDxUZW1BeGlzVHlwPjEwMDAwMDwvVGVtQXhpc1R5cD4NCiAgICA8TWVudU5tPumAo+e1kOe0lOaQjeebiuWPiuOBs+OBneOBruS7luOBruWMheaLrOWIqeebiuioiOeul+abuDwvTWVudU5tPg0KICAgIDxJdGVtTm0+5Zyo5aSW5Za25qWt5rS75YuV5L2T44Gu5o+b566X5beu6aGNPC9JdGVtTm0+DQogICAgPENvbE5tPuW9k+acn+mHkemhjTwvQ29sTm0+DQogICAgPE9yaWdpbmFsVmFsPi0xLDAxNCw2MjQsMDAwPC9PcmlnaW5hbFZhbD4NCiAgICA8TGFzdE51bVZhbD4tMSwwMTQ8L0xhc3ROdW1WYWw+DQogICAgPFJhd0xpbmtWYWw+LTEsMDE0PC9SYXdMaW5rVmFsPg0KICAgIDxWaWV3VW5pdFR5cD43PC9WaWV3VW5pdFR5cD4NCiAgICA8RGVjaW1hbFBvaW50PjA8L0RlY2ltYWxQb2ludD4NCiAgICA8Um91bmRUeXA+MjwvUm91bmRUeXA+DQogICAgPE51bVRleHRUeXA+MTwvTnVtVGV4dFR5cD4NCiAgICA8Q2xhc3NUeXA+MzwvQ2xhc3NUeXA+DQogICAgPERUb3RhbFlNREhNUz4yMDI1LzA3LzIzIDExOjM5OjE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733" Error="">PD94bWwgdmVyc2lvbj0iMS4wIiBlbmNvZGluZz0idXRmLTgiPz4NCjxMaW5rSW5mb0V4Y2VsIHhtbG5zOnhzaT0iaHR0cDovL3d3dy53My5vcmcvMjAwMS9YTUxTY2hlbWEtaW5zdGFuY2UiIHhtbG5zOnhzZD0iaHR0cDovL3d3dy53My5vcmcvMjAwMS9YTUxTY2hlbWEiPg0KICA8TGlua0luZm9Db3JlPg0KICAgIDxMaW5rSWQ+NzMzPC9MaW5rSWQ+DQogICAgPEluZmxvd1ZhbD4tMiw1MTA8L0luZmxvd1ZhbD4NCiAgICA8RGlzcFZhbD4oMiw1MTApPC9EaXNwVmFsPg0KICAgIDxMYXN0VXBkVGltZT4yMDI1LzEwLzI5IDEwOjM5OjA3PC9MYXN0VXBkVGltZT4NCiAgICA8V29ya3NoZWV0Tk0+UEzjgJBJRlJT44CRIDwvV29ya3NoZWV0Tk0+DQogICAgPExpbmtDZWxsQWRkcmVzc0ExPlA2NTwvTGlua0NlbGxBZGRyZXNzQTE+DQogICAgPExpbmtDZWxsQWRkcmVzc1IxQzE+UjY1QzE2PC9MaW5rQ2VsbEFkZHJlc3NSMUMxPg0KICAgIDxDZWxsQmFja2dyb3VuZENvbG9yPjE2Nzc3MjE1PC9DZWxsQmFja2dyb3VuZENvbG9yPg0KICAgIDxDZWxsQmFja2dyb3VuZENvbG9ySW5kZXg+LTQxNDI8L0NlbGxCYWNrZ3JvdW5kQ29sb3JJbmRleD4NCiAgPC9MaW5rSW5mb0NvcmU+DQogIDxMaW5rSW5mb1hzYT4NCiAgICA8QXVJZD4wNTU5Ny8yMi8xLzAvRDIzMDA1MDEwMDE1MDAwMDAwMDAvMS8xLzI0Mi9LOTAwMDAwMDY3L1IzMDEwMDAwMCMvMTAwMDAwPC9BdUlkPg0KICAgIDxDb21wYW55SWQ+MDU1OTc8L0NvbXBhbnlJZD4NCiAgICA8QWNQZXJpb2Q+MjI8L0FjUGVyaW9kPg0KICAgIDxQZXJpb2RUeXA+MTwvUGVyaW9kVHlwPg0KICAgIDxQZXJpb2REdGxUeXA+MDwvUGVyaW9kRHRsVHlwPg0KICAgIDxQZXJpb2RTdGFydERhdGU+MjAyNS8wMS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jc8L0l0ZW1JZD4NCiAgICA8RGlzcEl0ZW1JZD5LMzIwMjAyMDA8L0Rpc3BJdGVtSWQ+DQogICAgPENvbElkPlIzMDEwMDAwMCM8L0NvbElkPg0KICAgIDxUZW1BeGlzVHlwPjEwMDAwMDwvVGVtQXhpc1R5cD4NCiAgICA8TWVudU5tPumAo+e1kOe0lOaQjeebiuWPiuOBs+OBneOBruS7luOBruWMheaLrOWIqeebiuioiOeul+abuDwvTWVudU5tPg0KICAgIDxJdGVtTm0+44Kt44Oj44OD44K344Ol44O744OV44Ot44O844O744OY44OD44K4PC9JdGVtTm0+DQogICAgPENvbE5tPuW9k+acn+mHkemhjTwvQ29sTm0+DQogICAgPE9yaWdpbmFsVmFsPi0yLDUxMCw1MDMsMDAwPC9PcmlnaW5hbFZhbD4NCiAgICA8TGFzdE51bVZhbD4tMiw1MTA8L0xhc3ROdW1WYWw+DQogICAgPFJhd0xpbmtWYWw+LTIsNTEwPC9SYXdMaW5rVmFsPg0KICAgIDxWaWV3VW5pdFR5cD43PC9WaWV3VW5pdFR5cD4NCiAgICA8RGVjaW1hbFBvaW50PjA8L0RlY2ltYWxQb2ludD4NCiAgICA8Um91bmRUeXA+MjwvUm91bmRUeXA+DQogICAgPE51bVRleHRUeXA+MTwvTnVtVGV4dFR5cD4NCiAgICA8Q2xhc3NUeXA+MzwvQ2xhc3NUeXA+DQogICAgPERUb3RhbFlNREhNUz4yMDI1LzA3LzIzIDExOjM5OjE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734" Error="">PD94bWwgdmVyc2lvbj0iMS4wIiBlbmNvZGluZz0idXRmLTgiPz4NCjxMaW5rSW5mb0V4Y2VsIHhtbG5zOnhzaT0iaHR0cDovL3d3dy53My5vcmcvMjAwMS9YTUxTY2hlbWEtaW5zdGFuY2UiIHhtbG5zOnhzZD0iaHR0cDovL3d3dy53My5vcmcvMjAwMS9YTUxTY2hlbWEiPg0KICA8TGlua0luZm9Db3JlPg0KICAgIDxMaW5rSWQ+NzM0PC9MaW5rSWQ+DQogICAgPEluZmxvd1ZhbD4tODMxPC9JbmZsb3dWYWw+DQogICAgPERpc3BWYWw+KDgzMSk8L0Rpc3BWYWw+DQogICAgPExhc3RVcGRUaW1lPjIwMjUvMTAvMjkgMTA6Mzk6MDc8L0xhc3RVcGRUaW1lPg0KICAgIDxXb3Jrc2hlZXROTT5QTOOAkElGUlPjgJEgPC9Xb3Jrc2hlZXROTT4NCiAgICA8TGlua0NlbGxBZGRyZXNzQTE+UDY2PC9MaW5rQ2VsbEFkZHJlc3NBMT4NCiAgICA8TGlua0NlbGxBZGRyZXNzUjFDMT5SNjZDMTY8L0xpbmtDZWxsQWRkcmVzc1IxQzE+DQogICAgPENlbGxCYWNrZ3JvdW5kQ29sb3I+MTY3NzcyMTU8L0NlbGxCYWNrZ3JvdW5kQ29sb3I+DQogICAgPENlbGxCYWNrZ3JvdW5kQ29sb3JJbmRleD4tNDE0MjwvQ2VsbEJhY2tncm91bmRDb2xvckluZGV4Pg0KICA8L0xpbmtJbmZvQ29yZT4NCiAgPExpbmtJbmZvWHNhPg0KICAgIDxBdUlkPjA1NTk3LzIyLzEvMC9EMjMwMDUwMTAwMTUwMDAwMDAwMC8xLzEvMjQyL0s5MDAwMDAwNjgvUjMwMTAwMDAwIy8xMDAwMDA8L0F1SWQ+DQogICAgPENvbXBhbnlJZD4wNTU5NzwvQ29tcGFueUlkPg0KICAgIDxBY1BlcmlvZD4yMjwvQWNQZXJpb2Q+DQogICAgPFBlcmlvZFR5cD4xPC9QZXJpb2RUeXA+DQogICAgPFBlcmlvZER0bFR5cD4wPC9QZXJpb2REdGxUeXA+DQogICAgPFBlcmlvZFN0YXJ0RGF0ZT4yMDI1LzAxLzAxPC9QZXJpb2RTdGFydERhdGU+DQogICAgPER0S2luZElkPkQyMzAwNTAxMDAx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2ODwvSXRlbUlkPg0KICAgIDxEaXNwSXRlbUlkPkszMjAyMTAwMDwvRGlzcEl0ZW1JZD4NCiAgICA8Q29sSWQ+UjMwMTAwMDAwIzwvQ29sSWQ+DQogICAgPFRlbUF4aXNUeXA+MTAwMDAwPC9UZW1BeGlzVHlwPg0KICAgIDxNZW51Tm0+6YCj57WQ57SU5pCN55uK5Y+K44Gz44Gd44Gu5LuW44Gu5YyF5ous5Yip55uK6KiI566X5pu4PC9NZW51Tm0+DQogICAgPEl0ZW1ObT7mjIHliIbms5XjgafkvJroqIjlh6bnkIbjgZXjgozjgabjgYTjgosK5oqV6LOH44Gr44GK44GR44KL44Gd44Gu5LuW44Gu5YyF5ous5Yip55uKPC9JdGVtTm0+DQogICAgPENvbE5tPuW9k+acn+mHkemhjTwvQ29sTm0+DQogICAgPE9yaWdpbmFsVmFsPi04MzEsMTE3LDAwMDwvT3JpZ2luYWxWYWw+DQogICAgPExhc3ROdW1WYWw+LTgzMTwvTGFzdE51bVZhbD4NCiAgICA8UmF3TGlua1ZhbD4tODMxPC9SYXdMaW5rVmFsPg0KICAgIDxWaWV3VW5pdFR5cD43PC9WaWV3VW5pdFR5cD4NCiAgICA8RGVjaW1hbFBvaW50PjA8L0RlY2ltYWxQb2ludD4NCiAgICA8Um91bmRUeXA+MjwvUm91bmRUeXA+DQogICAgPE51bVRleHRUeXA+MTwvTnVtVGV4dFR5cD4NCiAgICA8Q2xhc3NUeXA+MzwvQ2xhc3NUeXA+DQogICAgPERUb3RhbFlNREhNUz4yMDI1LzA3LzIzIDExOjM5OjE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735" Error="">PD94bWwgdmVyc2lvbj0iMS4wIiBlbmNvZGluZz0idXRmLTgiPz4NCjxMaW5rSW5mb0V4Y2VsIHhtbG5zOnhzaT0iaHR0cDovL3d3dy53My5vcmcvMjAwMS9YTUxTY2hlbWEtaW5zdGFuY2UiIHhtbG5zOnhzZD0iaHR0cDovL3d3dy53My5vcmcvMjAwMS9YTUxTY2hlbWEiPg0KICA8TGlua0luZm9Db3JlPg0KICAgIDxMaW5rSWQ+NzM1PC9MaW5rSWQ+DQogICAgPEluZmxvd1ZhbD4tNCwzNTY8L0luZmxvd1ZhbD4NCiAgICA8RGlzcFZhbD4oNCwzNTYpPC9EaXNwVmFsPg0KICAgIDxMYXN0VXBkVGltZT4yMDI1LzEwLzI5IDEwOjM5OjA3PC9MYXN0VXBkVGltZT4NCiAgICA8V29ya3NoZWV0Tk0+UEzjgJBJRlJT44CRIDwvV29ya3NoZWV0Tk0+DQogICAgPExpbmtDZWxsQWRkcmVzc0ExPlA2NzwvTGlua0NlbGxBZGRyZXNzQTE+DQogICAgPExpbmtDZWxsQWRkcmVzc1IxQzE+UjY3QzE2PC9MaW5rQ2VsbEFkZHJlc3NSMUMxPg0KICAgIDxDZWxsQmFja2dyb3VuZENvbG9yPjE2Nzc3MjE1PC9DZWxsQmFja2dyb3VuZENvbG9yPg0KICAgIDxDZWxsQmFja2dyb3VuZENvbG9ySW5kZXg+LTQxNDI8L0NlbGxCYWNrZ3JvdW5kQ29sb3JJbmRleD4NCiAgPC9MaW5rSW5mb0NvcmU+DQogIDxMaW5rSW5mb1hzYT4NCiAgICA8QXVJZD4wNTU5Ny8yMi8xLzAvRDIzMDA1MDEwMDE1MDAwMDAwMDAvMS8xLzI0Mi9LOTAwMDAwMDY5L1IzMDEwMDAwMCMvMTAwMDAwPC9BdUlkPg0KICAgIDxDb21wYW55SWQ+MDU1OTc8L0NvbXBhbnlJZD4NCiAgICA8QWNQZXJpb2Q+MjI8L0FjUGVyaW9kPg0KICAgIDxQZXJpb2RUeXA+MTwvUGVyaW9kVHlwPg0KICAgIDxQZXJpb2REdGxUeXA+MDwvUGVyaW9kRHRsVHlwPg0KICAgIDxQZXJpb2RTdGFydERhdGU+MjAyNS8wMS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jk8L0l0ZW1JZD4NCiAgICA8RGlzcEl0ZW1JZD5LMzIwMlowMDA8L0Rpc3BJdGVtSWQ+DQogICAgPENvbElkPlIzMDEwMDAwMCM8L0NvbElkPg0KICAgIDxUZW1BeGlzVHlwPjEwMDAwMDwvVGVtQXhpc1R5cD4NCiAgICA8TWVudU5tPumAo+e1kOe0lOaQjeebiuWPiuOBs+OBneOBruS7luOBruWMheaLrOWIqeebiuioiOeul+abuDwvTWVudU5tPg0KICAgIDxJdGVtTm0+57SU5pCN55uK44Gr44Gd44Gu5b6M44Gr5oyv44KK5pu/44GI44KJ44KM44KLCuWPr+iDveaAp+OBruOBguOCi+mgheebruWQiOioiDwvSXRlbU5tPg0KICAgIDxDb2xObT7lvZPmnJ/ph5HpoY08L0NvbE5tPg0KICAgIDxPcmlnaW5hbFZhbD4tNCwzNTYsMjQ0LDAwMDwvT3JpZ2luYWxWYWw+DQogICAgPExhc3ROdW1WYWw+LTQsMzU2PC9MYXN0TnVtVmFsPg0KICAgIDxSYXdMaW5rVmFsPi00LDM1NjwvUmF3TGlua1ZhbD4NCiAgICA8Vmlld1VuaXRUeXA+NzwvVmlld1VuaXRUeXA+DQogICAgPERlY2ltYWxQb2ludD4wPC9EZWNpbWFsUG9pbnQ+DQogICAgPFJvdW5kVHlwPjI8L1JvdW5kVHlwPg0KICAgIDxOdW1UZXh0VHlwPjE8L051bVRleHRUeXA+DQogICAgPENsYXNzVHlwPjM8L0NsYXNzVHlwPg0KICAgIDxEVG90YWxZTURITVM+MjAyNS8wNy8yMyAxMTozOTox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736" Error="">PD94bWwgdmVyc2lvbj0iMS4wIiBlbmNvZGluZz0idXRmLTgiPz4NCjxMaW5rSW5mb0V4Y2VsIHhtbG5zOnhzaT0iaHR0cDovL3d3dy53My5vcmcvMjAwMS9YTUxTY2hlbWEtaW5zdGFuY2UiIHhtbG5zOnhzZD0iaHR0cDovL3d3dy53My5vcmcvMjAwMS9YTUxTY2hlbWEiPg0KICA8TGlua0luZm9Db3JlPg0KICAgIDxMaW5rSWQ+NzM2PC9MaW5rSWQ+DQogICAgPEluZmxvd1ZhbD4tNyw3NTY8L0luZmxvd1ZhbD4NCiAgICA8RGlzcFZhbD4oNyw3NTYpPC9EaXNwVmFsPg0KICAgIDxMYXN0VXBkVGltZT4yMDI1LzEwLzI5IDEwOjM5OjA3PC9MYXN0VXBkVGltZT4NCiAgICA8V29ya3NoZWV0Tk0+UEzjgJBJRlJT44CRIDwvV29ya3NoZWV0Tk0+DQogICAgPExpbmtDZWxsQWRkcmVzc0ExPlA2ODwvTGlua0NlbGxBZGRyZXNzQTE+DQogICAgPExpbmtDZWxsQWRkcmVzc1IxQzE+UjY4QzE2PC9MaW5rQ2VsbEFkZHJlc3NSMUMxPg0KICAgIDxDZWxsQmFja2dyb3VuZENvbG9yPjE2Nzc3MjE1PC9DZWxsQmFja2dyb3VuZENvbG9yPg0KICAgIDxDZWxsQmFja2dyb3VuZENvbG9ySW5kZXg+LTQxNDI8L0NlbGxCYWNrZ3JvdW5kQ29sb3JJbmRleD4NCiAgPC9MaW5rSW5mb0NvcmU+DQogIDxMaW5rSW5mb1hzYT4NCiAgICA8QXVJZD4wNTU5Ny8yMi8xLzAvRDIzMDA1MDEwMDE1MDAwMDAwMDAvMS8xLzI0Mi9LMzIwWjAwMDAjL1IzMDEwMDAwMCMvMTAwMDAwPC9BdUlkPg0KICAgIDxDb21wYW55SWQ+MDU1OTc8L0NvbXBhbnlJZD4NCiAgICA8QWNQZXJpb2Q+MjI8L0FjUGVyaW9kPg0KICAgIDxQZXJpb2RUeXA+MTwvUGVyaW9kVHlwPg0KICAgIDxQZXJpb2REdGxUeXA+MDwvUGVyaW9kRHRsVHlwPg0KICAgIDxQZXJpb2RTdGFydERhdGU+MjAyNS8wMS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zMjBaMDAwMCM8L0l0ZW1JZD4NCiAgICA8RGlzcEl0ZW1JZD5LMzIwWjAwMDAwPC9EaXNwSXRlbUlkPg0KICAgIDxDb2xJZD5SMzAxMDAwMDAjPC9Db2xJZD4NCiAgICA8VGVtQXhpc1R5cD4xMDAwMDA8L1RlbUF4aXNUeXA+DQogICAgPE1lbnVObT7pgKPntZDntJTmkI3nm4rlj4rjgbPjgZ3jga7ku5bjga7ljIXmi6zliKnnm4roqIjnrpfmm7g8L01lbnVObT4NCiAgICA8SXRlbU5tPueojuW8leW+jOOBneOBruS7luOBruWMheaLrOWIqeebijwvSXRlbU5tPg0KICAgIDxDb2xObT7lvZPmnJ/ph5HpoY08L0NvbE5tPg0KICAgIDxPcmlnaW5hbFZhbD4tNyw3NTYsMDM5LDAwMDwvT3JpZ2luYWxWYWw+DQogICAgPExhc3ROdW1WYWw+LTcsNzU2PC9MYXN0TnVtVmFsPg0KICAgIDxSYXdMaW5rVmFsPi03LDc1NjwvUmF3TGlua1ZhbD4NCiAgICA8Vmlld1VuaXRUeXA+NzwvVmlld1VuaXRUeXA+DQogICAgPERlY2ltYWxQb2ludD4wPC9EZWNpbWFsUG9pbnQ+DQogICAgPFJvdW5kVHlwPjI8L1JvdW5kVHlwPg0KICAgIDxOdW1UZXh0VHlwPjE8L051bVRleHRUeXA+DQogICAgPENsYXNzVHlwPjM8L0NsYXNzVHlwPg0KICAgIDxEVG90YWxZTURITVM+MjAyNS8wNy8yMyAxMTozOTox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737" Error="">PD94bWwgdmVyc2lvbj0iMS4wIiBlbmNvZGluZz0idXRmLTgiPz4NCjxMaW5rSW5mb0V4Y2VsIHhtbG5zOnhzaT0iaHR0cDovL3d3dy53My5vcmcvMjAwMS9YTUxTY2hlbWEtaW5zdGFuY2UiIHhtbG5zOnhzZD0iaHR0cDovL3d3dy53My5vcmcvMjAwMS9YTUxTY2hlbWEiPg0KICA8TGlua0luZm9Db3JlPg0KICAgIDxMaW5rSWQ+NzM3PC9MaW5rSWQ+DQogICAgPEluZmxvd1ZhbD4xMDYsNDQzPC9JbmZsb3dWYWw+DQogICAgPERpc3BWYWw+MTA2LDQ0MyA8L0Rpc3BWYWw+DQogICAgPExhc3RVcGRUaW1lPjIwMjUvMTAvMjkgMTA6Mzk6MDc8L0xhc3RVcGRUaW1lPg0KICAgIDxXb3Jrc2hlZXROTT5QTOOAkElGUlPjgJEgPC9Xb3Jrc2hlZXROTT4NCiAgICA8TGlua0NlbGxBZGRyZXNzQTE+UDY5PC9MaW5rQ2VsbEFkZHJlc3NBMT4NCiAgICA8TGlua0NlbGxBZGRyZXNzUjFDMT5SNjlDMTY8L0xpbmtDZWxsQWRkcmVzc1IxQzE+DQogICAgPENlbGxCYWNrZ3JvdW5kQ29sb3I+MTY3NzcyMTU8L0NlbGxCYWNrZ3JvdW5kQ29sb3I+DQogICAgPENlbGxCYWNrZ3JvdW5kQ29sb3JJbmRleD4tNDE0MjwvQ2VsbEJhY2tncm91bmRDb2xvckluZGV4Pg0KICA8L0xpbmtJbmZvQ29yZT4NCiAgPExpbmtJbmZvWHNhPg0KICAgIDxBdUlkPjA1NTk3LzIyLzEvMC9EMjMwMDUwMTAwMTUwMDAwMDAwMC8xLzEvMjQyL0szMzAwMDAwMCMvUjMwMTAwMDAwIy8xMDAwMDA8L0F1SWQ+DQogICAgPENvbXBhbnlJZD4wNTU5NzwvQ29tcGFueUlkPg0KICAgIDxBY1BlcmlvZD4yMjwvQWNQZXJpb2Q+DQogICAgPFBlcmlvZFR5cD4xPC9QZXJpb2RUeXA+DQogICAgPFBlcmlvZER0bFR5cD4wPC9QZXJpb2REdGxUeXA+DQogICAgPFBlcmlvZFN0YXJ0RGF0ZT4yMDI1LzAxLzAxPC9QZXJpb2RTdGFydERhdGU+DQogICAgPER0S2luZElkPkQyMzAwNTAxMDAx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MzMDAwMDAwIzwvSXRlbUlkPg0KICAgIDxEaXNwSXRlbUlkPkszMzAwMDAwMDA8L0Rpc3BJdGVtSWQ+DQogICAgPENvbElkPlIzMDEwMDAwMCM8L0NvbElkPg0KICAgIDxUZW1BeGlzVHlwPjEwMDAwMDwvVGVtQXhpc1R5cD4NCiAgICA8TWVudU5tPumAo+e1kOe0lOaQjeebiuWPiuOBs+OBneOBruS7luOBruWMheaLrOWIqeebiuioiOeul+abuDwvTWVudU5tPg0KICAgIDxJdGVtTm0+5b2T5pyf5YyF5ous5Yip55uKPC9JdGVtTm0+DQogICAgPENvbE5tPuW9k+acn+mHkemhjTwvQ29sTm0+DQogICAgPE9yaWdpbmFsVmFsPjEwNiw0NDMsNDI2LDAwMDwvT3JpZ2luYWxWYWw+DQogICAgPExhc3ROdW1WYWw+MTA2LDQ0MzwvTGFzdE51bVZhbD4NCiAgICA8UmF3TGlua1ZhbD4xMDYsNDQzPC9SYXdMaW5rVmFsPg0KICAgIDxWaWV3VW5pdFR5cD43PC9WaWV3VW5pdFR5cD4NCiAgICA8RGVjaW1hbFBvaW50PjA8L0RlY2ltYWxQb2ludD4NCiAgICA8Um91bmRUeXA+MjwvUm91bmRUeXA+DQogICAgPE51bVRleHRUeXA+MTwvTnVtVGV4dFR5cD4NCiAgICA8Q2xhc3NUeXA+MzwvQ2xhc3NUeXA+DQogICAgPERUb3RhbFlNREhNUz4yMDI1LzA3LzIzIDExOjM5OjE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738" Error="">PD94bWwgdmVyc2lvbj0iMS4wIiBlbmNvZGluZz0idXRmLTgiPz4NCjxMaW5rSW5mb0V4Y2VsIHhtbG5zOnhzaT0iaHR0cDovL3d3dy53My5vcmcvMjAwMS9YTUxTY2hlbWEtaW5zdGFuY2UiIHhtbG5zOnhzZD0iaHR0cDovL3d3dy53My5vcmcvMjAwMS9YTUxTY2hlbWEiPg0KICA8TGlua0luZm9Db3JlPg0KICAgIDxMaW5rSWQ+NzM4PC9MaW5rSWQ+DQogICAgPEluZmxvd1ZhbD4xMDMsMjM5PC9JbmZsb3dWYWw+DQogICAgPERpc3BWYWw+MTAzLDIzOSA8L0Rpc3BWYWw+DQogICAgPExhc3RVcGRUaW1lPjIwMjUvMTAvMjkgMTA6Mzk6MDc8L0xhc3RVcGRUaW1lPg0KICAgIDxXb3Jrc2hlZXROTT5QTOOAkElGUlPjgJEgPC9Xb3Jrc2hlZXROTT4NCiAgICA8TGlua0NlbGxBZGRyZXNzQTE+UDcxPC9MaW5rQ2VsbEFkZHJlc3NBMT4NCiAgICA8TGlua0NlbGxBZGRyZXNzUjFDMT5SNzFDMTY8L0xpbmtDZWxsQWRkcmVzc1IxQzE+DQogICAgPENlbGxCYWNrZ3JvdW5kQ29sb3I+MTY3NzcyMTU8L0NlbGxCYWNrZ3JvdW5kQ29sb3I+DQogICAgPENlbGxCYWNrZ3JvdW5kQ29sb3JJbmRleD4tNDE0MjwvQ2VsbEJhY2tncm91bmRDb2xvckluZGV4Pg0KICA8L0xpbmtJbmZvQ29yZT4NCiAgPExpbmtJbmZvWHNhPg0KICAgIDxBdUlkPjA1NTk3LzIyLzEvMC9EMjMwMDUwMTAwMTUwMDAwMDAwMC8xLzEvMjQyL0szNTAxMDAwMCMvUjMwMTAwMDAwIy8xMDAwMDA8L0F1SWQ+DQogICAgPENvbXBhbnlJZD4wNTU5NzwvQ29tcGFueUlkPg0KICAgIDxBY1BlcmlvZD4yMjwvQWNQZXJpb2Q+DQogICAgPFBlcmlvZFR5cD4xPC9QZXJpb2RUeXA+DQogICAgPFBlcmlvZER0bFR5cD4wPC9QZXJpb2REdGxUeXA+DQogICAgPFBlcmlvZFN0YXJ0RGF0ZT4yMDI1LzAxLzAxPC9QZXJpb2RTdGFydERhdGU+DQogICAgPER0S2luZElkPkQyMzAwNTAxMDAx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M1MDEwMDAwIzwvSXRlbUlkPg0KICAgIDxEaXNwSXRlbUlkPkszNTAxMDAwMDA8L0Rpc3BJdGVtSWQ+DQogICAgPENvbElkPlIzMDEwMDAwMCM8L0NvbElkPg0KICAgIDxUZW1BeGlzVHlwPjEwMDAwMDwvVGVtQXhpc1R5cD4NCiAgICA8TWVudU5tPumAo+e1kOe0lOaQjeebiuWPiuOBs+OBneOBruS7luOBruWMheaLrOWIqeebiuioiOeul+abuDwvTWVudU5tPg0KICAgIDxJdGVtTm0+6Kaq5Lya56S+44Gu5omA5pyJ6ICFPC9JdGVtTm0+DQogICAgPENvbE5tPuW9k+acn+mHkemhjTwvQ29sTm0+DQogICAgPE9yaWdpbmFsVmFsPjEwMywyMzksNjkwLDAwMDwvT3JpZ2luYWxWYWw+DQogICAgPExhc3ROdW1WYWw+MTAzLDIzOTwvTGFzdE51bVZhbD4NCiAgICA8UmF3TGlua1ZhbD4xMDMsMjM5PC9SYXdMaW5rVmFsPg0KICAgIDxWaWV3VW5pdFR5cD43PC9WaWV3VW5pdFR5cD4NCiAgICA8RGVjaW1hbFBvaW50PjA8L0RlY2ltYWxQb2ludD4NCiAgICA8Um91bmRUeXA+MjwvUm91bmRUeXA+DQogICAgPE51bVRleHRUeXA+MTwvTnVtVGV4dFR5cD4NCiAgICA8Q2xhc3NUeXA+MzwvQ2xhc3NUeXA+DQogICAgPERUb3RhbFlNREhNUz4yMDI1LzA3LzIzIDExOjM5OjE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739" Error="">PD94bWwgdmVyc2lvbj0iMS4wIiBlbmNvZGluZz0idXRmLTgiPz4NCjxMaW5rSW5mb0V4Y2VsIHhtbG5zOnhzaT0iaHR0cDovL3d3dy53My5vcmcvMjAwMS9YTUxTY2hlbWEtaW5zdGFuY2UiIHhtbG5zOnhzZD0iaHR0cDovL3d3dy53My5vcmcvMjAwMS9YTUxTY2hlbWEiPg0KICA8TGlua0luZm9Db3JlPg0KICAgIDxMaW5rSWQ+NzM5PC9MaW5rSWQ+DQogICAgPEluZmxvd1ZhbD4zLDIwMzwvSW5mbG93VmFsPg0KICAgIDxEaXNwVmFsPjMsMjAzIDwvRGlzcFZhbD4NCiAgICA8TGFzdFVwZFRpbWU+MjAyNS8xMC8yOSAxMDozOTowNzwvTGFzdFVwZFRpbWU+DQogICAgPFdvcmtzaGVldE5NPlBM44CQSUZSU+OAkSA8L1dvcmtzaGVldE5NPg0KICAgIDxMaW5rQ2VsbEFkZHJlc3NBMT5QNzI8L0xpbmtDZWxsQWRkcmVzc0ExPg0KICAgIDxMaW5rQ2VsbEFkZHJlc3NSMUMxPlI3MkMxNjwvTGlua0NlbGxBZGRyZXNzUjFDMT4NCiAgICA8Q2VsbEJhY2tncm91bmRDb2xvcj4xNjc3NzIxNTwvQ2VsbEJhY2tncm91bmRDb2xvcj4NCiAgICA8Q2VsbEJhY2tncm91bmRDb2xvckluZGV4Pi00MTQyPC9DZWxsQmFja2dyb3VuZENvbG9ySW5kZXg+DQogIDwvTGlua0luZm9Db3JlPg0KICA8TGlua0luZm9Yc2E+DQogICAgPEF1SWQ+MDU1OTcvMjIvMS8wL0QyMzAwNTAxMDAxNTAwMDAwMDAwLzEvMS8yNDIvSzM1MDIwMDAwIy9SMzAxMDAwMDAjLzEwMDAwMDwvQXVJZD4NCiAgICA8Q29tcGFueUlkPjA1NTk3PC9Db21wYW55SWQ+DQogICAgPEFjUGVyaW9kPjIyPC9BY1BlcmlvZD4NCiAgICA8UGVyaW9kVHlwPjE8L1BlcmlvZFR5cD4NCiAgICA8UGVyaW9kRHRsVHlwPjA8L1BlcmlvZER0bFR5cD4NCiAgICA8UGVyaW9kU3RhcnREYXRlPjIwMjUvMDEvMDE8L1BlcmlvZFN0YXJ0RGF0ZT4NCiAgICA8RHRLaW5kSWQ+RDIzMDA1MDEwMDE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zUwMjAwMDAjPC9JdGVtSWQ+DQogICAgPERpc3BJdGVtSWQ+SzM1MDIwMDAwMDwvRGlzcEl0ZW1JZD4NCiAgICA8Q29sSWQ+UjMwMTAwMDAwIzwvQ29sSWQ+DQogICAgPFRlbUF4aXNUeXA+MTAwMDAwPC9UZW1BeGlzVHlwPg0KICAgIDxNZW51Tm0+6YCj57WQ57SU5pCN55uK5Y+K44Gz44Gd44Gu5LuW44Gu5YyF5ous5Yip55uK6KiI566X5pu4PC9NZW51Tm0+DQogICAgPEl0ZW1ObT7pnZ7mlK/phY3mjIHliIY8L0l0ZW1ObT4NCiAgICA8Q29sTm0+5b2T5pyf6YeR6aGNPC9Db2xObT4NCiAgICA8T3JpZ2luYWxWYWw+MywyMDMsNzM2LDAwMDwvT3JpZ2luYWxWYWw+DQogICAgPExhc3ROdW1WYWw+MywyMDM8L0xhc3ROdW1WYWw+DQogICAgPFJhd0xpbmtWYWw+MywyMDM8L1Jhd0xpbmtWYWw+DQogICAgPFZpZXdVbml0VHlwPjc8L1ZpZXdVbml0VHlwPg0KICAgIDxEZWNpbWFsUG9pbnQ+MDwvRGVjaW1hbFBvaW50Pg0KICAgIDxSb3VuZFR5cD4yPC9Sb3VuZFR5cD4NCiAgICA8TnVtVGV4dFR5cD4xPC9OdW1UZXh0VHlwPg0KICAgIDxDbGFzc1R5cD4zPC9DbGFzc1R5cD4NCiAgICA8RFRvdGFsWU1ESE1TPjIwMjUvMDcvMjMgMTE6Mzk6MT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740" Error="">PD94bWwgdmVyc2lvbj0iMS4wIiBlbmNvZGluZz0idXRmLTgiPz4NCjxMaW5rSW5mb0V4Y2VsIHhtbG5zOnhzaT0iaHR0cDovL3d3dy53My5vcmcvMjAwMS9YTUxTY2hlbWEtaW5zdGFuY2UiIHhtbG5zOnhzZD0iaHR0cDovL3d3dy53My5vcmcvMjAwMS9YTUxTY2hlbWEiPg0KICA8TGlua0luZm9Db3JlPg0KICAgIDxMaW5rSWQ+NzQwPC9MaW5rSWQ+DQogICAgPEluZmxvd1ZhbD4xMDYsNDQzPC9JbmZsb3dWYWw+DQogICAgPERpc3BWYWw+MTA2LDQ0MyA8L0Rpc3BWYWw+DQogICAgPExhc3RVcGRUaW1lPjIwMjUvMTAvMjkgMTA6Mzk6MDc8L0xhc3RVcGRUaW1lPg0KICAgIDxXb3Jrc2hlZXROTT5QTOOAkElGUlPjgJEgPC9Xb3Jrc2hlZXROTT4NCiAgICA8TGlua0NlbGxBZGRyZXNzQTE+UDczPC9MaW5rQ2VsbEFkZHJlc3NBMT4NCiAgICA8TGlua0NlbGxBZGRyZXNzUjFDMT5SNzNDMTY8L0xpbmtDZWxsQWRkcmVzc1IxQzE+DQogICAgPENlbGxCYWNrZ3JvdW5kQ29sb3I+MTY3NzcyMTU8L0NlbGxCYWNrZ3JvdW5kQ29sb3I+DQogICAgPENlbGxCYWNrZ3JvdW5kQ29sb3JJbmRleD4tNDE0MjwvQ2VsbEJhY2tncm91bmRDb2xvckluZGV4Pg0KICA8L0xpbmtJbmZvQ29yZT4NCiAgPExpbmtJbmZvWHNhPg0KICAgIDxBdUlkPjA1NTk3LzIyLzEvMC9EMjMwMDUwMTAwMTUwMDAwMDAwMC8xLzEvMjQyL0szNTBaMDAwMCMvUjMwMTAwMDAwIy8xMDAwMDA8L0F1SWQ+DQogICAgPENvbXBhbnlJZD4wNTU5NzwvQ29tcGFueUlkPg0KICAgIDxBY1BlcmlvZD4yMjwvQWNQZXJpb2Q+DQogICAgPFBlcmlvZFR5cD4xPC9QZXJpb2RUeXA+DQogICAgPFBlcmlvZER0bFR5cD4wPC9QZXJpb2REdGxUeXA+DQogICAgPFBlcmlvZFN0YXJ0RGF0ZT4yMDI1LzAxLzAxPC9QZXJpb2RTdGFydERhdGU+DQogICAgPER0S2luZElkPkQyMzAwNTAxMDAx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M1MFowMDAwIzwvSXRlbUlkPg0KICAgIDxEaXNwSXRlbUlkPkszNTBaMDAwMDA8L0Rpc3BJdGVtSWQ+DQogICAgPENvbElkPlIzMDEwMDAwMCM8L0NvbElkPg0KICAgIDxUZW1BeGlzVHlwPjEwMDAwMDwvVGVtQXhpc1R5cD4NCiAgICA8TWVudU5tPumAo+e1kOe0lOaQjeebiuWPiuOBs+OBneOBruS7luOBruWMheaLrOWIqeebiuioiOeul+abuDwvTWVudU5tPg0KICAgIDxJdGVtTm0+6KiIPC9JdGVtTm0+DQogICAgPENvbE5tPuW9k+acn+mHkemhjTwvQ29sTm0+DQogICAgPE9yaWdpbmFsVmFsPjEwNiw0NDMsNDI2LDAwMDwvT3JpZ2luYWxWYWw+DQogICAgPExhc3ROdW1WYWw+MTA2LDQ0MzwvTGFzdE51bVZhbD4NCiAgICA8UmF3TGlua1ZhbD4xMDYsNDQzPC9SYXdMaW5rVmFsPg0KICAgIDxWaWV3VW5pdFR5cD43PC9WaWV3VW5pdFR5cD4NCiAgICA8RGVjaW1hbFBvaW50PjA8L0RlY2ltYWxQb2ludD4NCiAgICA8Um91bmRUeXA+MjwvUm91bmRUeXA+DQogICAgPE51bVRleHRUeXA+MTwvTnVtVGV4dFR5cD4NCiAgICA8Q2xhc3NUeXA+MzwvQ2xhc3NUeXA+DQogICAgPERUb3RhbFlNREhNUz4yMDI1LzA3LzIzIDExOjM5OjE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34" Error="">PD94bWwgdmVyc2lvbj0iMS4wIiBlbmNvZGluZz0idXRmLTgiPz4NCjxMaW5rSW5mb0V4Y2VsIHhtbG5zOnhzaT0iaHR0cDovL3d3dy53My5vcmcvMjAwMS9YTUxTY2hlbWEtaW5zdGFuY2UiIHhtbG5zOnhzZD0iaHR0cDovL3d3dy53My5vcmcvMjAwMS9YTUxTY2hlbWEiPg0KICA8TGlua0luZm9Db3JlPg0KICAgIDxMaW5rSWQ+OTM0PC9MaW5rSWQ+DQogICAgPEluZmxvd1ZhbD4xOTUsMzY0PC9JbmZsb3dWYWw+DQogICAgPERpc3BWYWw+MTk1LDM2NCA8L0Rpc3BWYWw+DQogICAgPExhc3RVcGRUaW1lPjIwMjUvMDcvMjggMTU6NTc6NDQ8L0xhc3RVcGRUaW1lPg0KICAgIDxXb3Jrc2hlZXROTT5CU+OAkElGUlPjgJE8L1dvcmtzaGVldE5NPg0KICAgIDxMaW5rQ2VsbEFkZHJlc3NBMT5SNjwvTGlua0NlbGxBZGRyZXNzQTE+DQogICAgPExpbmtDZWxsQWRkcmVzc1IxQzE+UjZ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DE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wMTwvSXRlbUlkPg0KICAgIDxEaXNwSXRlbUlkPksxMTAxMDEwMDwvRGlzcEl0ZW1JZD4NCiAgICA8Q29sSWQ+UjMwMTAwMDAwIzwvQ29sSWQ+DQogICAgPFRlbUF4aXNUeXA+MTAwMDAwPC9UZW1BeGlzVHlwPg0KICAgIDxNZW51Tm0+6YCj57WQ6LKh5pS/54q25oWL6KiI566X5pu4PC9NZW51Tm0+DQogICAgPEl0ZW1ObT7nj77ph5Hlj4rjgbPnj77ph5HlkIznrYnniak8L0l0ZW1ObT4NCiAgICA8Q29sTm0+5b2T5pyf6YeR6aGNPC9Db2xObT4NCiAgICA8T3JpZ2luYWxWYWw+MTk1LDM2NCw5NjAsMDAwPC9PcmlnaW5hbFZhbD4NCiAgICA8TGFzdE51bVZhbD4xOTUsMzY0PC9MYXN0TnVtVmFsPg0KICAgIDxSYXdMaW5rVmFsPjE5NSwzNjQ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35" Error="">PD94bWwgdmVyc2lvbj0iMS4wIiBlbmNvZGluZz0idXRmLTgiPz4NCjxMaW5rSW5mb0V4Y2VsIHhtbG5zOnhzaT0iaHR0cDovL3d3dy53My5vcmcvMjAwMS9YTUxTY2hlbWEtaW5zdGFuY2UiIHhtbG5zOnhzZD0iaHR0cDovL3d3dy53My5vcmcvMjAwMS9YTUxTY2hlbWEiPg0KICA8TGlua0luZm9Db3JlPg0KICAgIDxMaW5rSWQ+OTM1PC9MaW5rSWQ+DQogICAgPEluZmxvd1ZhbD41LDk1NDwvSW5mbG93VmFsPg0KICAgIDxEaXNwVmFsPjUsOTU0IDwvRGlzcFZhbD4NCiAgICA8TGFzdFVwZFRpbWU+MjAyNS8wNy8yOCAxNTo1Nzo0NDwvTGFzdFVwZFRpbWU+DQogICAgPFdvcmtzaGVldE5NPkJT44CQSUZSU+OAkTwvV29ya3NoZWV0Tk0+DQogICAgPExpbmtDZWxsQWRkcmVzc0ExPlI3PC9MaW5rQ2VsbEFkZHJlc3NBMT4NCiAgICA8TGlua0NlbGxBZGRyZXNzUjFDMT5SN0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wMi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AyPC9JdGVtSWQ+DQogICAgPERpc3BJdGVtSWQ+SzExMDEwMjAwPC9EaXNwSXRlbUlkPg0KICAgIDxDb2xJZD5SMzAxMDAwMDAjPC9Db2xJZD4NCiAgICA8VGVtQXhpc1R5cD4xMDAwMDA8L1RlbUF4aXNUeXA+DQogICAgPE1lbnVObT7pgKPntZDosqHmlL/nirbmhYvoqIjnrpfmm7g8L01lbnVObT4NCiAgICA8SXRlbU5tPuWumuacn+mgkOmHkTwvSXRlbU5tPg0KICAgIDxDb2xObT7lvZPmnJ/ph5HpoY08L0NvbE5tPg0KICAgIDxPcmlnaW5hbFZhbD41LDk1NCw3MzgsMDAwPC9PcmlnaW5hbFZhbD4NCiAgICA8TGFzdE51bVZhbD41LDk1NDwvTGFzdE51bVZhbD4NCiAgICA8UmF3TGlua1ZhbD41LDk1ND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36" Error="">PD94bWwgdmVyc2lvbj0iMS4wIiBlbmNvZGluZz0idXRmLTgiPz4NCjxMaW5rSW5mb0V4Y2VsIHhtbG5zOnhzaT0iaHR0cDovL3d3dy53My5vcmcvMjAwMS9YTUxTY2hlbWEtaW5zdGFuY2UiIHhtbG5zOnhzZD0iaHR0cDovL3d3dy53My5vcmcvMjAwMS9YTUxTY2hlbWEiPg0KICA8TGlua0luZm9Db3JlPg0KICAgIDxMaW5rSWQ+OTM2PC9MaW5rSWQ+DQogICAgPEluZmxvd1ZhbD44OTYsMjA3PC9JbmZsb3dWYWw+DQogICAgPERpc3BWYWw+ODk2LDIwNyA8L0Rpc3BWYWw+DQogICAgPExhc3RVcGRUaW1lPjIwMjUvMDcvMjggMTU6NTc6NDU8L0xhc3RVcGRUaW1lPg0KICAgIDxXb3Jrc2hlZXROTT5CU+OAkElGUlPjgJE8L1dvcmtzaGVldE5NPg0KICAgIDxMaW5rQ2VsbEFkZHJlc3NBMT5SODwvTGlua0NlbGxBZGRyZXNzQTE+DQogICAgPExpbmtDZWxsQWRkcmVzc1IxQzE+Ujh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D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wMzwvSXRlbUlkPg0KICAgIDxEaXNwSXRlbUlkPksxMTAxMDMwMDwvRGlzcEl0ZW1JZD4NCiAgICA8Q29sSWQ+UjMwMTAwMDAwIzwvQ29sSWQ+DQogICAgPFRlbUF4aXNUeXA+MTAwMDAwPC9UZW1BeGlzVHlwPg0KICAgIDxNZW51Tm0+6YCj57WQ6LKh5pS/54q25oWL6KiI566X5pu4PC9NZW51Tm0+DQogICAgPEl0ZW1ObT7llrbmpa3lgrXmqKnlj4rjgbPjgZ3jga7ku5bjga7lgrXmqKk8L0l0ZW1ObT4NCiAgICA8Q29sTm0+5b2T5pyf6YeR6aGNPC9Db2xObT4NCiAgICA8T3JpZ2luYWxWYWw+ODk2LDIwNyw2OTYsMDAwPC9PcmlnaW5hbFZhbD4NCiAgICA8TGFzdE51bVZhbD44OTYsMjA3PC9MYXN0TnVtVmFsPg0KICAgIDxSYXdMaW5rVmFsPjg5NiwyMDc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37" Error="">PD94bWwgdmVyc2lvbj0iMS4wIiBlbmNvZGluZz0idXRmLTgiPz4NCjxMaW5rSW5mb0V4Y2VsIHhtbG5zOnhzaT0iaHR0cDovL3d3dy53My5vcmcvMjAwMS9YTUxTY2hlbWEtaW5zdGFuY2UiIHhtbG5zOnhzZD0iaHR0cDovL3d3dy53My5vcmcvMjAwMS9YTUxTY2hlbWEiPg0KICA8TGlua0luZm9Db3JlPg0KICAgIDxMaW5rSWQ+OTM3PC9MaW5rSWQ+DQogICAgPEluZmxvd1ZhbD4zLDU3NzwvSW5mbG93VmFsPg0KICAgIDxEaXNwVmFsPjMsNTc3IDwvRGlzcFZhbD4NCiAgICA8TGFzdFVwZFRpbWU+MjAyNS8wNy8yOCAxNTo1Nzo0NTwvTGFzdFVwZFRpbWU+DQogICAgPFdvcmtzaGVldE5NPkJT44CQSUZSU+OAkTwvV29ya3NoZWV0Tk0+DQogICAgPExpbmtDZWxsQWRkcmVzc0ExPlI5PC9MaW5rQ2VsbEFkZHJlc3NBMT4NCiAgICA8TGlua0NlbGxBZGRyZXNzUjFDMT5SOU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wNC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A0PC9JdGVtSWQ+DQogICAgPERpc3BJdGVtSWQ+SzExMDEwNDAwPC9EaXNwSXRlbUlkPg0KICAgIDxDb2xJZD5SMzAxMDAwMDAjPC9Db2xJZD4NCiAgICA8VGVtQXhpc1R5cD4xMDAwMDA8L1RlbUF4aXNUeXA+DQogICAgPE1lbnVObT7pgKPntZDosqHmlL/nirbmhYvoqIjnrpfmm7g8L01lbnVObT4NCiAgICA8SXRlbU5tPuODh+ODquODkOODhuOCo+ODlumHkeiejeizh+eUozwvSXRlbU5tPg0KICAgIDxDb2xObT7lvZPmnJ/ph5HpoY08L0NvbE5tPg0KICAgIDxPcmlnaW5hbFZhbD4zLDU3NywxMjMsMDAwPC9PcmlnaW5hbFZhbD4NCiAgICA8TGFzdE51bVZhbD4zLDU3NzwvTGFzdE51bVZhbD4NCiAgICA8UmF3TGlua1ZhbD4zLDU3Nz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38" Error="">PD94bWwgdmVyc2lvbj0iMS4wIiBlbmNvZGluZz0idXRmLTgiPz4NCjxMaW5rSW5mb0V4Y2VsIHhtbG5zOnhzaT0iaHR0cDovL3d3dy53My5vcmcvMjAwMS9YTUxTY2hlbWEtaW5zdGFuY2UiIHhtbG5zOnhzZD0iaHR0cDovL3d3dy53My5vcmcvMjAwMS9YTUxTY2hlbWEiPg0KICA8TGlua0luZm9Db3JlPg0KICAgIDxMaW5rSWQ+OTM4PC9MaW5rSWQ+DQogICAgPEluZmxvd1ZhbD4zMTQsMDY2PC9JbmZsb3dWYWw+DQogICAgPERpc3BWYWw+MzE0LDA2NiA8L0Rpc3BWYWw+DQogICAgPExhc3RVcGRUaW1lPjIwMjUvMDcvMjggMTU6NTc6NDU8L0xhc3RVcGRUaW1lPg0KICAgIDxXb3Jrc2hlZXROTT5CU+OAkElGUlPjgJE8L1dvcmtzaGVldE5NPg0KICAgIDxMaW5rQ2VsbEFkZHJlc3NBMT5SMTA8L0xpbmtDZWxsQWRkcmVzc0ExPg0KICAgIDxMaW5rQ2VsbEFkZHJlc3NSMUMxPlIxME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wNS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A1PC9JdGVtSWQ+DQogICAgPERpc3BJdGVtSWQ+SzExMDEwNTAwPC9EaXNwSXRlbUlkPg0KICAgIDxDb2xJZD5SMzAxMDAwMDAjPC9Db2xJZD4NCiAgICA8VGVtQXhpc1R5cD4xMDAwMDA8L1RlbUF4aXNUeXA+DQogICAgPE1lbnVObT7pgKPntZDosqHmlL/nirbmhYvoqIjnrpfmm7g8L01lbnVObT4NCiAgICA8SXRlbU5tPuajmuWNuOizh+eUozwvSXRlbU5tPg0KICAgIDxDb2xObT7lvZPmnJ/ph5HpoY08L0NvbE5tPg0KICAgIDxPcmlnaW5hbFZhbD4zMTQsMDY2LDI3MSwwMDA8L09yaWdpbmFsVmFsPg0KICAgIDxMYXN0TnVtVmFsPjMxNCwwNjY8L0xhc3ROdW1WYWw+DQogICAgPFJhd0xpbmtWYWw+MzE0LDA2Nj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39" Error="">PD94bWwgdmVyc2lvbj0iMS4wIiBlbmNvZGluZz0idXRmLTgiPz4NCjxMaW5rSW5mb0V4Y2VsIHhtbG5zOnhzaT0iaHR0cDovL3d3dy53My5vcmcvMjAwMS9YTUxTY2hlbWEtaW5zdGFuY2UiIHhtbG5zOnhzZD0iaHR0cDovL3d3dy53My5vcmcvMjAwMS9YTUxTY2hlbWEiPg0KICA8TGlua0luZm9Db3JlPg0KICAgIDxMaW5rSWQ+OTM5PC9MaW5rSWQ+DQogICAgPEluZmxvd1ZhbD42LDA4OTwvSW5mbG93VmFsPg0KICAgIDxEaXNwVmFsPjYsMDg5IDwvRGlzcFZhbD4NCiAgICA8TGFzdFVwZFRpbWU+MjAyNS8wNy8yOCAxNTo1Nzo0NTwvTGFzdFVwZFRpbWU+DQogICAgPFdvcmtzaGVldE5NPkJT44CQSUZSU+OAkTwvV29ya3NoZWV0Tk0+DQogICAgPExpbmtDZWxsQWRkcmVzc0ExPlIxMTwvTGlua0NlbGxBZGRyZXNzQTE+DQogICAgPExpbmtDZWxsQWRkcmVzc1IxQzE+UjEx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A1MDAwMDAwMDAvMS8xLzI0Mi9LOTAwMDAwMDA2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DY8L0l0ZW1JZD4NCiAgICA8RGlzcEl0ZW1JZD5LMTEwMTA2MDA8L0Rpc3BJdGVtSWQ+DQogICAgPENvbElkPlIzMDEwMDAwMCM8L0NvbElkPg0KICAgIDxUZW1BeGlzVHlwPjEwMDAwMDwvVGVtQXhpc1R5cD4NCiAgICA8TWVudU5tPumAo+e1kOiyoeaUv+eKtuaFi+ioiOeul+abuDwvTWVudU5tPg0KICAgIDxJdGVtTm0+5pyq5Y+O5rOV5Lq65omA5b6X56iOPC9JdGVtTm0+DQogICAgPENvbE5tPuW9k+acn+mHkemhjTwvQ29sTm0+DQogICAgPE9yaWdpbmFsVmFsPjYsMDg5LDAzNSwwMDA8L09yaWdpbmFsVmFsPg0KICAgIDxMYXN0TnVtVmFsPjYsMDg5PC9MYXN0TnVtVmFsPg0KICAgIDxSYXdMaW5rVmFsPjYsMDg5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40" Error="">PD94bWwgdmVyc2lvbj0iMS4wIiBlbmNvZGluZz0idXRmLTgiPz4NCjxMaW5rSW5mb0V4Y2VsIHhtbG5zOnhzaT0iaHR0cDovL3d3dy53My5vcmcvMjAwMS9YTUxTY2hlbWEtaW5zdGFuY2UiIHhtbG5zOnhzZD0iaHR0cDovL3d3dy53My5vcmcvMjAwMS9YTUxTY2hlbWEiPg0KICA8TGlua0luZm9Db3JlPg0KICAgIDxMaW5rSWQ+OTQwPC9MaW5rSWQ+DQogICAgPEluZmxvd1ZhbD4xOTYsNjU1PC9JbmZsb3dWYWw+DQogICAgPERpc3BWYWw+MTk2LDY1NSA8L0Rpc3BWYWw+DQogICAgPExhc3RVcGRUaW1lPjIwMjUvMDcvMjggMTU6NTc6NDU8L0xhc3RVcGRUaW1lPg0KICAgIDxXb3Jrc2hlZXROTT5CU+OAkElGUlPjgJE8L1dvcmtzaGVldE5NPg0KICAgIDxMaW5rQ2VsbEFkZHJlc3NBMT5SMTI8L0xpbmtDZWxsQWRkcmVzc0ExPg0KICAgIDxMaW5rQ2VsbEFkZHJlc3NSMUMxPlIxMk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ExMDFBMDAwIy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EwMUEwMDAjPC9JdGVtSWQ+DQogICAgPERpc3BJdGVtSWQ+SzExMDFBMDAwMDwvRGlzcEl0ZW1JZD4NCiAgICA8Q29sSWQ+UjMwMTAwMDAwIzwvQ29sSWQ+DQogICAgPFRlbUF4aXNUeXA+MTAwMDAwPC9UZW1BeGlzVHlwPg0KICAgIDxNZW51Tm0+6YCj57WQ6LKh5pS/54q25oWL6KiI566X5pu4PC9NZW51Tm0+DQogICAgPEl0ZW1ObT7jgZ3jga7ku5bjga7mtYHli5Xos4fnlKM8L0l0ZW1ObT4NCiAgICA8Q29sTm0+5b2T5pyf6YeR6aGNPC9Db2xObT4NCiAgICA8T3JpZ2luYWxWYWw+MTk2LDY1NSw5MjgsMDAwPC9PcmlnaW5hbFZhbD4NCiAgICA8TGFzdE51bVZhbD4xOTYsNjU1PC9MYXN0TnVtVmFsPg0KICAgIDxSYXdMaW5rVmFsPjE5Niw2NTU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41" Error="">PD94bWwgdmVyc2lvbj0iMS4wIiBlbmNvZGluZz0idXRmLTgiPz4NCjxMaW5rSW5mb0V4Y2VsIHhtbG5zOnhzaT0iaHR0cDovL3d3dy53My5vcmcvMjAwMS9YTUxTY2hlbWEtaW5zdGFuY2UiIHhtbG5zOnhzZD0iaHR0cDovL3d3dy53My5vcmcvMjAwMS9YTUxTY2hlbWEiPg0KICA8TGlua0luZm9Db3JlPg0KICAgIDxMaW5rSWQ+OTQxPC9MaW5rSWQ+DQogICAgPEluZmxvd1ZhbD4xLDYxNyw5MTU8L0luZmxvd1ZhbD4NCiAgICA8RGlzcFZhbD4xLDYxNyw5MTUgPC9EaXNwVmFsPg0KICAgIDxMYXN0VXBkVGltZT4yMDI1LzA3LzI4IDE1OjU3OjQ1PC9MYXN0VXBkVGltZT4NCiAgICA8V29ya3NoZWV0Tk0+QlPjgJBJRlJT44CRPC9Xb3Jrc2hlZXROTT4NCiAgICA8TGlua0NlbGxBZGRyZXNzQTE+UjEzPC9MaW5rQ2VsbEFkZHJlc3NBMT4NCiAgICA8TGlua0NlbGxBZGRyZXNzUjFDMT5SMTN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Dg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wODwvSXRlbUlkPg0KICAgIDxEaXNwSXRlbUlkPksxMTAxQjAwMDwvRGlzcEl0ZW1JZD4NCiAgICA8Q29sSWQ+UjMwMTAwMDAwIzwvQ29sSWQ+DQogICAgPFRlbUF4aXNUeXA+MTAwMDAwPC9UZW1BeGlzVHlwPg0KICAgIDxNZW51Tm0+6YCj57WQ6LKh5pS/54q25oWL6KiI566X5pu4PC9NZW51Tm0+DQogICAgPEl0ZW1ObT7lsI/oqIg8L0l0ZW1ObT4NCiAgICA8Q29sTm0+5b2T5pyf6YeR6aGNPC9Db2xObT4NCiAgICA8T3JpZ2luYWxWYWw+MSw2MTcsOTE1LDc1MSwwMDA8L09yaWdpbmFsVmFsPg0KICAgIDxMYXN0TnVtVmFsPjEsNjE3LDkxNTwvTGFzdE51bVZhbD4NCiAgICA8UmF3TGlua1ZhbD4xLDYxNyw5MTU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42" Error="">PD94bWwgdmVyc2lvbj0iMS4wIiBlbmNvZGluZz0idXRmLTgiPz4NCjxMaW5rSW5mb0V4Y2VsIHhtbG5zOnhzaT0iaHR0cDovL3d3dy53My5vcmcvMjAwMS9YTUxTY2hlbWEtaW5zdGFuY2UiIHhtbG5zOnhzZD0iaHR0cDovL3d3dy53My5vcmcvMjAwMS9YTUxTY2hlbWEiPg0KICA8TGlua0luZm9Db3JlPg0KICAgIDxMaW5rSWQ+OTQyPC9MaW5rSWQ+DQogICAgPEluZmxvd1ZhbD4xNjA8L0luZmxvd1ZhbD4NCiAgICA8RGlzcFZhbD4xNjAgPC9EaXNwVmFsPg0KICAgIDxMYXN0VXBkVGltZT4yMDI1LzA3LzI4IDE1OjU3OjQ1PC9MYXN0VXBkVGltZT4NCiAgICA8V29ya3NoZWV0Tk0+QlPjgJBJRlJT44CRPC9Xb3Jrc2hlZXROTT4NCiAgICA8TGlua0NlbGxBZGRyZXNzQTE+UjE0PC9MaW5rQ2VsbEFkZHJlc3NBMT4NCiAgICA8TGlua0NlbGxBZGRyZXNzUjFDMT5SMTR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Dk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wOTwvSXRlbUlkPg0KICAgIDxEaXNwSXRlbUlkPksxMTAxQzAwMDwvRGlzcEl0ZW1JZD4NCiAgICA8Q29sSWQ+UjMwMTAwMDAwIzwvQ29sSWQ+DQogICAgPFRlbUF4aXNUeXA+MTAwMDAwPC9UZW1BeGlzVHlwPg0KICAgIDxNZW51Tm0+6YCj57WQ6LKh5pS/54q25oWL6KiI566X5pu4PC9NZW51Tm0+DQogICAgPEl0ZW1ObT7lo7LljbTnm67nmoTjgafkv53mnInjgZnjgovos4fnlKM8L0l0ZW1ObT4NCiAgICA8Q29sTm0+5b2T5pyf6YeR6aGNPC9Db2xObT4NCiAgICA8T3JpZ2luYWxWYWw+MTYwLDAwMCwwMDA8L09yaWdpbmFsVmFsPg0KICAgIDxMYXN0TnVtVmFsPjE2MDwvTGFzdE51bVZhbD4NCiAgICA8UmF3TGlua1ZhbD4xNjA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43" Error="">PD94bWwgdmVyc2lvbj0iMS4wIiBlbmNvZGluZz0idXRmLTgiPz4NCjxMaW5rSW5mb0V4Y2VsIHhtbG5zOnhzaT0iaHR0cDovL3d3dy53My5vcmcvMjAwMS9YTUxTY2hlbWEtaW5zdGFuY2UiIHhtbG5zOnhzZD0iaHR0cDovL3d3dy53My5vcmcvMjAwMS9YTUxTY2hlbWEiPg0KICA8TGlua0luZm9Db3JlPg0KICAgIDxMaW5rSWQ+OTQzPC9MaW5rSWQ+DQogICAgPEluZmxvd1ZhbD4xLDYxOCwwNzU8L0luZmxvd1ZhbD4NCiAgICA8RGlzcFZhbD4xLDYxOCwwNzUgPC9EaXNwVmFsPg0KICAgIDxMYXN0VXBkVGltZT4yMDI1LzA3LzI4IDE1OjU3OjQ1PC9MYXN0VXBkVGltZT4NCiAgICA8V29ya3NoZWV0Tk0+QlPjgJBJRlJT44CRPC9Xb3Jrc2hlZXROTT4NCiAgICA8TGlua0NlbGxBZGRyZXNzQTE+UjE1PC9MaW5rQ2VsbEFkZHJlc3NBMT4NCiAgICA8TGlua0NlbGxBZGRyZXNzUjFDMT5SMTV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xMTAxWj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xMDFaMDAwIzwvSXRlbUlkPg0KICAgIDxEaXNwSXRlbUlkPksxMTAxWjAwMDA8L0Rpc3BJdGVtSWQ+DQogICAgPENvbElkPlIzMDEwMDAwMCM8L0NvbElkPg0KICAgIDxUZW1BeGlzVHlwPjEwMDAwMDwvVGVtQXhpc1R5cD4NCiAgICA8TWVudU5tPumAo+e1kOiyoeaUv+eKtuaFi+ioiOeul+abuDwvTWVudU5tPg0KICAgIDxJdGVtTm0+5rWB5YuV6LOH55Sj5ZCI6KiIPC9JdGVtTm0+DQogICAgPENvbE5tPuW9k+acn+mHkemhjTwvQ29sTm0+DQogICAgPE9yaWdpbmFsVmFsPjEsNjE4LDA3NSw3NTEsMDAwPC9PcmlnaW5hbFZhbD4NCiAgICA8TGFzdE51bVZhbD4xLDYxOCwwNzU8L0xhc3ROdW1WYWw+DQogICAgPFJhd0xpbmtWYWw+MSw2MTgsMDc1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44" Error="">PD94bWwgdmVyc2lvbj0iMS4wIiBlbmNvZGluZz0idXRmLTgiPz4NCjxMaW5rSW5mb0V4Y2VsIHhtbG5zOnhzaT0iaHR0cDovL3d3dy53My5vcmcvMjAwMS9YTUxTY2hlbWEtaW5zdGFuY2UiIHhtbG5zOnhzZD0iaHR0cDovL3d3dy53My5vcmcvMjAwMS9YTUxTY2hlbWEiPg0KICA8TGlua0luZm9Db3JlPg0KICAgIDxMaW5rSWQ+OTQ0PC9MaW5rSWQ+DQogICAgPEluZmxvd1ZhbD4yODAsODQyPC9JbmZsb3dWYWw+DQogICAgPERpc3BWYWw+MjgwLDg0MiA8L0Rpc3BWYWw+DQogICAgPExhc3RVcGRUaW1lPjIwMjUvMDcvMjggMTU6NTc6NDU8L0xhc3RVcGRUaW1lPg0KICAgIDxXb3Jrc2hlZXROTT5CU+OAkElGUlPjgJE8L1dvcmtzaGVldE5NPg0KICAgIDxMaW5rQ2VsbEFkZHJlc3NBMT5SMTc8L0xpbmtDZWxsQWRkcmVzc0ExPg0KICAgIDxMaW5rQ2VsbEFkZHJlc3NSMUMxPlIxN0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xMC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EwPC9JdGVtSWQ+DQogICAgPERpc3BJdGVtSWQ+SzExMDIwMTAwPC9EaXNwSXRlbUlkPg0KICAgIDxDb2xJZD5SMzAxMDAwMDAjPC9Db2xJZD4NCiAgICA8VGVtQXhpc1R5cD4xMDAwMDA8L1RlbUF4aXNUeXA+DQogICAgPE1lbnVObT7pgKPntZDosqHmlL/nirbmhYvoqIjnrpfmm7g8L01lbnVObT4NCiAgICA8SXRlbU5tPuacieW9ouWbuuWumuizh+eUozwvSXRlbU5tPg0KICAgIDxDb2xObT7lvZPmnJ/ph5HpoY08L0NvbE5tPg0KICAgIDxPcmlnaW5hbFZhbD4yODAsODQyLDczNywwMDA8L09yaWdpbmFsVmFsPg0KICAgIDxMYXN0TnVtVmFsPjI4MCw4NDI8L0xhc3ROdW1WYWw+DQogICAgPFJhd0xpbmtWYWw+MjgwLDg0Mj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45" Error="">PD94bWwgdmVyc2lvbj0iMS4wIiBlbmNvZGluZz0idXRmLTgiPz4NCjxMaW5rSW5mb0V4Y2VsIHhtbG5zOnhzaT0iaHR0cDovL3d3dy53My5vcmcvMjAwMS9YTUxTY2hlbWEtaW5zdGFuY2UiIHhtbG5zOnhzZD0iaHR0cDovL3d3dy53My5vcmcvMjAwMS9YTUxTY2hlbWEiPg0KICA8TGlua0luZm9Db3JlPg0KICAgIDxMaW5rSWQ+OTQ1PC9MaW5rSWQ+DQogICAgPEluZmxvd1ZhbD45MCw4NDE8L0luZmxvd1ZhbD4NCiAgICA8RGlzcFZhbD45MCw4NDEgPC9EaXNwVmFsPg0KICAgIDxMYXN0VXBkVGltZT4yMDI1LzA3LzI4IDE1OjU3OjQ1PC9MYXN0VXBkVGltZT4NCiAgICA8V29ya3NoZWV0Tk0+QlPjgJBJRlJT44CRPC9Xb3Jrc2hlZXROTT4NCiAgICA8TGlua0NlbGxBZGRyZXNzQTE+UjE4PC9MaW5rQ2VsbEFkZHJlc3NBMT4NCiAgICA8TGlua0NlbGxBZGRyZXNzUjFDMT5SMTh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TE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xMTwvSXRlbUlkPg0KICAgIDxEaXNwSXRlbUlkPksxMTAyMDE1MDwvRGlzcEl0ZW1JZD4NCiAgICA8Q29sSWQ+UjMwMTAwMDAwIzwvQ29sSWQ+DQogICAgPFRlbUF4aXNUeXA+MTAwMDAwPC9UZW1BeGlzVHlwPg0KICAgIDxNZW51Tm0+6YCj57WQ6LKh5pS/54q25oWL6KiI566X5pu4PC9NZW51Tm0+DQogICAgPEl0ZW1ObT7kvb/nlKjmqKnos4fnlKM8L0l0ZW1ObT4NCiAgICA8Q29sTm0+5b2T5pyf6YeR6aGNPC9Db2xObT4NCiAgICA8T3JpZ2luYWxWYWw+OTAsODQxLDA2NiwwMDA8L09yaWdpbmFsVmFsPg0KICAgIDxMYXN0TnVtVmFsPjkwLDg0MTwvTGFzdE51bVZhbD4NCiAgICA8UmF3TGlua1ZhbD45MCw4NDE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46" Error="">PD94bWwgdmVyc2lvbj0iMS4wIiBlbmNvZGluZz0idXRmLTgiPz4NCjxMaW5rSW5mb0V4Y2VsIHhtbG5zOnhzaT0iaHR0cDovL3d3dy53My5vcmcvMjAwMS9YTUxTY2hlbWEtaW5zdGFuY2UiIHhtbG5zOnhzZD0iaHR0cDovL3d3dy53My5vcmcvMjAwMS9YTUxTY2hlbWEiPg0KICA8TGlua0luZm9Db3JlPg0KICAgIDxMaW5rSWQ+OTQ2PC9MaW5rSWQ+DQogICAgPEluZmxvd1ZhbD4xNjksNTUxPC9JbmZsb3dWYWw+DQogICAgPERpc3BWYWw+MTY5LDU1MSA8L0Rpc3BWYWw+DQogICAgPExhc3RVcGRUaW1lPjIwMjUvMDcvMjggMTU6NTc6NDU8L0xhc3RVcGRUaW1lPg0KICAgIDxXb3Jrc2hlZXROTT5CU+OAkElGUlPjgJE8L1dvcmtzaGVldE5NPg0KICAgIDxMaW5rQ2VsbEFkZHJlc3NBMT5SMTk8L0xpbmtDZWxsQWRkcmVzc0ExPg0KICAgIDxMaW5rQ2VsbEFkZHJlc3NSMUMxPlIxOU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xMi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EyPC9JdGVtSWQ+DQogICAgPERpc3BJdGVtSWQ+SzExMDIwMjAwPC9EaXNwSXRlbUlkPg0KICAgIDxDb2xJZD5SMzAxMDAwMDAjPC9Db2xJZD4NCiAgICA8VGVtQXhpc1R5cD4xMDAwMDA8L1RlbUF4aXNUeXA+DQogICAgPE1lbnVObT7pgKPntZDosqHmlL/nirbmhYvoqIjnrpfmm7g8L01lbnVObT4NCiAgICA8SXRlbU5tPuOBruOCjOOCkzwvSXRlbU5tPg0KICAgIDxDb2xObT7lvZPmnJ/ph5HpoY08L0NvbE5tPg0KICAgIDxPcmlnaW5hbFZhbD4xNjksNTUxLDY0MywwMDA8L09yaWdpbmFsVmFsPg0KICAgIDxMYXN0TnVtVmFsPjE2OSw1NTE8L0xhc3ROdW1WYWw+DQogICAgPFJhd0xpbmtWYWw+MTY5LDU1MT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47" Error="">PD94bWwgdmVyc2lvbj0iMS4wIiBlbmNvZGluZz0idXRmLTgiPz4NCjxMaW5rSW5mb0V4Y2VsIHhtbG5zOnhzaT0iaHR0cDovL3d3dy53My5vcmcvMjAwMS9YTUxTY2hlbWEtaW5zdGFuY2UiIHhtbG5zOnhzZD0iaHR0cDovL3d3dy53My5vcmcvMjAwMS9YTUxTY2hlbWEiPg0KICA8TGlua0luZm9Db3JlPg0KICAgIDxMaW5rSWQ+OTQ3PC9MaW5rSWQ+DQogICAgPEluZmxvd1ZhbD4xMzAsNDA0PC9JbmZsb3dWYWw+DQogICAgPERpc3BWYWw+MTMwLDQwNCA8L0Rpc3BWYWw+DQogICAgPExhc3RVcGRUaW1lPjIwMjUvMDcvMjggMTU6NTc6NDU8L0xhc3RVcGRUaW1lPg0KICAgIDxXb3Jrc2hlZXROTT5CU+OAkElGUlPjgJE8L1dvcmtzaGVldE5NPg0KICAgIDxMaW5rQ2VsbEFkZHJlc3NBMT5SMjA8L0xpbmtDZWxsQWRkcmVzc0ExPg0KICAgIDxMaW5rQ2VsbEFkZHJlc3NSMUMxPlIyME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xMy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EzPC9JdGVtSWQ+DQogICAgPERpc3BJdGVtSWQ+SzExMDIwMzAwPC9EaXNwSXRlbUlkPg0KICAgIDxDb2xJZD5SMzAxMDAwMDAjPC9Db2xJZD4NCiAgICA8VGVtQXhpc1R5cD4xMDAwMDA8L1RlbUF4aXNUeXA+DQogICAgPE1lbnVObT7pgKPntZDosqHmlL/nirbmhYvoqIjnrpfmm7g8L01lbnVObT4NCiAgICA8SXRlbU5tPueEoeW9ouizh+eUozwvSXRlbU5tPg0KICAgIDxDb2xObT7lvZPmnJ/ph5HpoY08L0NvbE5tPg0KICAgIDxPcmlnaW5hbFZhbD4xMzAsNDA0LDA4MywwMDA8L09yaWdpbmFsVmFsPg0KICAgIDxMYXN0TnVtVmFsPjEzMCw0MDQ8L0xhc3ROdW1WYWw+DQogICAgPFJhd0xpbmtWYWw+MTMwLDQwND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48" Error="">PD94bWwgdmVyc2lvbj0iMS4wIiBlbmNvZGluZz0idXRmLTgiPz4NCjxMaW5rSW5mb0V4Y2VsIHhtbG5zOnhzaT0iaHR0cDovL3d3dy53My5vcmcvMjAwMS9YTUxTY2hlbWEtaW5zdGFuY2UiIHhtbG5zOnhzZD0iaHR0cDovL3d3dy53My5vcmcvMjAwMS9YTUxTY2hlbWEiPg0KICA8TGlua0luZm9Db3JlPg0KICAgIDxMaW5rSWQ+OTQ4PC9MaW5rSWQ+DQogICAgPEluZmxvd1ZhbD44LDMxMzwvSW5mbG93VmFsPg0KICAgIDxEaXNwVmFsPjgsMzEzIDwvRGlzcFZhbD4NCiAgICA8TGFzdFVwZFRpbWU+MjAyNS8wNy8yOCAxNTo1Nzo0NTwvTGFzdFVwZFRpbWU+DQogICAgPFdvcmtzaGVldE5NPkJT44CQSUZSU+OAkTwvV29ya3NoZWV0Tk0+DQogICAgPExpbmtDZWxsQWRkcmVzc0ExPlIyMTwvTGlua0NlbGxBZGRyZXNzQTE+DQogICAgPExpbmtDZWxsQWRkcmVzc1IxQzE+UjIx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A1MDAwMDAwMDAvMS8xLzI0Mi9LOTAwMDAwMDE0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TQ8L0l0ZW1JZD4NCiAgICA8RGlzcEl0ZW1JZD5LMTEwMjA0MDA8L0Rpc3BJdGVtSWQ+DQogICAgPENvbElkPlIzMDEwMDAwMCM8L0NvbElkPg0KICAgIDxUZW1BeGlzVHlwPjEwMDAwMDwvVGVtQXhpc1R5cD4NCiAgICA8TWVudU5tPumAo+e1kOiyoeaUv+eKtuaFi+ioiOeul+abuDwvTWVudU5tPg0KICAgIDxJdGVtTm0+5oqV6LOH5LiN5YuV55SjPC9JdGVtTm0+DQogICAgPENvbE5tPuW9k+acn+mHkemhjTwvQ29sTm0+DQogICAgPE9yaWdpbmFsVmFsPjgsMzEzLDY3NywwMDA8L09yaWdpbmFsVmFsPg0KICAgIDxMYXN0TnVtVmFsPjgsMzEzPC9MYXN0TnVtVmFsPg0KICAgIDxSYXdMaW5rVmFsPjgsMzEz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49" Error="">PD94bWwgdmVyc2lvbj0iMS4wIiBlbmNvZGluZz0idXRmLTgiPz4NCjxMaW5rSW5mb0V4Y2VsIHhtbG5zOnhzaT0iaHR0cDovL3d3dy53My5vcmcvMjAwMS9YTUxTY2hlbWEtaW5zdGFuY2UiIHhtbG5zOnhzZD0iaHR0cDovL3d3dy53My5vcmcvMjAwMS9YTUxTY2hlbWEiPg0KICA8TGlua0luZm9Db3JlPg0KICAgIDxMaW5rSWQ+OTQ5PC9MaW5rSWQ+DQogICAgPEluZmxvd1ZhbD42MjksNTA0PC9JbmZsb3dWYWw+DQogICAgPERpc3BWYWw+NjI5LDUwNCA8L0Rpc3BWYWw+DQogICAgPExhc3RVcGRUaW1lPjIwMjUvMDcvMjggMTU6NTc6NDU8L0xhc3RVcGRUaW1lPg0KICAgIDxXb3Jrc2hlZXROTT5CU+OAkElGUlPjgJE8L1dvcmtzaGVldE5NPg0KICAgIDxMaW5rQ2VsbEFkZHJlc3NBMT5SMjI8L0xpbmtDZWxsQWRkcmVzc0ExPg0KICAgIDxMaW5rQ2VsbEFkZHJlc3NSMUMxPlIyMk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xNS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E1PC9JdGVtSWQ+DQogICAgPERpc3BJdGVtSWQ+SzExMDIwNTAwPC9EaXNwSXRlbUlkPg0KICAgIDxDb2xJZD5SMzAxMDAwMDAjPC9Db2xJZD4NCiAgICA8VGVtQXhpc1R5cD4xMDAwMDA8L1RlbUF4aXNUeXA+DQogICAgPE1lbnVObT7pgKPntZDosqHmlL/nirbmhYvoqIjnrpfmm7g8L01lbnVObT4NCiAgICA8SXRlbU5tPuaMgeWIhuazleOBp+S8muioiOWHpueQhuOBleOCjOOBpuOBhOOCi+aKleizhzwvSXRlbU5tPg0KICAgIDxDb2xObT7lvZPmnJ/ph5HpoY08L0NvbE5tPg0KICAgIDxPcmlnaW5hbFZhbD42MjksNTA0LDUzNiwwMDA8L09yaWdpbmFsVmFsPg0KICAgIDxMYXN0TnVtVmFsPjYyOSw1MDQ8L0xhc3ROdW1WYWw+DQogICAgPFJhd0xpbmtWYWw+NjI5LDUwND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50" Error="">PD94bWwgdmVyc2lvbj0iMS4wIiBlbmNvZGluZz0idXRmLTgiPz4NCjxMaW5rSW5mb0V4Y2VsIHhtbG5zOnhzaT0iaHR0cDovL3d3dy53My5vcmcvMjAwMS9YTUxTY2hlbWEtaW5zdGFuY2UiIHhtbG5zOnhzZD0iaHR0cDovL3d3dy53My5vcmcvMjAwMS9YTUxTY2hlbWEiPg0KICA8TGlua0luZm9Db3JlPg0KICAgIDxMaW5rSWQ+OTUwPC9MaW5rSWQ+DQogICAgPEluZmxvd1ZhbD45MCw4NTk8L0luZmxvd1ZhbD4NCiAgICA8RGlzcFZhbD45MCw4NTkgPC9EaXNwVmFsPg0KICAgIDxMYXN0VXBkVGltZT4yMDI1LzA3LzI4IDE1OjU3OjQ1PC9MYXN0VXBkVGltZT4NCiAgICA8V29ya3NoZWV0Tk0+QlPjgJBJRlJT44CRPC9Xb3Jrc2hlZXROTT4NCiAgICA8TGlua0NlbGxBZGRyZXNzQTE+UjIzPC9MaW5rQ2VsbEFkZHJlc3NBMT4NCiAgICA8TGlua0NlbGxBZGRyZXNzUjFDMT5SMjN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TY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xNjwvSXRlbUlkPg0KICAgIDxEaXNwSXRlbUlkPksxMTAyMDYwMDwvRGlzcEl0ZW1JZD4NCiAgICA8Q29sSWQ+UjMwMTAwMDAwIzwvQ29sSWQ+DQogICAgPFRlbUF4aXNUeXA+MTAwMDAwPC9UZW1BeGlzVHlwPg0KICAgIDxNZW51Tm0+6YCj57WQ6LKh5pS/54q25oWL6KiI566X5pu4PC9NZW51Tm0+DQogICAgPEl0ZW1ObT7llrbmpa3lgrXmqKnlj4rjgbPjgZ3jga7ku5bjga7lgrXmqKk8L0l0ZW1ObT4NCiAgICA8Q29sTm0+5b2T5pyf6YeR6aGNPC9Db2xObT4NCiAgICA8T3JpZ2luYWxWYWw+OTAsODU5LDY3NywwMDA8L09yaWdpbmFsVmFsPg0KICAgIDxMYXN0TnVtVmFsPjkwLDg1OTwvTGFzdE51bVZhbD4NCiAgICA8UmF3TGlua1ZhbD45MCw4NTk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51" Error="">PD94bWwgdmVyc2lvbj0iMS4wIiBlbmNvZGluZz0idXRmLTgiPz4NCjxMaW5rSW5mb0V4Y2VsIHhtbG5zOnhzaT0iaHR0cDovL3d3dy53My5vcmcvMjAwMS9YTUxTY2hlbWEtaW5zdGFuY2UiIHhtbG5zOnhzZD0iaHR0cDovL3d3dy53My5vcmcvMjAwMS9YTUxTY2hlbWEiPg0KICA8TGlua0luZm9Db3JlPg0KICAgIDxMaW5rSWQ+OTUxPC9MaW5rSWQ+DQogICAgPEluZmxvd1ZhbD4xMzgsNjA0PC9JbmZsb3dWYWw+DQogICAgPERpc3BWYWw+MTM4LDYwNCA8L0Rpc3BWYWw+DQogICAgPExhc3RVcGRUaW1lPjIwMjUvMDcvMjggMTU6NTc6NDU8L0xhc3RVcGRUaW1lPg0KICAgIDxXb3Jrc2hlZXROTT5CU+OAkElGUlPjgJE8L1dvcmtzaGVldE5NPg0KICAgIDxMaW5rQ2VsbEFkZHJlc3NBMT5SMjQ8L0xpbmtDZWxsQWRkcmVzc0ExPg0KICAgIDxMaW5rQ2VsbEFkZHJlc3NSMUMxPlIyNE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xNy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E3PC9JdGVtSWQ+DQogICAgPERpc3BJdGVtSWQ+SzExMDIwNzAwPC9EaXNwSXRlbUlkPg0KICAgIDxDb2xJZD5SMzAxMDAwMDAjPC9Db2xJZD4NCiAgICA8VGVtQXhpc1R5cD4xMDAwMDA8L1RlbUF4aXNUeXA+DQogICAgPE1lbnVObT7pgKPntZDosqHmlL/nirbmhYvoqIjnrpfmm7g8L01lbnVObT4NCiAgICA8SXRlbU5tPuOBneOBruS7luOBruaKleizhzwvSXRlbU5tPg0KICAgIDxDb2xObT7lvZPmnJ/ph5HpoY08L0NvbE5tPg0KICAgIDxPcmlnaW5hbFZhbD4xMzgsNjA0LDYzNCwwMDA8L09yaWdpbmFsVmFsPg0KICAgIDxMYXN0TnVtVmFsPjEzOCw2MDQ8L0xhc3ROdW1WYWw+DQogICAgPFJhd0xpbmtWYWw+MTM4LDYwND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52" Error="">PD94bWwgdmVyc2lvbj0iMS4wIiBlbmNvZGluZz0idXRmLTgiPz4NCjxMaW5rSW5mb0V4Y2VsIHhtbG5zOnhzaT0iaHR0cDovL3d3dy53My5vcmcvMjAwMS9YTUxTY2hlbWEtaW5zdGFuY2UiIHhtbG5zOnhzZD0iaHR0cDovL3d3dy53My5vcmcvMjAwMS9YTUxTY2hlbWEiPg0KICA8TGlua0luZm9Db3JlPg0KICAgIDxMaW5rSWQ+OTUyPC9MaW5rSWQ+DQogICAgPEluZmxvd1ZhbD4zNzI8L0luZmxvd1ZhbD4NCiAgICA8RGlzcFZhbD4zNzIgPC9EaXNwVmFsPg0KICAgIDxMYXN0VXBkVGltZT4yMDI1LzA3LzI4IDE1OjU3OjQ1PC9MYXN0VXBkVGltZT4NCiAgICA8V29ya3NoZWV0Tk0+QlPjgJBJRlJT44CRPC9Xb3Jrc2hlZXROTT4NCiAgICA8TGlua0NlbGxBZGRyZXNzQTE+UjI1PC9MaW5rQ2VsbEFkZHJlc3NBMT4NCiAgICA8TGlua0NlbGxBZGRyZXNzUjFDMT5SMjV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Tg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xODwvSXRlbUlkPg0KICAgIDxEaXNwSXRlbUlkPksxMTAyMDgwMDwvRGlzcEl0ZW1JZD4NCiAgICA8Q29sSWQ+UjMwMTAwMDAwIzwvQ29sSWQ+DQogICAgPFRlbUF4aXNUeXA+MTAwMDAwPC9UZW1BeGlzVHlwPg0KICAgIDxNZW51Tm0+6YCj57WQ6LKh5pS/54q25oWL6KiI566X5pu4PC9NZW51Tm0+DQogICAgPEl0ZW1ObT7jg4fjg6rjg5Djg4bjgqPjg5bph5Hono3os4fnlKM8L0l0ZW1ObT4NCiAgICA8Q29sTm0+5b2T5pyf6YeR6aGNPC9Db2xObT4NCiAgICA8T3JpZ2luYWxWYWw+MzcyLDAxNCwwMDA8L09yaWdpbmFsVmFsPg0KICAgIDxMYXN0TnVtVmFsPjM3MjwvTGFzdE51bVZhbD4NCiAgICA8UmF3TGlua1ZhbD4zNzI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53" Error="">PD94bWwgdmVyc2lvbj0iMS4wIiBlbmNvZGluZz0idXRmLTgiPz4NCjxMaW5rSW5mb0V4Y2VsIHhtbG5zOnhzaT0iaHR0cDovL3d3dy53My5vcmcvMjAwMS9YTUxTY2hlbWEtaW5zdGFuY2UiIHhtbG5zOnhzZD0iaHR0cDovL3d3dy53My5vcmcvMjAwMS9YTUxTY2hlbWEiPg0KICA8TGlua0luZm9Db3JlPg0KICAgIDxMaW5rSWQ+OTUzPC9MaW5rSWQ+DQogICAgPEluZmxvd1ZhbD42LDk1MDwvSW5mbG93VmFsPg0KICAgIDxEaXNwVmFsPjYsOTUwIDwvRGlzcFZhbD4NCiAgICA8TGFzdFVwZFRpbWU+MjAyNS8wNy8yOCAxNTo1Nzo0NTwvTGFzdFVwZFRpbWU+DQogICAgPFdvcmtzaGVldE5NPkJT44CQSUZSU+OAkTwvV29ya3NoZWV0Tk0+DQogICAgPExpbmtDZWxsQWRkcmVzc0ExPlIyNjwvTGlua0NlbGxBZGRyZXNzQTE+DQogICAgPExpbmtDZWxsQWRkcmVzc1IxQzE+UjI2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A1MDAwMDAwMDAvMS8xLzI0Mi9LMTEwMkEwMDAj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TAyQTAwMCM8L0l0ZW1JZD4NCiAgICA8RGlzcEl0ZW1JZD5LMTEwMkEwMDAwPC9EaXNwSXRlbUlkPg0KICAgIDxDb2xJZD5SMzAxMDAwMDAjPC9Db2xJZD4NCiAgICA8VGVtQXhpc1R5cD4xMDAwMDA8L1RlbUF4aXNUeXA+DQogICAgPE1lbnVObT7pgKPntZDosqHmlL/nirbmhYvoqIjnrpfmm7g8L01lbnVObT4NCiAgICA8SXRlbU5tPuOBneOBruS7luOBrumdnua1geWLleizh+eUozwvSXRlbU5tPg0KICAgIDxDb2xObT7lvZPmnJ/ph5HpoY08L0NvbE5tPg0KICAgIDxPcmlnaW5hbFZhbD42LDk1MCw1NTUsMDAwPC9PcmlnaW5hbFZhbD4NCiAgICA8TGFzdE51bVZhbD42LDk1MDwvTGFzdE51bVZhbD4NCiAgICA8UmF3TGlua1ZhbD42LDk1MD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54" Error="">PD94bWwgdmVyc2lvbj0iMS4wIiBlbmNvZGluZz0idXRmLTgiPz4NCjxMaW5rSW5mb0V4Y2VsIHhtbG5zOnhzaT0iaHR0cDovL3d3dy53My5vcmcvMjAwMS9YTUxTY2hlbWEtaW5zdGFuY2UiIHhtbG5zOnhzZD0iaHR0cDovL3d3dy53My5vcmcvMjAwMS9YTUxTY2hlbWEiPg0KICA8TGlua0luZm9Db3JlPg0KICAgIDxMaW5rSWQ+OTU0PC9MaW5rSWQ+DQogICAgPEluZmxvd1ZhbD45LDcxOTwvSW5mbG93VmFsPg0KICAgIDxEaXNwVmFsPjksNzE5IDwvRGlzcFZhbD4NCiAgICA8TGFzdFVwZFRpbWU+MjAyNS8wNy8yOCAxNTo1Nzo0NTwvTGFzdFVwZFRpbWU+DQogICAgPFdvcmtzaGVldE5NPkJT44CQSUZSU+OAkTwvV29ya3NoZWV0Tk0+DQogICAgPExpbmtDZWxsQWRkcmVzc0ExPlIyNzwvTGlua0NlbGxBZGRyZXNzQTE+DQogICAgPExpbmtDZWxsQWRkcmVzc1IxQzE+UjI3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A1MDAwMDAwMDAvMS8xLzI0Mi9LOTAwMDAwMDE5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Tk8L0l0ZW1JZD4NCiAgICA8RGlzcEl0ZW1JZD5LMTEwMkIwMDA8L0Rpc3BJdGVtSWQ+DQogICAgPENvbElkPlIzMDEwMDAwMCM8L0NvbElkPg0KICAgIDxUZW1BeGlzVHlwPjEwMDAwMDwvVGVtQXhpc1R5cD4NCiAgICA8TWVudU5tPumAo+e1kOiyoeaUv+eKtuaFi+ioiOeul+abuDwvTWVudU5tPg0KICAgIDxJdGVtTm0+57mw5bu256iO6YeR6LOH55SjPC9JdGVtTm0+DQogICAgPENvbE5tPuW9k+acn+mHkemhjTwvQ29sTm0+DQogICAgPE9yaWdpbmFsVmFsPjksNzE5LDk5MywwMDA8L09yaWdpbmFsVmFsPg0KICAgIDxMYXN0TnVtVmFsPjksNzE5PC9MYXN0TnVtVmFsPg0KICAgIDxSYXdMaW5rVmFsPjksNzE5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55" Error="">PD94bWwgdmVyc2lvbj0iMS4wIiBlbmNvZGluZz0idXRmLTgiPz4NCjxMaW5rSW5mb0V4Y2VsIHhtbG5zOnhzaT0iaHR0cDovL3d3dy53My5vcmcvMjAwMS9YTUxTY2hlbWEtaW5zdGFuY2UiIHhtbG5zOnhzZD0iaHR0cDovL3d3dy53My5vcmcvMjAwMS9YTUxTY2hlbWEiPg0KICA8TGlua0luZm9Db3JlPg0KICAgIDxMaW5rSWQ+OTU1PC9MaW5rSWQ+DQogICAgPEluZmxvd1ZhbD4xLDU1NSw5NjQ8L0luZmxvd1ZhbD4NCiAgICA8RGlzcFZhbD4xLDU1NSw5NjQgPC9EaXNwVmFsPg0KICAgIDxMYXN0VXBkVGltZT4yMDI1LzA3LzI4IDE1OjU3OjQ1PC9MYXN0VXBkVGltZT4NCiAgICA8V29ya3NoZWV0Tk0+QlPjgJBJRlJT44CRPC9Xb3Jrc2hlZXROTT4NCiAgICA8TGlua0NlbGxBZGRyZXNzQTE+UjI4PC9MaW5rQ2VsbEFkZHJlc3NBMT4NCiAgICA8TGlua0NlbGxBZGRyZXNzUjFDMT5SMjh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xMTAyWj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xMDJaMDAwIzwvSXRlbUlkPg0KICAgIDxEaXNwSXRlbUlkPksxMTAyWjAwMDA8L0Rpc3BJdGVtSWQ+DQogICAgPENvbElkPlIzMDEwMDAwMCM8L0NvbElkPg0KICAgIDxUZW1BeGlzVHlwPjEwMDAwMDwvVGVtQXhpc1R5cD4NCiAgICA8TWVudU5tPumAo+e1kOiyoeaUv+eKtuaFi+ioiOeul+abuDwvTWVudU5tPg0KICAgIDxJdGVtTm0+6Z2e5rWB5YuV6LOH55Sj5ZCI6KiIPC9JdGVtTm0+DQogICAgPENvbE5tPuW9k+acn+mHkemhjTwvQ29sTm0+DQogICAgPE9yaWdpbmFsVmFsPjEsNTU1LDk2NCw2MTUsMDAwPC9PcmlnaW5hbFZhbD4NCiAgICA8TGFzdE51bVZhbD4xLDU1NSw5NjQ8L0xhc3ROdW1WYWw+DQogICAgPFJhd0xpbmtWYWw+MSw1NTUsOTY0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56" Error="">PD94bWwgdmVyc2lvbj0iMS4wIiBlbmNvZGluZz0idXRmLTgiPz4NCjxMaW5rSW5mb0V4Y2VsIHhtbG5zOnhzaT0iaHR0cDovL3d3dy53My5vcmcvMjAwMS9YTUxTY2hlbWEtaW5zdGFuY2UiIHhtbG5zOnhzZD0iaHR0cDovL3d3dy53My5vcmcvMjAwMS9YTUxTY2hlbWEiPg0KICA8TGlua0luZm9Db3JlPg0KICAgIDxMaW5rSWQ+OTU2PC9MaW5rSWQ+DQogICAgPEluZmxvd1ZhbD4zLDE3NCwwNDA8L0luZmxvd1ZhbD4NCiAgICA8RGlzcFZhbD4zLDE3NCwwNDAgPC9EaXNwVmFsPg0KICAgIDxMYXN0VXBkVGltZT4yMDI1LzA3LzI4IDE1OjU3OjQ1PC9MYXN0VXBkVGltZT4NCiAgICA8V29ya3NoZWV0Tk0+QlPjgJBJRlJT44CRPC9Xb3Jrc2hlZXROTT4NCiAgICA8TGlua0NlbGxBZGRyZXNzQTE+UjI5PC9MaW5rQ2VsbEFkZHJlc3NBMT4NCiAgICA8TGlua0NlbGxBZGRyZXNzUjFDMT5SMjl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xMTBaMD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xMFowMDAwIzwvSXRlbUlkPg0KICAgIDxEaXNwSXRlbUlkPksxMTBaMDAwMDA8L0Rpc3BJdGVtSWQ+DQogICAgPENvbElkPlIzMDEwMDAwMCM8L0NvbElkPg0KICAgIDxUZW1BeGlzVHlwPjEwMDAwMDwvVGVtQXhpc1R5cD4NCiAgICA8TWVudU5tPumAo+e1kOiyoeaUv+eKtuaFi+ioiOeul+abuDwvTWVudU5tPg0KICAgIDxJdGVtTm0+6LOH55Sj5ZCI6KiIPC9JdGVtTm0+DQogICAgPENvbE5tPuW9k+acn+mHkemhjTwvQ29sTm0+DQogICAgPE9yaWdpbmFsVmFsPjMsMTc0LDA0MCwzNjYsMDAwPC9PcmlnaW5hbFZhbD4NCiAgICA8TGFzdE51bVZhbD4zLDE3NCwwNDA8L0xhc3ROdW1WYWw+DQogICAgPFJhd0xpbmtWYWw+MywxNzQsMDQw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57" Error="">PD94bWwgdmVyc2lvbj0iMS4wIiBlbmNvZGluZz0idXRmLTgiPz4NCjxMaW5rSW5mb0V4Y2VsIHhtbG5zOnhzaT0iaHR0cDovL3d3dy53My5vcmcvMjAwMS9YTUxTY2hlbWEtaW5zdGFuY2UiIHhtbG5zOnhzZD0iaHR0cDovL3d3dy53My5vcmcvMjAwMS9YTUxTY2hlbWEiPg0KICA8TGlua0luZm9Db3JlPg0KICAgIDxMaW5rSWQ+OTU3PC9MaW5rSWQ+DQogICAgPEluZmxvd1ZhbD41ODUsOTMwPC9JbmZsb3dWYWw+DQogICAgPERpc3BWYWw+NTg1LDkzMCA8L0Rpc3BWYWw+DQogICAgPExhc3RVcGRUaW1lPjIwMjUvMDcvMjggMTU6NTc6NDU8L0xhc3RVcGRUaW1lPg0KICAgIDxXb3Jrc2hlZXROTT5CU+OAkElGUlPjgJE8L1dvcmtzaGVldE5NPg0KICAgIDxMaW5rQ2VsbEFkZHJlc3NBMT5SMzE8L0xpbmtDZWxsQWRkcmVzc0ExPg0KICAgIDxMaW5rQ2VsbEFkZHJlc3NSMUMxPlIzMU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yMC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IwPC9JdGVtSWQ+DQogICAgPERpc3BJdGVtSWQ+SzEyMDEwMTAwPC9EaXNwSXRlbUlkPg0KICAgIDxDb2xJZD5SMzAxMDAwMDAjPC9Db2xJZD4NCiAgICA8VGVtQXhpc1R5cD4xMDAwMDA8L1RlbUF4aXNUeXA+DQogICAgPE1lbnVObT7pgKPntZDosqHmlL/nirbmhYvoqIjnrpfmm7g8L01lbnVObT4NCiAgICA8SXRlbU5tPuWWtualreWCteWLmeWPiuOBs+OBneOBruS7luOBruWCteWLmTwvSXRlbU5tPg0KICAgIDxDb2xObT7lvZPmnJ/ph5HpoY08L0NvbE5tPg0KICAgIDxPcmlnaW5hbFZhbD41ODUsOTMwLDAyNywwMDA8L09yaWdpbmFsVmFsPg0KICAgIDxMYXN0TnVtVmFsPjU4NSw5MzA8L0xhc3ROdW1WYWw+DQogICAgPFJhd0xpbmtWYWw+NTg1LDkzMD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58" Error="">PD94bWwgdmVyc2lvbj0iMS4wIiBlbmNvZGluZz0idXRmLTgiPz4NCjxMaW5rSW5mb0V4Y2VsIHhtbG5zOnhzaT0iaHR0cDovL3d3dy53My5vcmcvMjAwMS9YTUxTY2hlbWEtaW5zdGFuY2UiIHhtbG5zOnhzZD0iaHR0cDovL3d3dy53My5vcmcvMjAwMS9YTUxTY2hlbWEiPg0KICA8TGlua0luZm9Db3JlPg0KICAgIDxMaW5rSWQ+OTU4PC9MaW5rSWQ+DQogICAgPEluZmxvd1ZhbD4yMCwxODQ8L0luZmxvd1ZhbD4NCiAgICA8RGlzcFZhbD4yMCwxODQgPC9EaXNwVmFsPg0KICAgIDxMYXN0VXBkVGltZT4yMDI1LzA3LzI4IDE1OjU3OjQ1PC9MYXN0VXBkVGltZT4NCiAgICA8V29ya3NoZWV0Tk0+QlPjgJBJRlJT44CRPC9Xb3Jrc2hlZXROTT4NCiAgICA8TGlua0NlbGxBZGRyZXNzQTE+UjMyPC9MaW5rQ2VsbEFkZHJlc3NBMT4NCiAgICA8TGlua0NlbGxBZGRyZXNzUjFDMT5SMzJ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jI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yMjwvSXRlbUlkPg0KICAgIDxEaXNwSXRlbUlkPksxMjAxMDI1MDwvRGlzcEl0ZW1JZD4NCiAgICA8Q29sSWQ+UjMwMTAwMDAwIzwvQ29sSWQ+DQogICAgPFRlbUF4aXNUeXA+MTAwMDAwPC9UZW1BeGlzVHlwPg0KICAgIDxNZW51Tm0+6YCj57WQ6LKh5pS/54q25oWL6KiI566X5pu4PC9NZW51Tm0+DQogICAgPEl0ZW1ObT7jg6rjg7zjgrnosqDlgrU8L0l0ZW1ObT4NCiAgICA8Q29sTm0+5b2T5pyf6YeR6aGNPC9Db2xObT4NCiAgICA8T3JpZ2luYWxWYWw+MjAsMTg0LDMzMSwwMDA8L09yaWdpbmFsVmFsPg0KICAgIDxMYXN0TnVtVmFsPjIwLDE4NDwvTGFzdE51bVZhbD4NCiAgICA8UmF3TGlua1ZhbD4yMCwxODQ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59" Error="">PD94bWwgdmVyc2lvbj0iMS4wIiBlbmNvZGluZz0idXRmLTgiPz4NCjxMaW5rSW5mb0V4Y2VsIHhtbG5zOnhzaT0iaHR0cDovL3d3dy53My5vcmcvMjAwMS9YTUxTY2hlbWEtaW5zdGFuY2UiIHhtbG5zOnhzZD0iaHR0cDovL3d3dy53My5vcmcvMjAwMS9YTUxTY2hlbWEiPg0KICA8TGlua0luZm9Db3JlPg0KICAgIDxMaW5rSWQ+OTU5PC9MaW5rSWQ+DQogICAgPEluZmxvd1ZhbD4yNTMsMjcwPC9JbmZsb3dWYWw+DQogICAgPERpc3BWYWw+MjUzLDI3MCA8L0Rpc3BWYWw+DQogICAgPExhc3RVcGRUaW1lPjIwMjUvMDcvMjggMTU6NTc6NDU8L0xhc3RVcGRUaW1lPg0KICAgIDxXb3Jrc2hlZXROTT5CU+OAkElGUlPjgJE8L1dvcmtzaGVldE5NPg0KICAgIDxMaW5rQ2VsbEFkZHJlc3NBMT5SMzM8L0xpbmtDZWxsQWRkcmVzc0ExPg0KICAgIDxMaW5rQ2VsbEFkZHJlc3NSMUMxPlIzM0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yMS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IxPC9JdGVtSWQ+DQogICAgPERpc3BJdGVtSWQ+SzEyMDEwMjAwPC9EaXNwSXRlbUlkPg0KICAgIDxDb2xJZD5SMzAxMDAwMDAjPC9Db2xJZD4NCiAgICA8VGVtQXhpc1R5cD4xMDAwMDA8L1RlbUF4aXNUeXA+DQogICAgPE1lbnVObT7pgKPntZDosqHmlL/nirbmhYvoqIjnrpfmm7g8L01lbnVObT4NCiAgICA8SXRlbU5tPuekvuWCteWPiuOBs+WAn+WFpemHkTwvSXRlbU5tPg0KICAgIDxDb2xObT7lvZPmnJ/ph5HpoY08L0NvbE5tPg0KICAgIDxPcmlnaW5hbFZhbD4yNTMsMjcwLDcyNSwwMDA8L09yaWdpbmFsVmFsPg0KICAgIDxMYXN0TnVtVmFsPjI1MywyNzA8L0xhc3ROdW1WYWw+DQogICAgPFJhd0xpbmtWYWw+MjUzLDI3MD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60" Error="">PD94bWwgdmVyc2lvbj0iMS4wIiBlbmNvZGluZz0idXRmLTgiPz4NCjxMaW5rSW5mb0V4Y2VsIHhtbG5zOnhzaT0iaHR0cDovL3d3dy53My5vcmcvMjAwMS9YTUxTY2hlbWEtaW5zdGFuY2UiIHhtbG5zOnhzZD0iaHR0cDovL3d3dy53My5vcmcvMjAwMS9YTUxTY2hlbWEiPg0KICA8TGlua0luZm9Db3JlPg0KICAgIDxMaW5rSWQ+OTYwPC9MaW5rSWQ+DQogICAgPEluZmxvd1ZhbD4zLDE2MDwvSW5mbG93VmFsPg0KICAgIDxEaXNwVmFsPjMsMTYwIDwvRGlzcFZhbD4NCiAgICA8TGFzdFVwZFRpbWU+MjAyNS8wNy8yOCAxNTo1Nzo0NTwvTGFzdFVwZFRpbWU+DQogICAgPFdvcmtzaGVldE5NPkJT44CQSUZSU+OAkTwvV29ya3NoZWV0Tk0+DQogICAgPExpbmtDZWxsQWRkcmVzc0ExPlIzNDwvTGlua0NlbGxBZGRyZXNzQTE+DQogICAgPExpbmtDZWxsQWRkcmVzc1IxQzE+UjM0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A1MDAwMDAwMDAvMS8xLzI0Mi9LOTAwMDAwMDIz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jM8L0l0ZW1JZD4NCiAgICA8RGlzcEl0ZW1JZD5LMTIwMTAzMDA8L0Rpc3BJdGVtSWQ+DQogICAgPENvbElkPlIzMDEwMDAwMCM8L0NvbElkPg0KICAgIDxUZW1BeGlzVHlwPjEwMDAwMDwvVGVtQXhpc1R5cD4NCiAgICA8TWVudU5tPumAo+e1kOiyoeaUv+eKtuaFi+ioiOeul+abuDwvTWVudU5tPg0KICAgIDxJdGVtTm0+44OH44Oq44OQ44OG44Kj44OW6YeR6J6N6LKg5YK1PC9JdGVtTm0+DQogICAgPENvbE5tPuW9k+acn+mHkemhjTwvQ29sTm0+DQogICAgPE9yaWdpbmFsVmFsPjMsMTYwLDExNiwwMDA8L09yaWdpbmFsVmFsPg0KICAgIDxMYXN0TnVtVmFsPjMsMTYwPC9MYXN0TnVtVmFsPg0KICAgIDxSYXdMaW5rVmFsPjMsMTYw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61" Error="">PD94bWwgdmVyc2lvbj0iMS4wIiBlbmNvZGluZz0idXRmLTgiPz4NCjxMaW5rSW5mb0V4Y2VsIHhtbG5zOnhzaT0iaHR0cDovL3d3dy53My5vcmcvMjAwMS9YTUxTY2hlbWEtaW5zdGFuY2UiIHhtbG5zOnhzZD0iaHR0cDovL3d3dy53My5vcmcvMjAwMS9YTUxTY2hlbWEiPg0KICA8TGlua0luZm9Db3JlPg0KICAgIDxMaW5rSWQ+OTYxPC9MaW5rSWQ+DQogICAgPEluZmxvd1ZhbD43LDgxMTwvSW5mbG93VmFsPg0KICAgIDxEaXNwVmFsPjcsODExIDwvRGlzcFZhbD4NCiAgICA8TGFzdFVwZFRpbWU+MjAyNS8wNy8yOCAxNTo1Nzo0NTwvTGFzdFVwZFRpbWU+DQogICAgPFdvcmtzaGVldE5NPkJT44CQSUZSU+OAkTwvV29ya3NoZWV0Tk0+DQogICAgPExpbmtDZWxsQWRkcmVzc0ExPlIzNTwvTGlua0NlbGxBZGRyZXNzQTE+DQogICAgPExpbmtDZWxsQWRkcmVzc1IxQzE+UjM1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A1MDAwMDAwMDAvMS8xLzI0Mi9LOTAwMDAwMDI0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jQ8L0l0ZW1JZD4NCiAgICA8RGlzcEl0ZW1JZD5LMTIwMTA0MDA8L0Rpc3BJdGVtSWQ+DQogICAgPENvbElkPlIzMDEwMDAwMCM8L0NvbElkPg0KICAgIDxUZW1BeGlzVHlwPjEwMDAwMDwvVGVtQXhpc1R5cD4NCiAgICA8TWVudU5tPumAo+e1kOiyoeaUv+eKtuaFi+ioiOeul+abuDwvTWVudU5tPg0KICAgIDxJdGVtTm0+5pyq5omV5rOV5Lq65omA5b6X56iOPC9JdGVtTm0+DQogICAgPENvbE5tPuW9k+acn+mHkemhjTwvQ29sTm0+DQogICAgPE9yaWdpbmFsVmFsPjcsODExLDU1OSwwMDA8L09yaWdpbmFsVmFsPg0KICAgIDxMYXN0TnVtVmFsPjcsODExPC9MYXN0TnVtVmFsPg0KICAgIDxSYXdMaW5rVmFsPjcsODEx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62" Error="">PD94bWwgdmVyc2lvbj0iMS4wIiBlbmNvZGluZz0idXRmLTgiPz4NCjxMaW5rSW5mb0V4Y2VsIHhtbG5zOnhzaT0iaHR0cDovL3d3dy53My5vcmcvMjAwMS9YTUxTY2hlbWEtaW5zdGFuY2UiIHhtbG5zOnhzZD0iaHR0cDovL3d3dy53My5vcmcvMjAwMS9YTUxTY2hlbWEiPg0KICA8TGlua0luZm9Db3JlPg0KICAgIDxMaW5rSWQ+OTYyPC9MaW5rSWQ+DQogICAgPEluZmxvd1ZhbD4zLDE3NTwvSW5mbG93VmFsPg0KICAgIDxEaXNwVmFsPjMsMTc1IDwvRGlzcFZhbD4NCiAgICA8TGFzdFVwZFRpbWU+MjAyNS8wNy8yOCAxNTo1Nzo0NTwvTGFzdFVwZFRpbWU+DQogICAgPFdvcmtzaGVldE5NPkJT44CQSUZSU+OAkTwvV29ya3NoZWV0Tk0+DQogICAgPExpbmtDZWxsQWRkcmVzc0ExPlIzNjwvTGlua0NlbGxBZGRyZXNzQTE+DQogICAgPExpbmtDZWxsQWRkcmVzc1IxQzE+UjM2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A1MDAwMDAwMDAvMS8xLzI0Mi9LOTAwMDAwMDI1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jU8L0l0ZW1JZD4NCiAgICA8RGlzcEl0ZW1JZD5LMTIwMTA1MDA8L0Rpc3BJdGVtSWQ+DQogICAgPENvbElkPlIzMDEwMDAwMCM8L0NvbElkPg0KICAgIDxUZW1BeGlzVHlwPjEwMDAwMDwvVGVtQXhpc1R5cD4NCiAgICA8TWVudU5tPumAo+e1kOiyoeaUv+eKtuaFi+ioiOeul+abuDwvTWVudU5tPg0KICAgIDxJdGVtTm0+5byV5b2T6YeRPC9JdGVtTm0+DQogICAgPENvbE5tPuW9k+acn+mHkemhjTwvQ29sTm0+DQogICAgPE9yaWdpbmFsVmFsPjMsMTc1LDcxNCwwMDA8L09yaWdpbmFsVmFsPg0KICAgIDxMYXN0TnVtVmFsPjMsMTc1PC9MYXN0TnVtVmFsPg0KICAgIDxSYXdMaW5rVmFsPjMsMTc1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63" Error="">PD94bWwgdmVyc2lvbj0iMS4wIiBlbmNvZGluZz0idXRmLTgiPz4NCjxMaW5rSW5mb0V4Y2VsIHhtbG5zOnhzaT0iaHR0cDovL3d3dy53My5vcmcvMjAwMS9YTUxTY2hlbWEtaW5zdGFuY2UiIHhtbG5zOnhzZD0iaHR0cDovL3d3dy53My5vcmcvMjAwMS9YTUxTY2hlbWEiPg0KICA8TGlua0luZm9Db3JlPg0KICAgIDxMaW5rSWQ+OTYzPC9MaW5rSWQ+DQogICAgPEluZmxvd1ZhbD4xNTEsMzQwPC9JbmZsb3dWYWw+DQogICAgPERpc3BWYWw+MTUxLDM0MCA8L0Rpc3BWYWw+DQogICAgPExhc3RVcGRUaW1lPjIwMjUvMDcvMjggMTU6NTc6NDU8L0xhc3RVcGRUaW1lPg0KICAgIDxXb3Jrc2hlZXROTT5CU+OAkElGUlPjgJE8L1dvcmtzaGVldE5NPg0KICAgIDxMaW5rQ2VsbEFkZHJlc3NBMT5SMzc8L0xpbmtDZWxsQWRkcmVzc0ExPg0KICAgIDxMaW5rQ2VsbEFkZHJlc3NSMUMxPlIzN0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EyMDFBMDAwIy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IwMUEwMDAjPC9JdGVtSWQ+DQogICAgPERpc3BJdGVtSWQ+SzEyMDFBMDAwMDwvRGlzcEl0ZW1JZD4NCiAgICA8Q29sSWQ+UjMwMTAwMDAwIzwvQ29sSWQ+DQogICAgPFRlbUF4aXNUeXA+MTAwMDAwPC9UZW1BeGlzVHlwPg0KICAgIDxNZW51Tm0+6YCj57WQ6LKh5pS/54q25oWL6KiI566X5pu4PC9NZW51Tm0+DQogICAgPEl0ZW1ObT7jgZ3jga7ku5bjga7mtYHli5XosqDlgrU8L0l0ZW1ObT4NCiAgICA8Q29sTm0+5b2T5pyf6YeR6aGNPC9Db2xObT4NCiAgICA8T3JpZ2luYWxWYWw+MTUxLDM0MCw1MjMsMDAwPC9PcmlnaW5hbFZhbD4NCiAgICA8TGFzdE51bVZhbD4xNTEsMzQwPC9MYXN0TnVtVmFsPg0KICAgIDxSYXdMaW5rVmFsPjE1MSwzNDA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64" Error="">PD94bWwgdmVyc2lvbj0iMS4wIiBlbmNvZGluZz0idXRmLTgiPz4NCjxMaW5rSW5mb0V4Y2VsIHhtbG5zOnhzaT0iaHR0cDovL3d3dy53My5vcmcvMjAwMS9YTUxTY2hlbWEtaW5zdGFuY2UiIHhtbG5zOnhzZD0iaHR0cDovL3d3dy53My5vcmcvMjAwMS9YTUxTY2hlbWEiPg0KICA8TGlua0luZm9Db3JlPg0KICAgIDxMaW5rSWQ+OTY0PC9MaW5rSWQ+DQogICAgPEluZmxvd1ZhbD4xLDAyNCw4NzI8L0luZmxvd1ZhbD4NCiAgICA8RGlzcFZhbD4xLDAyNCw4NzIgPC9EaXNwVmFsPg0KICAgIDxMYXN0VXBkVGltZT4yMDI1LzA3LzI4IDE1OjU3OjQ1PC9MYXN0VXBkVGltZT4NCiAgICA8V29ya3NoZWV0Tk0+QlPjgJBJRlJT44CRPC9Xb3Jrc2hlZXROTT4NCiAgICA8TGlua0NlbGxBZGRyZXNzQTE+UjM5PC9MaW5rQ2VsbEFkZHJlc3NBMT4NCiAgICA8TGlua0NlbGxBZGRyZXNzUjFDMT5SMzl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jc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yNzwvSXRlbUlkPg0KICAgIDxEaXNwSXRlbUlkPksxMjAxQjAwMDwvRGlzcEl0ZW1JZD4NCiAgICA8Q29sSWQ+UjMwMTAwMDAwIzwvQ29sSWQ+DQogICAgPFRlbUF4aXNUeXA+MTAwMDAwPC9UZW1BeGlzVHlwPg0KICAgIDxNZW51Tm0+6YCj57WQ6LKh5pS/54q25oWL6KiI566X5pu4PC9NZW51Tm0+DQogICAgPEl0ZW1ObT7lsI/oqIg8L0l0ZW1ObT4NCiAgICA8Q29sTm0+5b2T5pyf6YeR6aGNPC9Db2xObT4NCiAgICA8T3JpZ2luYWxWYWw+MSwwMjQsODcyLDk5NSwwMDA8L09yaWdpbmFsVmFsPg0KICAgIDxMYXN0TnVtVmFsPjEsMDI0LDg3MjwvTGFzdE51bVZhbD4NCiAgICA8UmF3TGlua1ZhbD4xLDAyNCw4NzI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65" Error="">PD94bWwgdmVyc2lvbj0iMS4wIiBlbmNvZGluZz0idXRmLTgiPz4NCjxMaW5rSW5mb0V4Y2VsIHhtbG5zOnhzaT0iaHR0cDovL3d3dy53My5vcmcvMjAwMS9YTUxTY2hlbWEtaW5zdGFuY2UiIHhtbG5zOnhzZD0iaHR0cDovL3d3dy53My5vcmcvMjAwMS9YTUxTY2hlbWEiPg0KICA8TGlua0luZm9Db3JlPg0KICAgIDxMaW5rSWQ+OTY1PC9MaW5rSWQ+DQogICAgPEluZmxvd1ZhbD44MiwwMTk8L0luZmxvd1ZhbD4NCiAgICA8RGlzcFZhbD44MiwwMTkgPC9EaXNwVmFsPg0KICAgIDxMYXN0VXBkVGltZT4yMDI1LzA3LzI4IDE1OjU3OjQ1PC9MYXN0VXBkVGltZT4NCiAgICA8V29ya3NoZWV0Tk0+QlPjgJBJRlJT44CRPC9Xb3Jrc2hlZXROTT4NCiAgICA8TGlua0NlbGxBZGRyZXNzQTE+UjQxPC9MaW5rQ2VsbEFkZHJlc3NBMT4NCiAgICA8TGlua0NlbGxBZGRyZXNzUjFDMT5SNDF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zA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zMDwvSXRlbUlkPg0KICAgIDxEaXNwSXRlbUlkPksxMjAyMDI1MDwvRGlzcEl0ZW1JZD4NCiAgICA8Q29sSWQ+UjMwMTAwMDAwIzwvQ29sSWQ+DQogICAgPFRlbUF4aXNUeXA+MTAwMDAwPC9UZW1BeGlzVHlwPg0KICAgIDxNZW51Tm0+6YCj57WQ6LKh5pS/54q25oWL6KiI566X5pu4PC9NZW51Tm0+DQogICAgPEl0ZW1ObT7jg6rjg7zjgrnosqDlgrU8L0l0ZW1ObT4NCiAgICA8Q29sTm0+5b2T5pyf6YeR6aGNPC9Db2xObT4NCiAgICA8T3JpZ2luYWxWYWw+ODIsMDE5LDAxNywwMDA8L09yaWdpbmFsVmFsPg0KICAgIDxMYXN0TnVtVmFsPjgyLDAxOTwvTGFzdE51bVZhbD4NCiAgICA8UmF3TGlua1ZhbD44MiwwMTk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66" Error="">PD94bWwgdmVyc2lvbj0iMS4wIiBlbmNvZGluZz0idXRmLTgiPz4NCjxMaW5rSW5mb0V4Y2VsIHhtbG5zOnhzaT0iaHR0cDovL3d3dy53My5vcmcvMjAwMS9YTUxTY2hlbWEtaW5zdGFuY2UiIHhtbG5zOnhzZD0iaHR0cDovL3d3dy53My5vcmcvMjAwMS9YTUxTY2hlbWEiPg0KICA8TGlua0luZm9Db3JlPg0KICAgIDxMaW5rSWQ+OTY2PC9MaW5rSWQ+DQogICAgPEluZmxvd1ZhbD45MjYsMTg3PC9JbmZsb3dWYWw+DQogICAgPERpc3BWYWw+OTI2LDE4NyA8L0Rpc3BWYWw+DQogICAgPExhc3RVcGRUaW1lPjIwMjUvMDcvMjggMTU6NTc6NDU8L0xhc3RVcGRUaW1lPg0KICAgIDxXb3Jrc2hlZXROTT5CU+OAkElGUlPjgJE8L1dvcmtzaGVldE5NPg0KICAgIDxMaW5rQ2VsbEFkZHJlc3NBMT5SNDI8L0xpbmtDZWxsQWRkcmVzc0ExPg0KICAgIDxMaW5rQ2VsbEFkZHJlc3NSMUMxPlI0Mk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yOC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I4PC9JdGVtSWQ+DQogICAgPERpc3BJdGVtSWQ+SzEyMDIwMTAwPC9EaXNwSXRlbUlkPg0KICAgIDxDb2xJZD5SMzAxMDAwMDAjPC9Db2xJZD4NCiAgICA8VGVtQXhpc1R5cD4xMDAwMDA8L1RlbUF4aXNUeXA+DQogICAgPE1lbnVObT7pgKPntZDosqHmlL/nirbmhYvoqIjnrpfmm7g8L01lbnVObT4NCiAgICA8SXRlbU5tPuekvuWCteWPiuOBs+WAn+WFpemHkTwvSXRlbU5tPg0KICAgIDxDb2xObT7lvZPmnJ/ph5HpoY08L0NvbE5tPg0KICAgIDxPcmlnaW5hbFZhbD45MjYsMTg3LDIzOCwwMDA8L09yaWdpbmFsVmFsPg0KICAgIDxMYXN0TnVtVmFsPjkyNiwxODc8L0xhc3ROdW1WYWw+DQogICAgPFJhd0xpbmtWYWw+OTI2LDE4Nz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67" Error="">PD94bWwgdmVyc2lvbj0iMS4wIiBlbmNvZGluZz0idXRmLTgiPz4NCjxMaW5rSW5mb0V4Y2VsIHhtbG5zOnhzaT0iaHR0cDovL3d3dy53My5vcmcvMjAwMS9YTUxTY2hlbWEtaW5zdGFuY2UiIHhtbG5zOnhzZD0iaHR0cDovL3d3dy53My5vcmcvMjAwMS9YTUxTY2hlbWEiPg0KICA8TGlua0luZm9Db3JlPg0KICAgIDxMaW5rSWQ+OTY3PC9MaW5rSWQ+DQogICAgPEluZmxvd1ZhbD4xMyw5MjQ8L0luZmxvd1ZhbD4NCiAgICA8RGlzcFZhbD4xMyw5MjQgPC9EaXNwVmFsPg0KICAgIDxMYXN0VXBkVGltZT4yMDI1LzA3LzI4IDE1OjU3OjQ1PC9MYXN0VXBkVGltZT4NCiAgICA8V29ya3NoZWV0Tk0+QlPjgJBJRlJT44CRPC9Xb3Jrc2hlZXROTT4NCiAgICA8TGlua0NlbGxBZGRyZXNzQTE+UjQzPC9MaW5rQ2VsbEFkZHJlc3NBMT4NCiAgICA8TGlua0NlbGxBZGRyZXNzUjFDMT5SNDN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jk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yOTwvSXRlbUlkPg0KICAgIDxEaXNwSXRlbUlkPksxMjAyMDIwMDwvRGlzcEl0ZW1JZD4NCiAgICA8Q29sSWQ+UjMwMTAwMDAwIzwvQ29sSWQ+DQogICAgPFRlbUF4aXNUeXA+MTAwMDAwPC9UZW1BeGlzVHlwPg0KICAgIDxNZW51Tm0+6YCj57WQ6LKh5pS/54q25oWL6KiI566X5pu4PC9NZW51Tm0+DQogICAgPEl0ZW1ObT7llrbmpa3lgrXli5nlj4rjgbPjgZ3jga7ku5bjga7lgrXli5k8L0l0ZW1ObT4NCiAgICA8Q29sTm0+5b2T5pyf6YeR6aGNPC9Db2xObT4NCiAgICA8T3JpZ2luYWxWYWw+MTMsOTI0LDQxMywwMDA8L09yaWdpbmFsVmFsPg0KICAgIDxMYXN0TnVtVmFsPjEzLDkyNDwvTGFzdE51bVZhbD4NCiAgICA8UmF3TGlua1ZhbD4xMyw5MjQ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68" Error="">PD94bWwgdmVyc2lvbj0iMS4wIiBlbmNvZGluZz0idXRmLTgiPz4NCjxMaW5rSW5mb0V4Y2VsIHhtbG5zOnhzaT0iaHR0cDovL3d3dy53My5vcmcvMjAwMS9YTUxTY2hlbWEtaW5zdGFuY2UiIHhtbG5zOnhzZD0iaHR0cDovL3d3dy53My5vcmcvMjAwMS9YTUxTY2hlbWEiPg0KICA8TGlua0luZm9Db3JlPg0KICAgIDxMaW5rSWQ+OTY4PC9MaW5rSWQ+DQogICAgPEluZmxvd1ZhbD4xLDQzODwvSW5mbG93VmFsPg0KICAgIDxEaXNwVmFsPjEsNDM4IDwvRGlzcFZhbD4NCiAgICA8TGFzdFVwZFRpbWU+MjAyNS8wNy8yOCAxNTo1Nzo0NTwvTGFzdFVwZFRpbWU+DQogICAgPFdvcmtzaGVldE5NPkJT44CQSUZSU+OAkTwvV29ya3NoZWV0Tk0+DQogICAgPExpbmtDZWxsQWRkcmVzc0ExPlI0NDwvTGlua0NlbGxBZGRyZXNzQTE+DQogICAgPExpbmtDZWxsQWRkcmVzc1IxQzE+UjQ0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A1MDAwMDAwMDAvMS8xLzI0Mi9LOTAwMDAwMDMx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zE8L0l0ZW1JZD4NCiAgICA8RGlzcEl0ZW1JZD5LMTIwMjAzMDA8L0Rpc3BJdGVtSWQ+DQogICAgPENvbElkPlIzMDEwMDAwMCM8L0NvbElkPg0KICAgIDxUZW1BeGlzVHlwPjEwMDAwMDwvVGVtQXhpc1R5cD4NCiAgICA8TWVudU5tPumAo+e1kOiyoeaUv+eKtuaFi+ioiOeul+abuDwvTWVudU5tPg0KICAgIDxJdGVtTm0+44OH44Oq44OQ44OG44Kj44OW6YeR6J6N6LKg5YK1PC9JdGVtTm0+DQogICAgPENvbE5tPuW9k+acn+mHkemhjTwvQ29sTm0+DQogICAgPE9yaWdpbmFsVmFsPjEsNDM4LDQwNSwwMDA8L09yaWdpbmFsVmFsPg0KICAgIDxMYXN0TnVtVmFsPjEsNDM4PC9MYXN0TnVtVmFsPg0KICAgIDxSYXdMaW5rVmFsPjEsNDM4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69" Error="">PD94bWwgdmVyc2lvbj0iMS4wIiBlbmNvZGluZz0idXRmLTgiPz4NCjxMaW5rSW5mb0V4Y2VsIHhtbG5zOnhzaT0iaHR0cDovL3d3dy53My5vcmcvMjAwMS9YTUxTY2hlbWEtaW5zdGFuY2UiIHhtbG5zOnhzZD0iaHR0cDovL3d3dy53My5vcmcvMjAwMS9YTUxTY2hlbWEiPg0KICA8TGlua0luZm9Db3JlPg0KICAgIDxMaW5rSWQ+OTY5PC9MaW5rSWQ+DQogICAgPEluZmxvd1ZhbD4yNCwzNzM8L0luZmxvd1ZhbD4NCiAgICA8RGlzcFZhbD4yNCwzNzMgPC9EaXNwVmFsPg0KICAgIDxMYXN0VXBkVGltZT4yMDI1LzA3LzI4IDE1OjU3OjQ1PC9MYXN0VXBkVGltZT4NCiAgICA8V29ya3NoZWV0Tk0+QlPjgJBJRlJT44CRPC9Xb3Jrc2hlZXROTT4NCiAgICA8TGlua0NlbGxBZGRyZXNzQTE+UjQ1PC9MaW5rQ2VsbEFkZHJlc3NBMT4NCiAgICA8TGlua0NlbGxBZGRyZXNzUjFDMT5SNDV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zI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zMjwvSXRlbUlkPg0KICAgIDxEaXNwSXRlbUlkPksxMjAyMDQwMDwvRGlzcEl0ZW1JZD4NCiAgICA8Q29sSWQ+UjMwMTAwMDAwIzwvQ29sSWQ+DQogICAgPFRlbUF4aXNUeXA+MTAwMDAwPC9UZW1BeGlzVHlwPg0KICAgIDxNZW51Tm0+6YCj57WQ6LKh5pS/54q25oWL6KiI566X5pu4PC9NZW51Tm0+DQogICAgPEl0ZW1ObT7pgIDogbfntabku5jjgavkv4LjgovosqDlgrU8L0l0ZW1ObT4NCiAgICA8Q29sTm0+5b2T5pyf6YeR6aGNPC9Db2xObT4NCiAgICA8T3JpZ2luYWxWYWw+MjQsMzczLDgwNSwwMDA8L09yaWdpbmFsVmFsPg0KICAgIDxMYXN0TnVtVmFsPjI0LDM3MzwvTGFzdE51bVZhbD4NCiAgICA8UmF3TGlua1ZhbD4yNCwzNzM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70" Error="">PD94bWwgdmVyc2lvbj0iMS4wIiBlbmNvZGluZz0idXRmLTgiPz4NCjxMaW5rSW5mb0V4Y2VsIHhtbG5zOnhzaT0iaHR0cDovL3d3dy53My5vcmcvMjAwMS9YTUxTY2hlbWEtaW5zdGFuY2UiIHhtbG5zOnhzZD0iaHR0cDovL3d3dy53My5vcmcvMjAwMS9YTUxTY2hlbWEiPg0KICA8TGlua0luZm9Db3JlPg0KICAgIDxMaW5rSWQ+OTcwPC9MaW5rSWQ+DQogICAgPEluZmxvd1ZhbD40NSwxNTI8L0luZmxvd1ZhbD4NCiAgICA8RGlzcFZhbD40NSwxNTIgPC9EaXNwVmFsPg0KICAgIDxMYXN0VXBkVGltZT4yMDI1LzA3LzI4IDE1OjU3OjQ1PC9MYXN0VXBkVGltZT4NCiAgICA8V29ya3NoZWV0Tk0+QlPjgJBJRlJT44CRPC9Xb3Jrc2hlZXROTT4NCiAgICA8TGlua0NlbGxBZGRyZXNzQTE+UjQ2PC9MaW5rQ2VsbEFkZHJlc3NBMT4NCiAgICA8TGlua0NlbGxBZGRyZXNzUjFDMT5SNDZ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z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zMzwvSXRlbUlkPg0KICAgIDxEaXNwSXRlbUlkPksxMjAyMDUwMDwvRGlzcEl0ZW1JZD4NCiAgICA8Q29sSWQ+UjMwMTAwMDAwIzwvQ29sSWQ+DQogICAgPFRlbUF4aXNUeXA+MTAwMDAwPC9UZW1BeGlzVHlwPg0KICAgIDxNZW51Tm0+6YCj57WQ6LKh5pS/54q25oWL6KiI566X5pu4PC9NZW51Tm0+DQogICAgPEl0ZW1ObT7lvJXlvZPph5E8L0l0ZW1ObT4NCiAgICA8Q29sTm0+5b2T5pyf6YeR6aGNPC9Db2xObT4NCiAgICA8T3JpZ2luYWxWYWw+NDUsMTUyLDUyNSwwMDA8L09yaWdpbmFsVmFsPg0KICAgIDxMYXN0TnVtVmFsPjQ1LDE1MjwvTGFzdE51bVZhbD4NCiAgICA8UmF3TGlua1ZhbD40NSwxNTI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71" Error="">PD94bWwgdmVyc2lvbj0iMS4wIiBlbmNvZGluZz0idXRmLTgiPz4NCjxMaW5rSW5mb0V4Y2VsIHhtbG5zOnhzaT0iaHR0cDovL3d3dy53My5vcmcvMjAwMS9YTUxTY2hlbWEtaW5zdGFuY2UiIHhtbG5zOnhzZD0iaHR0cDovL3d3dy53My5vcmcvMjAwMS9YTUxTY2hlbWEiPg0KICA8TGlua0luZm9Db3JlPg0KICAgIDxMaW5rSWQ+OTcxPC9MaW5rSWQ+DQogICAgPEluZmxvd1ZhbD4yNSwxMjM8L0luZmxvd1ZhbD4NCiAgICA8RGlzcFZhbD4yNSwxMjMgPC9EaXNwVmFsPg0KICAgIDxMYXN0VXBkVGltZT4yMDI1LzA3LzI4IDE1OjU3OjQ1PC9MYXN0VXBkVGltZT4NCiAgICA8V29ya3NoZWV0Tk0+QlPjgJBJRlJT44CRPC9Xb3Jrc2hlZXROTT4NCiAgICA8TGlua0NlbGxBZGRyZXNzQTE+UjQ3PC9MaW5rQ2VsbEFkZHJlc3NBMT4NCiAgICA8TGlua0NlbGxBZGRyZXNzUjFDMT5SNDd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xMjAyQT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MDJBMDAwIzwvSXRlbUlkPg0KICAgIDxEaXNwSXRlbUlkPksxMjAyQTAwMDA8L0Rpc3BJdGVtSWQ+DQogICAgPENvbElkPlIzMDEwMDAwMCM8L0NvbElkPg0KICAgIDxUZW1BeGlzVHlwPjEwMDAwMDwvVGVtQXhpc1R5cD4NCiAgICA8TWVudU5tPumAo+e1kOiyoeaUv+eKtuaFi+ioiOeul+abuDwvTWVudU5tPg0KICAgIDxJdGVtTm0+44Gd44Gu5LuW44Gu6Z2e5rWB5YuV6LKg5YK1PC9JdGVtTm0+DQogICAgPENvbE5tPuW9k+acn+mHkemhjTwvQ29sTm0+DQogICAgPE9yaWdpbmFsVmFsPjI1LDEyMyw5OTAsMDAwPC9PcmlnaW5hbFZhbD4NCiAgICA8TGFzdE51bVZhbD4yNSwxMjM8L0xhc3ROdW1WYWw+DQogICAgPFJhd0xpbmtWYWw+MjUsMTIz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72" Error="">PD94bWwgdmVyc2lvbj0iMS4wIiBlbmNvZGluZz0idXRmLTgiPz4NCjxMaW5rSW5mb0V4Y2VsIHhtbG5zOnhzaT0iaHR0cDovL3d3dy53My5vcmcvMjAwMS9YTUxTY2hlbWEtaW5zdGFuY2UiIHhtbG5zOnhzZD0iaHR0cDovL3d3dy53My5vcmcvMjAwMS9YTUxTY2hlbWEiPg0KICA8TGlua0luZm9Db3JlPg0KICAgIDxMaW5rSWQ+OTcyPC9MaW5rSWQ+DQogICAgPEluZmxvd1ZhbD40NCw0Mzg8L0luZmxvd1ZhbD4NCiAgICA8RGlzcFZhbD40NCw0MzggPC9EaXNwVmFsPg0KICAgIDxMYXN0VXBkVGltZT4yMDI1LzA3LzI4IDE1OjU3OjQ1PC9MYXN0VXBkVGltZT4NCiAgICA8V29ya3NoZWV0Tk0+QlPjgJBJRlJT44CRPC9Xb3Jrc2hlZXROTT4NCiAgICA8TGlua0NlbGxBZGRyZXNzQTE+UjQ4PC9MaW5rQ2VsbEFkZHJlc3NBMT4NCiAgICA8TGlua0NlbGxBZGRyZXNzUjFDMT5SNDh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zQ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zNDwvSXRlbUlkPg0KICAgIDxEaXNwSXRlbUlkPksxMjAyQjAwMDwvRGlzcEl0ZW1JZD4NCiAgICA8Q29sSWQ+UjMwMTAwMDAwIzwvQ29sSWQ+DQogICAgPFRlbUF4aXNUeXA+MTAwMDAwPC9UZW1BeGlzVHlwPg0KICAgIDxNZW51Tm0+6YCj57WQ6LKh5pS/54q25oWL6KiI566X5pu4PC9NZW51Tm0+DQogICAgPEl0ZW1ObT7nubDlu7bnqI7ph5HosqDlgrU8L0l0ZW1ObT4NCiAgICA8Q29sTm0+5b2T5pyf6YeR6aGNPC9Db2xObT4NCiAgICA8T3JpZ2luYWxWYWw+NDQsNDM4LDE1MCwwMDA8L09yaWdpbmFsVmFsPg0KICAgIDxMYXN0TnVtVmFsPjQ0LDQzODwvTGFzdE51bVZhbD4NCiAgICA8UmF3TGlua1ZhbD40NCw0Mzg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73" Error="">PD94bWwgdmVyc2lvbj0iMS4wIiBlbmNvZGluZz0idXRmLTgiPz4NCjxMaW5rSW5mb0V4Y2VsIHhtbG5zOnhzaT0iaHR0cDovL3d3dy53My5vcmcvMjAwMS9YTUxTY2hlbWEtaW5zdGFuY2UiIHhtbG5zOnhzZD0iaHR0cDovL3d3dy53My5vcmcvMjAwMS9YTUxTY2hlbWEiPg0KICA8TGlua0luZm9Db3JlPg0KICAgIDxMaW5rSWQ+OTczPC9MaW5rSWQ+DQogICAgPEluZmxvd1ZhbD4xLDE2Miw2NTc8L0luZmxvd1ZhbD4NCiAgICA8RGlzcFZhbD4xLDE2Miw2NTcgPC9EaXNwVmFsPg0KICAgIDxMYXN0VXBkVGltZT4yMDI1LzA3LzI4IDE1OjU3OjQ1PC9MYXN0VXBkVGltZT4NCiAgICA8V29ya3NoZWV0Tk0+QlPjgJBJRlJT44CRPC9Xb3Jrc2hlZXROTT4NCiAgICA8TGlua0NlbGxBZGRyZXNzQTE+UjQ5PC9MaW5rQ2VsbEFkZHJlc3NBMT4NCiAgICA8TGlua0NlbGxBZGRyZXNzUjFDMT5SNDl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xMjAyWj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MDJaMDAwIzwvSXRlbUlkPg0KICAgIDxEaXNwSXRlbUlkPksxMjAyWjAwMDA8L0Rpc3BJdGVtSWQ+DQogICAgPENvbElkPlIzMDEwMDAwMCM8L0NvbElkPg0KICAgIDxUZW1BeGlzVHlwPjEwMDAwMDwvVGVtQXhpc1R5cD4NCiAgICA8TWVudU5tPumAo+e1kOiyoeaUv+eKtuaFi+ioiOeul+abuDwvTWVudU5tPg0KICAgIDxJdGVtTm0+6Z2e5rWB5YuV6LKg5YK15ZCI6KiIPC9JdGVtTm0+DQogICAgPENvbE5tPuW9k+acn+mHkemhjTwvQ29sTm0+DQogICAgPE9yaWdpbmFsVmFsPjEsMTYyLDY1Nyw1NDMsMDAwPC9PcmlnaW5hbFZhbD4NCiAgICA8TGFzdE51bVZhbD4xLDE2Miw2NTc8L0xhc3ROdW1WYWw+DQogICAgPFJhd0xpbmtWYWw+MSwxNjIsNjU3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74" Error="">PD94bWwgdmVyc2lvbj0iMS4wIiBlbmNvZGluZz0idXRmLTgiPz4NCjxMaW5rSW5mb0V4Y2VsIHhtbG5zOnhzaT0iaHR0cDovL3d3dy53My5vcmcvMjAwMS9YTUxTY2hlbWEtaW5zdGFuY2UiIHhtbG5zOnhzZD0iaHR0cDovL3d3dy53My5vcmcvMjAwMS9YTUxTY2hlbWEiPg0KICA8TGlua0luZm9Db3JlPg0KICAgIDxMaW5rSWQ+OTc0PC9MaW5rSWQ+DQogICAgPEluZmxvd1ZhbD4yLDE4Nyw1MzA8L0luZmxvd1ZhbD4NCiAgICA8RGlzcFZhbD4yLDE4Nyw1MzAgPC9EaXNwVmFsPg0KICAgIDxMYXN0VXBkVGltZT4yMDI1LzA3LzI4IDE1OjU3OjQ1PC9MYXN0VXBkVGltZT4NCiAgICA8V29ya3NoZWV0Tk0+QlPjgJBJRlJT44CRPC9Xb3Jrc2hlZXROTT4NCiAgICA8TGlua0NlbGxBZGRyZXNzQTE+UjUwPC9MaW5rQ2VsbEFkZHJlc3NBMT4NCiAgICA8TGlua0NlbGxBZGRyZXNzUjFDMT5SNTB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xMjBaMD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MFowMDAwIzwvSXRlbUlkPg0KICAgIDxEaXNwSXRlbUlkPksxMjBaMDAwMDA8L0Rpc3BJdGVtSWQ+DQogICAgPENvbElkPlIzMDEwMDAwMCM8L0NvbElkPg0KICAgIDxUZW1BeGlzVHlwPjEwMDAwMDwvVGVtQXhpc1R5cD4NCiAgICA8TWVudU5tPumAo+e1kOiyoeaUv+eKtuaFi+ioiOeul+abuDwvTWVudU5tPg0KICAgIDxJdGVtTm0+6LKg5YK15ZCI6KiIPC9JdGVtTm0+DQogICAgPENvbE5tPuW9k+acn+mHkemhjTwvQ29sTm0+DQogICAgPE9yaWdpbmFsVmFsPjIsMTg3LDUzMCw1MzgsMDAwPC9PcmlnaW5hbFZhbD4NCiAgICA8TGFzdE51bVZhbD4yLDE4Nyw1MzA8L0xhc3ROdW1WYWw+DQogICAgPFJhd0xpbmtWYWw+MiwxODcsNTMw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75" Error="">PD94bWwgdmVyc2lvbj0iMS4wIiBlbmNvZGluZz0idXRmLTgiPz4NCjxMaW5rSW5mb0V4Y2VsIHhtbG5zOnhzaT0iaHR0cDovL3d3dy53My5vcmcvMjAwMS9YTUxTY2hlbWEtaW5zdGFuY2UiIHhtbG5zOnhzZD0iaHR0cDovL3d3dy53My5vcmcvMjAwMS9YTUxTY2hlbWEiPg0KICA8TGlua0luZm9Db3JlPg0KICAgIDxMaW5rSWQ+OTc1PC9MaW5rSWQ+DQogICAgPEluZmxvd1ZhbD4xNjAsMzM5PC9JbmZsb3dWYWw+DQogICAgPERpc3BWYWw+MTYwLDMzOSA8L0Rpc3BWYWw+DQogICAgPExhc3RVcGRUaW1lPjIwMjUvMDcvMjggMTU6NTc6NDU8L0xhc3RVcGRUaW1lPg0KICAgIDxXb3Jrc2hlZXROTT5CU+OAkElGUlPjgJE8L1dvcmtzaGVldE5NPg0KICAgIDxMaW5rQ2VsbEFkZHJlc3NBMT5SNTI8L0xpbmtDZWxsQWRkcmVzc0ExPg0KICAgIDxMaW5rQ2VsbEFkZHJlc3NSMUMxPlI1Mk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zNS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M1PC9JdGVtSWQ+DQogICAgPERpc3BJdGVtSWQ+SzEyMjEwMDEwPC9EaXNwSXRlbUlkPg0KICAgIDxDb2xJZD5SMzAxMDAwMDAjPC9Db2xJZD4NCiAgICA8VGVtQXhpc1R5cD4xMDAwMDA8L1RlbUF4aXNUeXA+DQogICAgPE1lbnVObT7pgKPntZDosqHmlL/nirbmhYvoqIjnrpfmm7g8L01lbnVObT4NCiAgICA8SXRlbU5tPuizh+acrOmHkTwvSXRlbU5tPg0KICAgIDxDb2xObT7lvZPmnJ/ph5HpoY08L0NvbE5tPg0KICAgIDxPcmlnaW5hbFZhbD4xNjAsMzM5LDYyMSwwMDA8L09yaWdpbmFsVmFsPg0KICAgIDxMYXN0TnVtVmFsPjE2MCwzMzk8L0xhc3ROdW1WYWw+DQogICAgPFJhd0xpbmtWYWw+MTYwLDMzOT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76" Error="">PD94bWwgdmVyc2lvbj0iMS4wIiBlbmNvZGluZz0idXRmLTgiPz4NCjxMaW5rSW5mb0V4Y2VsIHhtbG5zOnhzaT0iaHR0cDovL3d3dy53My5vcmcvMjAwMS9YTUxTY2hlbWEtaW5zdGFuY2UiIHhtbG5zOnhzZD0iaHR0cDovL3d3dy53My5vcmcvMjAwMS9YTUxTY2hlbWEiPg0KICA8TGlua0luZm9Db3JlPg0KICAgIDxMaW5rSWQ+OTc2PC9MaW5rSWQ+DQogICAgPEluZmxvd1ZhbD45Niw5ODY8L0luZmxvd1ZhbD4NCiAgICA8RGlzcFZhbD45Niw5ODYgPC9EaXNwVmFsPg0KICAgIDxMYXN0VXBkVGltZT4yMDI1LzA3LzI4IDE1OjU3OjQ2PC9MYXN0VXBkVGltZT4NCiAgICA8V29ya3NoZWV0Tk0+QlPjgJBJRlJT44CRPC9Xb3Jrc2hlZXROTT4NCiAgICA8TGlua0NlbGxBZGRyZXNzQTE+UjUzPC9MaW5rQ2VsbEFkZHJlc3NBMT4NCiAgICA8TGlua0NlbGxBZGRyZXNzUjFDMT5SNTN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zY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zNjwvSXRlbUlkPg0KICAgIDxEaXNwSXRlbUlkPksxMjIxMDAyMDwvRGlzcEl0ZW1JZD4NCiAgICA8Q29sSWQ+UjMwMTAwMDAwIzwvQ29sSWQ+DQogICAgPFRlbUF4aXNUeXA+MTAwMDAwPC9UZW1BeGlzVHlwPg0KICAgIDxNZW51Tm0+6YCj57WQ6LKh5pS/54q25oWL6KiI566X5pu4PC9NZW51Tm0+DQogICAgPEl0ZW1ObT7os4fmnKzlibDkvZnph5E8L0l0ZW1ObT4NCiAgICA8Q29sTm0+5b2T5pyf6YeR6aGNPC9Db2xObT4NCiAgICA8T3JpZ2luYWxWYWw+OTYsOTg2LDcxMywwMDA8L09yaWdpbmFsVmFsPg0KICAgIDxMYXN0TnVtVmFsPjk2LDk4NjwvTGFzdE51bVZhbD4NCiAgICA8UmF3TGlua1ZhbD45Niw5ODY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77" Error="">PD94bWwgdmVyc2lvbj0iMS4wIiBlbmNvZGluZz0idXRmLTgiPz4NCjxMaW5rSW5mb0V4Y2VsIHhtbG5zOnhzaT0iaHR0cDovL3d3dy53My5vcmcvMjAwMS9YTUxTY2hlbWEtaW5zdGFuY2UiIHhtbG5zOnhzZD0iaHR0cDovL3d3dy53My5vcmcvMjAwMS9YTUxTY2hlbWEiPg0KICA8TGlua0luZm9Db3JlPg0KICAgIDxMaW5rSWQ+OTc3PC9MaW5rSWQ+DQogICAgPEluZmxvd1ZhbD4tNTIsMzc5PC9JbmZsb3dWYWw+DQogICAgPERpc3BWYWw+KDUyLDM3OSk8L0Rpc3BWYWw+DQogICAgPExhc3RVcGRUaW1lPjIwMjUvMDcvMjggMTU6NTc6NDY8L0xhc3RVcGRUaW1lPg0KICAgIDxXb3Jrc2hlZXROTT5CU+OAkElGUlPjgJE8L1dvcmtzaGVldE5NPg0KICAgIDxMaW5rQ2VsbEFkZHJlc3NBMT5SNTQ8L0xpbmtDZWxsQWRkcmVzc0ExPg0KICAgIDxMaW5rQ2VsbEFkZHJlc3NSMUMxPlI1NE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zNy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M3PC9JdGVtSWQ+DQogICAgPERpc3BJdGVtSWQ+SzEyMjEwMDMwPC9EaXNwSXRlbUlkPg0KICAgIDxDb2xJZD5SMzAxMDAwMDAjPC9Db2xJZD4NCiAgICA8VGVtQXhpc1R5cD4xMDAwMDA8L1RlbUF4aXNUeXA+DQogICAgPE1lbnVObT7pgKPntZDosqHmlL/nirbmhYvoqIjnrpfmm7g8L01lbnVObT4NCiAgICA8SXRlbU5tPuiHquW3seagquW8jzwvSXRlbU5tPg0KICAgIDxDb2xObT7lvZPmnJ/ph5HpoY08L0NvbE5tPg0KICAgIDxPcmlnaW5hbFZhbD4tNTIsMzc5LDEyMiwwMDA8L09yaWdpbmFsVmFsPg0KICAgIDxMYXN0TnVtVmFsPi01MiwzNzk8L0xhc3ROdW1WYWw+DQogICAgPFJhd0xpbmtWYWw+LTUyLDM3OT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78" Error="">PD94bWwgdmVyc2lvbj0iMS4wIiBlbmNvZGluZz0idXRmLTgiPz4NCjxMaW5rSW5mb0V4Y2VsIHhtbG5zOnhzaT0iaHR0cDovL3d3dy53My5vcmcvMjAwMS9YTUxTY2hlbWEtaW5zdGFuY2UiIHhtbG5zOnhzZD0iaHR0cDovL3d3dy53My5vcmcvMjAwMS9YTUxTY2hlbWEiPg0KICA8TGlua0luZm9Db3JlPg0KICAgIDxMaW5rSWQ+OTc4PC9MaW5rSWQ+DQogICAgPEluZmxvd1ZhbD4xNzIsNzU2PC9JbmZsb3dWYWw+DQogICAgPERpc3BWYWw+MTcyLDc1NiA8L0Rpc3BWYWw+DQogICAgPExhc3RVcGRUaW1lPjIwMjUvMDcvMjggMTU6NTc6NDY8L0xhc3RVcGRUaW1lPg0KICAgIDxXb3Jrc2hlZXROTT5CU+OAkElGUlPjgJE8L1dvcmtzaGVldE5NPg0KICAgIDxMaW5rQ2VsbEFkZHJlc3NBMT5SNTU8L0xpbmtDZWxsQWRkcmVzc0ExPg0KICAgIDxMaW5rQ2VsbEFkZHJlc3NSMUMxPlI1NU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zOC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M4PC9JdGVtSWQ+DQogICAgPERpc3BJdGVtSWQ+SzEyMjEwMDQwPC9EaXNwSXRlbUlkPg0KICAgIDxDb2xJZD5SMzAxMDAwMDAjPC9Db2xJZD4NCiAgICA8VGVtQXhpc1R5cD4xMDAwMDA8L1RlbUF4aXNUeXA+DQogICAgPE1lbnVObT7pgKPntZDosqHmlL/nirbmhYvoqIjnrpfmm7g8L01lbnVObT4NCiAgICA8SXRlbU5tPuOBneOBruS7luOBruizh+acrOOBruani+aIkOimgee0oDwvSXRlbU5tPg0KICAgIDxDb2xObT7lvZPmnJ/ph5HpoY08L0NvbE5tPg0KICAgIDxPcmlnaW5hbFZhbD4xNzIsNzU2LDc4MCwwMDA8L09yaWdpbmFsVmFsPg0KICAgIDxMYXN0TnVtVmFsPjE3Miw3NTY8L0xhc3ROdW1WYWw+DQogICAgPFJhd0xpbmtWYWw+MTcyLDc1Nj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79" Error="">PD94bWwgdmVyc2lvbj0iMS4wIiBlbmNvZGluZz0idXRmLTgiPz4NCjxMaW5rSW5mb0V4Y2VsIHhtbG5zOnhzaT0iaHR0cDovL3d3dy53My5vcmcvMjAwMS9YTUxTY2hlbWEtaW5zdGFuY2UiIHhtbG5zOnhzZD0iaHR0cDovL3d3dy53My5vcmcvMjAwMS9YTUxTY2hlbWEiPg0KICA8TGlua0luZm9Db3JlPg0KICAgIDxMaW5rSWQ+OTc5PC9MaW5rSWQ+DQogICAgPEluZmxvd1ZhbD41NjQsMTI0PC9JbmZsb3dWYWw+DQogICAgPERpc3BWYWw+NTY0LDEyNCA8L0Rpc3BWYWw+DQogICAgPExhc3RVcGRUaW1lPjIwMjUvMDcvMjggMTU6NTc6NDY8L0xhc3RVcGRUaW1lPg0KICAgIDxXb3Jrc2hlZXROTT5CU+OAkElGUlPjgJE8L1dvcmtzaGVldE5NPg0KICAgIDxMaW5rQ2VsbEFkZHJlc3NBMT5SNTY8L0xpbmtDZWxsQWRkcmVzc0ExPg0KICAgIDxMaW5rQ2VsbEFkZHJlc3NSMUMxPlI1Nk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zOS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M5PC9JdGVtSWQ+DQogICAgPERpc3BJdGVtSWQ+SzEyMjEwMDUwPC9EaXNwSXRlbUlkPg0KICAgIDxDb2xJZD5SMzAxMDAwMDAjPC9Db2xJZD4NCiAgICA8VGVtQXhpc1R5cD4xMDAwMDA8L1RlbUF4aXNUeXA+DQogICAgPE1lbnVObT7pgKPntZDosqHmlL/nirbmhYvoqIjnrpfmm7g8L01lbnVObT4NCiAgICA8SXRlbU5tPuWIqeebiuWJsOS9memHkTwvSXRlbU5tPg0KICAgIDxDb2xObT7lvZPmnJ/ph5HpoY08L0NvbE5tPg0KICAgIDxPcmlnaW5hbFZhbD41NjQsMTI0LDgwMywwMDA8L09yaWdpbmFsVmFsPg0KICAgIDxMYXN0TnVtVmFsPjU2NCwxMjQ8L0xhc3ROdW1WYWw+DQogICAgPFJhd0xpbmtWYWw+NTY0LDEyND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80" Error="">PD94bWwgdmVyc2lvbj0iMS4wIiBlbmNvZGluZz0idXRmLTgiPz4NCjxMaW5rSW5mb0V4Y2VsIHhtbG5zOnhzaT0iaHR0cDovL3d3dy53My5vcmcvMjAwMS9YTUxTY2hlbWEtaW5zdGFuY2UiIHhtbG5zOnhzZD0iaHR0cDovL3d3dy53My5vcmcvMjAwMS9YTUxTY2hlbWEiPg0KICA8TGlua0luZm9Db3JlPg0KICAgIDxMaW5rSWQ+OTgwPC9MaW5rSWQ+DQogICAgPEluZmxvd1ZhbD45NDEsODI4PC9JbmZsb3dWYWw+DQogICAgPERpc3BWYWw+OTQxLDgyOCA8L0Rpc3BWYWw+DQogICAgPExhc3RVcGRUaW1lPjIwMjUvMDcvMjggMTU6NTc6NDY8L0xhc3RVcGRUaW1lPg0KICAgIDxXb3Jrc2hlZXROTT5CU+OAkElGUlPjgJE8L1dvcmtzaGVldE5NPg0KICAgIDxMaW5rQ2VsbEFkZHJlc3NBMT5SNTc8L0xpbmtDZWxsQWRkcmVzc0ExPg0KICAgIDxMaW5rQ2VsbEFkZHJlc3NSMUMxPlI1N0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EyMjEwMFowIy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IyMTAwWjAjPC9JdGVtSWQ+DQogICAgPERpc3BJdGVtSWQ+SzEyMjEwMFowMDwvRGlzcEl0ZW1JZD4NCiAgICA8Q29sSWQ+UjMwMTAwMDAwIzwvQ29sSWQ+DQogICAgPFRlbUF4aXNUeXA+MTAwMDAwPC9UZW1BeGlzVHlwPg0KICAgIDxNZW51Tm0+6YCj57WQ6LKh5pS/54q25oWL6KiI566X5pu4PC9NZW51Tm0+DQogICAgPEl0ZW1ObT7opqrkvJrnpL7jga7miYDmnInogIXjgavluLDlsZ7jgZnjgovmjIHliIblkIjoqIg8L0l0ZW1ObT4NCiAgICA8Q29sTm0+5b2T5pyf6YeR6aGNPC9Db2xObT4NCiAgICA8T3JpZ2luYWxWYWw+OTQxLDgyOCw3OTUsMDAwPC9PcmlnaW5hbFZhbD4NCiAgICA8TGFzdE51bVZhbD45NDEsODI4PC9MYXN0TnVtVmFsPg0KICAgIDxSYXdMaW5rVmFsPjk0MSw4Mjg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81" Error="">PD94bWwgdmVyc2lvbj0iMS4wIiBlbmNvZGluZz0idXRmLTgiPz4NCjxMaW5rSW5mb0V4Y2VsIHhtbG5zOnhzaT0iaHR0cDovL3d3dy53My5vcmcvMjAwMS9YTUxTY2hlbWEtaW5zdGFuY2UiIHhtbG5zOnhzZD0iaHR0cDovL3d3dy53My5vcmcvMjAwMS9YTUxTY2hlbWEiPg0KICA8TGlua0luZm9Db3JlPg0KICAgIDxMaW5rSWQ+OTgxPC9MaW5rSWQ+DQogICAgPEluZmxvd1ZhbD40NCw2ODE8L0luZmxvd1ZhbD4NCiAgICA8RGlzcFZhbD40NCw2ODEgPC9EaXNwVmFsPg0KICAgIDxMYXN0VXBkVGltZT4yMDI1LzA3LzI4IDE1OjU3OjQ2PC9MYXN0VXBkVGltZT4NCiAgICA8V29ya3NoZWV0Tk0+QlPjgJBJRlJT44CRPC9Xb3Jrc2hlZXROTT4NCiAgICA8TGlua0NlbGxBZGRyZXNzQTE+UjU4PC9MaW5rQ2VsbEFkZHJlc3NBMT4NCiAgICA8TGlua0NlbGxBZGRyZXNzUjFDMT5SNTh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xMjIyMD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MjIwMDAwIzwvSXRlbUlkPg0KICAgIDxEaXNwSXRlbUlkPksxMjIyMDAwMDA8L0Rpc3BJdGVtSWQ+DQogICAgPENvbElkPlIzMDEwMDAwMCM8L0NvbElkPg0KICAgIDxUZW1BeGlzVHlwPjEwMDAwMDwvVGVtQXhpc1R5cD4NCiAgICA8TWVudU5tPumAo+e1kOiyoeaUv+eKtuaFi+ioiOeul+abuDwvTWVudU5tPg0KICAgIDxJdGVtTm0+6Z2e5pSv6YWN5oyB5YiGPC9JdGVtTm0+DQogICAgPENvbE5tPuW9k+acn+mHkemhjTwvQ29sTm0+DQogICAgPE9yaWdpbmFsVmFsPjQ0LDY4MSwwMzMsMDAwPC9PcmlnaW5hbFZhbD4NCiAgICA8TGFzdE51bVZhbD40NCw2ODE8L0xhc3ROdW1WYWw+DQogICAgPFJhd0xpbmtWYWw+NDQsNjgx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82" Error="">PD94bWwgdmVyc2lvbj0iMS4wIiBlbmNvZGluZz0idXRmLTgiPz4NCjxMaW5rSW5mb0V4Y2VsIHhtbG5zOnhzaT0iaHR0cDovL3d3dy53My5vcmcvMjAwMS9YTUxTY2hlbWEtaW5zdGFuY2UiIHhtbG5zOnhzZD0iaHR0cDovL3d3dy53My5vcmcvMjAwMS9YTUxTY2hlbWEiPg0KICA8TGlua0luZm9Db3JlPg0KICAgIDxMaW5rSWQ+OTgyPC9MaW5rSWQ+DQogICAgPEluZmxvd1ZhbD45ODYsNTA5PC9JbmZsb3dWYWw+DQogICAgPERpc3BWYWw+OTg2LDUwOSA8L0Rpc3BWYWw+DQogICAgPExhc3RVcGRUaW1lPjIwMjUvMDcvMjggMTU6NTc6NDY8L0xhc3RVcGRUaW1lPg0KICAgIDxXb3Jrc2hlZXROTT5CU+OAkElGUlPjgJE8L1dvcmtzaGVldE5NPg0KICAgIDxMaW5rQ2VsbEFkZHJlc3NBMT5SNTk8L0xpbmtDZWxsQWRkcmVzc0ExPg0KICAgIDxMaW5rQ2VsbEFkZHJlc3NSMUMxPlI1OU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EyMjMwMDAwIy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IyMzAwMDAjPC9JdGVtSWQ+DQogICAgPERpc3BJdGVtSWQ+SzEyMjMwMDAwMDwvRGlzcEl0ZW1JZD4NCiAgICA8Q29sSWQ+UjMwMTAwMDAwIzwvQ29sSWQ+DQogICAgPFRlbUF4aXNUeXA+MTAwMDAwPC9UZW1BeGlzVHlwPg0KICAgIDxNZW51Tm0+6YCj57WQ6LKh5pS/54q25oWL6KiI566X5pu4PC9NZW51Tm0+DQogICAgPEl0ZW1ObT7os4fmnKzlkIjoqIg8L0l0ZW1ObT4NCiAgICA8Q29sTm0+5b2T5pyf6YeR6aGNPC9Db2xObT4NCiAgICA8T3JpZ2luYWxWYWw+OTg2LDUwOSw4MjgsMDAwPC9PcmlnaW5hbFZhbD4NCiAgICA8TGFzdE51bVZhbD45ODYsNTA5PC9MYXN0TnVtVmFsPg0KICAgIDxSYXdMaW5rVmFsPjk4Niw1MDk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83" Error="">PD94bWwgdmVyc2lvbj0iMS4wIiBlbmNvZGluZz0idXRmLTgiPz4NCjxMaW5rSW5mb0V4Y2VsIHhtbG5zOnhzaT0iaHR0cDovL3d3dy53My5vcmcvMjAwMS9YTUxTY2hlbWEtaW5zdGFuY2UiIHhtbG5zOnhzZD0iaHR0cDovL3d3dy53My5vcmcvMjAwMS9YTUxTY2hlbWEiPg0KICA8TGlua0luZm9Db3JlPg0KICAgIDxMaW5rSWQ+OTgzPC9MaW5rSWQ+DQogICAgPEluZmxvd1ZhbD4zLDE3NCwwNDA8L0luZmxvd1ZhbD4NCiAgICA8RGlzcFZhbD4zLDE3NCwwNDAgPC9EaXNwVmFsPg0KICAgIDxMYXN0VXBkVGltZT4yMDI1LzA3LzI4IDE1OjU3OjQ2PC9MYXN0VXBkVGltZT4NCiAgICA8V29ya3NoZWV0Tk0+QlPjgJBJRlJT44CRPC9Xb3Jrc2hlZXROTT4NCiAgICA8TGlua0NlbGxBZGRyZXNzQTE+UjYwPC9MaW5rQ2VsbEFkZHJlc3NBMT4NCiAgICA8TGlua0NlbGxBZGRyZXNzUjFDMT5SNjB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xMlowMD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WjAwMDAwIzwvSXRlbUlkPg0KICAgIDxEaXNwSXRlbUlkPksxMlowMDAwMDA8L0Rpc3BJdGVtSWQ+DQogICAgPENvbElkPlIzMDEwMDAwMCM8L0NvbElkPg0KICAgIDxUZW1BeGlzVHlwPjEwMDAwMDwvVGVtQXhpc1R5cD4NCiAgICA8TWVudU5tPumAo+e1kOiyoeaUv+eKtuaFi+ioiOeul+abuDwvTWVudU5tPg0KICAgIDxJdGVtTm0+6LKg5YK15Y+K44Gz6LOH5pys5ZCI6KiIPC9JdGVtTm0+DQogICAgPENvbE5tPuW9k+acn+mHkemhjTwvQ29sTm0+DQogICAgPE9yaWdpbmFsVmFsPjMsMTc0LDA0MCwzNjYsMDAwPC9PcmlnaW5hbFZhbD4NCiAgICA8TGFzdE51bVZhbD4zLDE3NCwwNDA8L0xhc3ROdW1WYWw+DQogICAgPFJhd0xpbmtWYWw+MywxNzQsMDQw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84" Error="">PD94bWwgdmVyc2lvbj0iMS4wIiBlbmNvZGluZz0idXRmLTgiPz4NCjxMaW5rSW5mb0V4Y2VsIHhtbG5zOnhzaT0iaHR0cDovL3d3dy53My5vcmcvMjAwMS9YTUxTY2hlbWEtaW5zdGFuY2UiIHhtbG5zOnhzZD0iaHR0cDovL3d3dy53My5vcmcvMjAwMS9YTUxTY2hlbWEiPg0KICA8TGlua0luZm9Db3JlPg0KICAgIDxMaW5rSWQ+OTg0PC9MaW5rSWQ+DQogICAgPEluZmxvd1ZhbD4yMSw5NTQ8L0luZmxvd1ZhbD4NCiAgICA8RGlzcFZhbD4yMSw5NTQgPC9EaXNwVmFsPg0KICAgIDxMYXN0VXBkVGltZT4yMDI1LzA3LzI4IDE1OjU3OjQ2PC9MYXN0VXBkVGltZT4NCiAgICA8V29ya3NoZWV0Tk0+Q0bjgJBJRlJT44CRPC9Xb3Jrc2hlZXROTT4NCiAgICA8TGlua0NlbGxBZGRyZXNzQTE+UjY8L0xpbmtDZWxsQWRkcmVzc0ExPg0KICAgIDxMaW5rQ2VsbEFkZHJlc3NSMUMxPlI2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Dgx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DE8L0l0ZW1JZD4NCiAgICA8RGlzcEl0ZW1JZD5LNjEwMTAxMDA8L0Rpc3BJdGVtSWQ+DQogICAgPENvbElkPlIzMDEwMDAwMCM8L0NvbElkPg0KICAgIDxUZW1BeGlzVHlwPjEwMDAwMDwvVGVtQXhpc1R5cD4NCiAgICA8TWVudU5tPumAo+e1kENG6KiI566X5pu4PC9NZW51Tm0+DQogICAgPEl0ZW1ObT7lm5vljYrmnJ/ntJTliKnnm4o8L0l0ZW1ObT4NCiAgICA8Q29sTm0+5b2T5pyf6YeR6aGNPC9Db2xObT4NCiAgICA8T3JpZ2luYWxWYWw+MjEsOTU0LDY0MSwwMDA8L09yaWdpbmFsVmFsPg0KICAgIDxMYXN0TnVtVmFsPjIxLDk1NDwvTGFzdE51bVZhbD4NCiAgICA8UmF3TGlua1ZhbD4yMSw5NTQ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85" Error="">PD94bWwgdmVyc2lvbj0iMS4wIiBlbmNvZGluZz0idXRmLTgiPz4NCjxMaW5rSW5mb0V4Y2VsIHhtbG5zOnhzaT0iaHR0cDovL3d3dy53My5vcmcvMjAwMS9YTUxTY2hlbWEtaW5zdGFuY2UiIHhtbG5zOnhzZD0iaHR0cDovL3d3dy53My5vcmcvMjAwMS9YTUxTY2hlbWEiPg0KICA8TGlua0luZm9Db3JlPg0KICAgIDxMaW5rSWQ+OTg1PC9MaW5rSWQ+DQogICAgPEluZmxvd1ZhbD4xMSwyMDM8L0luZmxvd1ZhbD4NCiAgICA8RGlzcFZhbD4xMSwyMDMgPC9EaXNwVmFsPg0KICAgIDxMYXN0VXBkVGltZT4yMDI1LzA3LzI4IDE1OjU3OjQ2PC9MYXN0VXBkVGltZT4NCiAgICA8V29ya3NoZWV0Tk0+Q0bjgJBJRlJT44CRPC9Xb3Jrc2hlZXROTT4NCiAgICA8TGlua0NlbGxBZGRyZXNzQTE+Ujc8L0xpbmtDZWxsQWRkcmVzc0ExPg0KICAgIDxMaW5rQ2VsbEFkZHJlc3NSMUMxPlI3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Dgy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DI8L0l0ZW1JZD4NCiAgICA8RGlzcEl0ZW1JZD5LNjEwMTAyMDA8L0Rpc3BJdGVtSWQ+DQogICAgPENvbElkPlIzMDEwMDAwMCM8L0NvbElkPg0KICAgIDxUZW1BeGlzVHlwPjEwMDAwMDwvVGVtQXhpc1R5cD4NCiAgICA8TWVudU5tPumAo+e1kENG6KiI566X5pu4PC9NZW51Tm0+DQogICAgPEl0ZW1ObT7muJvkvqHlhJ/ljbTosrvlj4rjgbPlhJ/ljbTosrs8L0l0ZW1ObT4NCiAgICA8Q29sTm0+5b2T5pyf6YeR6aGNPC9Db2xObT4NCiAgICA8T3JpZ2luYWxWYWw+MTEsMjAzLDI0OCwwMDA8L09yaWdpbmFsVmFsPg0KICAgIDxMYXN0TnVtVmFsPjExLDIwMzwvTGFzdE51bVZhbD4NCiAgICA8UmF3TGlua1ZhbD4xMSwyMDM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86" Error="">PD94bWwgdmVyc2lvbj0iMS4wIiBlbmNvZGluZz0idXRmLTgiPz4NCjxMaW5rSW5mb0V4Y2VsIHhtbG5zOnhzaT0iaHR0cDovL3d3dy53My5vcmcvMjAwMS9YTUxTY2hlbWEtaW5zdGFuY2UiIHhtbG5zOnhzZD0iaHR0cDovL3d3dy53My5vcmcvMjAwMS9YTUxTY2hlbWEiPg0KICA8TGlua0luZm9Db3JlPg0KICAgIDxMaW5rSWQ+OTg2PC9MaW5rSWQ+DQogICAgPEluZmxvd1ZhbD4yPC9JbmZsb3dWYWw+DQogICAgPERpc3BWYWw+MiA8L0Rpc3BWYWw+DQogICAgPExhc3RVcGRUaW1lPjIwMjUvMDcvMjggMTU6NTc6NDY8L0xhc3RVcGRUaW1lPg0KICAgIDxXb3Jrc2hlZXROTT5DRuOAkElGUlPjgJE8L1dvcmtzaGVldE5NPg0KICAgIDxMaW5rQ2VsbEFkZHJlc3NBMT5SODwvTGlua0NlbGxBZGRyZXNzQTE+DQogICAgPExpbmtDZWxsQWRkcmVzc1IxQzE+Ujh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5MDAwMDAwOD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4MzwvSXRlbUlkPg0KICAgIDxEaXNwSXRlbUlkPks2MTAxMDMwMDwvRGlzcEl0ZW1JZD4NCiAgICA8Q29sSWQ+UjMwMTAwMDAwIzwvQ29sSWQ+DQogICAgPFRlbUF4aXNUeXA+MTAwMDAwPC9UZW1BeGlzVHlwPg0KICAgIDxNZW51Tm0+6YCj57WQQ0boqIjnrpfmm7g8L01lbnVObT4NCiAgICA8SXRlbU5tPuWbuuWumuizh+eUo+a4m+aQjeaQjeWksTwvSXRlbU5tPg0KICAgIDxDb2xObT7lvZPmnJ/ph5HpoY08L0NvbE5tPg0KICAgIDxPcmlnaW5hbFZhbD4yLDgyNiwwMDA8L09yaWdpbmFsVmFsPg0KICAgIDxMYXN0TnVtVmFsPjI8L0xhc3ROdW1WYWw+DQogICAgPFJhd0xpbmtWYWw+MjwvUmF3TGlua1ZhbD4NCiAgICA8Vmlld1VuaXRUeXA+NzwvVmlld1VuaXRUeXA+DQogICAgPERlY2ltYWxQb2ludD4wPC9EZWNpbWFsUG9pbnQ+DQogICAgPFJvdW5kVHlwPjI8L1JvdW5kVHlwPg0KICAgIDxOdW1UZXh0VHlwPjE8L051bVRleHRUeXA+DQogICAgPENsYXNzVHlwPjM8L0NsYXNzVHlwPg0KICAgIDxEVG90YWxZTURITVM+MjAyNS8wNy8yMyAyMjowNT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87" Error="">PD94bWwgdmVyc2lvbj0iMS4wIiBlbmNvZGluZz0idXRmLTgiPz4NCjxMaW5rSW5mb0V4Y2VsIHhtbG5zOnhzaT0iaHR0cDovL3d3dy53My5vcmcvMjAwMS9YTUxTY2hlbWEtaW5zdGFuY2UiIHhtbG5zOnhzZD0iaHR0cDovL3d3dy53My5vcmcvMjAwMS9YTUxTY2hlbWEiPg0KICA8TGlua0luZm9Db3JlPg0KICAgIDxMaW5rSWQ+OTg3PC9MaW5rSWQ+DQogICAgPEluZmxvd1ZhbD43MDwvSW5mbG93VmFsPg0KICAgIDxEaXNwVmFsPjcwIDwvRGlzcFZhbD4NCiAgICA8TGFzdFVwZFRpbWU+MjAyNS8wNy8yOCAxNTo1Nzo0NjwvTGFzdFVwZFRpbWU+DQogICAgPFdvcmtzaGVldE5NPkNG44CQSUZSU+OAkTwvV29ya3NoZWV0Tk0+DQogICAgPExpbmtDZWxsQWRkcmVzc0ExPlI5PC9MaW5rQ2VsbEFkZHJlc3NBMT4NCiAgICA8TGlua0NlbGxBZGRyZXNzUjFDMT5SOU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kwMDAwMDA4NC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g0PC9JdGVtSWQ+DQogICAgPERpc3BJdGVtSWQ+SzYxMDEwNDAwPC9EaXNwSXRlbUlkPg0KICAgIDxDb2xJZD5SMzAxMDAwMDAjPC9Db2xJZD4NCiAgICA8VGVtQXhpc1R5cD4xMDAwMDA8L1RlbUF4aXNUeXA+DQogICAgPE1lbnVObT7pgKPntZBDRuioiOeul+abuDwvTWVudU5tPg0KICAgIDxJdGVtTm0+6YeR6J6N5Y+O55uK5Y+K44Gz6YeR6J6N6LK755SoPC9JdGVtTm0+DQogICAgPENvbE5tPuW9k+acn+mHkemhjTwvQ29sTm0+DQogICAgPE9yaWdpbmFsVmFsPjcwLDQzNCwwMDA8L09yaWdpbmFsVmFsPg0KICAgIDxMYXN0TnVtVmFsPjcwPC9MYXN0TnVtVmFsPg0KICAgIDxSYXdMaW5rVmFsPjcw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88" Error="">PD94bWwgdmVyc2lvbj0iMS4wIiBlbmNvZGluZz0idXRmLTgiPz4NCjxMaW5rSW5mb0V4Y2VsIHhtbG5zOnhzaT0iaHR0cDovL3d3dy53My5vcmcvMjAwMS9YTUxTY2hlbWEtaW5zdGFuY2UiIHhtbG5zOnhzZD0iaHR0cDovL3d3dy53My5vcmcvMjAwMS9YTUxTY2hlbWEiPg0KICA8TGlua0luZm9Db3JlPg0KICAgIDxMaW5rSWQ+OTg4PC9MaW5rSWQ+DQogICAgPEluZmxvd1ZhbD4tMTAsODAzPC9JbmZsb3dWYWw+DQogICAgPERpc3BWYWw+KDEwLDgwMyk8L0Rpc3BWYWw+DQogICAgPExhc3RVcGRUaW1lPjIwMjUvMDcvMjggMTU6NTc6NDY8L0xhc3RVcGRUaW1lPg0KICAgIDxXb3Jrc2hlZXROTT5DRuOAkElGUlPjgJE8L1dvcmtzaGVldE5NPg0KICAgIDxMaW5rQ2VsbEFkZHJlc3NBMT5SMTA8L0xpbmtDZWxsQWRkcmVzc0ExPg0KICAgIDxMaW5rQ2VsbEFkZHJlc3NSMUMxPlIxME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kwMDAwMDA4NS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g1PC9JdGVtSWQ+DQogICAgPERpc3BJdGVtSWQ+SzYxMDEwNTAwPC9EaXNwSXRlbUlkPg0KICAgIDxDb2xJZD5SMzAxMDAwMDAjPC9Db2xJZD4NCiAgICA8VGVtQXhpc1R5cD4xMDAwMDA8L1RlbUF4aXNUeXA+DQogICAgPE1lbnVObT7pgKPntZBDRuioiOeul+abuDwvTWVudU5tPg0KICAgIDxJdGVtTm0+5oyB5YiG5rOV44Gr44KI44KL5oqV6LOH5pCN55uKKOKWs+OBr+ebiik8L0l0ZW1ObT4NCiAgICA8Q29sTm0+5b2T5pyf6YeR6aGNPC9Db2xObT4NCiAgICA8T3JpZ2luYWxWYWw+LTEwLDgwMyw1NTcsMDAwPC9PcmlnaW5hbFZhbD4NCiAgICA8TGFzdE51bVZhbD4tMTAsODAzPC9MYXN0TnVtVmFsPg0KICAgIDxSYXdMaW5rVmFsPi0xMCw4MDM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89" Error="">PD94bWwgdmVyc2lvbj0iMS4wIiBlbmNvZGluZz0idXRmLTgiPz4NCjxMaW5rSW5mb0V4Y2VsIHhtbG5zOnhzaT0iaHR0cDovL3d3dy53My5vcmcvMjAwMS9YTUxTY2hlbWEtaW5zdGFuY2UiIHhtbG5zOnhzZD0iaHR0cDovL3d3dy53My5vcmcvMjAwMS9YTUxTY2hlbWEiPg0KICA8TGlua0luZm9Db3JlPg0KICAgIDxMaW5rSWQ+OTg5PC9MaW5rSWQ+DQogICAgPEluZmxvd1ZhbD4zMDg8L0luZmxvd1ZhbD4NCiAgICA8RGlzcFZhbD4zMDggPC9EaXNwVmFsPg0KICAgIDxMYXN0VXBkVGltZT4yMDI1LzA3LzI4IDE1OjU3OjQ2PC9MYXN0VXBkVGltZT4NCiAgICA8V29ya3NoZWV0Tk0+Q0bjgJBJRlJT44CRPC9Xb3Jrc2hlZXROTT4NCiAgICA8TGlua0NlbGxBZGRyZXNzQTE+UjExPC9MaW5rQ2VsbEFkZHJlc3NBMT4NCiAgICA8TGlua0NlbGxBZGRyZXNzUjFDMT5SMTF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5MDAwMDAwODY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4NjwvSXRlbUlkPg0KICAgIDxEaXNwSXRlbUlkPks2MTAxMDYwMDwvRGlzcEl0ZW1JZD4NCiAgICA8Q29sSWQ+UjMwMTAwMDAwIzwvQ29sSWQ+DQogICAgPFRlbUF4aXNUeXA+MTAwMDAwPC9UZW1BeGlzVHlwPg0KICAgIDxNZW51Tm0+6YCj57WQQ0boqIjnrpfmm7g8L01lbnVObT4NCiAgICA8SXRlbU5tPuWbuuWumuizh+eUo+mZpOWjsuWNtOaQjeebiijilrPjga/nm4opPC9JdGVtTm0+DQogICAgPENvbE5tPuW9k+acn+mHkemhjTwvQ29sTm0+DQogICAgPE9yaWdpbmFsVmFsPjMwOCw3MDMsMDAwPC9PcmlnaW5hbFZhbD4NCiAgICA8TGFzdE51bVZhbD4zMDg8L0xhc3ROdW1WYWw+DQogICAgPFJhd0xpbmtWYWw+MzA4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90" Error="">PD94bWwgdmVyc2lvbj0iMS4wIiBlbmNvZGluZz0idXRmLTgiPz4NCjxMaW5rSW5mb0V4Y2VsIHhtbG5zOnhzaT0iaHR0cDovL3d3dy53My5vcmcvMjAwMS9YTUxTY2hlbWEtaW5zdGFuY2UiIHhtbG5zOnhzZD0iaHR0cDovL3d3dy53My5vcmcvMjAwMS9YTUxTY2hlbWEiPg0KICA8TGlua0luZm9Db3JlPg0KICAgIDxMaW5rSWQ+OTkwPC9MaW5rSWQ+DQogICAgPEluZmxvd1ZhbD4yLDk5MTwvSW5mbG93VmFsPg0KICAgIDxEaXNwVmFsPjIsOTkxIDwvRGlzcFZhbD4NCiAgICA8TGFzdFVwZFRpbWU+MjAyNS8wNy8yOCAxNTo1Nzo0NjwvTGFzdFVwZFRpbWU+DQogICAgPFdvcmtzaGVldE5NPkNG44CQSUZSU+OAkTwvV29ya3NoZWV0Tk0+DQogICAgPExpbmtDZWxsQWRkcmVzc0ExPlIxMjwvTGlua0NlbGxBZGRyZXNzQTE+DQogICAgPExpbmtDZWxsQWRkcmVzc1IxQzE+UjEy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Dg3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Dc8L0l0ZW1JZD4NCiAgICA8RGlzcEl0ZW1JZD5LNjEwMTA3MDA8L0Rpc3BJdGVtSWQ+DQogICAgPENvbElkPlIzMDEwMDAwMCM8L0NvbElkPg0KICAgIDxUZW1BeGlzVHlwPjEwMDAwMDwvVGVtQXhpc1R5cD4NCiAgICA8TWVudU5tPumAo+e1kENG6KiI566X5pu4PC9NZW51Tm0+DQogICAgPEl0ZW1ObT7ms5XkurrmiYDlvpfnqI7osrvnlKg8L0l0ZW1ObT4NCiAgICA8Q29sTm0+5b2T5pyf6YeR6aGNPC9Db2xObT4NCiAgICA8T3JpZ2luYWxWYWw+Miw5OTEsODk4LDAwMDwvT3JpZ2luYWxWYWw+DQogICAgPExhc3ROdW1WYWw+Miw5OTE8L0xhc3ROdW1WYWw+DQogICAgPFJhd0xpbmtWYWw+Miw5OTE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91" Error="">PD94bWwgdmVyc2lvbj0iMS4wIiBlbmNvZGluZz0idXRmLTgiPz4NCjxMaW5rSW5mb0V4Y2VsIHhtbG5zOnhzaT0iaHR0cDovL3d3dy53My5vcmcvMjAwMS9YTUxTY2hlbWEtaW5zdGFuY2UiIHhtbG5zOnhzZD0iaHR0cDovL3d3dy53My5vcmcvMjAwMS9YTUxTY2hlbWEiPg0KICA8TGlua0luZm9Db3JlPg0KICAgIDxMaW5rSWQ+OTkxPC9MaW5rSWQ+DQogICAgPEluZmxvd1ZhbD4xNyw3OTY8L0luZmxvd1ZhbD4NCiAgICA8RGlzcFZhbD4xNyw3OTYgPC9EaXNwVmFsPg0KICAgIDxMYXN0VXBkVGltZT4yMDI1LzA3LzI4IDE1OjU3OjQ2PC9MYXN0VXBkVGltZT4NCiAgICA8V29ya3NoZWV0Tk0+Q0bjgJBJRlJT44CRPC9Xb3Jrc2hlZXROTT4NCiAgICA8TGlua0NlbGxBZGRyZXNzQTE+UjEzPC9MaW5rQ2VsbEFkZHJlc3NBMT4NCiAgICA8TGlua0NlbGxBZGRyZXNzUjFDMT5SMTN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5MDAwMDAwODg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4ODwvSXRlbUlkPg0KICAgIDxEaXNwSXRlbUlkPks2MTAxMDgwMDwvRGlzcEl0ZW1JZD4NCiAgICA8Q29sSWQ+UjMwMTAwMDAwIzwvQ29sSWQ+DQogICAgPFRlbUF4aXNUeXA+MTAwMDAwPC9UZW1BeGlzVHlwPg0KICAgIDxNZW51Tm0+6YCj57WQQ0boqIjnrpfmm7g8L01lbnVObT4NCiAgICA8SXRlbU5tPuWWtualreWCteaoqeWPiuOBs+OBneOBruS7luOBruWCteaoqeOBruWil+a4myjilrPjga/lopfliqApPC9JdGVtTm0+DQogICAgPENvbE5tPuW9k+acn+mHkemhjTwvQ29sTm0+DQogICAgPE9yaWdpbmFsVmFsPjE3LDc5Niw5NzYsMDAwPC9PcmlnaW5hbFZhbD4NCiAgICA8TGFzdE51bVZhbD4xNyw3OTY8L0xhc3ROdW1WYWw+DQogICAgPFJhd0xpbmtWYWw+MTcsNzk2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92" Error="">PD94bWwgdmVyc2lvbj0iMS4wIiBlbmNvZGluZz0idXRmLTgiPz4NCjxMaW5rSW5mb0V4Y2VsIHhtbG5zOnhzaT0iaHR0cDovL3d3dy53My5vcmcvMjAwMS9YTUxTY2hlbWEtaW5zdGFuY2UiIHhtbG5zOnhzZD0iaHR0cDovL3d3dy53My5vcmcvMjAwMS9YTUxTY2hlbWEiPg0KICA8TGlua0luZm9Db3JlPg0KICAgIDxMaW5rSWQ+OTkyPC9MaW5rSWQ+DQogICAgPEluZmxvd1ZhbD4tMTksMjAzPC9JbmZsb3dWYWw+DQogICAgPERpc3BWYWw+KDE5LDIwMyk8L0Rpc3BWYWw+DQogICAgPExhc3RVcGRUaW1lPjIwMjUvMDcvMjggMTU6NTc6NDY8L0xhc3RVcGRUaW1lPg0KICAgIDxXb3Jrc2hlZXROTT5DRuOAkElGUlPjgJE8L1dvcmtzaGVldE5NPg0KICAgIDxMaW5rQ2VsbEFkZHJlc3NBMT5SMTQ8L0xpbmtDZWxsQWRkcmVzc0ExPg0KICAgIDxMaW5rQ2VsbEFkZHJlc3NSMUMxPlIxNE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kwMDAwMDA4OS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g5PC9JdGVtSWQ+DQogICAgPERpc3BJdGVtSWQ+SzYxMDEwOTAwPC9EaXNwSXRlbUlkPg0KICAgIDxDb2xJZD5SMzAxMDAwMDAjPC9Db2xJZD4NCiAgICA8VGVtQXhpc1R5cD4xMDAwMDA8L1RlbUF4aXNUeXA+DQogICAgPE1lbnVObT7pgKPntZBDRuioiOeul+abuDwvTWVudU5tPg0KICAgIDxJdGVtTm0+5qOa5Y246LOH55Sj44Gu5aKX5ribKOKWs+OBr+Wil+WKoCk8L0l0ZW1ObT4NCiAgICA8Q29sTm0+5b2T5pyf6YeR6aGNPC9Db2xObT4NCiAgICA8T3JpZ2luYWxWYWw+LTE5LDIwMywwMjYsMDAwPC9PcmlnaW5hbFZhbD4NCiAgICA8TGFzdE51bVZhbD4tMTksMjAzPC9MYXN0TnVtVmFsPg0KICAgIDxSYXdMaW5rVmFsPi0xOSwyMDM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93" Error="">PD94bWwgdmVyc2lvbj0iMS4wIiBlbmNvZGluZz0idXRmLTgiPz4NCjxMaW5rSW5mb0V4Y2VsIHhtbG5zOnhzaT0iaHR0cDovL3d3dy53My5vcmcvMjAwMS9YTUxTY2hlbWEtaW5zdGFuY2UiIHhtbG5zOnhzZD0iaHR0cDovL3d3dy53My5vcmcvMjAwMS9YTUxTY2hlbWEiPg0KICA8TGlua0luZm9Db3JlPg0KICAgIDxMaW5rSWQ+OTkzPC9MaW5rSWQ+DQogICAgPEluZmxvd1ZhbD4tMjIsMDQwPC9JbmZsb3dWYWw+DQogICAgPERpc3BWYWw+KDIyLDA0MCk8L0Rpc3BWYWw+DQogICAgPExhc3RVcGRUaW1lPjIwMjUvMDcvMjggMTU6NTc6NDY8L0xhc3RVcGRUaW1lPg0KICAgIDxXb3Jrc2hlZXROTT5DRuOAkElGUlPjgJE8L1dvcmtzaGVldE5NPg0KICAgIDxMaW5rQ2VsbEFkZHJlc3NBMT5SMTU8L0xpbmtDZWxsQWRkcmVzc0ExPg0KICAgIDxMaW5rQ2VsbEFkZHJlc3NSMUMxPlIxNU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kwMDAwMDA5MC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kwPC9JdGVtSWQ+DQogICAgPERpc3BJdGVtSWQ+SzYxMDExMDAwPC9EaXNwSXRlbUlkPg0KICAgIDxDb2xJZD5SMzAxMDAwMDAjPC9Db2xJZD4NCiAgICA8VGVtQXhpc1R5cD4xMDAwMDA8L1RlbUF4aXNUeXA+DQogICAgPE1lbnVObT7pgKPntZBDRuioiOeul+abuDwvTWVudU5tPg0KICAgIDxJdGVtTm0+5Za25qWt5YK15YuZ5Y+K44Gz44Gd44Gu5LuW44Gu5YK15YuZ44Gu5aKX5ribKOKWs+OBr+a4m+WwkSk8L0l0ZW1ObT4NCiAgICA8Q29sTm0+5b2T5pyf6YeR6aGNPC9Db2xObT4NCiAgICA8T3JpZ2luYWxWYWw+LTIyLDA0MCwyNDIsMDAwPC9PcmlnaW5hbFZhbD4NCiAgICA8TGFzdE51bVZhbD4tMjIsMDQwPC9MYXN0TnVtVmFsPg0KICAgIDxSYXdMaW5rVmFsPi0yMiwwNDA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94" Error="">PD94bWwgdmVyc2lvbj0iMS4wIiBlbmNvZGluZz0idXRmLTgiPz4NCjxMaW5rSW5mb0V4Y2VsIHhtbG5zOnhzaT0iaHR0cDovL3d3dy53My5vcmcvMjAwMS9YTUxTY2hlbWEtaW5zdGFuY2UiIHhtbG5zOnhzZD0iaHR0cDovL3d3dy53My5vcmcvMjAwMS9YTUxTY2hlbWEiPg0KICA8TGlua0luZm9Db3JlPg0KICAgIDxMaW5rSWQ+OTk0PC9MaW5rSWQ+DQogICAgPEluZmxvd1ZhbD4tNyw2Njc8L0luZmxvd1ZhbD4NCiAgICA8RGlzcFZhbD4oNyw2NjcpPC9EaXNwVmFsPg0KICAgIDxMYXN0VXBkVGltZT4yMDI1LzA3LzI4IDE1OjU3OjQ2PC9MYXN0VXBkVGltZT4NCiAgICA8V29ya3NoZWV0Tk0+Q0bjgJBJRlJT44CRPC9Xb3Jrc2hlZXROTT4NCiAgICA8TGlua0NlbGxBZGRyZXNzQTE+UjE2PC9MaW5rQ2VsbEFkZHJlc3NBMT4NCiAgICA8TGlua0NlbGxBZGRyZXNzUjFDMT5SMTZ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5MDAwMDAwOTE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5MTwvSXRlbUlkPg0KICAgIDxEaXNwSXRlbUlkPks2MTAxMTEwMDwvRGlzcEl0ZW1JZD4NCiAgICA8Q29sSWQ+UjMwMTAwMDAwIzwvQ29sSWQ+DQogICAgPFRlbUF4aXNUeXA+MTAwMDAwPC9UZW1BeGlzVHlwPg0KICAgIDxNZW51Tm0+6YCj57WQQ0boqIjnrpfmm7g8L01lbnVObT4NCiAgICA8SXRlbU5tPuOBneOBruS7luOBruizh+eUo+WPiuOBs+iyoOWCteOBruWil+a4mzwvSXRlbU5tPg0KICAgIDxDb2xObT7lvZPmnJ/ph5HpoY08L0NvbE5tPg0KICAgIDxPcmlnaW5hbFZhbD4tNyw2NjcsMDk1LDAwMDwvT3JpZ2luYWxWYWw+DQogICAgPExhc3ROdW1WYWw+LTcsNjY3PC9MYXN0TnVtVmFsPg0KICAgIDxSYXdMaW5rVmFsPi03LDY2NzwvUmF3TGlua1ZhbD4NCiAgICA8Vmlld1VuaXRUeXA+NzwvVmlld1VuaXRUeXA+DQogICAgPERlY2ltYWxQb2ludD4wPC9EZWNpbWFsUG9pbnQ+DQogICAgPFJvdW5kVHlwPjI8L1JvdW5kVHlwPg0KICAgIDxOdW1UZXh0VHlwPjE8L051bVRleHRUeXA+DQogICAgPENsYXNzVHlwPjM8L0NsYXNzVHlwPg0KICAgIDxEVG90YWxZTURITVM+MjAyNS8wNy8yMyAyMjowNT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95" Error="">PD94bWwgdmVyc2lvbj0iMS4wIiBlbmNvZGluZz0idXRmLTgiPz4NCjxMaW5rSW5mb0V4Y2VsIHhtbG5zOnhzaT0iaHR0cDovL3d3dy53My5vcmcvMjAwMS9YTUxTY2hlbWEtaW5zdGFuY2UiIHhtbG5zOnhzZD0iaHR0cDovL3d3dy53My5vcmcvMjAwMS9YTUxTY2hlbWEiPg0KICA8TGlua0luZm9Db3JlPg0KICAgIDxMaW5rSWQ+OTk1PC9MaW5rSWQ+DQogICAgPEluZmxvd1ZhbD4tNDEyPC9JbmZsb3dWYWw+DQogICAgPERpc3BWYWw+KDQxMik8L0Rpc3BWYWw+DQogICAgPExhc3RVcGRUaW1lPjIwMjUvMDcvMjggMTU6NTc6NDY8L0xhc3RVcGRUaW1lPg0KICAgIDxXb3Jrc2hlZXROTT5DRuOAkElGUlPjgJE8L1dvcmtzaGVldE5NPg0KICAgIDxMaW5rQ2VsbEFkZHJlc3NBMT5SMTc8L0xpbmtDZWxsQWRkcmVzc0ExPg0KICAgIDxMaW5rQ2VsbEFkZHJlc3NSMUMxPlIxN0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kwMDAwMDA5Mi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kyPC9JdGVtSWQ+DQogICAgPERpc3BJdGVtSWQ+SzYxMDEyMDAwPC9EaXNwSXRlbUlkPg0KICAgIDxDb2xJZD5SMzAxMDAwMDAjPC9Db2xJZD4NCiAgICA8VGVtQXhpc1R5cD4xMDAwMDA8L1RlbUF4aXNUeXA+DQogICAgPE1lbnVObT7pgKPntZBDRuioiOeul+abuDwvTWVudU5tPg0KICAgIDxJdGVtTm0+6YCA6IG357Wm5LuY44Gr5L+C44KL6LKg5YK144Gu5aKX5ribKOKWs+OBr+a4m+WwkSk8L0l0ZW1ObT4NCiAgICA8Q29sTm0+5b2T5pyf6YeR6aGNPC9Db2xObT4NCiAgICA8T3JpZ2luYWxWYWw+LTQxMiwzNDIsMDAwPC9PcmlnaW5hbFZhbD4NCiAgICA8TGFzdE51bVZhbD4tNDEyPC9MYXN0TnVtVmFsPg0KICAgIDxSYXdMaW5rVmFsPi00MTI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96" Error="">PD94bWwgdmVyc2lvbj0iMS4wIiBlbmNvZGluZz0idXRmLTgiPz4NCjxMaW5rSW5mb0V4Y2VsIHhtbG5zOnhzaT0iaHR0cDovL3d3dy53My5vcmcvMjAwMS9YTUxTY2hlbWEtaW5zdGFuY2UiIHhtbG5zOnhzZD0iaHR0cDovL3d3dy53My5vcmcvMjAwMS9YTUxTY2hlbWEiPg0KICA8TGlua0luZm9Db3JlPg0KICAgIDxMaW5rSWQ+OTk2PC9MaW5rSWQ+DQogICAgPEluZmxvd1ZhbD4tMSw1ODU8L0luZmxvd1ZhbD4NCiAgICA8RGlzcFZhbD4oMSw1ODUpPC9EaXNwVmFsPg0KICAgIDxMYXN0VXBkVGltZT4yMDI1LzA3LzI4IDE1OjU3OjQ2PC9MYXN0VXBkVGltZT4NCiAgICA8V29ya3NoZWV0Tk0+Q0bjgJBJRlJT44CRPC9Xb3Jrc2hlZXROTT4NCiAgICA8TGlua0NlbGxBZGRyZXNzQTE+UjE4PC9MaW5rQ2VsbEFkZHJlc3NBMT4NCiAgICA8TGlua0NlbGxBZGRyZXNzUjFDMT5SMTh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2MTAxQT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YxMDFBMDAwIzwvSXRlbUlkPg0KICAgIDxEaXNwSXRlbUlkPks2MTAxQTAwMDA8L0Rpc3BJdGVtSWQ+DQogICAgPENvbElkPlIzMDEwMDAwMCM8L0NvbElkPg0KICAgIDxUZW1BeGlzVHlwPjEwMDAwMDwvVGVtQXhpc1R5cD4NCiAgICA8TWVudU5tPumAo+e1kENG6KiI566X5pu4PC9NZW51Tm0+DQogICAgPEl0ZW1ObT7jgZ3jga7ku5Y8L0l0ZW1ObT4NCiAgICA8Q29sTm0+5b2T5pyf6YeR6aGNPC9Db2xObT4NCiAgICA8T3JpZ2luYWxWYWw+LTEsNTg1LDQyMywwMDA8L09yaWdpbmFsVmFsPg0KICAgIDxMYXN0TnVtVmFsPi0xLDU4NTwvTGFzdE51bVZhbD4NCiAgICA8UmF3TGlua1ZhbD4tMSw1ODU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97" Error="">PD94bWwgdmVyc2lvbj0iMS4wIiBlbmNvZGluZz0idXRmLTgiPz4NCjxMaW5rSW5mb0V4Y2VsIHhtbG5zOnhzaT0iaHR0cDovL3d3dy53My5vcmcvMjAwMS9YTUxTY2hlbWEtaW5zdGFuY2UiIHhtbG5zOnhzZD0iaHR0cDovL3d3dy53My5vcmcvMjAwMS9YTUxTY2hlbWEiPg0KICA8TGlua0luZm9Db3JlPg0KICAgIDxMaW5rSWQ+OTk3PC9MaW5rSWQ+DQogICAgPEluZmxvd1ZhbD4tNywzODI8L0luZmxvd1ZhbD4NCiAgICA8RGlzcFZhbD4oNywzODIpPC9EaXNwVmFsPg0KICAgIDxMYXN0VXBkVGltZT4yMDI1LzA3LzI4IDE1OjU3OjQ2PC9MYXN0VXBkVGltZT4NCiAgICA8V29ya3NoZWV0Tk0+Q0bjgJBJRlJT44CRPC9Xb3Jrc2hlZXROTT4NCiAgICA8TGlua0NlbGxBZGRyZXNzQTE+UjE5PC9MaW5rQ2VsbEFkZHJlc3NBMT4NCiAgICA8TGlua0NlbGxBZGRyZXNzUjFDMT5SMTl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2MTAxWj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YxMDFaMDAwIzwvSXRlbUlkPg0KICAgIDxEaXNwSXRlbUlkPks2MTAxWjAwMDA8L0Rpc3BJdGVtSWQ+DQogICAgPENvbElkPlIzMDEwMDAwMCM8L0NvbElkPg0KICAgIDxUZW1BeGlzVHlwPjEwMDAwMDwvVGVtQXhpc1R5cD4NCiAgICA8TWVudU5tPumAo+e1kENG6KiI566X5pu4PC9NZW51Tm0+DQogICAgPEl0ZW1ObT7lsI/oqIg8L0l0ZW1ObT4NCiAgICA8Q29sTm0+5b2T5pyf6YeR6aGNPC9Db2xObT4NCiAgICA8T3JpZ2luYWxWYWw+LTcsMzgyLDk1OSwwMDA8L09yaWdpbmFsVmFsPg0KICAgIDxMYXN0TnVtVmFsPi03LDM4MjwvTGFzdE51bVZhbD4NCiAgICA8UmF3TGlua1ZhbD4tNywzODI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98" Error="">PD94bWwgdmVyc2lvbj0iMS4wIiBlbmNvZGluZz0idXRmLTgiPz4NCjxMaW5rSW5mb0V4Y2VsIHhtbG5zOnhzaT0iaHR0cDovL3d3dy53My5vcmcvMjAwMS9YTUxTY2hlbWEtaW5zdGFuY2UiIHhtbG5zOnhzZD0iaHR0cDovL3d3dy53My5vcmcvMjAwMS9YTUxTY2hlbWEiPg0KICA8TGlua0luZm9Db3JlPg0KICAgIDxMaW5rSWQ+OTk4PC9MaW5rSWQ+DQogICAgPEluZmxvd1ZhbD4xLDk2MzwvSW5mbG93VmFsPg0KICAgIDxEaXNwVmFsPjEsOTYzIDwvRGlzcFZhbD4NCiAgICA8TGFzdFVwZFRpbWU+MjAyNS8wNy8yOCAxNTo1Nzo0NjwvTGFzdFVwZFRpbWU+DQogICAgPFdvcmtzaGVldE5NPkNG44CQSUZSU+OAkTwvV29ya3NoZWV0Tk0+DQogICAgPExpbmtDZWxsQWRkcmVzc0ExPlIyMDwvTGlua0NlbGxBZGRyZXNzQTE+DQogICAgPExpbmtDZWxsQWRkcmVzc1IxQzE+UjIw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Dkz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TM8L0l0ZW1JZD4NCiAgICA8RGlzcEl0ZW1JZD5LNjEwMjAxMDA8L0Rpc3BJdGVtSWQ+DQogICAgPENvbElkPlIzMDEwMDAwMCM8L0NvbElkPg0KICAgIDxUZW1BeGlzVHlwPjEwMDAwMDwvVGVtQXhpc1R5cD4NCiAgICA8TWVudU5tPumAo+e1kENG6KiI566X5pu4PC9NZW51Tm0+DQogICAgPEl0ZW1ObT7liKnmga/jga7lj5flj5bpoY08L0l0ZW1ObT4NCiAgICA8Q29sTm0+5b2T5pyf6YeR6aGNPC9Db2xObT4NCiAgICA8T3JpZ2luYWxWYWw+MSw5NjMsMDIxLDAwMDwvT3JpZ2luYWxWYWw+DQogICAgPExhc3ROdW1WYWw+MSw5NjM8L0xhc3ROdW1WYWw+DQogICAgPFJhd0xpbmtWYWw+MSw5NjM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99" Error="">PD94bWwgdmVyc2lvbj0iMS4wIiBlbmNvZGluZz0idXRmLTgiPz4NCjxMaW5rSW5mb0V4Y2VsIHhtbG5zOnhzaT0iaHR0cDovL3d3dy53My5vcmcvMjAwMS9YTUxTY2hlbWEtaW5zdGFuY2UiIHhtbG5zOnhzZD0iaHR0cDovL3d3dy53My5vcmcvMjAwMS9YTUxTY2hlbWEiPg0KICA8TGlua0luZm9Db3JlPg0KICAgIDxMaW5rSWQ+OTk5PC9MaW5rSWQ+DQogICAgPEluZmxvd1ZhbD4xOSw1ODc8L0luZmxvd1ZhbD4NCiAgICA8RGlzcFZhbD4xOSw1ODcgPC9EaXNwVmFsPg0KICAgIDxMYXN0VXBkVGltZT4yMDI1LzA3LzI4IDE1OjU3OjQ2PC9MYXN0VXBkVGltZT4NCiAgICA8V29ya3NoZWV0Tk0+Q0bjgJBJRlJT44CRPC9Xb3Jrc2hlZXROTT4NCiAgICA8TGlua0NlbGxBZGRyZXNzQTE+UjIxPC9MaW5rQ2VsbEFkZHJlc3NBMT4NCiAgICA8TGlua0NlbGxBZGRyZXNzUjFDMT5SMjF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5MDAwMDAwOTQ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5NDwvSXRlbUlkPg0KICAgIDxEaXNwSXRlbUlkPks2MTAyMDIwMDwvRGlzcEl0ZW1JZD4NCiAgICA8Q29sSWQ+UjMwMTAwMDAwIzwvQ29sSWQ+DQogICAgPFRlbUF4aXNUeXA+MTAwMDAwPC9UZW1BeGlzVHlwPg0KICAgIDxNZW51Tm0+6YCj57WQQ0boqIjnrpfmm7g8L01lbnVObT4NCiAgICA8SXRlbU5tPumFjeW9k+mHkeOBruWPl+WPlumhjTwvSXRlbU5tPg0KICAgIDxDb2xObT7lvZPmnJ/ph5HpoY08L0NvbE5tPg0KICAgIDxPcmlnaW5hbFZhbD4xOSw1ODcsOTY2LDAwMDwvT3JpZ2luYWxWYWw+DQogICAgPExhc3ROdW1WYWw+MTksNTg3PC9MYXN0TnVtVmFsPg0KICAgIDxSYXdMaW5rVmFsPjE5LDU4NzwvUmF3TGlua1ZhbD4NCiAgICA8Vmlld1VuaXRUeXA+NzwvVmlld1VuaXRUeXA+DQogICAgPERlY2ltYWxQb2ludD4wPC9EZWNpbWFsUG9pbnQ+DQogICAgPFJvdW5kVHlwPjI8L1JvdW5kVHlwPg0KICAgIDxOdW1UZXh0VHlwPjE8L051bVRleHRUeXA+DQogICAgPENsYXNzVHlwPjM8L0NsYXNzVHlwPg0KICAgIDxEVG90YWxZTURITVM+MjAyNS8wNy8yMyAyMjowNT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00" Error="">PD94bWwgdmVyc2lvbj0iMS4wIiBlbmNvZGluZz0idXRmLTgiPz4NCjxMaW5rSW5mb0V4Y2VsIHhtbG5zOnhzaT0iaHR0cDovL3d3dy53My5vcmcvMjAwMS9YTUxTY2hlbWEtaW5zdGFuY2UiIHhtbG5zOnhzZD0iaHR0cDovL3d3dy53My5vcmcvMjAwMS9YTUxTY2hlbWEiPg0KICA8TGlua0luZm9Db3JlPg0KICAgIDxMaW5rSWQ+MTAwMDwvTGlua0lkPg0KICAgIDxJbmZsb3dWYWw+LTYsMzc4PC9JbmZsb3dWYWw+DQogICAgPERpc3BWYWw+KDYsMzc4KTwvRGlzcFZhbD4NCiAgICA8TGFzdFVwZFRpbWU+MjAyNS8wNy8yOCAxNTo1Nzo0NjwvTGFzdFVwZFRpbWU+DQogICAgPFdvcmtzaGVldE5NPkNG44CQSUZSU+OAkTwvV29ya3NoZWV0Tk0+DQogICAgPExpbmtDZWxsQWRkcmVzc0ExPlIyMjwvTGlua0NlbGxBZGRyZXNzQTE+DQogICAgPExpbmtDZWxsQWRkcmVzc1IxQzE+UjIy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Dk1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TU8L0l0ZW1JZD4NCiAgICA8RGlzcEl0ZW1JZD5LNjEwMjAzMDA8L0Rpc3BJdGVtSWQ+DQogICAgPENvbElkPlIzMDEwMDAwMCM8L0NvbElkPg0KICAgIDxUZW1BeGlzVHlwPjEwMDAwMDwvVGVtQXhpc1R5cD4NCiAgICA8TWVudU5tPumAo+e1kENG6KiI566X5pu4PC9NZW51Tm0+DQogICAgPEl0ZW1ObT7liKnmga/jga7mlK/miZXpoY08L0l0ZW1ObT4NCiAgICA8Q29sTm0+5b2T5pyf6YeR6aGNPC9Db2xObT4NCiAgICA8T3JpZ2luYWxWYWw+LTYsMzc4LDkwOCwwMDA8L09yaWdpbmFsVmFsPg0KICAgIDxMYXN0TnVtVmFsPi02LDM3ODwvTGFzdE51bVZhbD4NCiAgICA8UmF3TGlua1ZhbD4tNiwzNzg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01" Error="">PD94bWwgdmVyc2lvbj0iMS4wIiBlbmNvZGluZz0idXRmLTgiPz4NCjxMaW5rSW5mb0V4Y2VsIHhtbG5zOnhzaT0iaHR0cDovL3d3dy53My5vcmcvMjAwMS9YTUxTY2hlbWEtaW5zdGFuY2UiIHhtbG5zOnhzZD0iaHR0cDovL3d3dy53My5vcmcvMjAwMS9YTUxTY2hlbWEiPg0KICA8TGlua0luZm9Db3JlPg0KICAgIDxMaW5rSWQ+MTAwMTwvTGlua0lkPg0KICAgIDxJbmZsb3dWYWw+LTgsNTE1PC9JbmZsb3dWYWw+DQogICAgPERpc3BWYWw+KDgsNTE1KTwvRGlzcFZhbD4NCiAgICA8TGFzdFVwZFRpbWU+MjAyNS8wNy8yOCAxNTo1Nzo0NjwvTGFzdFVwZFRpbWU+DQogICAgPFdvcmtzaGVldE5NPkNG44CQSUZSU+OAkTwvV29ya3NoZWV0Tk0+DQogICAgPExpbmtDZWxsQWRkcmVzc0ExPlIyMzwvTGlua0NlbGxBZGRyZXNzQTE+DQogICAgPExpbmtDZWxsQWRkcmVzc1IxQzE+UjIz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Dk2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TY8L0l0ZW1JZD4NCiAgICA8RGlzcEl0ZW1JZD5LNjEwMjA0MDA8L0Rpc3BJdGVtSWQ+DQogICAgPENvbElkPlIzMDEwMDAwMCM8L0NvbElkPg0KICAgIDxUZW1BeGlzVHlwPjEwMDAwMDwvVGVtQXhpc1R5cD4NCiAgICA8TWVudU5tPumAo+e1kENG6KiI566X5pu4PC9NZW51Tm0+DQogICAgPEl0ZW1ObT7ms5XkurrmiYDlvpfnqI7jga7mlK/miZXpoY08L0l0ZW1ObT4NCiAgICA8Q29sTm0+5b2T5pyf6YeR6aGNPC9Db2xObT4NCiAgICA8T3JpZ2luYWxWYWw+LTgsNTE1LDUzNSwwMDA8L09yaWdpbmFsVmFsPg0KICAgIDxMYXN0TnVtVmFsPi04LDUxNTwvTGFzdE51bVZhbD4NCiAgICA8UmF3TGlua1ZhbD4tOCw1MTU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02" Error="">PD94bWwgdmVyc2lvbj0iMS4wIiBlbmNvZGluZz0idXRmLTgiPz4NCjxMaW5rSW5mb0V4Y2VsIHhtbG5zOnhzaT0iaHR0cDovL3d3dy53My5vcmcvMjAwMS9YTUxTY2hlbWEtaW5zdGFuY2UiIHhtbG5zOnhzZD0iaHR0cDovL3d3dy53My5vcmcvMjAwMS9YTUxTY2hlbWEiPg0KICA8TGlua0luZm9Db3JlPg0KICAgIDxMaW5rSWQ+MTAwMjwvTGlua0lkPg0KICAgIDxJbmZsb3dWYWw+LTcyNjwvSW5mbG93VmFsPg0KICAgIDxEaXNwVmFsPig3MjYpPC9EaXNwVmFsPg0KICAgIDxMYXN0VXBkVGltZT4yMDI1LzA3LzI4IDE1OjU3OjQ2PC9MYXN0VXBkVGltZT4NCiAgICA8V29ya3NoZWV0Tk0+Q0bjgJBJRlJT44CRPC9Xb3Jrc2hlZXROTT4NCiAgICA8TGlua0NlbGxBZGRyZXNzQTE+UjI0PC9MaW5rQ2VsbEFkZHJlc3NBMT4NCiAgICA8TGlua0NlbGxBZGRyZXNzUjFDMT5SMjR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2MTBaMD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YxMFowMDAwIzwvSXRlbUlkPg0KICAgIDxEaXNwSXRlbUlkPks2MTBaMDAwMDA8L0Rpc3BJdGVtSWQ+DQogICAgPENvbElkPlIzMDEwMDAwMCM8L0NvbElkPg0KICAgIDxUZW1BeGlzVHlwPjEwMDAwMDwvVGVtQXhpc1R5cD4NCiAgICA8TWVudU5tPumAo+e1kENG6KiI566X5pu4PC9NZW51Tm0+DQogICAgPEl0ZW1ObT7llrbmpa3mtLvli5Xjgavjgojjgovjgq3jg6Pjg4Pjgrfjg6Xjg7vjg5Xjg63jg7w8L0l0ZW1ObT4NCiAgICA8Q29sTm0+5b2T5pyf6YeR6aGNPC9Db2xObT4NCiAgICA8T3JpZ2luYWxWYWw+LTcyNiw0MTUsMDAwPC9PcmlnaW5hbFZhbD4NCiAgICA8TGFzdE51bVZhbD4tNzI2PC9MYXN0TnVtVmFsPg0KICAgIDxSYXdMaW5rVmFsPi03MjY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03" Error="">PD94bWwgdmVyc2lvbj0iMS4wIiBlbmNvZGluZz0idXRmLTgiPz4NCjxMaW5rSW5mb0V4Y2VsIHhtbG5zOnhzaT0iaHR0cDovL3d3dy53My5vcmcvMjAwMS9YTUxTY2hlbWEtaW5zdGFuY2UiIHhtbG5zOnhzZD0iaHR0cDovL3d3dy53My5vcmcvMjAwMS9YTUxTY2hlbWEiPg0KICA8TGlua0luZm9Db3JlPg0KICAgIDxMaW5rSWQ+MTAwMzwvTGlua0lkPg0KICAgIDxJbmZsb3dWYWw+LTgsNjcyPC9JbmZsb3dWYWw+DQogICAgPERpc3BWYWw+KDgsNjcyKTwvRGlzcFZhbD4NCiAgICA8TGFzdFVwZFRpbWU+MjAyNS8wNy8yOCAxNTo1Nzo0NjwvTGFzdFVwZFRpbWU+DQogICAgPFdvcmtzaGVldE5NPkNG44CQSUZSU+OAkTwvV29ya3NoZWV0Tk0+DQogICAgPExpbmtDZWxsQWRkcmVzc0ExPlIyNjwvTGlua0NlbGxBZGRyZXNzQTE+DQogICAgPExpbmtDZWxsQWRkcmVzc1IxQzE+UjI2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Dk3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Tc8L0l0ZW1JZD4NCiAgICA8RGlzcEl0ZW1JZD5LNjIwMDEwMDA8L0Rpc3BJdGVtSWQ+DQogICAgPENvbElkPlIzMDEwMDAwMCM8L0NvbElkPg0KICAgIDxUZW1BeGlzVHlwPjEwMDAwMDwvVGVtQXhpc1R5cD4NCiAgICA8TWVudU5tPumAo+e1kENG6KiI566X5pu4PC9NZW51Tm0+DQogICAgPEl0ZW1ObT7mnInlvaLlm7rlrpros4fnlKPjga7lj5blvpfjgavjgojjgovmlK/lh7o8L0l0ZW1ObT4NCiAgICA8Q29sTm0+5b2T5pyf6YeR6aGNPC9Db2xObT4NCiAgICA8T3JpZ2luYWxWYWw+LTgsNjcyLDExMiwwMDA8L09yaWdpbmFsVmFsPg0KICAgIDxMYXN0TnVtVmFsPi04LDY3MjwvTGFzdE51bVZhbD4NCiAgICA8UmF3TGlua1ZhbD4tOCw2NzI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04" Error="">PD94bWwgdmVyc2lvbj0iMS4wIiBlbmNvZGluZz0idXRmLTgiPz4NCjxMaW5rSW5mb0V4Y2VsIHhtbG5zOnhzaT0iaHR0cDovL3d3dy53My5vcmcvMjAwMS9YTUxTY2hlbWEtaW5zdGFuY2UiIHhtbG5zOnhzZD0iaHR0cDovL3d3dy53My5vcmcvMjAwMS9YTUxTY2hlbWEiPg0KICA8TGlua0luZm9Db3JlPg0KICAgIDxMaW5rSWQ+MTAwNDwvTGlua0lkPg0KICAgIDxJbmZsb3dWYWw+NTE5PC9JbmZsb3dWYWw+DQogICAgPERpc3BWYWw+NTE5IDwvRGlzcFZhbD4NCiAgICA8TGFzdFVwZFRpbWU+MjAyNS8wNy8yOCAxNTo1Nzo0NjwvTGFzdFVwZFRpbWU+DQogICAgPFdvcmtzaGVldE5NPkNG44CQSUZSU+OAkTwvV29ya3NoZWV0Tk0+DQogICAgPExpbmtDZWxsQWRkcmVzc0ExPlIyNzwvTGlua0NlbGxBZGRyZXNzQTE+DQogICAgPExpbmtDZWxsQWRkcmVzc1IxQzE+UjI3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Dk4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Tg8L0l0ZW1JZD4NCiAgICA8RGlzcEl0ZW1JZD5LNjIwMDIwMDA8L0Rpc3BJdGVtSWQ+DQogICAgPENvbElkPlIzMDEwMDAwMCM8L0NvbElkPg0KICAgIDxUZW1BeGlzVHlwPjEwMDAwMDwvVGVtQXhpc1R5cD4NCiAgICA8TWVudU5tPumAo+e1kENG6KiI566X5pu4PC9NZW51Tm0+DQogICAgPEl0ZW1ObT7mnInlvaLlm7rlrpros4fnlKPjga7lo7LljbTjgavjgojjgovlj47lhaU8L0l0ZW1ObT4NCiAgICA8Q29sTm0+5b2T5pyf6YeR6aGNPC9Db2xObT4NCiAgICA8T3JpZ2luYWxWYWw+NTE5LDUwMCwwMDA8L09yaWdpbmFsVmFsPg0KICAgIDxMYXN0TnVtVmFsPjUxOTwvTGFzdE51bVZhbD4NCiAgICA8UmF3TGlua1ZhbD41MTk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05" Error="">PD94bWwgdmVyc2lvbj0iMS4wIiBlbmNvZGluZz0idXRmLTgiPz4NCjxMaW5rSW5mb0V4Y2VsIHhtbG5zOnhzaT0iaHR0cDovL3d3dy53My5vcmcvMjAwMS9YTUxTY2hlbWEtaW5zdGFuY2UiIHhtbG5zOnhzZD0iaHR0cDovL3d3dy53My5vcmcvMjAwMS9YTUxTY2hlbWEiPg0KICA8TGlua0luZm9Db3JlPg0KICAgIDxMaW5rSWQ+MTAwNTwvTGlua0lkPg0KICAgIDxJbmZsb3dWYWw+LTEsMjU5PC9JbmZsb3dWYWw+DQogICAgPERpc3BWYWw+KDEsMjU5KTwvRGlzcFZhbD4NCiAgICA8TGFzdFVwZFRpbWU+MjAyNS8wNy8yOCAxNTo1Nzo0NjwvTGFzdFVwZFRpbWU+DQogICAgPFdvcmtzaGVldE5NPkNG44CQSUZSU+OAkTwvV29ya3NoZWV0Tk0+DQogICAgPExpbmtDZWxsQWRkcmVzc0ExPlIyODwvTGlua0NlbGxBZGRyZXNzQTE+DQogICAgPExpbmtDZWxsQWRkcmVzc1IxQzE+UjI4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Dk5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Tk8L0l0ZW1JZD4NCiAgICA8RGlzcEl0ZW1JZD5LNjIwMDMwMDA8L0Rpc3BJdGVtSWQ+DQogICAgPENvbElkPlIzMDEwMDAwMCM8L0NvbElkPg0KICAgIDxUZW1BeGlzVHlwPjEwMDAwMDwvVGVtQXhpc1R5cD4NCiAgICA8TWVudU5tPumAo+e1kENG6KiI566X5pu4PC9NZW51Tm0+DQogICAgPEl0ZW1ObT7nhKHlvaLos4fnlKPjga7lj5blvpfjgavjgojjgovmlK/lh7o8L0l0ZW1ObT4NCiAgICA8Q29sTm0+5b2T5pyf6YeR6aGNPC9Db2xObT4NCiAgICA8T3JpZ2luYWxWYWw+LTEsMjU5LDAwNCwwMDA8L09yaWdpbmFsVmFsPg0KICAgIDxMYXN0TnVtVmFsPi0xLDI1OTwvTGFzdE51bVZhbD4NCiAgICA8UmF3TGlua1ZhbD4tMSwyNTk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06" Error="">PD94bWwgdmVyc2lvbj0iMS4wIiBlbmNvZGluZz0idXRmLTgiPz4NCjxMaW5rSW5mb0V4Y2VsIHhtbG5zOnhzaT0iaHR0cDovL3d3dy53My5vcmcvMjAwMS9YTUxTY2hlbWEtaW5zdGFuY2UiIHhtbG5zOnhzZD0iaHR0cDovL3d3dy53My5vcmcvMjAwMS9YTUxTY2hlbWEiPg0KICA8TGlua0luZm9Db3JlPg0KICAgIDxMaW5rSWQ+MTAwNjwvTGlua0lkPg0KICAgIDxJbmZsb3dWYWw+LTQyODwvSW5mbG93VmFsPg0KICAgIDxEaXNwVmFsPig0MjgpPC9EaXNwVmFsPg0KICAgIDxMYXN0VXBkVGltZT4yMDI1LzA3LzI4IDE1OjU3OjQ2PC9MYXN0VXBkVGltZT4NCiAgICA8V29ya3NoZWV0Tk0+Q0bjgJBJRlJT44CRPC9Xb3Jrc2hlZXROTT4NCiAgICA8TGlua0NlbGxBZGRyZXNzQTE+UjI5PC9MaW5rQ2VsbEFkZHJlc3NBMT4NCiAgICA8TGlua0NlbGxBZGRyZXNzUjFDMT5SMjl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5MDAwMDAxMDA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MDwvSXRlbUlkPg0KICAgIDxEaXNwSXRlbUlkPks2MjAwNDAwMDwvRGlzcEl0ZW1JZD4NCiAgICA8Q29sSWQ+UjMwMTAwMDAwIzwvQ29sSWQ+DQogICAgPFRlbUF4aXNUeXA+MTAwMDAwPC9UZW1BeGlzVHlwPg0KICAgIDxNZW51Tm0+6YCj57WQQ0boqIjnrpfmm7g8L01lbnVObT4NCiAgICA8SXRlbU5tPuefreacn+iyuOS7mOmHkeOBruWil+a4myjilrPjga/lopfliqApPC9JdGVtTm0+DQogICAgPENvbE5tPuW9k+acn+mHkemhjTwvQ29sTm0+DQogICAgPE9yaWdpbmFsVmFsPi00MjgsMzY4LDAwMDwvT3JpZ2luYWxWYWw+DQogICAgPExhc3ROdW1WYWw+LTQyODwvTGFzdE51bVZhbD4NCiAgICA8UmF3TGlua1ZhbD4tNDI4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07" Error="">PD94bWwgdmVyc2lvbj0iMS4wIiBlbmNvZGluZz0idXRmLTgiPz4NCjxMaW5rSW5mb0V4Y2VsIHhtbG5zOnhzaT0iaHR0cDovL3d3dy53My5vcmcvMjAwMS9YTUxTY2hlbWEtaW5zdGFuY2UiIHhtbG5zOnhzZD0iaHR0cDovL3d3dy53My5vcmcvMjAwMS9YTUxTY2hlbWEiPg0KICA8TGlua0luZm9Db3JlPg0KICAgIDxMaW5rSWQ+MTAwNzwvTGlua0lkPg0KICAgIDxJbmZsb3dWYWw+LTQ1MzwvSW5mbG93VmFsPg0KICAgIDxEaXNwVmFsPig0NTMpPC9EaXNwVmFsPg0KICAgIDxMYXN0VXBkVGltZT4yMDI1LzA3LzI4IDE1OjU3OjQ2PC9MYXN0VXBkVGltZT4NCiAgICA8V29ya3NoZWV0Tk0+Q0bjgJBJRlJT44CRPC9Xb3Jrc2hlZXROTT4NCiAgICA8TGlua0NlbGxBZGRyZXNzQTE+UjMwPC9MaW5rQ2VsbEFkZHJlc3NBMT4NCiAgICA8TGlua0NlbGxBZGRyZXNzUjFDMT5SMzB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5MDAwMDAxMDE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MTwvSXRlbUlkPg0KICAgIDxEaXNwSXRlbUlkPks2MjAwNTAwMDwvRGlzcEl0ZW1JZD4NCiAgICA8Q29sSWQ+UjMwMTAwMDAwIzwvQ29sSWQ+DQogICAgPFRlbUF4aXNUeXA+MTAwMDAwPC9UZW1BeGlzVHlwPg0KICAgIDxNZW51Tm0+6YCj57WQQ0boqIjnrpfmm7g8L01lbnVObT4NCiAgICA8SXRlbU5tPumVt+acn+iyuOS7mOOBkeOBq+OCiOOCi+aUr+WHujwvSXRlbU5tPg0KICAgIDxDb2xObT7lvZPmnJ/ph5HpoY08L0NvbE5tPg0KICAgIDxPcmlnaW5hbFZhbD4tNDUzLDY5MSwwMDA8L09yaWdpbmFsVmFsPg0KICAgIDxMYXN0TnVtVmFsPi00NTM8L0xhc3ROdW1WYWw+DQogICAgPFJhd0xpbmtWYWw+LTQ1MzwvUmF3TGlua1ZhbD4NCiAgICA8Vmlld1VuaXRUeXA+NzwvVmlld1VuaXRUeXA+DQogICAgPERlY2ltYWxQb2ludD4wPC9EZWNpbWFsUG9pbnQ+DQogICAgPFJvdW5kVHlwPjI8L1JvdW5kVHlwPg0KICAgIDxOdW1UZXh0VHlwPjE8L051bVRleHRUeXA+DQogICAgPENsYXNzVHlwPjM8L0NsYXNzVHlwPg0KICAgIDxEVG90YWxZTURITVM+MjAyNS8wNy8yMyAyMjowNT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08" Error="">PD94bWwgdmVyc2lvbj0iMS4wIiBlbmNvZGluZz0idXRmLTgiPz4NCjxMaW5rSW5mb0V4Y2VsIHhtbG5zOnhzaT0iaHR0cDovL3d3dy53My5vcmcvMjAwMS9YTUxTY2hlbWEtaW5zdGFuY2UiIHhtbG5zOnhzZD0iaHR0cDovL3d3dy53My5vcmcvMjAwMS9YTUxTY2hlbWEiPg0KICA8TGlua0luZm9Db3JlPg0KICAgIDxMaW5rSWQ+MTAwODwvTGlua0lkPg0KICAgIDxJbmZsb3dWYWw+NTIzPC9JbmZsb3dWYWw+DQogICAgPERpc3BWYWw+NTIzIDwvRGlzcFZhbD4NCiAgICA8TGFzdFVwZFRpbWU+MjAyNS8wNy8yOCAxNTo1Nzo0NjwvTGFzdFVwZFRpbWU+DQogICAgPFdvcmtzaGVldE5NPkNG44CQSUZSU+OAkTwvV29ya3NoZWV0Tk0+DQogICAgPExpbmtDZWxsQWRkcmVzc0ExPlIzMTwvTGlua0NlbGxBZGRyZXNzQTE+DQogICAgPExpbmtDZWxsQWRkcmVzc1IxQzE+UjMx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TAy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DI8L0l0ZW1JZD4NCiAgICA8RGlzcEl0ZW1JZD5LNjIwMDYwMDA8L0Rpc3BJdGVtSWQ+DQogICAgPENvbElkPlIzMDEwMDAwMCM8L0NvbElkPg0KICAgIDxUZW1BeGlzVHlwPjEwMDAwMDwvVGVtQXhpc1R5cD4NCiAgICA8TWVudU5tPumAo+e1kENG6KiI566X5pu4PC9NZW51Tm0+DQogICAgPEl0ZW1ObT7plbfmnJ/osrjku5jph5Hjga7lm57lj47jgavjgojjgovlj47lhaU8L0l0ZW1ObT4NCiAgICA8Q29sTm0+5b2T5pyf6YeR6aGNPC9Db2xObT4NCiAgICA8T3JpZ2luYWxWYWw+NTIzLDc5MSwwMDA8L09yaWdpbmFsVmFsPg0KICAgIDxMYXN0TnVtVmFsPjUyMzwvTGFzdE51bVZhbD4NCiAgICA8UmF3TGlua1ZhbD41MjM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09" Error="">PD94bWwgdmVyc2lvbj0iMS4wIiBlbmNvZGluZz0idXRmLTgiPz4NCjxMaW5rSW5mb0V4Y2VsIHhtbG5zOnhzaT0iaHR0cDovL3d3dy53My5vcmcvMjAwMS9YTUxTY2hlbWEtaW5zdGFuY2UiIHhtbG5zOnhzZD0iaHR0cDovL3d3dy53My5vcmcvMjAwMS9YTUxTY2hlbWEiPg0KICA8TGlua0luZm9Db3JlPg0KICAgIDxMaW5rSWQ+MTAwOTwvTGlua0lkPg0KICAgIDxJbmZsb3dWYWw+LTQ5LDExMzwvSW5mbG93VmFsPg0KICAgIDxEaXNwVmFsPig0OSwxMTMpPC9EaXNwVmFsPg0KICAgIDxMYXN0VXBkVGltZT4yMDI1LzA3LzI4IDE1OjU3OjQ2PC9MYXN0VXBkVGltZT4NCiAgICA8V29ya3NoZWV0Tk0+Q0bjgJBJRlJT44CRPC9Xb3Jrc2hlZXROTT4NCiAgICA8TGlua0NlbGxBZGRyZXNzQTE+UjMyPC9MaW5rQ2VsbEFkZHJlc3NBMT4NCiAgICA8TGlua0NlbGxBZGRyZXNzUjFDMT5SMzJ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5MDAwMDAxMD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MzwvSXRlbUlkPg0KICAgIDxEaXNwSXRlbUlkPks2MjAwNzAwMDwvRGlzcEl0ZW1JZD4NCiAgICA8Q29sSWQ+UjMwMTAwMDAwIzwvQ29sSWQ+DQogICAgPFRlbUF4aXNUeXA+MTAwMDAwPC9UZW1BeGlzVHlwPg0KICAgIDxNZW51Tm0+6YCj57WQQ0boqIjnrpfmm7g8L01lbnVObT4NCiAgICA8SXRlbU5tPuWtkOS8muekvuOBruWPluW+l+OBq+OCiOOCi+WPjuaUryjilrPjga/mlK/lh7opPC9JdGVtTm0+DQogICAgPENvbE5tPuW9k+acn+mHkemhjTwvQ29sTm0+DQogICAgPE9yaWdpbmFsVmFsPi00OSwxMTMsMDE1LDAwMDwvT3JpZ2luYWxWYWw+DQogICAgPExhc3ROdW1WYWw+LTQ5LDExMzwvTGFzdE51bVZhbD4NCiAgICA8UmF3TGlua1ZhbD4tNDksMTEz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10" Error="">PD94bWwgdmVyc2lvbj0iMS4wIiBlbmNvZGluZz0idXRmLTgiPz4NCjxMaW5rSW5mb0V4Y2VsIHhtbG5zOnhzaT0iaHR0cDovL3d3dy53My5vcmcvMjAwMS9YTUxTY2hlbWEtaW5zdGFuY2UiIHhtbG5zOnhzZD0iaHR0cDovL3d3dy53My5vcmcvMjAwMS9YTUxTY2hlbWEiPg0KICA8TGlua0luZm9Db3JlPg0KICAgIDxMaW5rSWQ+MTAxMDwvTGlua0lkPg0KICAgIDxJbmZsb3dWYWw+MjE2PC9JbmZsb3dWYWw+DQogICAgPERpc3BWYWw+MjE2IDwvRGlzcFZhbD4NCiAgICA8TGFzdFVwZFRpbWU+MjAyNS8wNy8yOCAxNTo1Nzo0NjwvTGFzdFVwZFRpbWU+DQogICAgPFdvcmtzaGVldE5NPkNG44CQSUZSU+OAkTwvV29ya3NoZWV0Tk0+DQogICAgPExpbmtDZWxsQWRkcmVzc0ExPlIzMzwvTGlua0NlbGxBZGRyZXNzQTE+DQogICAgPExpbmtDZWxsQWRkcmVzc1IxQzE+UjMz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TA0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DQ8L0l0ZW1JZD4NCiAgICA8RGlzcEl0ZW1JZD5LNjIwMDgwMDA8L0Rpc3BJdGVtSWQ+DQogICAgPENvbElkPlIzMDEwMDAwMCM8L0NvbElkPg0KICAgIDxUZW1BeGlzVHlwPjEwMDAwMDwvVGVtQXhpc1R5cD4NCiAgICA8TWVudU5tPumAo+e1kENG6KiI566X5pu4PC9NZW51Tm0+DQogICAgPEl0ZW1ObT7lrZDkvJrnpL7jga7lo7LljbTjgavjgojjgovlj47mlK8o4paz44Gv5pSv5Ye6KTwvSXRlbU5tPg0KICAgIDxDb2xObT7lvZPmnJ/ph5HpoY08L0NvbE5tPg0KICAgIDxPcmlnaW5hbFZhbD4yMTYsMTQ2LDAwMDwvT3JpZ2luYWxWYWw+DQogICAgPExhc3ROdW1WYWw+MjE2PC9MYXN0TnVtVmFsPg0KICAgIDxSYXdMaW5rVmFsPjIxNjwvUmF3TGlua1ZhbD4NCiAgICA8Vmlld1VuaXRUeXA+NzwvVmlld1VuaXRUeXA+DQogICAgPERlY2ltYWxQb2ludD4wPC9EZWNpbWFsUG9pbnQ+DQogICAgPFJvdW5kVHlwPjI8L1JvdW5kVHlwPg0KICAgIDxOdW1UZXh0VHlwPjE8L051bVRleHRUeXA+DQogICAgPENsYXNzVHlwPjM8L0NsYXNzVHlwPg0KICAgIDxEVG90YWxZTURITVM+MjAyNS8wNy8yMyAyMjowNT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11" Error="">PD94bWwgdmVyc2lvbj0iMS4wIiBlbmNvZGluZz0idXRmLTgiPz4NCjxMaW5rSW5mb0V4Y2VsIHhtbG5zOnhzaT0iaHR0cDovL3d3dy53My5vcmcvMjAwMS9YTUxTY2hlbWEtaW5zdGFuY2UiIHhtbG5zOnhzZD0iaHR0cDovL3d3dy53My5vcmcvMjAwMS9YTUxTY2hlbWEiPg0KICA8TGlua0luZm9Db3JlPg0KICAgIDxMaW5rSWQ+MTAxMTwvTGlua0lkPg0KICAgIDxJbmZsb3dWYWw+LTEsNjA5PC9JbmZsb3dWYWw+DQogICAgPERpc3BWYWw+KDEsNjA5KTwvRGlzcFZhbD4NCiAgICA8TGFzdFVwZFRpbWU+MjAyNS8wNy8yOCAxNTo1Nzo0NjwvTGFzdFVwZFRpbWU+DQogICAgPFdvcmtzaGVldE5NPkNG44CQSUZSU+OAkTwvV29ya3NoZWV0Tk0+DQogICAgPExpbmtDZWxsQWRkcmVzc0ExPlIzNDwvTGlua0NlbGxBZGRyZXNzQTE+DQogICAgPExpbmtDZWxsQWRkcmVzc1IxQzE+UjM0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TA1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DU8L0l0ZW1JZD4NCiAgICA8RGlzcEl0ZW1JZD5LNjIwMDkwMDA8L0Rpc3BJdGVtSWQ+DQogICAgPENvbElkPlIzMDEwMDAwMCM8L0NvbElkPg0KICAgIDxUZW1BeGlzVHlwPjEwMDAwMDwvVGVtQXhpc1R5cD4NCiAgICA8TWVudU5tPumAo+e1kENG6KiI566X5pu4PC9NZW51Tm0+DQogICAgPEl0ZW1ObT7mipXos4fjga7lj5blvpfjgavjgojjgovmlK/lh7o8L0l0ZW1ObT4NCiAgICA8Q29sTm0+5b2T5pyf6YeR6aGNPC9Db2xObT4NCiAgICA8T3JpZ2luYWxWYWw+LTEsNjA5LDYxMSwwMDA8L09yaWdpbmFsVmFsPg0KICAgIDxMYXN0TnVtVmFsPi0xLDYwOTwvTGFzdE51bVZhbD4NCiAgICA8UmF3TGlua1ZhbD4tMSw2MDk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12" Error="">PD94bWwgdmVyc2lvbj0iMS4wIiBlbmNvZGluZz0idXRmLTgiPz4NCjxMaW5rSW5mb0V4Y2VsIHhtbG5zOnhzaT0iaHR0cDovL3d3dy53My5vcmcvMjAwMS9YTUxTY2hlbWEtaW5zdGFuY2UiIHhtbG5zOnhzZD0iaHR0cDovL3d3dy53My5vcmcvMjAwMS9YTUxTY2hlbWEiPg0KICA8TGlua0luZm9Db3JlPg0KICAgIDxMaW5rSWQ+MTAxMjwvTGlua0lkPg0KICAgIDxJbmZsb3dWYWw+NCw0Mzk8L0luZmxvd1ZhbD4NCiAgICA8RGlzcFZhbD40LDQzOSA8L0Rpc3BWYWw+DQogICAgPExhc3RVcGRUaW1lPjIwMjUvMDcvMjggMTU6NTc6NDc8L0xhc3RVcGRUaW1lPg0KICAgIDxXb3Jrc2hlZXROTT5DRuOAkElGUlPjgJE8L1dvcmtzaGVldE5NPg0KICAgIDxMaW5rQ2VsbEFkZHJlc3NBMT5SMzU8L0xpbmtDZWxsQWRkcmVzc0ExPg0KICAgIDxMaW5rQ2VsbEFkZHJlc3NSMUMxPlIzNU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kwMDAwMDEwNi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A2PC9JdGVtSWQ+DQogICAgPERpc3BJdGVtSWQ+SzYyMDEwMDAwPC9EaXNwSXRlbUlkPg0KICAgIDxDb2xJZD5SMzAxMDAwMDAjPC9Db2xJZD4NCiAgICA8VGVtQXhpc1R5cD4xMDAwMDA8L1RlbUF4aXNUeXA+DQogICAgPE1lbnVObT7pgKPntZBDRuioiOeul+abuDwvTWVudU5tPg0KICAgIDxJdGVtTm0+5oqV6LOH44Gu5aOy5Y2044Gr44KI44KL5Y+O5YWlPC9JdGVtTm0+DQogICAgPENvbE5tPuW9k+acn+mHkemhjTwvQ29sTm0+DQogICAgPE9yaWdpbmFsVmFsPjQsNDM5LDk2MCwwMDA8L09yaWdpbmFsVmFsPg0KICAgIDxMYXN0TnVtVmFsPjQsNDM5PC9MYXN0TnVtVmFsPg0KICAgIDxSYXdMaW5rVmFsPjQsNDM5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13" Error="">PD94bWwgdmVyc2lvbj0iMS4wIiBlbmNvZGluZz0idXRmLTgiPz4NCjxMaW5rSW5mb0V4Y2VsIHhtbG5zOnhzaT0iaHR0cDovL3d3dy53My5vcmcvMjAwMS9YTUxTY2hlbWEtaW5zdGFuY2UiIHhtbG5zOnhzZD0iaHR0cDovL3d3dy53My5vcmcvMjAwMS9YTUxTY2hlbWEiPg0KICA8TGlua0luZm9Db3JlPg0KICAgIDxMaW5rSWQ+MTAxMzwvTGlua0lkPg0KICAgIDxJbmZsb3dWYWw+MSw0MDM8L0luZmxvd1ZhbD4NCiAgICA8RGlzcFZhbD4xLDQwMyA8L0Rpc3BWYWw+DQogICAgPExhc3RVcGRUaW1lPjIwMjUvMDcvMjggMTU6NTc6NDc8L0xhc3RVcGRUaW1lPg0KICAgIDxXb3Jrc2hlZXROTT5DRuOAkElGUlPjgJE8L1dvcmtzaGVldE5NPg0KICAgIDxMaW5rQ2VsbEFkZHJlc3NBMT5SMzY8L0xpbmtDZWxsQWRkcmVzc0ExPg0KICAgIDxMaW5rQ2VsbEFkZHJlc3NSMUMxPlIzNk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YyMEEwMDAwIy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NjIwQTAwMDAjPC9JdGVtSWQ+DQogICAgPERpc3BJdGVtSWQ+SzYyMEEwMDAwMDwvRGlzcEl0ZW1JZD4NCiAgICA8Q29sSWQ+UjMwMTAwMDAwIzwvQ29sSWQ+DQogICAgPFRlbUF4aXNUeXA+MTAwMDAwPC9UZW1BeGlzVHlwPg0KICAgIDxNZW51Tm0+6YCj57WQQ0boqIjnrpfmm7g8L01lbnVObT4NCiAgICA8SXRlbU5tPuOBneOBruS7ljwvSXRlbU5tPg0KICAgIDxDb2xObT7lvZPmnJ/ph5HpoY08L0NvbE5tPg0KICAgIDxPcmlnaW5hbFZhbD4xLDQwMywyNzMsMDAwPC9PcmlnaW5hbFZhbD4NCiAgICA8TGFzdE51bVZhbD4xLDQwMzwvTGFzdE51bVZhbD4NCiAgICA8UmF3TGlua1ZhbD4xLDQwMzwvUmF3TGlua1ZhbD4NCiAgICA8Vmlld1VuaXRUeXA+NzwvVmlld1VuaXRUeXA+DQogICAgPERlY2ltYWxQb2ludD4wPC9EZWNpbWFsUG9pbnQ+DQogICAgPFJvdW5kVHlwPjI8L1JvdW5kVHlwPg0KICAgIDxOdW1UZXh0VHlwPjE8L051bVRleHRUeXA+DQogICAgPENsYXNzVHlwPjM8L0NsYXNzVHlwPg0KICAgIDxEVG90YWxZTURITVM+MjAyNS8wNy8yMyAyMjowNT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14" Error="">PD94bWwgdmVyc2lvbj0iMS4wIiBlbmNvZGluZz0idXRmLTgiPz4NCjxMaW5rSW5mb0V4Y2VsIHhtbG5zOnhzaT0iaHR0cDovL3d3dy53My5vcmcvMjAwMS9YTUxTY2hlbWEtaW5zdGFuY2UiIHhtbG5zOnhzZD0iaHR0cDovL3d3dy53My5vcmcvMjAwMS9YTUxTY2hlbWEiPg0KICA8TGlua0luZm9Db3JlPg0KICAgIDxMaW5rSWQ+MTAxNDwvTGlua0lkPg0KICAgIDxJbmZsb3dWYWw+LTU0LDQzMzwvSW5mbG93VmFsPg0KICAgIDxEaXNwVmFsPig1NCw0MzMpPC9EaXNwVmFsPg0KICAgIDxMYXN0VXBkVGltZT4yMDI1LzA3LzI4IDE1OjU3OjQ3PC9MYXN0VXBkVGltZT4NCiAgICA8V29ya3NoZWV0Tk0+Q0bjgJBJRlJT44CRPC9Xb3Jrc2hlZXROTT4NCiAgICA8TGlua0NlbGxBZGRyZXNzQTE+UjM3PC9MaW5rQ2VsbEFkZHJlc3NBMT4NCiAgICA8TGlua0NlbGxBZGRyZXNzUjFDMT5SMzd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2MjBaMD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YyMFowMDAwIzwvSXRlbUlkPg0KICAgIDxEaXNwSXRlbUlkPks2MjBaMDAwMDA8L0Rpc3BJdGVtSWQ+DQogICAgPENvbElkPlIzMDEwMDAwMCM8L0NvbElkPg0KICAgIDxUZW1BeGlzVHlwPjEwMDAwMDwvVGVtQXhpc1R5cD4NCiAgICA8TWVudU5tPumAo+e1kENG6KiI566X5pu4PC9NZW51Tm0+DQogICAgPEl0ZW1ObT7mipXos4fmtLvli5Xjgavjgojjgovjgq3jg6Pjg4Pjgrfjg6Xjg7vjg5Xjg63jg7w8L0l0ZW1ObT4NCiAgICA8Q29sTm0+5b2T5pyf6YeR6aGNPC9Db2xObT4NCiAgICA8T3JpZ2luYWxWYWw+LTU0LDQzMywxMzEsMDAwPC9PcmlnaW5hbFZhbD4NCiAgICA8TGFzdE51bVZhbD4tNTQsNDMzPC9MYXN0TnVtVmFsPg0KICAgIDxSYXdMaW5rVmFsPi01NCw0MzM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15" Error="">PD94bWwgdmVyc2lvbj0iMS4wIiBlbmNvZGluZz0idXRmLTgiPz4NCjxMaW5rSW5mb0V4Y2VsIHhtbG5zOnhzaT0iaHR0cDovL3d3dy53My5vcmcvMjAwMS9YTUxTY2hlbWEtaW5zdGFuY2UiIHhtbG5zOnhzZD0iaHR0cDovL3d3dy53My5vcmcvMjAwMS9YTUxTY2hlbWEiPg0KICA8TGlua0luZm9Db3JlPg0KICAgIDxMaW5rSWQ+MTAxNTwvTGlua0lkPg0KICAgIDxJbmZsb3dWYWw+NDMsNTM1PC9JbmZsb3dWYWw+DQogICAgPERpc3BWYWw+NDMsNTM1IDwvRGlzcFZhbD4NCiAgICA8TGFzdFVwZFRpbWU+MjAyNS8wNy8yOCAxNTo1Nzo0NzwvTGFzdFVwZFRpbWU+DQogICAgPFdvcmtzaGVldE5NPkNG44CQSUZSU+OAkTwvV29ya3NoZWV0Tk0+DQogICAgPExpbmtDZWxsQWRkcmVzc0ExPlI0MjwvTGlua0NlbGxBZGRyZXNzQTE+DQogICAgPExpbmtDZWxsQWRkcmVzc1IxQzE+UjQy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TA4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Dg8L0l0ZW1JZD4NCiAgICA8RGlzcEl0ZW1JZD5LNjMwMDEwMDA8L0Rpc3BJdGVtSWQ+DQogICAgPENvbElkPlIzMDEwMDAwMCM8L0NvbElkPg0KICAgIDxUZW1BeGlzVHlwPjEwMDAwMDwvVGVtQXhpc1R5cD4NCiAgICA8TWVudU5tPumAo+e1kENG6KiI566X5pu4PC9NZW51Tm0+DQogICAgPEl0ZW1ObT7nn63mnJ/lgJ/lhaXph5Hlj4rjgbPjgrPjg57jg7zjgrfjg6Pjg6vjg7vjg5rjg7zjg5Hjg7zjga4K5aKX5ribKOKWs+OBr+a4m+Wwke+8iTwvSXRlbU5tPg0KICAgIDxDb2xObT7lvZPmnJ/ph5HpoY08L0NvbE5tPg0KICAgIDxPcmlnaW5hbFZhbD40Myw1MzUsODY1LDAwMDwvT3JpZ2luYWxWYWw+DQogICAgPExhc3ROdW1WYWw+NDMsNTM1PC9MYXN0TnVtVmFsPg0KICAgIDxSYXdMaW5rVmFsPjQzLDUzNTwvUmF3TGlua1ZhbD4NCiAgICA8Vmlld1VuaXRUeXA+NzwvVmlld1VuaXRUeXA+DQogICAgPERlY2ltYWxQb2ludD4wPC9EZWNpbWFsUG9pbnQ+DQogICAgPFJvdW5kVHlwPjI8L1JvdW5kVHlwPg0KICAgIDxOdW1UZXh0VHlwPjE8L051bVRleHRUeXA+DQogICAgPENsYXNzVHlwPjM8L0NsYXNzVHlwPg0KICAgIDxEVG90YWxZTURITVM+MjAyNS8wNy8yMyAyMjowNT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16" Error="">PD94bWwgdmVyc2lvbj0iMS4wIiBlbmNvZGluZz0idXRmLTgiPz4NCjxMaW5rSW5mb0V4Y2VsIHhtbG5zOnhzaT0iaHR0cDovL3d3dy53My5vcmcvMjAwMS9YTUxTY2hlbWEtaW5zdGFuY2UiIHhtbG5zOnhzZD0iaHR0cDovL3d3dy53My5vcmcvMjAwMS9YTUxTY2hlbWEiPg0KICA8TGlua0luZm9Db3JlPg0KICAgIDxMaW5rSWQ+MTAxNjwvTGlua0lkPg0KICAgIDxJbmZsb3dWYWw+MzA5LDQzMzwvSW5mbG93VmFsPg0KICAgIDxEaXNwVmFsPjMwOSw0MzMgPC9EaXNwVmFsPg0KICAgIDxMYXN0VXBkVGltZT4yMDI1LzA3LzI4IDE1OjU3OjQ3PC9MYXN0VXBkVGltZT4NCiAgICA8V29ya3NoZWV0Tk0+Q0bjgJBJRlJT44CRPC9Xb3Jrc2hlZXROTT4NCiAgICA8TGlua0NlbGxBZGRyZXNzQTE+UjQzPC9MaW5rQ2VsbEFkZHJlc3NBMT4NCiAgICA8TGlua0NlbGxBZGRyZXNzUjFDMT5SNDN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5MDAwMDAxMDk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OTwvSXRlbUlkPg0KICAgIDxEaXNwSXRlbUlkPks2MzAwMjAwMDwvRGlzcEl0ZW1JZD4NCiAgICA8Q29sSWQ+UjMwMTAwMDAwIzwvQ29sSWQ+DQogICAgPFRlbUF4aXNUeXA+MTAwMDAwPC9UZW1BeGlzVHlwPg0KICAgIDxNZW51Tm0+6YCj57WQQ0boqIjnrpfmm7g8L01lbnVObT4NCiAgICA8SXRlbU5tPumVt+acn+WAn+WFpeOCjOOBq+OCiOOCi+WPjuWFpTwvSXRlbU5tPg0KICAgIDxDb2xObT7lvZPmnJ/ph5HpoY08L0NvbE5tPg0KICAgIDxPcmlnaW5hbFZhbD4zMDksNDMzLDk4MiwwMDA8L09yaWdpbmFsVmFsPg0KICAgIDxMYXN0TnVtVmFsPjMwOSw0MzM8L0xhc3ROdW1WYWw+DQogICAgPFJhd0xpbmtWYWw+MzA5LDQzMzwvUmF3TGlua1ZhbD4NCiAgICA8Vmlld1VuaXRUeXA+NzwvVmlld1VuaXRUeXA+DQogICAgPERlY2ltYWxQb2ludD4wPC9EZWNpbWFsUG9pbnQ+DQogICAgPFJvdW5kVHlwPjI8L1JvdW5kVHlwPg0KICAgIDxOdW1UZXh0VHlwPjE8L051bVRleHRUeXA+DQogICAgPENsYXNzVHlwPjM8L0NsYXNzVHlwPg0KICAgIDxEVG90YWxZTURITVM+MjAyNS8wNy8yMyAyMjowNT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17" Error="">PD94bWwgdmVyc2lvbj0iMS4wIiBlbmNvZGluZz0idXRmLTgiPz4NCjxMaW5rSW5mb0V4Y2VsIHhtbG5zOnhzaT0iaHR0cDovL3d3dy53My5vcmcvMjAwMS9YTUxTY2hlbWEtaW5zdGFuY2UiIHhtbG5zOnhzZD0iaHR0cDovL3d3dy53My5vcmcvMjAwMS9YTUxTY2hlbWEiPg0KICA8TGlua0luZm9Db3JlPg0KICAgIDxMaW5rSWQ+MTAxNzwvTGlua0lkPg0KICAgIDxJbmZsb3dWYWw+LTI2NSw2MzU8L0luZmxvd1ZhbD4NCiAgICA8RGlzcFZhbD4oMjY1LDYzNSk8L0Rpc3BWYWw+DQogICAgPExhc3RVcGRUaW1lPjIwMjUvMDcvMjggMTU6NTc6NDc8L0xhc3RVcGRUaW1lPg0KICAgIDxXb3Jrc2hlZXROTT5DRuOAkElGUlPjgJE8L1dvcmtzaGVldE5NPg0KICAgIDxMaW5rQ2VsbEFkZHJlc3NBMT5SNDQ8L0xpbmtDZWxsQWRkcmVzc0ExPg0KICAgIDxMaW5rQ2VsbEFkZHJlc3NSMUMxPlI0NE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kwMDAwMDExMC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wPC9JdGVtSWQ+DQogICAgPERpc3BJdGVtSWQ+SzYzMDAzMDAwPC9EaXNwSXRlbUlkPg0KICAgIDxDb2xJZD5SMzAxMDAwMDAjPC9Db2xJZD4NCiAgICA8VGVtQXhpc1R5cD4xMDAwMDA8L1RlbUF4aXNUeXA+DQogICAgPE1lbnVObT7pgKPntZBDRuioiOeul+abuDwvTWVudU5tPg0KICAgIDxJdGVtTm0+6ZW35pyf5YCf5YWl6YeR44Gu6L+U5riI44Gr44KI44KL5pSv5Ye6PC9JdGVtTm0+DQogICAgPENvbE5tPuW9k+acn+mHkemhjTwvQ29sTm0+DQogICAgPE9yaWdpbmFsVmFsPi0yNjUsNjM1LDgxNiwwMDA8L09yaWdpbmFsVmFsPg0KICAgIDxMYXN0TnVtVmFsPi0yNjUsNjM1PC9MYXN0TnVtVmFsPg0KICAgIDxSYXdMaW5rVmFsPi0yNjUsNjM1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18" Error="">PD94bWwgdmVyc2lvbj0iMS4wIiBlbmNvZGluZz0idXRmLTgiPz4NCjxMaW5rSW5mb0V4Y2VsIHhtbG5zOnhzaT0iaHR0cDovL3d3dy53My5vcmcvMjAwMS9YTUxTY2hlbWEtaW5zdGFuY2UiIHhtbG5zOnhzZD0iaHR0cDovL3d3dy53My5vcmcvMjAwMS9YTUxTY2hlbWEiPg0KICA8TGlua0luZm9Db3JlPg0KICAgIDxMaW5rSWQ+MTAxODwvTGlua0lkPg0KICAgIDxJbmZsb3dWYWw+NTMxPC9JbmZsb3dWYWw+DQogICAgPERpc3BWYWw+NTMxIDwvRGlzcFZhbD4NCiAgICA8TGFzdFVwZFRpbWU+MjAyNS8wNy8yOCAxNTo1Nzo0NzwvTGFzdFVwZFRpbWU+DQogICAgPFdvcmtzaGVldE5NPkNG44CQSUZSU+OAkTwvV29ya3NoZWV0Tk0+DQogICAgPExpbmtDZWxsQWRkcmVzc0ExPlI0NTwvTGlua0NlbGxBZGRyZXNzQTE+DQogICAgPExpbmtDZWxsQWRkcmVzc1IxQzE+UjQ1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TEx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TE8L0l0ZW1JZD4NCiAgICA8RGlzcEl0ZW1JZD5LNjMwMDQwMDA8L0Rpc3BJdGVtSWQ+DQogICAgPENvbElkPlIzMDEwMDAwMCM8L0NvbElkPg0KICAgIDxUZW1BeGlzVHlwPjEwMDAwMDwvVGVtQXhpc1R5cD4NCiAgICA8TWVudU5tPumAo+e1kENG6KiI566X5pu4PC9NZW51Tm0+DQogICAgPEl0ZW1ObT7npL7lgrXjga7nmbrooYzjgavjgojjgovlj47lhaU8L0l0ZW1ObT4NCiAgICA8Q29sTm0+5b2T5pyf6YeR6aGNPC9Db2xObT4NCiAgICA8T3JpZ2luYWxWYWw+NTMxLDg3NSwwMDA8L09yaWdpbmFsVmFsPg0KICAgIDxMYXN0TnVtVmFsPjUzMTwvTGFzdE51bVZhbD4NCiAgICA8UmF3TGlua1ZhbD41MzE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19" Error="">PD94bWwgdmVyc2lvbj0iMS4wIiBlbmNvZGluZz0idXRmLTgiPz4NCjxMaW5rSW5mb0V4Y2VsIHhtbG5zOnhzaT0iaHR0cDovL3d3dy53My5vcmcvMjAwMS9YTUxTY2hlbWEtaW5zdGFuY2UiIHhtbG5zOnhzZD0iaHR0cDovL3d3dy53My5vcmcvMjAwMS9YTUxTY2hlbWEiPg0KICA8TGlua0luZm9Db3JlPg0KICAgIDxMaW5rSWQ+MTAxOTwvTGlua0lkPg0KICAgIDxJbmZsb3dWYWw+LTQsMzA4PC9JbmZsb3dWYWw+DQogICAgPERpc3BWYWw+KDQsMzA4KTwvRGlzcFZhbD4NCiAgICA8TGFzdFVwZFRpbWU+MjAyNS8wNy8yOCAxNTo1Nzo0NzwvTGFzdFVwZFRpbWU+DQogICAgPFdvcmtzaGVldE5NPkNG44CQSUZSU+OAkTwvV29ya3NoZWV0Tk0+DQogICAgPExpbmtDZWxsQWRkcmVzc0ExPlI0NzwvTGlua0NlbGxBZGRyZXNzQTE+DQogICAgPExpbmtDZWxsQWRkcmVzc1IxQzE+UjQ3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TA3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Dc8L0l0ZW1JZD4NCiAgICA8RGlzcEl0ZW1JZD5LNjMwMDA1MDA8L0Rpc3BJdGVtSWQ+DQogICAgPENvbElkPlIzMDEwMDAwMCM8L0NvbElkPg0KICAgIDxUZW1BeGlzVHlwPjEwMDAwMDwvVGVtQXhpc1R5cD4NCiAgICA8TWVudU5tPumAo+e1kENG6KiI566X5pu4PC9NZW51Tm0+DQogICAgPEl0ZW1ObT7jg6rjg7zjgrnosqDlgrXjga7ov5TmuIjjgavjgojjgovmlK/lh7o8L0l0ZW1ObT4NCiAgICA8Q29sTm0+5b2T5pyf6YeR6aGNPC9Db2xObT4NCiAgICA8T3JpZ2luYWxWYWw+LTQsMzA4LDcwMCwwMDA8L09yaWdpbmFsVmFsPg0KICAgIDxMYXN0TnVtVmFsPi00LDMwODwvTGFzdE51bVZhbD4NCiAgICA8UmF3TGlua1ZhbD4tNCwzMDg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20" Error="">PD94bWwgdmVyc2lvbj0iMS4wIiBlbmNvZGluZz0idXRmLTgiPz4NCjxMaW5rSW5mb0V4Y2VsIHhtbG5zOnhzaT0iaHR0cDovL3d3dy53My5vcmcvMjAwMS9YTUxTY2hlbWEtaW5zdGFuY2UiIHhtbG5zOnhzZD0iaHR0cDovL3d3dy53My5vcmcvMjAwMS9YTUxTY2hlbWEiPg0KICA8TGlua0luZm9Db3JlPg0KICAgIDxMaW5rSWQ+MTAyMDwvTGlua0lkPg0KICAgIDxJbmZsb3dWYWw+MTM2PC9JbmZsb3dWYWw+DQogICAgPERpc3BWYWw+MTM2IDwvRGlzcFZhbD4NCiAgICA8TGFzdFVwZFRpbWU+MjAyNS8wNy8yOCAxNTo1Nzo0NzwvTGFzdFVwZFRpbWU+DQogICAgPFdvcmtzaGVldE5NPkNG44CQSUZSU+OAkTwvV29ya3NoZWV0Tk0+DQogICAgPExpbmtDZWxsQWRkcmVzc0ExPlI0ODwvTGlua0NlbGxBZGRyZXNzQTE+DQogICAgPExpbmtDZWxsQWRkcmVzc1IxQzE+UjQ4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TEz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TM8L0l0ZW1JZD4NCiAgICA8RGlzcEl0ZW1JZD5LNjMwMDU1MDA8L0Rpc3BJdGVtSWQ+DQogICAgPENvbElkPlIzMDEwMDAwMCM8L0NvbElkPg0KICAgIDxUZW1BeGlzVHlwPjEwMDAwMDwvVGVtQXhpc1R5cD4NCiAgICA8TWVudU5tPumAo+e1kENG6KiI566X5pu4PC9NZW51Tm0+DQogICAgPEl0ZW1ObT7pnZ7mlK/phY3mjIHliIbmoKrkuLvjgbjjga7lrZDkvJrnpL7mjIHliIblo7LljbTjgavjgojjgovlj47lhaU8L0l0ZW1ObT4NCiAgICA8Q29sTm0+5b2T5pyf6YeR6aGNPC9Db2xObT4NCiAgICA8T3JpZ2luYWxWYWw+MTM2LDQ0OSwwMDA8L09yaWdpbmFsVmFsPg0KICAgIDxMYXN0TnVtVmFsPjEzNjwvTGFzdE51bVZhbD4NCiAgICA8UmF3TGlua1ZhbD4xMzY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21" Error="">PD94bWwgdmVyc2lvbj0iMS4wIiBlbmNvZGluZz0idXRmLTgiPz4NCjxMaW5rSW5mb0V4Y2VsIHhtbG5zOnhzaT0iaHR0cDovL3d3dy53My5vcmcvMjAwMS9YTUxTY2hlbWEtaW5zdGFuY2UiIHhtbG5zOnhzZD0iaHR0cDovL3d3dy53My5vcmcvMjAwMS9YTUxTY2hlbWEiPg0KICA8TGlua0luZm9Db3JlPg0KICAgIDxMaW5rSWQ+MTAyMTwvTGlua0lkPg0KICAgIDxJbmZsb3dWYWw+LTgwNDwvSW5mbG93VmFsPg0KICAgIDxEaXNwVmFsPig4MDQpPC9EaXNwVmFsPg0KICAgIDxMYXN0VXBkVGltZT4yMDI1LzA3LzI4IDE1OjU3OjQ3PC9MYXN0VXBkVGltZT4NCiAgICA8V29ya3NoZWV0Tk0+Q0bjgJBJRlJT44CRPC9Xb3Jrc2hlZXROTT4NCiAgICA8TGlua0NlbGxBZGRyZXNzQTE+UjQ5PC9MaW5rQ2VsbEFkZHJlc3NBMT4NCiAgICA8TGlua0NlbGxBZGRyZXNzUjFDMT5SNDl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5MDAwMDAxMTQ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xNDwvSXRlbUlkPg0KICAgIDxEaXNwSXRlbUlkPks2MzAwNjAwMDwvRGlzcEl0ZW1JZD4NCiAgICA8Q29sSWQ+UjMwMTAwMDAwIzwvQ29sSWQ+DQogICAgPFRlbUF4aXNUeXA+MTAwMDAwPC9UZW1BeGlzVHlwPg0KICAgIDxNZW51Tm0+6YCj57WQQ0boqIjnrpfmm7g8L01lbnVObT4NCiAgICA8SXRlbU5tPumdnuaUr+mFjeaMgeWIhuagquS4u+OBi+OCieOBruWtkOS8muekvuaMgeWIhuWPluW+l+OBq+OCiOOCi+aUr+WHujwvSXRlbU5tPg0KICAgIDxDb2xObT7lvZPmnJ/ph5HpoY08L0NvbE5tPg0KICAgIDxPcmlnaW5hbFZhbD4tODA0LDYwNCwwMDA8L09yaWdpbmFsVmFsPg0KICAgIDxMYXN0TnVtVmFsPi04MDQ8L0xhc3ROdW1WYWw+DQogICAgPFJhd0xpbmtWYWw+LTgwNDwvUmF3TGlua1ZhbD4NCiAgICA8Vmlld1VuaXRUeXA+NzwvVmlld1VuaXRUeXA+DQogICAgPERlY2ltYWxQb2ludD4wPC9EZWNpbWFsUG9pbnQ+DQogICAgPFJvdW5kVHlwPjI8L1JvdW5kVHlwPg0KICAgIDxOdW1UZXh0VHlwPjE8L051bVRleHRUeXA+DQogICAgPENsYXNzVHlwPjM8L0NsYXNzVHlwPg0KICAgIDxEVG90YWxZTURITVM+MjAyNS8wNy8yMyAyMjowNT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22" Error="">PD94bWwgdmVyc2lvbj0iMS4wIiBlbmNvZGluZz0idXRmLTgiPz4NCjxMaW5rSW5mb0V4Y2VsIHhtbG5zOnhzaT0iaHR0cDovL3d3dy53My5vcmcvMjAwMS9YTUxTY2hlbWEtaW5zdGFuY2UiIHhtbG5zOnhzZD0iaHR0cDovL3d3dy53My5vcmcvMjAwMS9YTUxTY2hlbWEiPg0KICA8TGlua0luZm9Db3JlPg0KICAgIDxMaW5rSWQ+MTAyMjwvTGlua0lkPg0KICAgIDxJbmZsb3dWYWw+MTA0PC9JbmZsb3dWYWw+DQogICAgPERpc3BWYWw+MTA0IDwvRGlzcFZhbD4NCiAgICA8TGFzdFVwZFRpbWU+MjAyNS8wNy8yOCAxNTo1Nzo0NzwvTGFzdFVwZFRpbWU+DQogICAgPFdvcmtzaGVldE5NPkNG44CQSUZSU+OAkTwvV29ya3NoZWV0Tk0+DQogICAgPExpbmtDZWxsQWRkcmVzc0ExPlI1MDwvTGlua0NlbGxBZGRyZXNzQTE+DQogICAgPExpbmtDZWxsQWRkcmVzc1IxQzE+UjUw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TE1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TU8L0l0ZW1JZD4NCiAgICA8RGlzcEl0ZW1JZD5LNjMwMDcwMDA8L0Rpc3BJdGVtSWQ+DQogICAgPENvbElkPlIzMDEwMDAwMCM8L0NvbElkPg0KICAgIDxUZW1BeGlzVHlwPjEwMDAwMDwvVGVtQXhpc1R5cD4NCiAgICA8TWVudU5tPumAo+e1kENG6KiI566X5pu4PC9NZW51Tm0+DQogICAgPEl0ZW1ObT7pnZ7mlK/phY3mjIHliIbmoKrkuLvjgYvjgonjga7miZXovrzjgavjgojjgovlj47lhaU8L0l0ZW1ObT4NCiAgICA8Q29sTm0+5b2T5pyf6YeR6aGNPC9Db2xObT4NCiAgICA8T3JpZ2luYWxWYWw+MTA0LDk5MCwwMDA8L09yaWdpbmFsVmFsPg0KICAgIDxMYXN0TnVtVmFsPjEwNDwvTGFzdE51bVZhbD4NCiAgICA8UmF3TGlua1ZhbD4xMDQ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23" Error="">PD94bWwgdmVyc2lvbj0iMS4wIiBlbmNvZGluZz0idXRmLTgiPz4NCjxMaW5rSW5mb0V4Y2VsIHhtbG5zOnhzaT0iaHR0cDovL3d3dy53My5vcmcvMjAwMS9YTUxTY2hlbWEtaW5zdGFuY2UiIHhtbG5zOnhzZD0iaHR0cDovL3d3dy53My5vcmcvMjAwMS9YTUxTY2hlbWEiPg0KICA8TGlua0luZm9Db3JlPg0KICAgIDxMaW5rSWQ+MTAyMzwvTGlua0lkPg0KICAgIDxJbmZsb3dWYWw+Mzg8L0luZmxvd1ZhbD4NCiAgICA8RGlzcFZhbD4zOCA8L0Rpc3BWYWw+DQogICAgPExhc3RVcGRUaW1lPjIwMjUvMDcvMjggMTU6NTc6NDc8L0xhc3RVcGRUaW1lPg0KICAgIDxXb3Jrc2hlZXROTT5DRuOAkElGUlPjgJE8L1dvcmtzaGVldE5NPg0KICAgIDxMaW5rQ2VsbEFkZHJlc3NBMT5SNTE8L0xpbmtDZWxsQWRkcmVzc0ExPg0KICAgIDxMaW5rQ2VsbEFkZHJlc3NSMUMxPlI1MU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kwMDAwMDExNy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3PC9JdGVtSWQ+DQogICAgPERpc3BJdGVtSWQ+SzYzMDA4NTAwPC9EaXNwSXRlbUlkPg0KICAgIDxDb2xJZD5SMzAxMDAwMDAjPC9Db2xJZD4NCiAgICA8VGVtQXhpc1R5cD4xMDAwMDA8L1RlbUF4aXNUeXA+DQogICAgPE1lbnVObT7pgKPntZBDRuioiOeul+abuDwvTWVudU5tPg0KICAgIDxJdGVtTm0+6Ieq5bex5qCq5byP44Gu5aOy5Y2044Gr44KI44KL5Y+O5YWlPC9JdGVtTm0+DQogICAgPENvbE5tPuW9k+acn+mHkemhjTwvQ29sTm0+DQogICAgPE9yaWdpbmFsVmFsPjM4LDAwMSwwMDA8L09yaWdpbmFsVmFsPg0KICAgIDxMYXN0TnVtVmFsPjM4PC9MYXN0TnVtVmFsPg0KICAgIDxSYXdMaW5rVmFsPjM4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24" Error="">PD94bWwgdmVyc2lvbj0iMS4wIiBlbmNvZGluZz0idXRmLTgiPz4NCjxMaW5rSW5mb0V4Y2VsIHhtbG5zOnhzaT0iaHR0cDovL3d3dy53My5vcmcvMjAwMS9YTUxTY2hlbWEtaW5zdGFuY2UiIHhtbG5zOnhzZD0iaHR0cDovL3d3dy53My5vcmcvMjAwMS9YTUxTY2hlbWEiPg0KICA8TGlua0luZm9Db3JlPg0KICAgIDxMaW5rSWQ+MTAyNDwvTGlua0lkPg0KICAgIDxJbmZsb3dWYWw+LTYsNzA2PC9JbmZsb3dWYWw+DQogICAgPERpc3BWYWw+KDYsNzA2KTwvRGlzcFZhbD4NCiAgICA8TGFzdFVwZFRpbWU+MjAyNS8wNy8yOCAxNTo1Nzo0NzwvTGFzdFVwZFRpbWU+DQogICAgPFdvcmtzaGVldE5NPkNG44CQSUZSU+OAkTwvV29ya3NoZWV0Tk0+DQogICAgPExpbmtDZWxsQWRkcmVzc0ExPlI1MjwvTGlua0NlbGxBZGRyZXNzQTE+DQogICAgPExpbmtDZWxsQWRkcmVzc1IxQzE+UjUy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TE2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TY8L0l0ZW1JZD4NCiAgICA8RGlzcEl0ZW1JZD5LNjMwMDgwMDA8L0Rpc3BJdGVtSWQ+DQogICAgPENvbElkPlIzMDEwMDAwMCM8L0NvbElkPg0KICAgIDxUZW1BeGlzVHlwPjEwMDAwMDwvVGVtQXhpc1R5cD4NCiAgICA8TWVudU5tPumAo+e1kENG6KiI566X5pu4PC9NZW51Tm0+DQogICAgPEl0ZW1ObT7oh6rlt7HmoKrlvI/jga7lj5blvpfjgavjgojjgovmlK/lh7o8L0l0ZW1ObT4NCiAgICA8Q29sTm0+5b2T5pyf6YeR6aGNPC9Db2xObT4NCiAgICA8T3JpZ2luYWxWYWw+LTYsNzA2LDM1MywwMDA8L09yaWdpbmFsVmFsPg0KICAgIDxMYXN0TnVtVmFsPi02LDcwNjwvTGFzdE51bVZhbD4NCiAgICA8UmF3TGlua1ZhbD4tNiw3MDY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25" Error="">PD94bWwgdmVyc2lvbj0iMS4wIiBlbmNvZGluZz0idXRmLTgiPz4NCjxMaW5rSW5mb0V4Y2VsIHhtbG5zOnhzaT0iaHR0cDovL3d3dy53My5vcmcvMjAwMS9YTUxTY2hlbWEtaW5zdGFuY2UiIHhtbG5zOnhzZD0iaHR0cDovL3d3dy53My5vcmcvMjAwMS9YTUxTY2hlbWEiPg0KICA8TGlua0luZm9Db3JlPg0KICAgIDxMaW5rSWQ+MTAyNTwvTGlua0lkPg0KICAgIDxJbmZsb3dWYWw+LTE1LDkxMTwvSW5mbG93VmFsPg0KICAgIDxEaXNwVmFsPigxNSw5MTEpPC9EaXNwVmFsPg0KICAgIDxMYXN0VXBkVGltZT4yMDI1LzA3LzI4IDE1OjU3OjQ3PC9MYXN0VXBkVGltZT4NCiAgICA8V29ya3NoZWV0Tk0+Q0bjgJBJRlJT44CRPC9Xb3Jrc2hlZXROTT4NCiAgICA8TGlua0NlbGxBZGRyZXNzQTE+UjUzPC9MaW5rQ2VsbEFkZHJlc3NBMT4NCiAgICA8TGlua0NlbGxBZGRyZXNzUjFDMT5SNTN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5MDAwMDAxMTg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xODwvSXRlbUlkPg0KICAgIDxEaXNwSXRlbUlkPks2MzAwOTAwMDwvRGlzcEl0ZW1JZD4NCiAgICA8Q29sSWQ+UjMwMTAwMDAwIzwvQ29sSWQ+DQogICAgPFRlbUF4aXNUeXA+MTAwMDAwPC9UZW1BeGlzVHlwPg0KICAgIDxNZW51Tm0+6YCj57WQQ0boqIjnrpfmm7g8L01lbnVObT4NCiAgICA8SXRlbU5tPumFjeW9k+mHkeOBruaUr+aJlemhjTwvSXRlbU5tPg0KICAgIDxDb2xObT7lvZPmnJ/ph5HpoY08L0NvbE5tPg0KICAgIDxPcmlnaW5hbFZhbD4tMTUsOTExLDIzNCwwMDA8L09yaWdpbmFsVmFsPg0KICAgIDxMYXN0TnVtVmFsPi0xNSw5MTE8L0xhc3ROdW1WYWw+DQogICAgPFJhd0xpbmtWYWw+LTE1LDkxMTwvUmF3TGlua1ZhbD4NCiAgICA8Vmlld1VuaXRUeXA+NzwvVmlld1VuaXRUeXA+DQogICAgPERlY2ltYWxQb2ludD4wPC9EZWNpbWFsUG9pbnQ+DQogICAgPFJvdW5kVHlwPjI8L1JvdW5kVHlwPg0KICAgIDxOdW1UZXh0VHlwPjE8L051bVRleHRUeXA+DQogICAgPENsYXNzVHlwPjM8L0NsYXNzVHlwPg0KICAgIDxEVG90YWxZTURITVM+MjAyNS8wNy8yMyAyMjowNT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26" Error="">PD94bWwgdmVyc2lvbj0iMS4wIiBlbmNvZGluZz0idXRmLTgiPz4NCjxMaW5rSW5mb0V4Y2VsIHhtbG5zOnhzaT0iaHR0cDovL3d3dy53My5vcmcvMjAwMS9YTUxTY2hlbWEtaW5zdGFuY2UiIHhtbG5zOnhzZD0iaHR0cDovL3d3dy53My5vcmcvMjAwMS9YTUxTY2hlbWEiPg0KICA8TGlua0luZm9Db3JlPg0KICAgIDxMaW5rSWQ+MTAyNjwvTGlua0lkPg0KICAgIDxJbmZsb3dWYWw+LTEsMTc2PC9JbmZsb3dWYWw+DQogICAgPERpc3BWYWw+KDEsMTc2KTwvRGlzcFZhbD4NCiAgICA8TGFzdFVwZFRpbWU+MjAyNS8wNy8yOCAxNTo1Nzo0NzwvTGFzdFVwZFRpbWU+DQogICAgPFdvcmtzaGVldE5NPkNG44CQSUZSU+OAkTwvV29ya3NoZWV0Tk0+DQogICAgPExpbmtDZWxsQWRkcmVzc0ExPlI1NDwvTGlua0NlbGxBZGRyZXNzQTE+DQogICAgPExpbmtDZWxsQWRkcmVzc1IxQzE+UjU0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TE5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Tk8L0l0ZW1JZD4NCiAgICA8RGlzcEl0ZW1JZD5LNjMwMTAwMDA8L0Rpc3BJdGVtSWQ+DQogICAgPENvbElkPlIzMDEwMDAwMCM8L0NvbElkPg0KICAgIDxUZW1BeGlzVHlwPjEwMDAwMDwvVGVtQXhpc1R5cD4NCiAgICA8TWVudU5tPumAo+e1kENG6KiI566X5pu4PC9NZW51Tm0+DQogICAgPEl0ZW1ObT7pnZ7mlK/phY3mjIHliIbmoKrkuLvjgbjjga7phY3lvZPph5Hjga7mlK/miZXpoY08L0l0ZW1ObT4NCiAgICA8Q29sTm0+5b2T5pyf6YeR6aGNPC9Db2xObT4NCiAgICA8T3JpZ2luYWxWYWw+LTEsMTc2LDE2NSwwMDA8L09yaWdpbmFsVmFsPg0KICAgIDxMYXN0TnVtVmFsPi0xLDE3NjwvTGFzdE51bVZhbD4NCiAgICA8UmF3TGlua1ZhbD4tMSwxNzY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27" Error="">PD94bWwgdmVyc2lvbj0iMS4wIiBlbmNvZGluZz0idXRmLTgiPz4NCjxMaW5rSW5mb0V4Y2VsIHhtbG5zOnhzaT0iaHR0cDovL3d3dy53My5vcmcvMjAwMS9YTUxTY2hlbWEtaW5zdGFuY2UiIHhtbG5zOnhzZD0iaHR0cDovL3d3dy53My5vcmcvMjAwMS9YTUxTY2hlbWEiPg0KICA8TGlua0luZm9Db3JlPg0KICAgIDxMaW5rSWQ+MTAyNzwvTGlua0lkPg0KICAgIDxJbmZsb3dWYWw+NTksMjM4PC9JbmZsb3dWYWw+DQogICAgPERpc3BWYWw+NTksMjM4IDwvRGlzcFZhbD4NCiAgICA8TGFzdFVwZFRpbWU+MjAyNS8wNy8yOCAxNTo1Nzo0NzwvTGFzdFVwZFRpbWU+DQogICAgPFdvcmtzaGVldE5NPkNG44CQSUZSU+OAkTwvV29ya3NoZWV0Tk0+DQogICAgPExpbmtDZWxsQWRkcmVzc0ExPlI1NjwvTGlua0NlbGxBZGRyZXNzQTE+DQogICAgPExpbmtDZWxsQWRkcmVzc1IxQzE+UjU2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NjMwWjAwMDAj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MzBaMDAwMCM8L0l0ZW1JZD4NCiAgICA8RGlzcEl0ZW1JZD5LNjMwWjAwMDAwPC9EaXNwSXRlbUlkPg0KICAgIDxDb2xJZD5SMzAxMDAwMDAjPC9Db2xJZD4NCiAgICA8VGVtQXhpc1R5cD4xMDAwMDA8L1RlbUF4aXNUeXA+DQogICAgPE1lbnVObT7pgKPntZBDRuioiOeul+abuDwvTWVudU5tPg0KICAgIDxJdGVtTm0+6LKh5YuZ5rS75YuV44Gr44KI44KL44Kt44Oj44OD44K344Ol44O744OV44Ot44O8PC9JdGVtTm0+DQogICAgPENvbE5tPuW9k+acn+mHkemhjTwvQ29sTm0+DQogICAgPE9yaWdpbmFsVmFsPjU5LDIzOCwyOTAsMDAwPC9PcmlnaW5hbFZhbD4NCiAgICA8TGFzdE51bVZhbD41OSwyMzg8L0xhc3ROdW1WYWw+DQogICAgPFJhd0xpbmtWYWw+NTksMjM4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28" Error="">PD94bWwgdmVyc2lvbj0iMS4wIiBlbmNvZGluZz0idXRmLTgiPz4NCjxMaW5rSW5mb0V4Y2VsIHhtbG5zOnhzaT0iaHR0cDovL3d3dy53My5vcmcvMjAwMS9YTUxTY2hlbWEtaW5zdGFuY2UiIHhtbG5zOnhzZD0iaHR0cDovL3d3dy53My5vcmcvMjAwMS9YTUxTY2hlbWEiPg0KICA8TGlua0luZm9Db3JlPg0KICAgIDxMaW5rSWQ+MTAyODwvTGlua0lkPg0KICAgIDxJbmZsb3dWYWw+NCwwNzg8L0luZmxvd1ZhbD4NCiAgICA8RGlzcFZhbD40LDA3OCA8L0Rpc3BWYWw+DQogICAgPExhc3RVcGRUaW1lPjIwMjUvMDcvMjggMTU6NTc6NDc8L0xhc3RVcGRUaW1lPg0KICAgIDxXb3Jrc2hlZXROTT5DRuOAkElGUlPjgJE8L1dvcmtzaGVldE5NPg0KICAgIDxMaW5rQ2VsbEFkZHJlc3NBMT5SNTc8L0xpbmtDZWxsQWRkcmVzc0ExPg0KICAgIDxMaW5rQ2VsbEFkZHJlc3NSMUMxPlI1N0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Y0MDAwMDAwIy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NjQwMDAwMDAjPC9JdGVtSWQ+DQogICAgPERpc3BJdGVtSWQ+SzY0MDAwMDAwMDwvRGlzcEl0ZW1JZD4NCiAgICA8Q29sSWQ+UjMwMTAwMDAwIzwvQ29sSWQ+DQogICAgPFRlbUF4aXNUeXA+MTAwMDAwPC9UZW1BeGlzVHlwPg0KICAgIDxNZW51Tm0+6YCj57WQQ0boqIjnrpfmm7g8L01lbnVObT4NCiAgICA8SXRlbU5tPuePvumHkeWPiuOBs+ePvumHkeWQjOetieeJqeOBruWil+a4myjilrPjga/muJvlsJEpPC9JdGVtTm0+DQogICAgPENvbE5tPuW9k+acn+mHkemhjTwvQ29sTm0+DQogICAgPE9yaWdpbmFsVmFsPjQsMDc4LDc0NCwwMDA8L09yaWdpbmFsVmFsPg0KICAgIDxMYXN0TnVtVmFsPjQsMDc4PC9MYXN0TnVtVmFsPg0KICAgIDxSYXdMaW5rVmFsPjQsMDc4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29" Error="">PD94bWwgdmVyc2lvbj0iMS4wIiBlbmNvZGluZz0idXRmLTgiPz4NCjxMaW5rSW5mb0V4Y2VsIHhtbG5zOnhzaT0iaHR0cDovL3d3dy53My5vcmcvMjAwMS9YTUxTY2hlbWEtaW5zdGFuY2UiIHhtbG5zOnhzZD0iaHR0cDovL3d3dy53My5vcmcvMjAwMS9YTUxTY2hlbWEiPg0KICA8TGlua0luZm9Db3JlPg0KICAgIDxMaW5rSWQ+MTAyOTwvTGlua0lkPg0KICAgIDxJbmZsb3dWYWw+MTkyLDI5OTwvSW5mbG93VmFsPg0KICAgIDxEaXNwVmFsPjE5MiwyOTkgPC9EaXNwVmFsPg0KICAgIDxMYXN0VXBkVGltZT4yMDI1LzA3LzI4IDE1OjU3OjQ3PC9MYXN0VXBkVGltZT4NCiAgICA8V29ya3NoZWV0Tk0+Q0bjgJBJRlJT44CRPC9Xb3Jrc2hlZXROTT4NCiAgICA8TGlua0NlbGxBZGRyZXNzQTE+UjU4PC9MaW5rQ2VsbEFkZHJlc3NBMT4NCiAgICA8TGlua0NlbGxBZGRyZXNzUjFDMT5SNTh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2NTAwMD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Y1MDAwMDAwIzwvSXRlbUlkPg0KICAgIDxEaXNwSXRlbUlkPks2NTAwMDAwMDA8L0Rpc3BJdGVtSWQ+DQogICAgPENvbElkPlIzMDEwMDAwMCM8L0NvbElkPg0KICAgIDxUZW1BeGlzVHlwPjEwMDAwMDwvVGVtQXhpc1R5cD4NCiAgICA8TWVudU5tPumAo+e1kENG6KiI566X5pu4PC9NZW51Tm0+DQogICAgPEl0ZW1ObT7nj77ph5Hlj4rjgbPnj77ph5HlkIznrYnnianjga7mnJ/pppbmrovpq5g8L0l0ZW1ObT4NCiAgICA8Q29sTm0+5b2T5pyf6YeR6aGNPC9Db2xObT4NCiAgICA8T3JpZ2luYWxWYWw+MTkyLDI5OSwzNDMsMDAwPC9PcmlnaW5hbFZhbD4NCiAgICA8TGFzdE51bVZhbD4xOTIsMjk5PC9MYXN0TnVtVmFsPg0KICAgIDxSYXdMaW5rVmFsPjE5MiwyOTk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30" Error="">PD94bWwgdmVyc2lvbj0iMS4wIiBlbmNvZGluZz0idXRmLTgiPz4NCjxMaW5rSW5mb0V4Y2VsIHhtbG5zOnhzaT0iaHR0cDovL3d3dy53My5vcmcvMjAwMS9YTUxTY2hlbWEtaW5zdGFuY2UiIHhtbG5zOnhzZD0iaHR0cDovL3d3dy53My5vcmcvMjAwMS9YTUxTY2hlbWEiPg0KICA8TGlua0luZm9Db3JlPg0KICAgIDxMaW5rSWQ+MTAzMDwvTGlua0lkPg0KICAgIDxJbmZsb3dWYWw+LTEsMDEzPC9JbmZsb3dWYWw+DQogICAgPERpc3BWYWw+KDEsMDEzKTwvRGlzcFZhbD4NCiAgICA8TGFzdFVwZFRpbWU+MjAyNS8wNy8yOCAxNTo1Nzo0NzwvTGFzdFVwZFRpbWU+DQogICAgPFdvcmtzaGVldE5NPkNG44CQSUZSU+OAkTwvV29ya3NoZWV0Tk0+DQogICAgPExpbmtDZWxsQWRkcmVzc0ExPlI1OTwvTGlua0NlbGxBZGRyZXNzQTE+DQogICAgPExpbmtDZWxsQWRkcmVzc1IxQzE+UjU5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TIw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jA8L0l0ZW1JZD4NCiAgICA8RGlzcEl0ZW1JZD5LNjYwMDAwMDA8L0Rpc3BJdGVtSWQ+DQogICAgPENvbElkPlIzMDEwMDAwMCM8L0NvbElkPg0KICAgIDxUZW1BeGlzVHlwPjEwMDAwMDwvVGVtQXhpc1R5cD4NCiAgICA8TWVudU5tPumAo+e1kENG6KiI566X5pu4PC9NZW51Tm0+DQogICAgPEl0ZW1ObT7nj77ph5Hlj4rjgbPnj77ph5HlkIznrYnnianjgavkv4Ljgovmj5vnrpflt67poY08L0l0ZW1ObT4NCiAgICA8Q29sTm0+5b2T5pyf6YeR6aGNPC9Db2xObT4NCiAgICA8T3JpZ2luYWxWYWw+LTEsMDEzLDEyOCwwMDA8L09yaWdpbmFsVmFsPg0KICAgIDxMYXN0TnVtVmFsPi0xLDAxMzwvTGFzdE51bVZhbD4NCiAgICA8UmF3TGlua1ZhbD4tMSwwMTM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31" Error="">PD94bWwgdmVyc2lvbj0iMS4wIiBlbmNvZGluZz0idXRmLTgiPz4NCjxMaW5rSW5mb0V4Y2VsIHhtbG5zOnhzaT0iaHR0cDovL3d3dy53My5vcmcvMjAwMS9YTUxTY2hlbWEtaW5zdGFuY2UiIHhtbG5zOnhzZD0iaHR0cDovL3d3dy53My5vcmcvMjAwMS9YTUxTY2hlbWEiPg0KICA8TGlua0luZm9Db3JlPg0KICAgIDxMaW5rSWQ+MTAzMTwvTGlua0lkPg0KICAgIDxJbmZsb3dWYWw+MTk1LDM2NDwvSW5mbG93VmFsPg0KICAgIDxEaXNwVmFsPjE5NSwzNjQgPC9EaXNwVmFsPg0KICAgIDxMYXN0VXBkVGltZT4yMDI1LzA3LzI4IDE1OjU3OjQ3PC9MYXN0VXBkVGltZT4NCiAgICA8V29ya3NoZWV0Tk0+Q0bjgJBJRlJT44CRPC9Xb3Jrc2hlZXROTT4NCiAgICA8TGlua0NlbGxBZGRyZXNzQTE+UjYxPC9MaW5rQ2VsbEFkZHJlc3NBMT4NCiAgICA8TGlua0NlbGxBZGRyZXNzUjFDMT5SNjF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2NzAwMD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Y3MDAwMDAwIzwvSXRlbUlkPg0KICAgIDxEaXNwSXRlbUlkPks2NzAwMDAwMDA8L0Rpc3BJdGVtSWQ+DQogICAgPENvbElkPlIzMDEwMDAwMCM8L0NvbElkPg0KICAgIDxUZW1BeGlzVHlwPjEwMDAwMDwvVGVtQXhpc1R5cD4NCiAgICA8TWVudU5tPumAo+e1kENG6KiI566X5pu4PC9NZW51Tm0+DQogICAgPEl0ZW1ObT7nj77ph5Hlj4rjgbPnj77ph5HlkIznrYnnianjga7lm5vljYrmnJ/mnKvmrovpq5g8L0l0ZW1ObT4NCiAgICA8Q29sTm0+5b2T5pyf6YeR6aGNPC9Db2xObT4NCiAgICA8T3JpZ2luYWxWYWw+MTk1LDM2NCw5NTksMDAwPC9PcmlnaW5hbFZhbD4NCiAgICA8TGFzdE51bVZhbD4xOTUsMzY0PC9MYXN0TnVtVmFsPg0KICAgIDxSYXdMaW5rVmFsPjE5NSwzNjQ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34" Error="">PD94bWwgdmVyc2lvbj0iMS4wIiBlbmNvZGluZz0idXRmLTgiPz4NCjxMaW5rSW5mb0V4Y2VsIHhtbG5zOnhzaT0iaHR0cDovL3d3dy53My5vcmcvMjAwMS9YTUxTY2hlbWEtaW5zdGFuY2UiIHhtbG5zOnhzZD0iaHR0cDovL3d3dy53My5vcmcvMjAwMS9YTUxTY2hlbWEiPg0KICA8TGlua0luZm9Db3JlPg0KICAgIDxMaW5rSWQ+MTAzNDwvTGlua0lkPg0KICAgIDxJbmZsb3dWYWw+MjA5LDE3NCw2NzM8L0luZmxvd1ZhbD4NCiAgICA8RGlzcFZhbD4yMDksMTc0LDY3MyA8L0Rpc3BWYWw+DQogICAgPExhc3RVcGRUaW1lPjIwMjUvMTAvMjkgMTA6Mzk6MDc8L0xhc3RVcGRUaW1lPg0KICAgIDxXb3Jrc2hlZXROTT5FVEM8L1dvcmtzaGVldE5NPg0KICAgIDxMaW5rQ2VsbEFkZHJlc3NBMT5BRjIzPC9MaW5rQ2VsbEFkZHJlc3NBMT4NCiAgICA8TGlua0NlbGxBZGRyZXNzUjFDMT5SMjNDMzI8L0xpbmtDZWxsQWRkcmVzc1IxQzE+DQogICAgPENlbGxCYWNrZ3JvdW5kQ29sb3I+MTY3NzcyMTU8L0NlbGxCYWNrZ3JvdW5kQ29sb3I+DQogICAgPENlbGxCYWNrZ3JvdW5kQ29sb3JJbmRleD4tNDE0MjwvQ2VsbEJhY2tncm91bmRDb2xvckluZGV4Pg0KICA8L0xpbmtJbmZvQ29yZT4NCiAgPExpbmtJbmZvWHNhPg0KICAgIDxBdUlkPjA1NTk3LzIzLzMvMi9EMjMwMTUwMDUwMzUwMDAwMDAwMC8xLzEvMjQyL0sxMjUwMDAwMCM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xNTAwNTAzNTAwMDAwMDAwPC9EdEtpbmRJZD4NCiAgICA8RG9jVHlwPjE8L0RvY1R5cD4NCiAgICA8RG9jVHlwTm0gLz4NCiAgICA8U3VtQWNUeXA+MTwvU3VtQWNUeXA+DQogICAgPFNoZWV0VHlwPjI0MjwvU2hlZXRUeXA+DQogICAgPFNoZWV0Tm0+6ZaL56S65pWw5YCk56K66KqNKOmWi+ekuuWNmOS9jTEpPC9TaGVldE5tPg0KICAgIDxJdGVtSWQ+SzEyNTAwMDAwIzwvSXRlbUlkPg0KICAgIDxEaXNwSXRlbUlkPksxMjUwMDAwMDA8L0Rpc3BJdGVtSWQ+DQogICAgPENvbElkPlIzMDEwMDAwMCM8L0NvbElkPg0KICAgIDxUZW1BeGlzVHlwPjEwMDAwMDwvVGVtQXhpc1R5cD4NCiAgICA8TWVudU5tPuagquW8j+aVsDwvTWVudU5tPg0KICAgIDxJdGVtTm0+5pyf5Lit5bmz5Z2H5qCq5byP5pWwPC9JdGVtTm0+DQogICAgPENvbE5tPjIz5pyfMlE8L0NvbE5tPg0KICAgIDxPcmlnaW5hbFZhbD4yMDksMTc0LDY3My43NzYwPC9PcmlnaW5hbFZhbD4NCiAgICA8TGFzdE51bVZhbD4yMDksMTc0LDY3MzwvTGFzdE51bVZhbD4NCiAgICA8UmF3TGlua1ZhbD4yMDksMTc0LDY3MzwvUmF3TGlua1ZhbD4NCiAgICA8Vmlld1VuaXRUeXA+MTwvVmlld1VuaXRUeXA+DQogICAgPERlY2ltYWxQb2ludD4wPC9EZWNpbWFsUG9pbnQ+DQogICAgPFJvdW5kVHlwPjI8L1JvdW5kVHlwPg0KICAgIDxOdW1UZXh0VHlwPjM8L051bVRleHRUeXA+DQogICAgPENsYXNzVHlwPjM8L0NsYXNzVHlwPg0KICAgIDxEVG90YWxZTURITVM+MjAyNS8xMC8yOCAxMTo0OToxM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35" Error="">PD94bWwgdmVyc2lvbj0iMS4wIiBlbmNvZGluZz0idXRmLTgiPz4NCjxMaW5rSW5mb0V4Y2VsIHhtbG5zOnhzaT0iaHR0cDovL3d3dy53My5vcmcvMjAwMS9YTUxTY2hlbWEtaW5zdGFuY2UiIHhtbG5zOnhzZD0iaHR0cDovL3d3dy53My5vcmcvMjAwMS9YTUxTY2hlbWEiPg0KICA8TGlua0luZm9Db3JlPg0KICAgIDxMaW5rSWQ+MTAzNTwvTGlua0lkPg0KICAgIDxJbmZsb3dWYWw+MjA4LDA2Miw1ODQ8L0luZmxvd1ZhbD4NCiAgICA8RGlzcFZhbD4yMDgsMDYyLDU4NCA8L0Rpc3BWYWw+DQogICAgPExhc3RVcGRUaW1lPjIwMjUvMTAvMjkgMTA6Mzk6MDc8L0xhc3RVcGRUaW1lPg0KICAgIDxXb3Jrc2hlZXROTT5FVEM8L1dvcmtzaGVldE5NPg0KICAgIDxMaW5rQ2VsbEFkZHJlc3NBMT5BRjI1PC9MaW5rQ2VsbEFkZHJlc3NBMT4NCiAgICA8TGlua0NlbGxBZGRyZXNzUjFDMT5SMjVDMzI8L0xpbmtDZWxsQWRkcmVzc1IxQzE+DQogICAgPENlbGxCYWNrZ3JvdW5kQ29sb3I+MTY3NzcyMTU8L0NlbGxCYWNrZ3JvdW5kQ29sb3I+DQogICAgPENlbGxCYWNrZ3JvdW5kQ29sb3JJbmRleD4tNDE0MjwvQ2VsbEJhY2tncm91bmRDb2xvckluZGV4Pg0KICA8L0xpbmtJbmZvQ29yZT4NCiAgPExpbmtJbmZvWHNhPg0KICAgIDxBdUlkPjA1NTk3LzIzLzMvMi9EMjMwMTUwMDUwMzUwMDAwMDAwMC8xLzEvMjQyL0sxMjMwMDAwMCM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xNTAwNTAzNTAwMDAwMDAwPC9EdEtpbmRJZD4NCiAgICA8RG9jVHlwPjE8L0RvY1R5cD4NCiAgICA8RG9jVHlwTm0gLz4NCiAgICA8U3VtQWNUeXA+MTwvU3VtQWNUeXA+DQogICAgPFNoZWV0VHlwPjI0MjwvU2hlZXRUeXA+DQogICAgPFNoZWV0Tm0+6ZaL56S65pWw5YCk56K66KqNKOmWi+ekuuWNmOS9jTEpPC9TaGVldE5tPg0KICAgIDxJdGVtSWQ+SzEyMzAwMDAwIzwvSXRlbUlkPg0KICAgIDxEaXNwSXRlbUlkPksxMjMwMDAwMDA8L0Rpc3BJdGVtSWQ+DQogICAgPENvbElkPlIzMDEwMDAwMCM8L0NvbElkPg0KICAgIDxUZW1BeGlzVHlwPjEwMDAwMDwvVGVtQXhpc1R5cD4NCiAgICA8TWVudU5tPuagquW8j+aVsDwvTWVudU5tPg0KICAgIDxJdGVtTm0+5pyf5pyr55m66KGM5riI5qCq5byP5pWwPC9JdGVtTm0+DQogICAgPENvbE5tPjIz5pyfMlE8L0NvbE5tPg0KICAgIDxPcmlnaW5hbFZhbD4yMDgsMDYyLDU4NC4wMDAwPC9PcmlnaW5hbFZhbD4NCiAgICA8TGFzdE51bVZhbD4yMDgsMDYyLDU4NDwvTGFzdE51bVZhbD4NCiAgICA8UmF3TGlua1ZhbD4yMDgsMDYyLDU4NDwvUmF3TGlua1ZhbD4NCiAgICA8Vmlld1VuaXRUeXA+MTwvVmlld1VuaXRUeXA+DQogICAgPERlY2ltYWxQb2ludD4wPC9EZWNpbWFsUG9pbnQ+DQogICAgPFJvdW5kVHlwPjI8L1JvdW5kVHlwPg0KICAgIDxOdW1UZXh0VHlwPjM8L051bVRleHRUeXA+DQogICAgPENsYXNzVHlwPjM8L0NsYXNzVHlwPg0KICAgIDxEVG90YWxZTURITVM+MjAyNS8xMC8yOCAxMTo0OToxM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36" Error="">PD94bWwgdmVyc2lvbj0iMS4wIiBlbmNvZGluZz0idXRmLTgiPz4NCjxMaW5rSW5mb0V4Y2VsIHhtbG5zOnhzaT0iaHR0cDovL3d3dy53My5vcmcvMjAwMS9YTUxTY2hlbWEtaW5zdGFuY2UiIHhtbG5zOnhzZD0iaHR0cDovL3d3dy53My5vcmcvMjAwMS9YTUxTY2hlbWEiPg0KICA8TGlua0luZm9Db3JlPg0KICAgIDxMaW5rSWQ+MTAzNjwvTGlua0lkPg0KICAgIDxJbmZsb3dWYWw+MSwxNzcsNDI3PC9JbmZsb3dWYWw+DQogICAgPERpc3BWYWw+MSwxNzcsNDI3IDwvRGlzcFZhbD4NCiAgICA8TGFzdFVwZFRpbWU+MjAyNS8xMC8yOSAxMDozOTowNzwvTGFzdFVwZFRpbWU+DQogICAgPFdvcmtzaGVldE5NPlBM44CQSUZSU+OAkSA8L1dvcmtzaGVldE5NPg0KICAgIDxMaW5rQ2VsbEFkZHJlc3NBMT5UNzwvTGlua0NlbGxBZGRyZXNzQTE+DQogICAgPExpbmtDZWxsQWRkcmVzc1IxQzE+UjdDMjA8L0xpbmtDZWxsQWRkcmVzc1IxQzE+DQogICAgPENlbGxCYWNrZ3JvdW5kQ29sb3I+NjU0ODQ8L0NlbGxCYWNrZ3JvdW5kQ29sb3I+DQogICAgPENlbGxCYWNrZ3JvdW5kQ29sb3JJbmRleD42PC9DZWxsQmFja2dyb3VuZENvbG9ySW5kZXg+DQogIDwvTGlua0luZm9Db3JlPg0KICA8TGlua0luZm9Yc2E+DQogICAgPEF1SWQ+MDU1OTcvMjMvMy8yL0QyMzAwNTAxMDAxMDAwMDAwMDAwLzEvMS8yNDIvSzkwMDAwMDA0MC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QwPC9JdGVtSWQ+DQogICAgPERpc3BJdGVtSWQ+SzIxMDEwMDEwPC9EaXNwSXRlbUlkPg0KICAgIDxDb2xJZD5SMzAxMDAwMDAjPC9Db2xJZD4NCiAgICA8VGVtQXhpc1R5cD4xMDAwMDA8L1RlbUF4aXNUeXA+DQogICAgPE1lbnVObT7pgKPntZDntJTmkI3nm4roqIjnrpfmm7g8L01lbnVObT4NCiAgICA8SXRlbU5tPuWVhuWTgeOBruiyqeWjsuOBq+S/guOCi+WPjuebijwvSXRlbU5tPg0KICAgIDxDb2xObT7lvZPmnJ/ph5HpoY08L0NvbE5tPg0KICAgIDxPcmlnaW5hbFZhbD4xLDE3Nyw0MjcsNTg0LDAwMDwvT3JpZ2luYWxWYWw+DQogICAgPExhc3ROdW1WYWw+MSwxNzcsNDI3PC9MYXN0TnVtVmFsPg0KICAgIDxSYXdMaW5rVmFsPjEsMTc3LDQyNzwvUmF3TGlua1ZhbD4NCiAgICA8Vmlld1VuaXRUeXA+NzwvVmlld1VuaXRUeXA+DQogICAgPERlY2ltYWxQb2ludD4wPC9EZWNpbWFsUG9pbnQ+DQogICAgPFJvdW5kVHlwPjI8L1JvdW5kVHlwPg0KICAgIDxOdW1UZXh0VHlwPjE8L051bVRleHRUeXA+DQogICAgPENsYXNzVHlwPjM8L0NsYXNzVHlwPg0KICAgIDxEVG90YWxZTURITVM+MjAyNS8xMC8yOCAxMTo0ODo1N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37" Error="">PD94bWwgdmVyc2lvbj0iMS4wIiBlbmNvZGluZz0idXRmLTgiPz4NCjxMaW5rSW5mb0V4Y2VsIHhtbG5zOnhzaT0iaHR0cDovL3d3dy53My5vcmcvMjAwMS9YTUxTY2hlbWEtaW5zdGFuY2UiIHhtbG5zOnhzZD0iaHR0cDovL3d3dy53My5vcmcvMjAwMS9YTUxTY2hlbWEiPg0KICA8TGlua0luZm9Db3JlPg0KICAgIDxMaW5rSWQ+MTAzNzwvTGlua0lkPg0KICAgIDxJbmZsb3dWYWw+NjIsOTE5PC9JbmZsb3dWYWw+DQogICAgPERpc3BWYWw+NjIsOTE5IDwvRGlzcFZhbD4NCiAgICA8TGFzdFVwZFRpbWU+MjAyNS8xMC8yOSAxMDozOTowNzwvTGFzdFVwZFRpbWU+DQogICAgPFdvcmtzaGVldE5NPlBM44CQSUZSU+OAkSA8L1dvcmtzaGVldE5NPg0KICAgIDxMaW5rQ2VsbEFkZHJlc3NBMT5UODwvTGlua0NlbGxBZGRyZXNzQTE+DQogICAgPExpbmtDZWxsQWRkcmVzc1IxQzE+UjhDMjA8L0xpbmtDZWxsQWRkcmVzc1IxQzE+DQogICAgPENlbGxCYWNrZ3JvdW5kQ29sb3I+NjU0ODQ8L0NlbGxCYWNrZ3JvdW5kQ29sb3I+DQogICAgPENlbGxCYWNrZ3JvdW5kQ29sb3JJbmRleD42PC9DZWxsQmFja2dyb3VuZENvbG9ySW5kZXg+DQogIDwvTGlua0luZm9Db3JlPg0KICA8TGlua0luZm9Yc2E+DQogICAgPEF1SWQ+MDU1OTcvMjMvMy8yL0QyMzAwNTAxMDAxMDAwMDAwMDAwLzEvMS8yNDIvSzkwMDAwMDA0MS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QxPC9JdGVtSWQ+DQogICAgPERpc3BJdGVtSWQ+SzIxMDEwMDIwPC9EaXNwSXRlbUlkPg0KICAgIDxDb2xJZD5SMzAxMDAwMDAjPC9Db2xJZD4NCiAgICA8VGVtQXhpc1R5cD4xMDAwMDA8L1RlbUF4aXNUeXA+DQogICAgPE1lbnVObT7pgKPntZDntJTmkI3nm4roqIjnrpfmm7g8L01lbnVObT4NCiAgICA8SXRlbU5tPuOCteODvOODk+OCueWPiuOBs+OBneOBruS7luOBruiyqeWjsuOBq+S/guOCi+WPjuebijwvSXRlbU5tPg0KICAgIDxDb2xObT7lvZPmnJ/ph5HpoY08L0NvbE5tPg0KICAgIDxPcmlnaW5hbFZhbD42Miw5MTksMDY1LDAwMDwvT3JpZ2luYWxWYWw+DQogICAgPExhc3ROdW1WYWw+NjIsOTE5PC9MYXN0TnVtVmFsPg0KICAgIDxSYXdMaW5rVmFsPjYyLDkxOTwvUmF3TGlua1ZhbD4NCiAgICA8Vmlld1VuaXRUeXA+NzwvVmlld1VuaXRUeXA+DQogICAgPERlY2ltYWxQb2ludD4wPC9EZWNpbWFsUG9pbnQ+DQogICAgPFJvdW5kVHlwPjI8L1JvdW5kVHlwPg0KICAgIDxOdW1UZXh0VHlwPjE8L051bVRleHRUeXA+DQogICAgPENsYXNzVHlwPjM8L0NsYXNzVHlwPg0KICAgIDxEVG90YWxZTURITVM+MjAyNS8xMC8yOCAxMTo0ODo1N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38" Error="">PD94bWwgdmVyc2lvbj0iMS4wIiBlbmNvZGluZz0idXRmLTgiPz4NCjxMaW5rSW5mb0V4Y2VsIHhtbG5zOnhzaT0iaHR0cDovL3d3dy53My5vcmcvMjAwMS9YTUxTY2hlbWEtaW5zdGFuY2UiIHhtbG5zOnhzZD0iaHR0cDovL3d3dy53My5vcmcvMjAwMS9YTUxTY2hlbWEiPg0KICA8TGlua0luZm9Db3JlPg0KICAgIDxMaW5rSWQ+MTAzODwvTGlua0lkPg0KICAgIDxJbmZsb3dWYWw+MSwyNDAsMzQ2PC9JbmZsb3dWYWw+DQogICAgPERpc3BWYWw+MSwyNDAsMzQ2IDwvRGlzcFZhbD4NCiAgICA8TGFzdFVwZFRpbWU+MjAyNS8xMC8yOSAxMDozOTowNzwvTGFzdFVwZFRpbWU+DQogICAgPFdvcmtzaGVldE5NPlBM44CQSUZSU+OAkSA8L1dvcmtzaGVldE5NPg0KICAgIDxMaW5rQ2VsbEFkZHJlc3NBMT5UOTwvTGlua0NlbGxBZGRyZXNzQTE+DQogICAgPExpbmtDZWxsQWRkcmVzc1IxQzE+UjlDMjA8L0xpbmtDZWxsQWRkcmVzc1IxQzE+DQogICAgPENlbGxCYWNrZ3JvdW5kQ29sb3I+NjU0ODQ8L0NlbGxCYWNrZ3JvdW5kQ29sb3I+DQogICAgPENlbGxCYWNrZ3JvdW5kQ29sb3JJbmRleD42PC9DZWxsQmFja2dyb3VuZENvbG9ySW5kZXg+DQogIDwvTGlua0luZm9Db3JlPg0KICA8TGlua0luZm9Yc2E+DQogICAgPEF1SWQ+MDU1OTcvMjMvMy8yL0QyMzAwNTAxMDAxMDAwMDAwMDAwLzEvMS8yNDIvSzIxMDEwWjAwIy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jEwMTBaMDAjPC9JdGVtSWQ+DQogICAgPERpc3BJdGVtSWQ+SzIxMDEwWjAwMDwvRGlzcEl0ZW1JZD4NCiAgICA8Q29sSWQ+UjMwMTAwMDAwIzwvQ29sSWQ+DQogICAgPFRlbUF4aXNUeXA+MTAwMDAwPC9UZW1BeGlzVHlwPg0KICAgIDxNZW51Tm0+6YCj57WQ57SU5pCN55uK6KiI566X5pu4PC9NZW51Tm0+DQogICAgPEl0ZW1ObT7lj47nm4rlkIjoqIg8L0l0ZW1ObT4NCiAgICA8Q29sTm0+5b2T5pyf6YeR6aGNPC9Db2xObT4NCiAgICA8T3JpZ2luYWxWYWw+MSwyNDAsMzQ2LDY0OSwwMDA8L09yaWdpbmFsVmFsPg0KICAgIDxMYXN0TnVtVmFsPjEsMjQwLDM0NjwvTGFzdE51bVZhbD4NCiAgICA8UmF3TGlua1ZhbD4xLDI0MCwzNDY8L1Jhd0xpbmtWYWw+DQogICAgPFZpZXdVbml0VHlwPjc8L1ZpZXdVbml0VHlwPg0KICAgIDxEZWNpbWFsUG9pbnQ+MDwvRGVjaW1hbFBvaW50Pg0KICAgIDxSb3VuZFR5cD4yPC9Sb3VuZFR5cD4NCiAgICA8TnVtVGV4dFR5cD4xPC9OdW1UZXh0VHlwPg0KICAgIDxDbGFzc1R5cD4zPC9DbGFzc1R5cD4NCiAgICA8RFRvdGFsWU1ESE1TPjIwMjUvMTAvMjggMTE6NDg6NTY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39" Error="">PD94bWwgdmVyc2lvbj0iMS4wIiBlbmNvZGluZz0idXRmLTgiPz4NCjxMaW5rSW5mb0V4Y2VsIHhtbG5zOnhzaT0iaHR0cDovL3d3dy53My5vcmcvMjAwMS9YTUxTY2hlbWEtaW5zdGFuY2UiIHhtbG5zOnhzZD0iaHR0cDovL3d3dy53My5vcmcvMjAwMS9YTUxTY2hlbWEiPg0KICA8TGlua0luZm9Db3JlPg0KICAgIDxMaW5rSWQ+MTAzOTwvTGlua0lkPg0KICAgIDxJbmZsb3dWYWw+LTEsMDY4LDczNzwvSW5mbG93VmFsPg0KICAgIDxEaXNwVmFsPigxLDA2OCw3MzcpPC9EaXNwVmFsPg0KICAgIDxMYXN0VXBkVGltZT4yMDI1LzEwLzI5IDEwOjM5OjA3PC9MYXN0VXBkVGltZT4NCiAgICA8V29ya3NoZWV0Tk0+UEzjgJBJRlJT44CRIDwvV29ya3NoZWV0Tk0+DQogICAgPExpbmtDZWxsQWRkcmVzc0ExPlQxMDwvTGlua0NlbGxBZGRyZXNzQTE+DQogICAgPExpbmtDZWxsQWRkcmVzc1IxQzE+UjEwQzIwPC9MaW5rQ2VsbEFkZHJlc3NSMUMxPg0KICAgIDxDZWxsQmFja2dyb3VuZENvbG9yPjY1NDg0PC9DZWxsQmFja2dyb3VuZENvbG9yPg0KICAgIDxDZWxsQmFja2dyb3VuZENvbG9ySW5kZXg+NjwvQ2VsbEJhY2tncm91bmRDb2xvckluZGV4Pg0KICA8L0xpbmtJbmZvQ29yZT4NCiAgPExpbmtJbmZvWHNhPg0KICAgIDxBdUlkPjA1NTk3LzIzLzMvMi9EMjMwMDUwMTAwMTAwMDAwMDAwMC8xLzEvMjQyL0syMTAyMFowMCM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xMDIwWjAwIzwvSXRlbUlkPg0KICAgIDxEaXNwSXRlbUlkPksyMTAyMFowMDA8L0Rpc3BJdGVtSWQ+DQogICAgPENvbElkPlIzMDEwMDAwMCM8L0NvbElkPg0KICAgIDxUZW1BeGlzVHlwPjEwMDAwMDwvVGVtQXhpc1R5cD4NCiAgICA8TWVudU5tPumAo+e1kOe0lOaQjeebiuioiOeul+abuDwvTWVudU5tPg0KICAgIDxJdGVtTm0+5Y6f5L6hPC9JdGVtTm0+DQogICAgPENvbE5tPuW9k+acn+mHkemhjTwvQ29sTm0+DQogICAgPE9yaWdpbmFsVmFsPi0xLDA2OCw3MzcsOTg4LDAwMDwvT3JpZ2luYWxWYWw+DQogICAgPExhc3ROdW1WYWw+LTEsMDY4LDczNzwvTGFzdE51bVZhbD4NCiAgICA8UmF3TGlua1ZhbD4tMSwwNjgsNzM3PC9SYXdMaW5rVmFsPg0KICAgIDxWaWV3VW5pdFR5cD43PC9WaWV3VW5pdFR5cD4NCiAgICA8RGVjaW1hbFBvaW50PjA8L0RlY2ltYWxQb2ludD4NCiAgICA8Um91bmRUeXA+MjwvUm91bmRUeXA+DQogICAgPE51bVRleHRUeXA+MTwvTnVtVGV4dFR5cD4NCiAgICA8Q2xhc3NUeXA+MzwvQ2xhc3NUeXA+DQogICAgPERUb3RhbFlNREhNUz4yMDI1LzEwLzI4IDExOjQ4OjU2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40" Error="">PD94bWwgdmVyc2lvbj0iMS4wIiBlbmNvZGluZz0idXRmLTgiPz4NCjxMaW5rSW5mb0V4Y2VsIHhtbG5zOnhzaT0iaHR0cDovL3d3dy53My5vcmcvMjAwMS9YTUxTY2hlbWEtaW5zdGFuY2UiIHhtbG5zOnhzZD0iaHR0cDovL3d3dy53My5vcmcvMjAwMS9YTUxTY2hlbWEiPg0KICA8TGlua0luZm9Db3JlPg0KICAgIDxMaW5rSWQ+MTA0MDwvTGlua0lkPg0KICAgIDxJbmZsb3dWYWw+MTcxLDYwODwvSW5mbG93VmFsPg0KICAgIDxEaXNwVmFsPjE3MSw2MDggPC9EaXNwVmFsPg0KICAgIDxMYXN0VXBkVGltZT4yMDI1LzEwLzI5IDEwOjM5OjA3PC9MYXN0VXBkVGltZT4NCiAgICA8V29ya3NoZWV0Tk0+UEzjgJBJRlJT44CRIDwvV29ya3NoZWV0Tk0+DQogICAgPExpbmtDZWxsQWRkcmVzc0ExPlQxMTwvTGlua0NlbGxBZGRyZXNzQTE+DQogICAgPExpbmtDZWxsQWRkcmVzc1IxQzE+UjExQzIwPC9MaW5rQ2VsbEFkZHJlc3NSMUMxPg0KICAgIDxDZWxsQmFja2dyb3VuZENvbG9yPjY1NDg0PC9DZWxsQmFja2dyb3VuZENvbG9yPg0KICAgIDxDZWxsQmFja2dyb3VuZENvbG9ySW5kZXg+NjwvQ2VsbEJhY2tncm91bmRDb2xvckluZGV4Pg0KICA8L0xpbmtJbmZvQ29yZT4NCiAgPExpbmtJbmZvWHNhPg0KICAgIDxBdUlkPjA1NTk3LzIzLzMvMi9EMjMwMDUwMTAwMTAwMDAwMDAwMC8xLzEvMjQyL0syMTAzMDAwMCM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xMDMwMDAwIzwvSXRlbUlkPg0KICAgIDxEaXNwSXRlbUlkPksyMTAzMDAwMDA8L0Rpc3BJdGVtSWQ+DQogICAgPENvbElkPlIzMDEwMDAwMCM8L0NvbElkPg0KICAgIDxUZW1BeGlzVHlwPjEwMDAwMDwvVGVtQXhpc1R5cD4NCiAgICA8TWVudU5tPumAo+e1kOe0lOaQjeebiuioiOeul+abuDwvTWVudU5tPg0KICAgIDxJdGVtTm0+5aOy5LiK57eP5Yip55uKPC9JdGVtTm0+DQogICAgPENvbE5tPuW9k+acn+mHkemhjTwvQ29sTm0+DQogICAgPE9yaWdpbmFsVmFsPjE3MSw2MDgsNjYxLDAwMDwvT3JpZ2luYWxWYWw+DQogICAgPExhc3ROdW1WYWw+MTcxLDYwODwvTGFzdE51bVZhbD4NCiAgICA8UmF3TGlua1ZhbD4xNzEsNjA4PC9SYXdMaW5rVmFsPg0KICAgIDxWaWV3VW5pdFR5cD43PC9WaWV3VW5pdFR5cD4NCiAgICA8RGVjaW1hbFBvaW50PjA8L0RlY2ltYWxQb2ludD4NCiAgICA8Um91bmRUeXA+MjwvUm91bmRUeXA+DQogICAgPE51bVRleHRUeXA+MTwvTnVtVGV4dFR5cD4NCiAgICA8Q2xhc3NUeXA+MzwvQ2xhc3NUeXA+DQogICAgPERUb3RhbFlNREhNUz4yMDI1LzEwLzI4IDExOjQ4OjU2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41" Error="">PD94bWwgdmVyc2lvbj0iMS4wIiBlbmNvZGluZz0idXRmLTgiPz4NCjxMaW5rSW5mb0V4Y2VsIHhtbG5zOnhzaT0iaHR0cDovL3d3dy53My5vcmcvMjAwMS9YTUxTY2hlbWEtaW5zdGFuY2UiIHhtbG5zOnhzZD0iaHR0cDovL3d3dy53My5vcmcvMjAwMS9YTUxTY2hlbWEiPg0KICA8TGlua0luZm9Db3JlPg0KICAgIDxMaW5rSWQ+MTA0MTwvTGlua0lkPg0KICAgIDxJbmZsb3dWYWw+LTE0NCwyNDE8L0luZmxvd1ZhbD4NCiAgICA8RGlzcFZhbD4oMTQ0LDI0MSk8L0Rpc3BWYWw+DQogICAgPExhc3RVcGRUaW1lPjIwMjUvMTAvMjkgMTA6Mzk6MDc8L0xhc3RVcGRUaW1lPg0KICAgIDxXb3Jrc2hlZXROTT5QTOOAkElGUlPjgJEgPC9Xb3Jrc2hlZXROTT4NCiAgICA8TGlua0NlbGxBZGRyZXNzQTE+VDEyPC9MaW5rQ2VsbEFkZHJlc3NBMT4NCiAgICA8TGlua0NlbGxBZGRyZXNzUjFDMT5SMTJDMjA8L0xpbmtDZWxsQWRkcmVzc1IxQzE+DQogICAgPENlbGxCYWNrZ3JvdW5kQ29sb3I+NjU0ODQ8L0NlbGxCYWNrZ3JvdW5kQ29sb3I+DQogICAgPENlbGxCYWNrZ3JvdW5kQ29sb3JJbmRleD42PC9DZWxsQmFja2dyb3VuZENvbG9ySW5kZXg+DQogIDwvTGlua0luZm9Db3JlPg0KICA8TGlua0luZm9Yc2E+DQogICAgPEF1SWQ+MDU1OTcvMjMvMy8yL0QyMzAwNTAxMDAxMDAwMDAwMDAwLzEvMS8yNDIvSzkwMDAwMDA0Mi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QyPC9JdGVtSWQ+DQogICAgPERpc3BJdGVtSWQ+SzIxMDMwMTAwPC9EaXNwSXRlbUlkPg0KICAgIDxDb2xJZD5SMzAxMDAwMDAjPC9Db2xJZD4NCiAgICA8VGVtQXhpc1R5cD4xMDAwMDA8L1RlbUF4aXNUeXA+DQogICAgPE1lbnVObT7pgKPntZDntJTmkI3nm4roqIjnrpfmm7g8L01lbnVObT4NCiAgICA8SXRlbU5tPuiyqeWjsuiyu+WPiuOBs+S4gOiIrOeuoeeQhuiyuzwvSXRlbU5tPg0KICAgIDxDb2xObT7lvZPmnJ/ph5HpoY08L0NvbE5tPg0KICAgIDxPcmlnaW5hbFZhbD4tMTQ0LDI0MSw1MzMsMDAwPC9PcmlnaW5hbFZhbD4NCiAgICA8TGFzdE51bVZhbD4tMTQ0LDI0MTwvTGFzdE51bVZhbD4NCiAgICA8UmF3TGlua1ZhbD4tMTQ0LDI0MTwvUmF3TGlua1ZhbD4NCiAgICA8Vmlld1VuaXRUeXA+NzwvVmlld1VuaXRUeXA+DQogICAgPERlY2ltYWxQb2ludD4wPC9EZWNpbWFsUG9pbnQ+DQogICAgPFJvdW5kVHlwPjI8L1JvdW5kVHlwPg0KICAgIDxOdW1UZXh0VHlwPjE8L051bVRleHRUeXA+DQogICAgPENsYXNzVHlwPjM8L0NsYXNzVHlwPg0KICAgIDxEVG90YWxZTURITVM+MjAyNS8xMC8yOCAxMTo0ODo1N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42" Error="">PD94bWwgdmVyc2lvbj0iMS4wIiBlbmNvZGluZz0idXRmLTgiPz4NCjxMaW5rSW5mb0V4Y2VsIHhtbG5zOnhzaT0iaHR0cDovL3d3dy53My5vcmcvMjAwMS9YTUxTY2hlbWEtaW5zdGFuY2UiIHhtbG5zOnhzZD0iaHR0cDovL3d3dy53My5vcmcvMjAwMS9YTUxTY2hlbWEiPg0KICA8TGlua0luZm9Db3JlPg0KICAgIDxMaW5rSWQ+MTA0MjwvTGlua0lkPg0KICAgIDxJbmZsb3dWYWw+LTI4MDwvSW5mbG93VmFsPg0KICAgIDxEaXNwVmFsPigyODApPC9EaXNwVmFsPg0KICAgIDxMYXN0VXBkVGltZT4yMDI1LzEwLzI5IDEwOjM5OjA3PC9MYXN0VXBkVGltZT4NCiAgICA8V29ya3NoZWV0Tk0+UEzjgJBJRlJT44CRIDwvV29ya3NoZWV0Tk0+DQogICAgPExpbmtDZWxsQWRkcmVzc0ExPlQxNDwvTGlua0NlbGxBZGRyZXNzQTE+DQogICAgPExpbmtDZWxsQWRkcmVzc1IxQzE+UjE0QzIwPC9MaW5rQ2VsbEFkZHJlc3NSMUMxPg0KICAgIDxDZWxsQmFja2dyb3VuZENvbG9yPjY1NDg0PC9DZWxsQmFja2dyb3VuZENvbG9yPg0KICAgIDxDZWxsQmFja2dyb3VuZENvbG9ySW5kZXg+NjwvQ2VsbEJhY2tncm91bmRDb2xvckluZGV4Pg0KICA8L0xpbmtJbmZvQ29yZT4NCiAgPExpbmtJbmZvWHNhPg0KICAgIDxBdUlkPjA1NTk3LzIzLzMvMi9EMjMwMDUwMTAwMTAwMDAwMDAwMC8xLzEvMjQyL0s5MDAwMDAwNDM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0MzwvSXRlbUlkPg0KICAgIDxEaXNwSXRlbUlkPksyMTA0MDAxMDwvRGlzcEl0ZW1JZD4NCiAgICA8Q29sSWQ+UjMwMTAwMDAwIzwvQ29sSWQ+DQogICAgPFRlbUF4aXNUeXA+MTAwMDAwPC9UZW1BeGlzVHlwPg0KICAgIDxNZW51Tm0+6YCj57WQ57SU5pCN55uK6KiI566X5pu4PC9NZW51Tm0+DQogICAgPEl0ZW1ObT7lm7rlrpros4fnlKPpmaTlo7LljbTmkI3nm4o8L0l0ZW1ObT4NCiAgICA8Q29sTm0+5b2T5pyf6YeR6aGNPC9Db2xObT4NCiAgICA8T3JpZ2luYWxWYWw+LTI4MCw1MDAsMDAwPC9PcmlnaW5hbFZhbD4NCiAgICA8TGFzdE51bVZhbD4tMjgwPC9MYXN0TnVtVmFsPg0KICAgIDxSYXdMaW5rVmFsPi0yODA8L1Jhd0xpbmtWYWw+DQogICAgPFZpZXdVbml0VHlwPjc8L1ZpZXdVbml0VHlwPg0KICAgIDxEZWNpbWFsUG9pbnQ+MDwvRGVjaW1hbFBvaW50Pg0KICAgIDxSb3VuZFR5cD4yPC9Sb3VuZFR5cD4NCiAgICA8TnVtVGV4dFR5cD4xPC9OdW1UZXh0VHlwPg0KICAgIDxDbGFzc1R5cD4zPC9DbGFzc1R5cD4NCiAgICA8RFRvdGFsWU1ESE1TPjIwMjUvMTAvMjggMTE6NDg6NTY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43" Error="">PD94bWwgdmVyc2lvbj0iMS4wIiBlbmNvZGluZz0idXRmLTgiPz4NCjxMaW5rSW5mb0V4Y2VsIHhtbG5zOnhzaT0iaHR0cDovL3d3dy53My5vcmcvMjAwMS9YTUxTY2hlbWEtaW5zdGFuY2UiIHhtbG5zOnhzZD0iaHR0cDovL3d3dy53My5vcmcvMjAwMS9YTUxTY2hlbWEiPg0KICA8TGlua0luZm9Db3JlPg0KICAgIDxMaW5rSWQ+MTA0MzwvTGlua0lkPg0KICAgIDxJbmZsb3dWYWw+LTIxMDwvSW5mbG93VmFsPg0KICAgIDxEaXNwVmFsPigyMTApPC9EaXNwVmFsPg0KICAgIDxMYXN0VXBkVGltZT4yMDI1LzEwLzI5IDEwOjM5OjA3PC9MYXN0VXBkVGltZT4NCiAgICA8V29ya3NoZWV0Tk0+UEzjgJBJRlJT44CRIDwvV29ya3NoZWV0Tk0+DQogICAgPExpbmtDZWxsQWRkcmVzc0ExPlQxNTwvTGlua0NlbGxBZGRyZXNzQTE+DQogICAgPExpbmtDZWxsQWRkcmVzc1IxQzE+UjE1QzIwPC9MaW5rQ2VsbEFkZHJlc3NSMUMxPg0KICAgIDxDZWxsQmFja2dyb3VuZENvbG9yPjY1NDg0PC9DZWxsQmFja2dyb3VuZENvbG9yPg0KICAgIDxDZWxsQmFja2dyb3VuZENvbG9ySW5kZXg+NjwvQ2VsbEJhY2tncm91bmRDb2xvckluZGV4Pg0KICA8L0xpbmtJbmZvQ29yZT4NCiAgPExpbmtJbmZvWHNhPg0KICAgIDxBdUlkPjA1NTk3LzIzLzMvMi9EMjMwMDUwMTAwMTAwMDAwMDAwMC8xLzEvMjQyL0s5MDAwMDAwNDQ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0NDwvSXRlbUlkPg0KICAgIDxEaXNwSXRlbUlkPksyMTA0MDAyMDwvRGlzcEl0ZW1JZD4NCiAgICA8Q29sSWQ+UjMwMTAwMDAwIzwvQ29sSWQ+DQogICAgPFRlbUF4aXNUeXA+MTAwMDAwPC9UZW1BeGlzVHlwPg0KICAgIDxNZW51Tm0+6YCj57WQ57SU5pCN55uK6KiI566X5pu4PC9NZW51Tm0+DQogICAgPEl0ZW1ObT7lm7rlrpros4fnlKPmuJvmkI3mkI3lpLE8L0l0ZW1ObT4NCiAgICA8Q29sTm0+5b2T5pyf6YeR6aGNPC9Db2xObT4NCiAgICA8T3JpZ2luYWxWYWw+LTIxMCw3MTgsMDAwPC9PcmlnaW5hbFZhbD4NCiAgICA8TGFzdE51bVZhbD4tMjEwPC9MYXN0TnVtVmFsPg0KICAgIDxSYXdMaW5rVmFsPi0yMTA8L1Jhd0xpbmtWYWw+DQogICAgPFZpZXdVbml0VHlwPjc8L1ZpZXdVbml0VHlwPg0KICAgIDxEZWNpbWFsUG9pbnQ+MDwvRGVjaW1hbFBvaW50Pg0KICAgIDxSb3VuZFR5cD4yPC9Sb3VuZFR5cD4NCiAgICA8TnVtVGV4dFR5cD4xPC9OdW1UZXh0VHlwPg0KICAgIDxDbGFzc1R5cD4zPC9DbGFzc1R5cD4NCiAgICA8RFRvdGFsWU1ESE1TPjIwMjUvMTAvMjggMTE6NDg6NTY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44" Error="">PD94bWwgdmVyc2lvbj0iMS4wIiBlbmNvZGluZz0idXRmLTgiPz4NCjxMaW5rSW5mb0V4Y2VsIHhtbG5zOnhzaT0iaHR0cDovL3d3dy53My5vcmcvMjAwMS9YTUxTY2hlbWEtaW5zdGFuY2UiIHhtbG5zOnhzZD0iaHR0cDovL3d3dy53My5vcmcvMjAwMS9YTUxTY2hlbWEiPg0KICA8TGlua0luZm9Db3JlPg0KICAgIDxMaW5rSWQ+MTA0NDwvTGlua0lkPg0KICAgIDxJbmZsb3dWYWw+NywzNDU8L0luZmxvd1ZhbD4NCiAgICA8RGlzcFZhbD43LDM0NSA8L0Rpc3BWYWw+DQogICAgPExhc3RVcGRUaW1lPjIwMjUvMTAvMjkgMTA6Mzk6MDc8L0xhc3RVcGRUaW1lPg0KICAgIDxXb3Jrc2hlZXROTT5QTOOAkElGUlPjgJEgPC9Xb3Jrc2hlZXROTT4NCiAgICA8TGlua0NlbGxBZGRyZXNzQTE+VDE2PC9MaW5rQ2VsbEFkZHJlc3NBMT4NCiAgICA8TGlua0NlbGxBZGRyZXNzUjFDMT5SMTZDMjA8L0xpbmtDZWxsQWRkcmVzc1IxQzE+DQogICAgPENlbGxCYWNrZ3JvdW5kQ29sb3I+NjU0ODQ8L0NlbGxCYWNrZ3JvdW5kQ29sb3I+DQogICAgPENlbGxCYWNrZ3JvdW5kQ29sb3JJbmRleD42PC9DZWxsQmFja2dyb3VuZENvbG9ySW5kZXg+DQogIDwvTGlua0luZm9Db3JlPg0KICA8TGlua0luZm9Yc2E+DQogICAgPEF1SWQ+MDU1OTcvMjMvMy8yL0QyMzAwNTAxMDAxMDAwMDAwMDAwLzEvMS8yNDIvSzkwMDAwMDA0Ny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Q3PC9JdGVtSWQ+DQogICAgPERpc3BJdGVtSWQ+SzIxMDQwMDUwPC9EaXNwSXRlbUlkPg0KICAgIDxDb2xJZD5SMzAxMDAwMDAjPC9Db2xJZD4NCiAgICA8VGVtQXhpc1R5cD4xMDAwMDA8L1RlbUF4aXNUeXA+DQogICAgPE1lbnVObT7pgKPntZDntJTmkI3nm4roqIjnrpfmm7g8L01lbnVObT4NCiAgICA8SXRlbU5tPumWouS/guS8muekvuaVtOeQhuebijwvSXRlbU5tPg0KICAgIDxDb2xObT7lvZPmnJ/ph5HpoY08L0NvbE5tPg0KICAgIDxPcmlnaW5hbFZhbD43LDM0NSwzODIsMDAwPC9PcmlnaW5hbFZhbD4NCiAgICA8TGFzdE51bVZhbD43LDM0NTwvTGFzdE51bVZhbD4NCiAgICA8UmF3TGlua1ZhbD43LDM0NTwvUmF3TGlua1ZhbD4NCiAgICA8Vmlld1VuaXRUeXA+NzwvVmlld1VuaXRUeXA+DQogICAgPERlY2ltYWxQb2ludD4wPC9EZWNpbWFsUG9pbnQ+DQogICAgPFJvdW5kVHlwPjI8L1JvdW5kVHlwPg0KICAgIDxOdW1UZXh0VHlwPjE8L051bVRleHRUeXA+DQogICAgPENsYXNzVHlwPjM8L0NsYXNzVHlwPg0KICAgIDxEVG90YWxZTURITVM+MjAyNS8xMC8yOCAxMTo0ODo1N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45" Error="">PD94bWwgdmVyc2lvbj0iMS4wIiBlbmNvZGluZz0idXRmLTgiPz4NCjxMaW5rSW5mb0V4Y2VsIHhtbG5zOnhzaT0iaHR0cDovL3d3dy53My5vcmcvMjAwMS9YTUxTY2hlbWEtaW5zdGFuY2UiIHhtbG5zOnhzZD0iaHR0cDovL3d3dy53My5vcmcvMjAwMS9YTUxTY2hlbWEiPg0KICA8TGlua0luZm9Db3JlPg0KICAgIDxMaW5rSWQ+MTA0NTwvTGlua0lkPg0KICAgIDxJbmZsb3dWYWw+Niw3MzY8L0luZmxvd1ZhbD4NCiAgICA8RGlzcFZhbD42LDczNiA8L0Rpc3BWYWw+DQogICAgPExhc3RVcGRUaW1lPjIwMjUvMTAvMjkgMTA6Mzk6MDc8L0xhc3RVcGRUaW1lPg0KICAgIDxXb3Jrc2hlZXROTT5QTOOAkElGUlPjgJEgPC9Xb3Jrc2hlZXROTT4NCiAgICA8TGlua0NlbGxBZGRyZXNzQTE+VDE4PC9MaW5rQ2VsbEFkZHJlc3NBMT4NCiAgICA8TGlua0NlbGxBZGRyZXNzUjFDMT5SMThDMjA8L0xpbmtDZWxsQWRkcmVzc1IxQzE+DQogICAgPENlbGxCYWNrZ3JvdW5kQ29sb3I+NjU0ODQ8L0NlbGxCYWNrZ3JvdW5kQ29sb3I+DQogICAgPENlbGxCYWNrZ3JvdW5kQ29sb3JJbmRleD42PC9DZWxsQmFja2dyb3VuZENvbG9ySW5kZXg+DQogIDwvTGlua0luZm9Db3JlPg0KICA8TGlua0luZm9Yc2E+DQogICAgPEF1SWQ+MDU1OTcvMjMvMy8yL0QyMzAwNTAxMDAxMDAwMDAwMDAwLzEvMS8yNDIvSzkwMDAwMDA0OC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Q4PC9JdGVtSWQ+DQogICAgPERpc3BJdGVtSWQ+SzIxMDQwODAwPC9EaXNwSXRlbUlkPg0KICAgIDxDb2xJZD5SMzAxMDAwMDAjPC9Db2xJZD4NCiAgICA8VGVtQXhpc1R5cD4xMDAwMDA8L1RlbUF4aXNUeXA+DQogICAgPE1lbnVObT7pgKPntZDntJTmkI3nm4roqIjnrpfmm7g8L01lbnVObT4NCiAgICA8SXRlbU5tPuOBneOBruS7luOBruWPjuebijwvSXRlbU5tPg0KICAgIDxDb2xObT7lvZPmnJ/ph5HpoY08L0NvbE5tPg0KICAgIDxPcmlnaW5hbFZhbD42LDczNiw1NzIsMDAwPC9PcmlnaW5hbFZhbD4NCiAgICA8TGFzdE51bVZhbD42LDczNjwvTGFzdE51bVZhbD4NCiAgICA8UmF3TGlua1ZhbD42LDczNjwvUmF3TGlua1ZhbD4NCiAgICA8Vmlld1VuaXRUeXA+NzwvVmlld1VuaXRUeXA+DQogICAgPERlY2ltYWxQb2ludD4wPC9EZWNpbWFsUG9pbnQ+DQogICAgPFJvdW5kVHlwPjI8L1JvdW5kVHlwPg0KICAgIDxOdW1UZXh0VHlwPjE8L051bVRleHRUeXA+DQogICAgPENsYXNzVHlwPjM8L0NsYXNzVHlwPg0KICAgIDxEVG90YWxZTURITVM+MjAyNS8xMC8yOCAxMTo0ODo1N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46" Error="">PD94bWwgdmVyc2lvbj0iMS4wIiBlbmNvZGluZz0idXRmLTgiPz4NCjxMaW5rSW5mb0V4Y2VsIHhtbG5zOnhzaT0iaHR0cDovL3d3dy53My5vcmcvMjAwMS9YTUxTY2hlbWEtaW5zdGFuY2UiIHhtbG5zOnhzZD0iaHR0cDovL3d3dy53My5vcmcvMjAwMS9YTUxTY2hlbWEiPg0KICA8TGlua0luZm9Db3JlPg0KICAgIDxMaW5rSWQ+MTA0NjwvTGlua0lkPg0KICAgIDxJbmZsb3dWYWw+LTUsOTY0PC9JbmZsb3dWYWw+DQogICAgPERpc3BWYWw+KDUsOTY0KTwvRGlzcFZhbD4NCiAgICA8TGFzdFVwZFRpbWU+MjAyNS8xMC8yOSAxMDozOTowNzwvTGFzdFVwZFRpbWU+DQogICAgPFdvcmtzaGVldE5NPlBM44CQSUZSU+OAkSA8L1dvcmtzaGVldE5NPg0KICAgIDxMaW5rQ2VsbEFkZHJlc3NBMT5UMTk8L0xpbmtDZWxsQWRkcmVzc0ExPg0KICAgIDxMaW5rQ2VsbEFkZHJlc3NSMUMxPlIxOUMyMDwvTGlua0NlbGxBZGRyZXNzUjFDMT4NCiAgICA8Q2VsbEJhY2tncm91bmRDb2xvcj42NTQ4NDwvQ2VsbEJhY2tncm91bmRDb2xvcj4NCiAgICA8Q2VsbEJhY2tncm91bmRDb2xvckluZGV4PjY8L0NlbGxCYWNrZ3JvdW5kQ29sb3JJbmRleD4NCiAgPC9MaW5rSW5mb0NvcmU+DQogIDxMaW5rSW5mb1hzYT4NCiAgICA8QXVJZD4wNTU5Ny8yMy8zLzIvRDIzMDA1MDEwMDEwMDAwMDAwMDAvMS8xLzI0Mi9LOTAwMDAwMDQ5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Dk8L0l0ZW1JZD4NCiAgICA8RGlzcEl0ZW1JZD5LMjEwNDA5MDA8L0Rpc3BJdGVtSWQ+DQogICAgPENvbElkPlIzMDEwMDAwMCM8L0NvbElkPg0KICAgIDxUZW1BeGlzVHlwPjEwMDAwMDwvVGVtQXhpc1R5cD4NCiAgICA8TWVudU5tPumAo+e1kOe0lOaQjeebiuioiOeul+abuDwvTWVudU5tPg0KICAgIDxJdGVtTm0+44Gd44Gu5LuW44Gu6LK755SoPC9JdGVtTm0+DQogICAgPENvbE5tPuW9k+acn+mHkemhjTwvQ29sTm0+DQogICAgPE9yaWdpbmFsVmFsPi01LDk2NCwxNDYsMDAwPC9PcmlnaW5hbFZhbD4NCiAgICA8TGFzdE51bVZhbD4tNSw5NjQ8L0xhc3ROdW1WYWw+DQogICAgPFJhd0xpbmtWYWw+LTUsOTY0PC9SYXdMaW5rVmFsPg0KICAgIDxWaWV3VW5pdFR5cD43PC9WaWV3VW5pdFR5cD4NCiAgICA8RGVjaW1hbFBvaW50PjA8L0RlY2ltYWxQb2ludD4NCiAgICA8Um91bmRUeXA+MjwvUm91bmRUeXA+DQogICAgPE51bVRleHRUeXA+MTwvTnVtVGV4dFR5cD4NCiAgICA8Q2xhc3NUeXA+MzwvQ2xhc3NUeXA+DQogICAgPERUb3RhbFlNREhNUz4yMDI1LzEwLzI4IDExOjQ4OjU2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47" Error="">PD94bWwgdmVyc2lvbj0iMS4wIiBlbmNvZGluZz0idXRmLTgiPz4NCjxMaW5rSW5mb0V4Y2VsIHhtbG5zOnhzaT0iaHR0cDovL3d3dy53My5vcmcvMjAwMS9YTUxTY2hlbWEtaW5zdGFuY2UiIHhtbG5zOnhzZD0iaHR0cDovL3d3dy53My5vcmcvMjAwMS9YTUxTY2hlbWEiPg0KICA8TGlua0luZm9Db3JlPg0KICAgIDxMaW5rSWQ+MTA0NzwvTGlua0lkPg0KICAgIDxJbmZsb3dWYWw+Nyw1ODM8L0luZmxvd1ZhbD4NCiAgICA8RGlzcFZhbD43LDU4MyA8L0Rpc3BWYWw+DQogICAgPExhc3RVcGRUaW1lPjIwMjUvMTAvMjkgMTA6Mzk6MDc8L0xhc3RVcGRUaW1lPg0KICAgIDxXb3Jrc2hlZXROTT5QTOOAkElGUlPjgJEgPC9Xb3Jrc2hlZXROTT4NCiAgICA8TGlua0NlbGxBZGRyZXNzQTE+VDIwPC9MaW5rQ2VsbEFkZHJlc3NBMT4NCiAgICA8TGlua0NlbGxBZGRyZXNzUjFDMT5SMjBDMjA8L0xpbmtDZWxsQWRkcmVzc1IxQzE+DQogICAgPENlbGxCYWNrZ3JvdW5kQ29sb3I+NjU0ODQ8L0NlbGxCYWNrZ3JvdW5kQ29sb3I+DQogICAgPENlbGxCYWNrZ3JvdW5kQ29sb3JJbmRleD42PC9DZWxsQmFja2dyb3VuZENvbG9ySW5kZXg+DQogIDwvTGlua0luZm9Db3JlPg0KICA8TGlua0luZm9Yc2E+DQogICAgPEF1SWQ+MDU1OTcvMjMvMy8yL0QyMzAwNTAxMDAxMDAwMDAwMDAwLzEvMS8yNDIvSzIxMDQwWjAwIy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jEwNDBaMDAjPC9JdGVtSWQ+DQogICAgPERpc3BJdGVtSWQ+SzIxMDQwWjAwMDwvRGlzcEl0ZW1JZD4NCiAgICA8Q29sSWQ+UjMwMTAwMDAwIzwvQ29sSWQ+DQogICAgPFRlbUF4aXNUeXA+MTAwMDAwPC9UZW1BeGlzVHlwPg0KICAgIDxNZW51Tm0+6YCj57WQ57SU5pCN55uK6KiI566X5pu4PC9NZW51Tm0+DQogICAgPEl0ZW1ObT7jgZ3jga7ku5bjga7lj47nm4rjg7vosrvnlKjlkIjoqIg8L0l0ZW1ObT4NCiAgICA8Q29sTm0+5b2T5pyf6YeR6aGNPC9Db2xObT4NCiAgICA8T3JpZ2luYWxWYWw+Nyw1ODMsMDE2LDAwMDwvT3JpZ2luYWxWYWw+DQogICAgPExhc3ROdW1WYWw+Nyw1ODM8L0xhc3ROdW1WYWw+DQogICAgPFJhd0xpbmtWYWw+Nyw1ODM8L1Jhd0xpbmtWYWw+DQogICAgPFZpZXdVbml0VHlwPjc8L1ZpZXdVbml0VHlwPg0KICAgIDxEZWNpbWFsUG9pbnQ+MDwvRGVjaW1hbFBvaW50Pg0KICAgIDxSb3VuZFR5cD4yPC9Sb3VuZFR5cD4NCiAgICA8TnVtVGV4dFR5cD4xPC9OdW1UZXh0VHlwPg0KICAgIDxDbGFzc1R5cD4zPC9DbGFzc1R5cD4NCiAgICA8RFRvdGFsWU1ESE1TPjIwMjUvMTAvMjggMTE6NDg6NTY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48" Error="">PD94bWwgdmVyc2lvbj0iMS4wIiBlbmNvZGluZz0idXRmLTgiPz4NCjxMaW5rSW5mb0V4Y2VsIHhtbG5zOnhzaT0iaHR0cDovL3d3dy53My5vcmcvMjAwMS9YTUxTY2hlbWEtaW5zdGFuY2UiIHhtbG5zOnhzZD0iaHR0cDovL3d3dy53My5vcmcvMjAwMS9YTUxTY2hlbWEiPg0KICA8TGlua0luZm9Db3JlPg0KICAgIDxMaW5rSWQ+MTA0ODwvTGlua0lkPg0KICAgIDxJbmZsb3dWYWw+OSw3MzE8L0luZmxvd1ZhbD4NCiAgICA8RGlzcFZhbD45LDczMSA8L0Rpc3BWYWw+DQogICAgPExhc3RVcGRUaW1lPjIwMjUvMTAvMjkgMTA6Mzk6MDc8L0xhc3RVcGRUaW1lPg0KICAgIDxXb3Jrc2hlZXROTT5QTOOAkElGUlPjgJEgPC9Xb3Jrc2hlZXROTT4NCiAgICA8TGlua0NlbGxBZGRyZXNzQTE+VDIzPC9MaW5rQ2VsbEFkZHJlc3NBMT4NCiAgICA8TGlua0NlbGxBZGRyZXNzUjFDMT5SMjNDMjA8L0xpbmtDZWxsQWRkcmVzc1IxQzE+DQogICAgPENlbGxCYWNrZ3JvdW5kQ29sb3I+NjU0ODQ8L0NlbGxCYWNrZ3JvdW5kQ29sb3I+DQogICAgPENlbGxCYWNrZ3JvdW5kQ29sb3JJbmRleD42PC9DZWxsQmFja2dyb3VuZENvbG9ySW5kZXg+DQogIDwvTGlua0luZm9Db3JlPg0KICA8TGlua0luZm9Yc2E+DQogICAgPEF1SWQ+MDU1OTcvMjMvMy8yL0QyMzAwNTAxMDAxMDAwMDAwMDAwLzEvMS8yNDIvSzkwMDAwMDA1MS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UxPC9JdGVtSWQ+DQogICAgPERpc3BJdGVtSWQ+SzIxMDYwMTEwPC9EaXNwSXRlbUlkPg0KICAgIDxDb2xJZD5SMzAxMDAwMDAjPC9Db2xJZD4NCiAgICA8VGVtQXhpc1R5cD4xMDAwMDA8L1RlbUF4aXNUeXA+DQogICAgPE1lbnVObT7pgKPntZDntJTmkI3nm4roqIjnrpfmm7g8L01lbnVObT4NCiAgICA8SXRlbU5tPuWPl+WPluWIqeaBrzwvSXRlbU5tPg0KICAgIDxDb2xObT7lvZPmnJ/ph5HpoY08L0NvbE5tPg0KICAgIDxPcmlnaW5hbFZhbD45LDczMSw1OTAsMDAwPC9PcmlnaW5hbFZhbD4NCiAgICA8TGFzdE51bVZhbD45LDczMTwvTGFzdE51bVZhbD4NCiAgICA8UmF3TGlua1ZhbD45LDczMTwvUmF3TGlua1ZhbD4NCiAgICA8Vmlld1VuaXRUeXA+NzwvVmlld1VuaXRUeXA+DQogICAgPERlY2ltYWxQb2ludD4wPC9EZWNpbWFsUG9pbnQ+DQogICAgPFJvdW5kVHlwPjI8L1JvdW5kVHlwPg0KICAgIDxOdW1UZXh0VHlwPjE8L051bVRleHRUeXA+DQogICAgPENsYXNzVHlwPjM8L0NsYXNzVHlwPg0KICAgIDxEVG90YWxZTURITVM+MjAyNS8xMC8yOCAxMTo0ODo1N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49" Error="">PD94bWwgdmVyc2lvbj0iMS4wIiBlbmNvZGluZz0idXRmLTgiPz4NCjxMaW5rSW5mb0V4Y2VsIHhtbG5zOnhzaT0iaHR0cDovL3d3dy53My5vcmcvMjAwMS9YTUxTY2hlbWEtaW5zdGFuY2UiIHhtbG5zOnhzZD0iaHR0cDovL3d3dy53My5vcmcvMjAwMS9YTUxTY2hlbWEiPg0KICA8TGlua0luZm9Db3JlPg0KICAgIDxMaW5rSWQ+MTA0OTwvTGlua0lkPg0KICAgIDxJbmZsb3dWYWw+Miw2NzA8L0luZmxvd1ZhbD4NCiAgICA8RGlzcFZhbD4yLDY3MCA8L0Rpc3BWYWw+DQogICAgPExhc3RVcGRUaW1lPjIwMjUvMTAvMjkgMTA6Mzk6MDc8L0xhc3RVcGRUaW1lPg0KICAgIDxXb3Jrc2hlZXROTT5QTOOAkElGUlPjgJEgPC9Xb3Jrc2hlZXROTT4NCiAgICA8TGlua0NlbGxBZGRyZXNzQTE+VDI0PC9MaW5rQ2VsbEFkZHJlc3NBMT4NCiAgICA8TGlua0NlbGxBZGRyZXNzUjFDMT5SMjRDMjA8L0xpbmtDZWxsQWRkcmVzc1IxQzE+DQogICAgPENlbGxCYWNrZ3JvdW5kQ29sb3I+NjU0ODQ8L0NlbGxCYWNrZ3JvdW5kQ29sb3I+DQogICAgPENlbGxCYWNrZ3JvdW5kQ29sb3JJbmRleD42PC9DZWxsQmFja2dyb3VuZENvbG9ySW5kZXg+DQogIDwvTGlua0luZm9Db3JlPg0KICA8TGlua0luZm9Yc2E+DQogICAgPEF1SWQ+MDU1OTcvMjMvMy8yL0QyMzAwNTAxMDAxMDAwMDAwMDAwLzEvMS8yNDIvSzkwMDAwMDA1Mi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UyPC9JdGVtSWQ+DQogICAgPERpc3BJdGVtSWQ+SzIxMDYwMTIwPC9EaXNwSXRlbUlkPg0KICAgIDxDb2xJZD5SMzAxMDAwMDAjPC9Db2xJZD4NCiAgICA8VGVtQXhpc1R5cD4xMDAwMDA8L1RlbUF4aXNUeXA+DQogICAgPE1lbnVObT7pgKPntZDntJTmkI3nm4roqIjnrpfmm7g8L01lbnVObT4NCiAgICA8SXRlbU5tPuWPl+WPlumFjeW9k+mHkTwvSXRlbU5tPg0KICAgIDxDb2xObT7lvZPmnJ/ph5HpoY08L0NvbE5tPg0KICAgIDxPcmlnaW5hbFZhbD4yLDY3MCw5ODEsMDAwPC9PcmlnaW5hbFZhbD4NCiAgICA8TGFzdE51bVZhbD4yLDY3MDwvTGFzdE51bVZhbD4NCiAgICA8UmF3TGlua1ZhbD4yLDY3MDwvUmF3TGlua1ZhbD4NCiAgICA8Vmlld1VuaXRUeXA+NzwvVmlld1VuaXRUeXA+DQogICAgPERlY2ltYWxQb2ludD4wPC9EZWNpbWFsUG9pbnQ+DQogICAgPFJvdW5kVHlwPjI8L1JvdW5kVHlwPg0KICAgIDxOdW1UZXh0VHlwPjE8L051bVRleHRUeXA+DQogICAgPENsYXNzVHlwPjM8L0NsYXNzVHlwPg0KICAgIDxEVG90YWxZTURITVM+MjAyNS8xMC8yOCAxMTo0ODo1N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50" Error="">PD94bWwgdmVyc2lvbj0iMS4wIiBlbmNvZGluZz0idXRmLTgiPz4NCjxMaW5rSW5mb0V4Y2VsIHhtbG5zOnhzaT0iaHR0cDovL3d3dy53My5vcmcvMjAwMS9YTUxTY2hlbWEtaW5zdGFuY2UiIHhtbG5zOnhzZD0iaHR0cDovL3d3dy53My5vcmcvMjAwMS9YTUxTY2hlbWEiPg0KICA8TGlua0luZm9Db3JlPg0KICAgIDxMaW5rSWQ+MTA1MDwvTGlua0lkPg0KICAgIDxJbmZsb3dWYWw+MTIsNTEwPC9JbmZsb3dWYWw+DQogICAgPERpc3BWYWw+MTIsNTEwIDwvRGlzcFZhbD4NCiAgICA8TGFzdFVwZFRpbWU+MjAyNS8xMC8yOSAxMDozOTowNzwvTGFzdFVwZFRpbWU+DQogICAgPFdvcmtzaGVldE5NPlBM44CQSUZSU+OAkSA8L1dvcmtzaGVldE5NPg0KICAgIDxMaW5rQ2VsbEFkZHJlc3NBMT5UMjY8L0xpbmtDZWxsQWRkcmVzc0ExPg0KICAgIDxMaW5rQ2VsbEFkZHJlc3NSMUMxPlIyNkMyMDwvTGlua0NlbGxBZGRyZXNzUjFDMT4NCiAgICA8Q2VsbEJhY2tncm91bmRDb2xvcj42NTQ4NDwvQ2VsbEJhY2tncm91bmRDb2xvcj4NCiAgICA8Q2VsbEJhY2tncm91bmRDb2xvckluZGV4PjY8L0NlbGxCYWNrZ3JvdW5kQ29sb3JJbmRleD4NCiAgPC9MaW5rSW5mb0NvcmU+DQogIDxMaW5rSW5mb1hzYT4NCiAgICA8QXVJZD4wNTU5Ny8yMy8zLzIvRDIzMDA1MDEwMDEwMDAwMDAwMDAvMS8xLzI0Mi9LOTAwMDAwMDU0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TQ8L0l0ZW1JZD4NCiAgICA8RGlzcEl0ZW1JZD5LMjEwNjAxWjA8L0Rpc3BJdGVtSWQ+DQogICAgPENvbElkPlIzMDEwMDAwMCM8L0NvbElkPg0KICAgIDxUZW1BeGlzVHlwPjEwMDAwMDwvVGVtQXhpc1R5cD4NCiAgICA8TWVudU5tPumAo+e1kOe0lOaQjeebiuioiOeul+abuDwvTWVudU5tPg0KICAgIDxJdGVtTm0+6YeR6J6N5Y+O55uK5ZCI6KiIPC9JdGVtTm0+DQogICAgPENvbE5tPuW9k+acn+mHkemhjTwvQ29sTm0+DQogICAgPE9yaWdpbmFsVmFsPjEyLDUxMCw5NDcsMDAwPC9PcmlnaW5hbFZhbD4NCiAgICA8TGFzdE51bVZhbD4xMiw1MTA8L0xhc3ROdW1WYWw+DQogICAgPFJhd0xpbmtWYWw+MTIsNTEwPC9SYXdMaW5rVmFsPg0KICAgIDxWaWV3VW5pdFR5cD43PC9WaWV3VW5pdFR5cD4NCiAgICA8RGVjaW1hbFBvaW50PjA8L0RlY2ltYWxQb2ludD4NCiAgICA8Um91bmRUeXA+MjwvUm91bmRUeXA+DQogICAgPE51bVRleHRUeXA+MTwvTnVtVGV4dFR5cD4NCiAgICA8Q2xhc3NUeXA+MzwvQ2xhc3NUeXA+DQogICAgPERUb3RhbFlNREhNUz4yMDI1LzEwLzI4IDExOjQ4OjU2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51" Error="">PD94bWwgdmVyc2lvbj0iMS4wIiBlbmNvZGluZz0idXRmLTgiPz4NCjxMaW5rSW5mb0V4Y2VsIHhtbG5zOnhzaT0iaHR0cDovL3d3dy53My5vcmcvMjAwMS9YTUxTY2hlbWEtaW5zdGFuY2UiIHhtbG5zOnhzZD0iaHR0cDovL3d3dy53My5vcmcvMjAwMS9YTUxTY2hlbWEiPg0KICA8TGlua0luZm9Db3JlPg0KICAgIDxMaW5rSWQ+MTA1MTwvTGlua0lkPg0KICAgIDxJbmZsb3dWYWw+LTE0LDYwOTwvSW5mbG93VmFsPg0KICAgIDxEaXNwVmFsPigxNCw2MDkpPC9EaXNwVmFsPg0KICAgIDxMYXN0VXBkVGltZT4yMDI1LzEwLzI5IDEwOjM5OjA3PC9MYXN0VXBkVGltZT4NCiAgICA8V29ya3NoZWV0Tk0+UEzjgJBJRlJT44CRIDwvV29ya3NoZWV0Tk0+DQogICAgPExpbmtDZWxsQWRkcmVzc0ExPlQyODwvTGlua0NlbGxBZGRyZXNzQTE+DQogICAgPExpbmtDZWxsQWRkcmVzc1IxQzE+UjI4QzIwPC9MaW5rQ2VsbEFkZHJlc3NSMUMxPg0KICAgIDxDZWxsQmFja2dyb3VuZENvbG9yPjY1NDg0PC9DZWxsQmFja2dyb3VuZENvbG9yPg0KICAgIDxDZWxsQmFja2dyb3VuZENvbG9ySW5kZXg+NjwvQ2VsbEJhY2tncm91bmRDb2xvckluZGV4Pg0KICA8L0xpbmtJbmZvQ29yZT4NCiAgPExpbmtJbmZvWHNhPg0KICAgIDxBdUlkPjA1NTk3LzIzLzMvMi9EMjMwMDUwMTAwMTAwMDAwMDAwMC8xLzEvMjQyL0s5MDAwMDAwNTY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1NjwvSXRlbUlkPg0KICAgIDxEaXNwSXRlbUlkPksyMTA2MDIxMDwvRGlzcEl0ZW1JZD4NCiAgICA8Q29sSWQ+UjMwMTAwMDAwIzwvQ29sSWQ+DQogICAgPFRlbUF4aXNUeXA+MTAwMDAwPC9UZW1BeGlzVHlwPg0KICAgIDxNZW51Tm0+6YCj57WQ57SU5pCN55uK6KiI566X5pu4PC9NZW51Tm0+DQogICAgPEl0ZW1ObT7mlK/miZXliKnmga88L0l0ZW1ObT4NCiAgICA8Q29sTm0+5b2T5pyf6YeR6aGNPC9Db2xObT4NCiAgICA8T3JpZ2luYWxWYWw+LTE0LDYwOSwwNjMsMDAwPC9PcmlnaW5hbFZhbD4NCiAgICA8TGFzdE51bVZhbD4tMTQsNjA5PC9MYXN0TnVtVmFsPg0KICAgIDxSYXdMaW5rVmFsPi0xNCw2MDk8L1Jhd0xpbmtWYWw+DQogICAgPFZpZXdVbml0VHlwPjc8L1ZpZXdVbml0VHlwPg0KICAgIDxEZWNpbWFsUG9pbnQ+MDwvRGVjaW1hbFBvaW50Pg0KICAgIDxSb3VuZFR5cD4yPC9Sb3VuZFR5cD4NCiAgICA8TnVtVGV4dFR5cD4xPC9OdW1UZXh0VHlwPg0KICAgIDxDbGFzc1R5cD4zPC9DbGFzc1R5cD4NCiAgICA8RFRvdGFsWU1ESE1TPjIwMjUvMTAvMjggMTE6NDg6NTY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06" Error="">PD94bWwgdmVyc2lvbj0iMS4wIiBlbmNvZGluZz0idXRmLTgiPz4NCjxMaW5rSW5mb0V4Y2VsIHhtbG5zOnhzaT0iaHR0cDovL3d3dy53My5vcmcvMjAwMS9YTUxTY2hlbWEtaW5zdGFuY2UiIHhtbG5zOnhzZD0iaHR0cDovL3d3dy53My5vcmcvMjAwMS9YTUxTY2hlbWEiPg0KICA8TGlua0luZm9Db3JlPg0KICAgIDxMaW5rSWQ+MTIwNjwvTGlua0lkPg0KICAgIDxJbmZsb3dWYWw+MTA4PC9JbmZsb3dWYWw+DQogICAgPERpc3BWYWw+MTA4IDwvRGlzcFZhbD4NCiAgICA8TGFzdFVwZFRpbWU+MjAyNS8xMC8yOSAxNDo0MTozNDwvTGFzdFVwZFRpbWU+DQogICAgPFdvcmtzaGVldE5NPlBM44CQSUZSU+OAkSA8L1dvcmtzaGVldE5NPg0KICAgIDxMaW5rQ2VsbEFkZHJlc3NBMT5UMjU8L0xpbmtDZWxsQWRkcmVzc0ExPg0KICAgIDxMaW5rQ2VsbEFkZHJlc3NSMUMxPlIyNUMyMDwvTGlua0NlbGxBZGRyZXNzUjFDMT4NCiAgICA8Q2VsbEJhY2tncm91bmRDb2xvcj4xNjc3NzIxNTwvQ2VsbEJhY2tncm91bmRDb2xvcj4NCiAgICA8Q2VsbEJhY2tncm91bmRDb2xvckluZGV4Pi00MTQyPC9DZWxsQmFja2dyb3VuZENvbG9ySW5kZXg+DQogIDwvTGlua0luZm9Db3JlPg0KICA8TGlua0luZm9Yc2E+DQogICAgPEF1SWQ+MDU1OTcvMjMvMy8yL0QyMzAwNTAxMDAxMDAwMDAwMDAwLzEvMS8yNDIvSzkwMDAwMDA1My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UzPC9JdGVtSWQ+DQogICAgPERpc3BJdGVtSWQ+SzIxMDYwMTkwPC9EaXNwSXRlbUlkPg0KICAgIDxDb2xJZD5SMzAxMDAwMDAjPC9Db2xJZD4NCiAgICA8VGVtQXhpc1R5cD4xMDAwMDA8L1RlbUF4aXNUeXA+DQogICAgPE1lbnVObT7pgKPntZDntJTmkI3nm4roqIjnrpfmm7g8L01lbnVObT4NCiAgICA8SXRlbU5tPuOBneOBruS7luOBrumHkeiejeWPjuebijwvSXRlbU5tPg0KICAgIDxDb2xObT7lvZPmnJ8K6YeR6aGNPC9Db2xObT4NCiAgICA8T3JpZ2luYWxWYWw+MTA4LDM3NiwwMDA8L09yaWdpbmFsVmFsPg0KICAgIDxMYXN0TnVtVmFsPjEwODwvTGFzdE51bVZhbD4NCiAgICA8UmF3TGlua1ZhbD4xMDg8L1Jhd0xpbmtWYWw+DQogICAgPFZpZXdVbml0VHlwPjc8L1ZpZXdVbml0VHlwPg0KICAgIDxEZWNpbWFsUG9pbnQ+MDwvRGVjaW1hbFBvaW50Pg0KICAgIDxSb3VuZFR5cD4yPC9Sb3VuZFR5cD4NCiAgICA8TnVtVGV4dFR5cD4xPC9OdW1UZXh0VHlwPg0KICAgIDxDbGFzc1R5cD4zPC9DbGFzc1R5cD4NCiAgICA8RFRvdGFsWU1ESE1TPjIwMjUvMTAvMjggMTE6NDg6NTY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53" Error="">PD94bWwgdmVyc2lvbj0iMS4wIiBlbmNvZGluZz0idXRmLTgiPz4NCjxMaW5rSW5mb0V4Y2VsIHhtbG5zOnhzaT0iaHR0cDovL3d3dy53My5vcmcvMjAwMS9YTUxTY2hlbWEtaW5zdGFuY2UiIHhtbG5zOnhzZD0iaHR0cDovL3d3dy53My5vcmcvMjAwMS9YTUxTY2hlbWEiPg0KICA8TGlua0luZm9Db3JlPg0KICAgIDxMaW5rSWQ+MTA1MzwvTGlua0lkPg0KICAgIDxJbmZsb3dWYWw+LTE0LDYwOTwvSW5mbG93VmFsPg0KICAgIDxEaXNwVmFsPigxNCw2MDkpPC9EaXNwVmFsPg0KICAgIDxMYXN0VXBkVGltZT4yMDI1LzEwLzI5IDEwOjM5OjA3PC9MYXN0VXBkVGltZT4NCiAgICA8V29ya3NoZWV0Tk0+UEzjgJBJRlJT44CRIDwvV29ya3NoZWV0Tk0+DQogICAgPExpbmtDZWxsQWRkcmVzc0ExPlQzMDwvTGlua0NlbGxBZGRyZXNzQTE+DQogICAgPExpbmtDZWxsQWRkcmVzc1IxQzE+UjMwQzIwPC9MaW5rQ2VsbEFkZHJlc3NSMUMxPg0KICAgIDxDZWxsQmFja2dyb3VuZENvbG9yPjY1NDg0PC9DZWxsQmFja2dyb3VuZENvbG9yPg0KICAgIDxDZWxsQmFja2dyb3VuZENvbG9ySW5kZXg+NjwvQ2VsbEJhY2tncm91bmRDb2xvckluZGV4Pg0KICA8L0xpbmtJbmZvQ29yZT4NCiAgPExpbmtJbmZvWHNhPg0KICAgIDxBdUlkPjA1NTk3LzIzLzMvMi9EMjMwMDUwMTAwMTAwMDAwMDAwMC8xLzEvMjQyL0s5MDAwMDAwNTg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1ODwvSXRlbUlkPg0KICAgIDxEaXNwSXRlbUlkPksyMTA2MDJaMDwvRGlzcEl0ZW1JZD4NCiAgICA8Q29sSWQ+UjMwMTAwMDAwIzwvQ29sSWQ+DQogICAgPFRlbUF4aXNUeXA+MTAwMDAwPC9UZW1BeGlzVHlwPg0KICAgIDxNZW51Tm0+6YCj57WQ57SU5pCN55uK6KiI566X5pu4PC9NZW51Tm0+DQogICAgPEl0ZW1ObT7ph5Hono3osrvnlKjlkIjoqIg8L0l0ZW1ObT4NCiAgICA8Q29sTm0+5b2T5pyf6YeR6aGNPC9Db2xObT4NCiAgICA8T3JpZ2luYWxWYWw+LTE0LDYwOSwwNjMsMDAwPC9PcmlnaW5hbFZhbD4NCiAgICA8TGFzdE51bVZhbD4tMTQsNjA5PC9MYXN0TnVtVmFsPg0KICAgIDxSYXdMaW5rVmFsPi0xNCw2MDk8L1Jhd0xpbmtWYWw+DQogICAgPFZpZXdVbml0VHlwPjc8L1ZpZXdVbml0VHlwPg0KICAgIDxEZWNpbWFsUG9pbnQ+MDwvRGVjaW1hbFBvaW50Pg0KICAgIDxSb3VuZFR5cD4yPC9Sb3VuZFR5cD4NCiAgICA8TnVtVGV4dFR5cD4xPC9OdW1UZXh0VHlwPg0KICAgIDxDbGFzc1R5cD4zPC9DbGFzc1R5cD4NCiAgICA8RFRvdGFsWU1ESE1TPjIwMjUvMTAvMjggMTE6NDg6NTY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54" Error="">PD94bWwgdmVyc2lvbj0iMS4wIiBlbmNvZGluZz0idXRmLTgiPz4NCjxMaW5rSW5mb0V4Y2VsIHhtbG5zOnhzaT0iaHR0cDovL3d3dy53My5vcmcvMjAwMS9YTUxTY2hlbWEtaW5zdGFuY2UiIHhtbG5zOnhzZD0iaHR0cDovL3d3dy53My5vcmcvMjAwMS9YTUxTY2hlbWEiPg0KICA8TGlua0luZm9Db3JlPg0KICAgIDxMaW5rSWQ+MTA1NDwvTGlua0lkPg0KICAgIDxJbmZsb3dWYWw+MjAsOTM4PC9JbmZsb3dWYWw+DQogICAgPERpc3BWYWw+MjAsOTM4IDwvRGlzcFZhbD4NCiAgICA8TGFzdFVwZFRpbWU+MjAyNS8xMC8yOSAxMDozOTowNzwvTGFzdFVwZFRpbWU+DQogICAgPFdvcmtzaGVldE5NPlBM44CQSUZSU+OAkSA8L1dvcmtzaGVldE5NPg0KICAgIDxMaW5rQ2VsbEFkZHJlc3NBMT5UMzE8L0xpbmtDZWxsQWRkcmVzc0ExPg0KICAgIDxMaW5rQ2VsbEFkZHJlc3NSMUMxPlIzMUMyMDwvTGlua0NlbGxBZGRyZXNzUjFDMT4NCiAgICA8Q2VsbEJhY2tncm91bmRDb2xvcj42NTQ4NDwvQ2VsbEJhY2tncm91bmRDb2xvcj4NCiAgICA8Q2VsbEJhY2tncm91bmRDb2xvckluZGV4PjY8L0NlbGxCYWNrZ3JvdW5kQ29sb3JJbmRleD4NCiAgPC9MaW5rSW5mb0NvcmU+DQogIDxMaW5rSW5mb1hzYT4NCiAgICA8QXVJZD4wNTU5Ny8yMy8zLzIvRDIzMDA1MDEwMDEwMDAwMDAwMDAvMS8xLzI0Mi9LOTAwMDAwMDU5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Tk8L0l0ZW1JZD4NCiAgICA8RGlzcEl0ZW1JZD5LMjEwNjAzMDA8L0Rpc3BJdGVtSWQ+DQogICAgPENvbElkPlIzMDEwMDAwMCM8L0NvbElkPg0KICAgIDxUZW1BeGlzVHlwPjEwMDAwMDwvVGVtQXhpc1R5cD4NCiAgICA8TWVudU5tPumAo+e1kOe0lOaQjeebiuioiOeul+abuDwvTWVudU5tPg0KICAgIDxJdGVtTm0+5oyB5YiG5rOV44Gr44KI44KL5oqV6LOH5pCN55uKPC9JdGVtTm0+DQogICAgPENvbE5tPuW9k+acn+mHkemhjTwvQ29sTm0+DQogICAgPE9yaWdpbmFsVmFsPjIwLDkzOCw5ODQsMDAwPC9PcmlnaW5hbFZhbD4NCiAgICA8TGFzdE51bVZhbD4yMCw5Mzg8L0xhc3ROdW1WYWw+DQogICAgPFJhd0xpbmtWYWw+MjAsOTM4PC9SYXdMaW5rVmFsPg0KICAgIDxWaWV3VW5pdFR5cD43PC9WaWV3VW5pdFR5cD4NCiAgICA8RGVjaW1hbFBvaW50PjA8L0RlY2ltYWxQb2ludD4NCiAgICA8Um91bmRUeXA+MjwvUm91bmRUeXA+DQogICAgPE51bVRleHRUeXA+MTwvTnVtVGV4dFR5cD4NCiAgICA8Q2xhc3NUeXA+MzwvQ2xhc3NUeXA+DQogICAgPERUb3RhbFlNREhNUz4yMDI1LzEwLzI4IDExOjQ4OjU2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55" Error="">PD94bWwgdmVyc2lvbj0iMS4wIiBlbmNvZGluZz0idXRmLTgiPz4NCjxMaW5rSW5mb0V4Y2VsIHhtbG5zOnhzaT0iaHR0cDovL3d3dy53My5vcmcvMjAwMS9YTUxTY2hlbWEtaW5zdGFuY2UiIHhtbG5zOnhzZD0iaHR0cDovL3d3dy53My5vcmcvMjAwMS9YTUxTY2hlbWEiPg0KICA8TGlua0luZm9Db3JlPg0KICAgIDxMaW5rSWQ+MTA1NTwvTGlua0lkPg0KICAgIDxJbmZsb3dWYWw+NTMsNzkxPC9JbmZsb3dWYWw+DQogICAgPERpc3BWYWw+NTMsNzkxIDwvRGlzcFZhbD4NCiAgICA8TGFzdFVwZFRpbWU+MjAyNS8xMC8yOSAxMDozOTowNzwvTGFzdFVwZFRpbWU+DQogICAgPFdvcmtzaGVldE5NPlBM44CQSUZSU+OAkSA8L1dvcmtzaGVldE5NPg0KICAgIDxMaW5rQ2VsbEFkZHJlc3NBMT5UMzI8L0xpbmtDZWxsQWRkcmVzc0ExPg0KICAgIDxMaW5rQ2VsbEFkZHJlc3NSMUMxPlIzMkMyMDwvTGlua0NlbGxBZGRyZXNzUjFDMT4NCiAgICA8Q2VsbEJhY2tncm91bmRDb2xvcj42NTQ4NDwvQ2VsbEJhY2tncm91bmRDb2xvcj4NCiAgICA8Q2VsbEJhY2tncm91bmRDb2xvckluZGV4PjY8L0NlbGxCYWNrZ3JvdW5kQ29sb3JJbmRleD4NCiAgPC9MaW5rSW5mb0NvcmU+DQogIDxMaW5rSW5mb1hzYT4NCiAgICA8QXVJZD4wNTU5Ny8yMy8zLzIvRDIzMDA1MDEwMDEwMDAwMDAwMDAvMS8xLzI0Mi9LMjEwNzAwMDAj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yMTA3MDAwMCM8L0l0ZW1JZD4NCiAgICA8RGlzcEl0ZW1JZD5LMjEwNzAwMDAwPC9EaXNwSXRlbUlkPg0KICAgIDxDb2xJZD5SMzAxMDAwMDAjPC9Db2xJZD4NCiAgICA8VGVtQXhpc1R5cD4xMDAwMDA8L1RlbUF4aXNUeXA+DQogICAgPE1lbnVObT7pgKPntZDntJTmkI3nm4roqIjnrpfmm7g8L01lbnVObT4NCiAgICA8SXRlbU5tPueojuW8leWJjeS4remWk+WIqeebijwvSXRlbU5tPg0KICAgIDxDb2xObT7lvZPmnJ/ph5HpoY08L0NvbE5tPg0KICAgIDxPcmlnaW5hbFZhbD41Myw3OTEsMDEyLDAwMDwvT3JpZ2luYWxWYWw+DQogICAgPExhc3ROdW1WYWw+NTMsNzkxPC9MYXN0TnVtVmFsPg0KICAgIDxSYXdMaW5rVmFsPjUzLDc5MTwvUmF3TGlua1ZhbD4NCiAgICA8Vmlld1VuaXRUeXA+NzwvVmlld1VuaXRUeXA+DQogICAgPERlY2ltYWxQb2ludD4wPC9EZWNpbWFsUG9pbnQ+DQogICAgPFJvdW5kVHlwPjI8L1JvdW5kVHlwPg0KICAgIDxOdW1UZXh0VHlwPjE8L051bVRleHRUeXA+DQogICAgPENsYXNzVHlwPjM8L0NsYXNzVHlwPg0KICAgIDxEVG90YWxZTURITVM+MjAyNS8xMC8yOCAxMTo0ODo1N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56" Error="">PD94bWwgdmVyc2lvbj0iMS4wIiBlbmNvZGluZz0idXRmLTgiPz4NCjxMaW5rSW5mb0V4Y2VsIHhtbG5zOnhzaT0iaHR0cDovL3d3dy53My5vcmcvMjAwMS9YTUxTY2hlbWEtaW5zdGFuY2UiIHhtbG5zOnhzZD0iaHR0cDovL3d3dy53My5vcmcvMjAwMS9YTUxTY2hlbWEiPg0KICA8TGlua0luZm9Db3JlPg0KICAgIDxMaW5rSWQ+MTA1NjwvTGlua0lkPg0KICAgIDxJbmZsb3dWYWw+LTYsNzYzPC9JbmZsb3dWYWw+DQogICAgPERpc3BWYWw+KDYsNzYzKTwvRGlzcFZhbD4NCiAgICA8TGFzdFVwZFRpbWU+MjAyNS8xMC8yOSAxMDozOTowNzwvTGFzdFVwZFRpbWU+DQogICAgPFdvcmtzaGVldE5NPlBM44CQSUZSU+OAkSA8L1dvcmtzaGVldE5NPg0KICAgIDxMaW5rQ2VsbEFkZHJlc3NBMT5UMzM8L0xpbmtDZWxsQWRkcmVzc0ExPg0KICAgIDxMaW5rQ2VsbEFkZHJlc3NSMUMxPlIzM0MyMDwvTGlua0NlbGxBZGRyZXNzUjFDMT4NCiAgICA8Q2VsbEJhY2tncm91bmRDb2xvcj42NTQ4NDwvQ2VsbEJhY2tncm91bmRDb2xvcj4NCiAgICA8Q2VsbEJhY2tncm91bmRDb2xvckluZGV4PjY8L0NlbGxCYWNrZ3JvdW5kQ29sb3JJbmRleD4NCiAgPC9MaW5rSW5mb0NvcmU+DQogIDxMaW5rSW5mb1hzYT4NCiAgICA8QXVJZD4wNTU5Ny8yMy8zLzIvRDIzMDA1MDEwMDEwMDAwMDAwMDAvMS8xLzI0Mi9LMjEwODBaMDAj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yMTA4MFowMCM8L0l0ZW1JZD4NCiAgICA8RGlzcEl0ZW1JZD5LMjEwODBaMDAwPC9EaXNwSXRlbUlkPg0KICAgIDxDb2xJZD5SMzAxMDAwMDAjPC9Db2xJZD4NCiAgICA8VGVtQXhpc1R5cD4xMDAwMDA8L1RlbUF4aXNUeXA+DQogICAgPE1lbnVObT7pgKPntZDntJTmkI3nm4roqIjnrpfmm7g8L01lbnVObT4NCiAgICA8SXRlbU5tPuazleS6uuaJgOW+l+eojuiyu+eUqDwvSXRlbU5tPg0KICAgIDxDb2xObT7lvZPmnJ/ph5HpoY08L0NvbE5tPg0KICAgIDxPcmlnaW5hbFZhbD4tNiw3NjMsOTEyLDAwMDwvT3JpZ2luYWxWYWw+DQogICAgPExhc3ROdW1WYWw+LTYsNzYzPC9MYXN0TnVtVmFsPg0KICAgIDxSYXdMaW5rVmFsPi02LDc2MzwvUmF3TGlua1ZhbD4NCiAgICA8Vmlld1VuaXRUeXA+NzwvVmlld1VuaXRUeXA+DQogICAgPERlY2ltYWxQb2ludD4wPC9EZWNpbWFsUG9pbnQ+DQogICAgPFJvdW5kVHlwPjI8L1JvdW5kVHlwPg0KICAgIDxOdW1UZXh0VHlwPjE8L051bVRleHRUeXA+DQogICAgPENsYXNzVHlwPjM8L0NsYXNzVHlwPg0KICAgIDxEVG90YWxZTURITVM+MjAyNS8xMC8yOCAxMTo0ODo1N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57" Error="">PD94bWwgdmVyc2lvbj0iMS4wIiBlbmNvZGluZz0idXRmLTgiPz4NCjxMaW5rSW5mb0V4Y2VsIHhtbG5zOnhzaT0iaHR0cDovL3d3dy53My5vcmcvMjAwMS9YTUxTY2hlbWEtaW5zdGFuY2UiIHhtbG5zOnhzZD0iaHR0cDovL3d3dy53My5vcmcvMjAwMS9YTUxTY2hlbWEiPg0KICA8TGlua0luZm9Db3JlPg0KICAgIDxMaW5rSWQ+MTA1NzwvTGlua0lkPg0KICAgIDxJbmZsb3dWYWw+NDcsMDI3PC9JbmZsb3dWYWw+DQogICAgPERpc3BWYWw+NDcsMDI3IDwvRGlzcFZhbD4NCiAgICA8TGFzdFVwZFRpbWU+MjAyNS8xMC8yOSAxMDozOTowNzwvTGFzdFVwZFRpbWU+DQogICAgPFdvcmtzaGVldE5NPlBM44CQSUZSU+OAkSA8L1dvcmtzaGVldE5NPg0KICAgIDxMaW5rQ2VsbEFkZHJlc3NBMT5UMzQ8L0xpbmtDZWxsQWRkcmVzc0ExPg0KICAgIDxMaW5rQ2VsbEFkZHJlc3NSMUMxPlIzNEMyMDwvTGlua0NlbGxBZGRyZXNzUjFDMT4NCiAgICA8Q2VsbEJhY2tncm91bmRDb2xvcj42NTQ4NDwvQ2VsbEJhY2tncm91bmRDb2xvcj4NCiAgICA8Q2VsbEJhY2tncm91bmRDb2xvckluZGV4PjY8L0NlbGxCYWNrZ3JvdW5kQ29sb3JJbmRleD4NCiAgPC9MaW5rSW5mb0NvcmU+DQogIDxMaW5rSW5mb1hzYT4NCiAgICA8QXVJZD4wNTU5Ny8yMy8zLzIvRDIzMDA1MDEwMDEwMDAwMDAwMDAvMS8xLzI0Mi9LMjMwMDAwMDAj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yMzAwMDAwMCM8L0l0ZW1JZD4NCiAgICA8RGlzcEl0ZW1JZD5LMjMwMDAwMDAwPC9EaXNwSXRlbUlkPg0KICAgIDxDb2xJZD5SMzAxMDAwMDAjPC9Db2xJZD4NCiAgICA8VGVtQXhpc1R5cD4xMDAwMDA8L1RlbUF4aXNUeXA+DQogICAgPE1lbnVObT7pgKPntZDntJTmkI3nm4roqIjnrpfmm7g8L01lbnVObT4NCiAgICA8SXRlbU5tPuS4remWk+e0lOWIqeebijwvSXRlbU5tPg0KICAgIDxDb2xObT7lvZPmnJ/ph5HpoY08L0NvbE5tPg0KICAgIDxPcmlnaW5hbFZhbD40NywwMjcsMTAwLDAwMDwvT3JpZ2luYWxWYWw+DQogICAgPExhc3ROdW1WYWw+NDcsMDI3PC9MYXN0TnVtVmFsPg0KICAgIDxSYXdMaW5rVmFsPjQ3LDAyNzwvUmF3TGlua1ZhbD4NCiAgICA8Vmlld1VuaXRUeXA+NzwvVmlld1VuaXRUeXA+DQogICAgPERlY2ltYWxQb2ludD4wPC9EZWNpbWFsUG9pbnQ+DQogICAgPFJvdW5kVHlwPjI8L1JvdW5kVHlwPg0KICAgIDxOdW1UZXh0VHlwPjE8L051bVRleHRUeXA+DQogICAgPENsYXNzVHlwPjM8L0NsYXNzVHlwPg0KICAgIDxEVG90YWxZTURITVM+MjAyNS8xMC8yOCAxMTo0ODo1N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58" Error="">PD94bWwgdmVyc2lvbj0iMS4wIiBlbmNvZGluZz0idXRmLTgiPz4NCjxMaW5rSW5mb0V4Y2VsIHhtbG5zOnhzaT0iaHR0cDovL3d3dy53My5vcmcvMjAwMS9YTUxTY2hlbWEtaW5zdGFuY2UiIHhtbG5zOnhzZD0iaHR0cDovL3d3dy53My5vcmcvMjAwMS9YTUxTY2hlbWEiPg0KICA8TGlua0luZm9Db3JlPg0KICAgIDxMaW5rSWQ+MTA1ODwvTGlua0lkPg0KICAgIDxJbmZsb3dWYWw+NDUsMjc1PC9JbmZsb3dWYWw+DQogICAgPERpc3BWYWw+NDUsMjc1IDwvRGlzcFZhbD4NCiAgICA8TGFzdFVwZFRpbWU+MjAyNS8xMC8yOSAxMDozOTowNzwvTGFzdFVwZFRpbWU+DQogICAgPFdvcmtzaGVldE5NPlBM44CQSUZSU+OAkSA8L1dvcmtzaGVldE5NPg0KICAgIDxMaW5rQ2VsbEFkZHJlc3NBMT5UMzY8L0xpbmtDZWxsQWRkcmVzc0ExPg0KICAgIDxMaW5rQ2VsbEFkZHJlc3NSMUMxPlIzNkMyMDwvTGlua0NlbGxBZGRyZXNzUjFDMT4NCiAgICA8Q2VsbEJhY2tncm91bmRDb2xvcj42NTQ4NDwvQ2VsbEJhY2tncm91bmRDb2xvcj4NCiAgICA8Q2VsbEJhY2tncm91bmRDb2xvckluZGV4PjY8L0NlbGxCYWNrZ3JvdW5kQ29sb3JJbmRleD4NCiAgPC9MaW5rSW5mb0NvcmU+DQogIDxMaW5rSW5mb1hzYT4NCiAgICA8QXVJZD4wNTU5Ny8yMy8zLzIvRDIzMDA1MDEwMDEwMDAwMDAwMDAvMS8xLzI0Mi9LMjQwMTAwMDAj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yNDAxMDAwMCM8L0l0ZW1JZD4NCiAgICA8RGlzcEl0ZW1JZD5LMjQwMTAwMDAwPC9EaXNwSXRlbUlkPg0KICAgIDxDb2xJZD5SMzAxMDAwMDAjPC9Db2xJZD4NCiAgICA8VGVtQXhpc1R5cD4xMDAwMDA8L1RlbUF4aXNUeXA+DQogICAgPE1lbnVObT7pgKPntZDntJTmkI3nm4roqIjnrpfmm7g8L01lbnVObT4NCiAgICA8SXRlbU5tPuimquS8muekvuOBruaJgOacieiAhTwvSXRlbU5tPg0KICAgIDxDb2xObT7lvZPmnJ/ph5HpoY08L0NvbE5tPg0KICAgIDxPcmlnaW5hbFZhbD40NSwyNzUsOTMwLDAwMDwvT3JpZ2luYWxWYWw+DQogICAgPExhc3ROdW1WYWw+NDUsMjc1PC9MYXN0TnVtVmFsPg0KICAgIDxSYXdMaW5rVmFsPjQ1LDI3NTwvUmF3TGlua1ZhbD4NCiAgICA8Vmlld1VuaXRUeXA+NzwvVmlld1VuaXRUeXA+DQogICAgPERlY2ltYWxQb2ludD4wPC9EZWNpbWFsUG9pbnQ+DQogICAgPFJvdW5kVHlwPjI8L1JvdW5kVHlwPg0KICAgIDxOdW1UZXh0VHlwPjE8L051bVRleHRUeXA+DQogICAgPENsYXNzVHlwPjM8L0NsYXNzVHlwPg0KICAgIDxEVG90YWxZTURITVM+MjAyNS8xMC8yOCAxMTo0ODo1N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59" Error="">PD94bWwgdmVyc2lvbj0iMS4wIiBlbmNvZGluZz0idXRmLTgiPz4NCjxMaW5rSW5mb0V4Y2VsIHhtbG5zOnhzaT0iaHR0cDovL3d3dy53My5vcmcvMjAwMS9YTUxTY2hlbWEtaW5zdGFuY2UiIHhtbG5zOnhzZD0iaHR0cDovL3d3dy53My5vcmcvMjAwMS9YTUxTY2hlbWEiPg0KICA8TGlua0luZm9Db3JlPg0KICAgIDxMaW5rSWQ+MTA1OTwvTGlua0lkPg0KICAgIDxJbmZsb3dWYWw+MSw3NTE8L0luZmxvd1ZhbD4NCiAgICA8RGlzcFZhbD4xLDc1MSA8L0Rpc3BWYWw+DQogICAgPExhc3RVcGRUaW1lPjIwMjUvMTAvMjkgMTA6Mzk6MDc8L0xhc3RVcGRUaW1lPg0KICAgIDxXb3Jrc2hlZXROTT5QTOOAkElGUlPjgJEgPC9Xb3Jrc2hlZXROTT4NCiAgICA8TGlua0NlbGxBZGRyZXNzQTE+VDM3PC9MaW5rQ2VsbEFkZHJlc3NBMT4NCiAgICA8TGlua0NlbGxBZGRyZXNzUjFDMT5SMzdDMjA8L0xpbmtDZWxsQWRkcmVzc1IxQzE+DQogICAgPENlbGxCYWNrZ3JvdW5kQ29sb3I+NjU0ODQ8L0NlbGxCYWNrZ3JvdW5kQ29sb3I+DQogICAgPENlbGxCYWNrZ3JvdW5kQ29sb3JJbmRleD42PC9DZWxsQmFja2dyb3VuZENvbG9ySW5kZXg+DQogIDwvTGlua0luZm9Db3JlPg0KICA8TGlua0luZm9Yc2E+DQogICAgPEF1SWQ+MDU1OTcvMjMvMy8yL0QyMzAwNTAxMDAxMDAwMDAwMDAwLzEvMS8yNDIvSzI0MDIwMDAwIy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jQwMjAwMDAjPC9JdGVtSWQ+DQogICAgPERpc3BJdGVtSWQ+SzI0MDIwMDAwMDwvRGlzcEl0ZW1JZD4NCiAgICA8Q29sSWQ+UjMwMTAwMDAwIzwvQ29sSWQ+DQogICAgPFRlbUF4aXNUeXA+MTAwMDAwPC9UZW1BeGlzVHlwPg0KICAgIDxNZW51Tm0+6YCj57WQ57SU5pCN55uK6KiI566X5pu4PC9NZW51Tm0+DQogICAgPEl0ZW1ObT7pnZ7mlK/phY3mjIHliIY8L0l0ZW1ObT4NCiAgICA8Q29sTm0+5b2T5pyf6YeR6aGNPC9Db2xObT4NCiAgICA8T3JpZ2luYWxWYWw+MSw3NTEsMTcwLDAwMDwvT3JpZ2luYWxWYWw+DQogICAgPExhc3ROdW1WYWw+MSw3NTE8L0xhc3ROdW1WYWw+DQogICAgPFJhd0xpbmtWYWw+MSw3NTE8L1Jhd0xpbmtWYWw+DQogICAgPFZpZXdVbml0VHlwPjc8L1ZpZXdVbml0VHlwPg0KICAgIDxEZWNpbWFsUG9pbnQ+MDwvRGVjaW1hbFBvaW50Pg0KICAgIDxSb3VuZFR5cD4yPC9Sb3VuZFR5cD4NCiAgICA8TnVtVGV4dFR5cD4xPC9OdW1UZXh0VHlwPg0KICAgIDxDbGFzc1R5cD4zPC9DbGFzc1R5cD4NCiAgICA8RFRvdGFsWU1ESE1TPjIwMjUvMTAvMjggMTE6NDg6NTY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60" Error="">PD94bWwgdmVyc2lvbj0iMS4wIiBlbmNvZGluZz0idXRmLTgiPz4NCjxMaW5rSW5mb0V4Y2VsIHhtbG5zOnhzaT0iaHR0cDovL3d3dy53My5vcmcvMjAwMS9YTUxTY2hlbWEtaW5zdGFuY2UiIHhtbG5zOnhzZD0iaHR0cDovL3d3dy53My5vcmcvMjAwMS9YTUxTY2hlbWEiPg0KICA8TGlua0luZm9Db3JlPg0KICAgIDxMaW5rSWQ+MTA2MDwvTGlua0lkPg0KICAgIDxJbmZsb3dWYWw+NDcsMDI3PC9JbmZsb3dWYWw+DQogICAgPERpc3BWYWw+NDcsMDI3IDwvRGlzcFZhbD4NCiAgICA8TGFzdFVwZFRpbWU+MjAyNS8xMC8yOSAxMDozOTowNzwvTGFzdFVwZFRpbWU+DQogICAgPFdvcmtzaGVldE5NPlBM44CQSUZSU+OAkSA8L1dvcmtzaGVldE5NPg0KICAgIDxMaW5rQ2VsbEFkZHJlc3NBMT5UNTY8L0xpbmtDZWxsQWRkcmVzc0ExPg0KICAgIDxMaW5rQ2VsbEFkZHJlc3NSMUMxPlI1NkMyMDwvTGlua0NlbGxBZGRyZXNzUjFDMT4NCiAgICA8Q2VsbEJhY2tncm91bmRDb2xvcj42NTQ4NDwvQ2VsbEJhY2tncm91bmRDb2xvcj4NCiAgICA8Q2VsbEJhY2tncm91bmRDb2xvckluZGV4PjY8L0NlbGxCYWNrZ3JvdW5kQ29sb3JJbmRleD4NCiAgPC9MaW5rSW5mb0NvcmU+DQogIDxMaW5rSW5mb1hzYT4NCiAgICA8QXVJZD4wNTU5Ny8yMy8zLzIvRDIzMDA1MDEwMDE1MDAwMDAwMDAvMS8xLzI0Mi9LMzEwMDAwMDAj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zMTAwMDAwMCM8L0l0ZW1JZD4NCiAgICA8RGlzcEl0ZW1JZD5LMzEwMDAwMDAwPC9EaXNwSXRlbUlkPg0KICAgIDxDb2xJZD5SMzAxMDAwMDAjPC9Db2xJZD4NCiAgICA8VGVtQXhpc1R5cD4xMDAwMDA8L1RlbUF4aXNUeXA+DQogICAgPE1lbnVObT7pgKPntZDntJTmkI3nm4rlj4rjgbPjgZ3jga7ku5bjga7ljIXmi6zliKnnm4roqIjnrpfmm7g8L01lbnVObT4NCiAgICA8SXRlbU5tPuS4remWk+e0lOWIqeebijwvSXRlbU5tPg0KICAgIDxDb2xObT7lvZPmnJ/ph5HpoY08L0NvbE5tPg0KICAgIDxPcmlnaW5hbFZhbD40NywwMjcsMTAwLDAwMDwvT3JpZ2luYWxWYWw+DQogICAgPExhc3ROdW1WYWw+NDcsMDI3PC9MYXN0TnVtVmFsPg0KICAgIDxSYXdMaW5rVmFsPjQ3LDAyNzwvUmF3TGlua1ZhbD4NCiAgICA8Vmlld1VuaXRUeXA+NzwvVmlld1VuaXRUeXA+DQogICAgPERlY2ltYWxQb2ludD4wPC9EZWNpbWFsUG9pbnQ+DQogICAgPFJvdW5kVHlwPjI8L1JvdW5kVHlwPg0KICAgIDxOdW1UZXh0VHlwPjE8L051bVRleHRUeXA+DQogICAgPENsYXNzVHlwPjM8L0NsYXNzVHlwPg0KICAgIDxEVG90YWxZTURITVM+MjAyNS8xMC8yMiAyMjozMTowO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61" Error="">PD94bWwgdmVyc2lvbj0iMS4wIiBlbmNvZGluZz0idXRmLTgiPz4NCjxMaW5rSW5mb0V4Y2VsIHhtbG5zOnhzaT0iaHR0cDovL3d3dy53My5vcmcvMjAwMS9YTUxTY2hlbWEtaW5zdGFuY2UiIHhtbG5zOnhzZD0iaHR0cDovL3d3dy53My5vcmcvMjAwMS9YTUxTY2hlbWEiPg0KICA8TGlua0luZm9Db3JlPg0KICAgIDxMaW5rSWQ+MTA2MTwvTGlua0lkPg0KICAgIDxJbmZsb3dWYWw+MTEsNjMyPC9JbmZsb3dWYWw+DQogICAgPERpc3BWYWw+MTEsNjMyIDwvRGlzcFZhbD4NCiAgICA8TGFzdFVwZFRpbWU+MjAyNS8xMC8yOSAxMDozOTowNzwvTGFzdFVwZFRpbWU+DQogICAgPFdvcmtzaGVldE5NPlBM44CQSUZSU+OAkSA8L1dvcmtzaGVldE5NPg0KICAgIDxMaW5rQ2VsbEFkZHJlc3NBMT5UNTk8L0xpbmtDZWxsQWRkcmVzc0ExPg0KICAgIDxMaW5rQ2VsbEFkZHJlc3NSMUMxPlI1OUMyMDwvTGlua0NlbGxBZGRyZXNzUjFDMT4NCiAgICA8Q2VsbEJhY2tncm91bmRDb2xvcj42NTQ4NDwvQ2VsbEJhY2tncm91bmRDb2xvcj4NCiAgICA8Q2VsbEJhY2tncm91bmRDb2xvckluZGV4PjY8L0NlbGxCYWNrZ3JvdW5kQ29sb3JJbmRleD4NCiAgPC9MaW5rSW5mb0NvcmU+DQogIDxMaW5rSW5mb1hzYT4NCiAgICA8QXVJZD4wNTU5Ny8yMy8zLzIvRDIzMDA1MDEwMDE1MDAwMDAwMDAvMS8xLzI0Mi9LOTAwMDAwMDYx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jE8L0l0ZW1JZD4NCiAgICA8RGlzcEl0ZW1JZD5LMzIwMTAxMDA8L0Rpc3BJdGVtSWQ+DQogICAgPENvbElkPlIzMDEwMDAwMCM8L0NvbElkPg0KICAgIDxUZW1BeGlzVHlwPjEwMDAwMDwvVGVtQXhpc1R5cD4NCiAgICA8TWVudU5tPumAo+e1kOe0lOaQjeebiuWPiuOBs+OBneOBruS7luOBruWMheaLrOWIqeebiuioiOeul+abuDwvTWVudU5tPg0KICAgIDxJdGVtTm0+RlZUT0NJ44Gu6YeR6J6N6LOH55SjPC9JdGVtTm0+DQogICAgPENvbE5tPuW9k+acn+mHkemhjTwvQ29sTm0+DQogICAgPE9yaWdpbmFsVmFsPjExLDYzMiw1OTUsMDAwPC9PcmlnaW5hbFZhbD4NCiAgICA8TGFzdE51bVZhbD4xMSw2MzI8L0xhc3ROdW1WYWw+DQogICAgPFJhd0xpbmtWYWw+MTEsNjMyPC9SYXdMaW5rVmFsPg0KICAgIDxWaWV3VW5pdFR5cD43PC9WaWV3VW5pdFR5cD4NCiAgICA8RGVjaW1hbFBvaW50PjA8L0RlY2ltYWxQb2ludD4NCiAgICA8Um91bmRUeXA+MjwvUm91bmRUeXA+DQogICAgPE51bVRleHRUeXA+MTwvTnVtVGV4dFR5cD4NCiAgICA8Q2xhc3NUeXA+MzwvQ2xhc3NUeXA+DQogICAgPERUb3RhbFlNREhNUz4yMDI1LzEwLzIyIDIyOjMxOjA5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62" Error="">PD94bWwgdmVyc2lvbj0iMS4wIiBlbmNvZGluZz0idXRmLTgiPz4NCjxMaW5rSW5mb0V4Y2VsIHhtbG5zOnhzaT0iaHR0cDovL3d3dy53My5vcmcvMjAwMS9YTUxTY2hlbWEtaW5zdGFuY2UiIHhtbG5zOnhzZD0iaHR0cDovL3d3dy53My5vcmcvMjAwMS9YTUxTY2hlbWEiPg0KICA8TGlua0luZm9Db3JlPg0KICAgIDxMaW5rSWQ+MTA2MjwvTGlua0lkPg0KICAgIDxJbmZsb3dWYWw+LTM3PC9JbmZsb3dWYWw+DQogICAgPERpc3BWYWw+KDM3KTwvRGlzcFZhbD4NCiAgICA8TGFzdFVwZFRpbWU+MjAyNS8xMC8yOSAxMDozOTowNzwvTGFzdFVwZFRpbWU+DQogICAgPFdvcmtzaGVldE5NPlBM44CQSUZSU+OAkSA8L1dvcmtzaGVldE5NPg0KICAgIDxMaW5rQ2VsbEFkZHJlc3NBMT5UNjA8L0xpbmtDZWxsQWRkcmVzc0ExPg0KICAgIDxMaW5rQ2VsbEFkZHJlc3NSMUMxPlI2MEMyMDwvTGlua0NlbGxBZGRyZXNzUjFDMT4NCiAgICA8Q2VsbEJhY2tncm91bmRDb2xvcj42NTQ4NDwvQ2VsbEJhY2tncm91bmRDb2xvcj4NCiAgICA8Q2VsbEJhY2tncm91bmRDb2xvckluZGV4PjY8L0NlbGxCYWNrZ3JvdW5kQ29sb3JJbmRleD4NCiAgPC9MaW5rSW5mb0NvcmU+DQogIDxMaW5rSW5mb1hzYT4NCiAgICA8QXVJZD4wNTU5Ny8yMy8zLzIvRDIzMDA1MDEwMDE1MDAwMDAwMDAvMS8xLzI0Mi9LOTAwMDAwMDYy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jI8L0l0ZW1JZD4NCiAgICA8RGlzcEl0ZW1JZD5LMzIwMTAyMDA8L0Rpc3BJdGVtSWQ+DQogICAgPENvbElkPlIzMDEwMDAwMCM8L0NvbElkPg0KICAgIDxUZW1BeGlzVHlwPjEwMDAwMDwvVGVtQXhpc1R5cD4NCiAgICA8TWVudU5tPumAo+e1kOe0lOaQjeebiuWPiuOBs+OBneOBruS7luOBruWMheaLrOWIqeebiuioiOeul+abuDwvTWVudU5tPg0KICAgIDxJdGVtTm0+56K65a6a57Wm5LuY5Yi25bqm44Gu5YaN5ris5a6aPC9JdGVtTm0+DQogICAgPENvbE5tPuW9k+acn+mHkemhjTwvQ29sTm0+DQogICAgPE9yaWdpbmFsVmFsPi0zNyw5NDMsMDAwPC9PcmlnaW5hbFZhbD4NCiAgICA8TGFzdE51bVZhbD4tMzc8L0xhc3ROdW1WYWw+DQogICAgPFJhd0xpbmtWYWw+LTM3PC9SYXdMaW5rVmFsPg0KICAgIDxWaWV3VW5pdFR5cD43PC9WaWV3VW5pdFR5cD4NCiAgICA8RGVjaW1hbFBvaW50PjA8L0RlY2ltYWxQb2ludD4NCiAgICA8Um91bmRUeXA+MjwvUm91bmRUeXA+DQogICAgPE51bVRleHRUeXA+MTwvTnVtVGV4dFR5cD4NCiAgICA8Q2xhc3NUeXA+MzwvQ2xhc3NUeXA+DQogICAgPERUb3RhbFlNREhNUz4yMDI1LzEwLzIyIDIyOjMxOjA5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63" Error="">PD94bWwgdmVyc2lvbj0iMS4wIiBlbmNvZGluZz0idXRmLTgiPz4NCjxMaW5rSW5mb0V4Y2VsIHhtbG5zOnhzaT0iaHR0cDovL3d3dy53My5vcmcvMjAwMS9YTUxTY2hlbWEtaW5zdGFuY2UiIHhtbG5zOnhzZD0iaHR0cDovL3d3dy53My5vcmcvMjAwMS9YTUxTY2hlbWEiPg0KICA8TGlua0luZm9Db3JlPg0KICAgIDxMaW5rSWQ+MTA2MzwvTGlua0lkPg0KICAgIDxJbmZsb3dWYWw+LTY5NjwvSW5mbG93VmFsPg0KICAgIDxEaXNwVmFsPig2OTYpPC9EaXNwVmFsPg0KICAgIDxMYXN0VXBkVGltZT4yMDI1LzEwLzI5IDEwOjM5OjA3PC9MYXN0VXBkVGltZT4NCiAgICA8V29ya3NoZWV0Tk0+UEzjgJBJRlJT44CRIDwvV29ya3NoZWV0Tk0+DQogICAgPExpbmtDZWxsQWRkcmVzc0ExPlQ2MTwvTGlua0NlbGxBZGRyZXNzQTE+DQogICAgPExpbmtDZWxsQWRkcmVzc1IxQzE+UjYxQzIwPC9MaW5rQ2VsbEFkZHJlc3NSMUMxPg0KICAgIDxDZWxsQmFja2dyb3VuZENvbG9yPjY1NDg0PC9DZWxsQmFja2dyb3VuZENvbG9yPg0KICAgIDxDZWxsQmFja2dyb3VuZENvbG9ySW5kZXg+NjwvQ2VsbEJhY2tncm91bmRDb2xvckluZGV4Pg0KICA8L0xpbmtJbmZvQ29yZT4NCiAgPExpbmtJbmZvWHNhPg0KICAgIDxBdUlkPjA1NTk3LzIzLzMvMi9EMjMwMDUwMTAwMTUwMDAwMDAwMC8xLzEvMjQyL0s5MDAwMDAwNjM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x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2MzwvSXRlbUlkPg0KICAgIDxEaXNwSXRlbUlkPkszMjAxMDMwMDwvRGlzcEl0ZW1JZD4NCiAgICA8Q29sSWQ+UjMwMTAwMDAwIzwvQ29sSWQ+DQogICAgPFRlbUF4aXNUeXA+MTAwMDAwPC9UZW1BeGlzVHlwPg0KICAgIDxNZW51Tm0+6YCj57WQ57SU5pCN55uK5Y+K44Gz44Gd44Gu5LuW44Gu5YyF5ous5Yip55uK6KiI566X5pu4PC9NZW51Tm0+DQogICAgPEl0ZW1ObT7mjIHliIbms5XjgafkvJroqIjlh6bnkIbjgZXjgozjgabjgYTjgosK5oqV6LOH44Gr44GK44GR44KL44Gd44Gu5LuW44Gu5YyF5ous5Yip55uKPC9JdGVtTm0+DQogICAgPENvbE5tPuW9k+acn+mHkemhjTwvQ29sTm0+DQogICAgPE9yaWdpbmFsVmFsPi02OTYsOTE1LDAwMDwvT3JpZ2luYWxWYWw+DQogICAgPExhc3ROdW1WYWw+LTY5NjwvTGFzdE51bVZhbD4NCiAgICA8UmF3TGlua1ZhbD4tNjk2PC9SYXdMaW5rVmFsPg0KICAgIDxWaWV3VW5pdFR5cD43PC9WaWV3VW5pdFR5cD4NCiAgICA8RGVjaW1hbFBvaW50PjA8L0RlY2ltYWxQb2ludD4NCiAgICA8Um91bmRUeXA+MjwvUm91bmRUeXA+DQogICAgPE51bVRleHRUeXA+MTwvTnVtVGV4dFR5cD4NCiAgICA8Q2xhc3NUeXA+MzwvQ2xhc3NUeXA+DQogICAgPERUb3RhbFlNREhNUz4yMDI1LzEwLzIyIDIyOjMxOjA5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64" Error="">PD94bWwgdmVyc2lvbj0iMS4wIiBlbmNvZGluZz0idXRmLTgiPz4NCjxMaW5rSW5mb0V4Y2VsIHhtbG5zOnhzaT0iaHR0cDovL3d3dy53My5vcmcvMjAwMS9YTUxTY2hlbWEtaW5zdGFuY2UiIHhtbG5zOnhzZD0iaHR0cDovL3d3dy53My5vcmcvMjAwMS9YTUxTY2hlbWEiPg0KICA8TGlua0luZm9Db3JlPg0KICAgIDxMaW5rSWQ+MTA2NDwvTGlua0lkPg0KICAgIDxJbmZsb3dWYWw+MTAsODk3PC9JbmZsb3dWYWw+DQogICAgPERpc3BWYWw+MTAsODk3IDwvRGlzcFZhbD4NCiAgICA8TGFzdFVwZFRpbWU+MjAyNS8xMC8yOSAxMDozOTowNzwvTGFzdFVwZFRpbWU+DQogICAgPFdvcmtzaGVldE5NPlBM44CQSUZSU+OAkSA8L1dvcmtzaGVldE5NPg0KICAgIDxMaW5rQ2VsbEFkZHJlc3NBMT5UNjI8L0xpbmtDZWxsQWRkcmVzc0ExPg0KICAgIDxMaW5rQ2VsbEFkZHJlc3NSMUMxPlI2MkMyMDwvTGlua0NlbGxBZGRyZXNzUjFDMT4NCiAgICA8Q2VsbEJhY2tncm91bmRDb2xvcj42NTQ4NDwvQ2VsbEJhY2tncm91bmRDb2xvcj4NCiAgICA8Q2VsbEJhY2tncm91bmRDb2xvckluZGV4PjY8L0NlbGxCYWNrZ3JvdW5kQ29sb3JJbmRleD4NCiAgPC9MaW5rSW5mb0NvcmU+DQogIDxMaW5rSW5mb1hzYT4NCiAgICA8QXVJZD4wNTU5Ny8yMy8zLzIvRDIzMDA1MDEwMDE1MDAwMDAwMDAvMS8xLzI0Mi9LOTAwMDAwMDY0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jQ8L0l0ZW1JZD4NCiAgICA8RGlzcEl0ZW1JZD5LMzIwMVowMDA8L0Rpc3BJdGVtSWQ+DQogICAgPENvbElkPlIzMDEwMDAwMCM8L0NvbElkPg0KICAgIDxUZW1BeGlzVHlwPjEwMDAwMDwvVGVtQXhpc1R5cD4NCiAgICA8TWVudU5tPumAo+e1kOe0lOaQjeebiuWPiuOBs+OBneOBruS7luOBruWMheaLrOWIqeebiuioiOeul+abuDwvTWVudU5tPg0KICAgIDxJdGVtTm0+57SU5pCN55uK44Gr5oyv44KK5pu/44GI44KJ44KM44KL44GT44Go44Gu44Gq44GECumgheebruWQiOioiDwvSXRlbU5tPg0KICAgIDxDb2xObT7lvZPmnJ/ph5HpoY08L0NvbE5tPg0KICAgIDxPcmlnaW5hbFZhbD4xMCw4OTcsNzM3LDAwMDwvT3JpZ2luYWxWYWw+DQogICAgPExhc3ROdW1WYWw+MTAsODk3PC9MYXN0TnVtVmFsPg0KICAgIDxSYXdMaW5rVmFsPjEwLDg5NzwvUmF3TGlua1ZhbD4NCiAgICA8Vmlld1VuaXRUeXA+NzwvVmlld1VuaXRUeXA+DQogICAgPERlY2ltYWxQb2ludD4wPC9EZWNpbWFsUG9pbnQ+DQogICAgPFJvdW5kVHlwPjI8L1JvdW5kVHlwPg0KICAgIDxOdW1UZXh0VHlwPjE8L051bVRleHRUeXA+DQogICAgPENsYXNzVHlwPjM8L0NsYXNzVHlwPg0KICAgIDxEVG90YWxZTURITVM+MjAyNS8xMC8yMiAyMjozMTowO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65" Error="">PD94bWwgdmVyc2lvbj0iMS4wIiBlbmNvZGluZz0idXRmLTgiPz4NCjxMaW5rSW5mb0V4Y2VsIHhtbG5zOnhzaT0iaHR0cDovL3d3dy53My5vcmcvMjAwMS9YTUxTY2hlbWEtaW5zdGFuY2UiIHhtbG5zOnhzZD0iaHR0cDovL3d3dy53My5vcmcvMjAwMS9YTUxTY2hlbWEiPg0KICA8TGlua0luZm9Db3JlPg0KICAgIDxMaW5rSWQ+MTA2NTwvTGlua0lkPg0KICAgIDxJbmZsb3dWYWw+LTYsNzM1PC9JbmZsb3dWYWw+DQogICAgPERpc3BWYWw+KDYsNzM1KTwvRGlzcFZhbD4NCiAgICA8TGFzdFVwZFRpbWU+MjAyNS8xMC8yOSAxMDozOTowNzwvTGFzdFVwZFRpbWU+DQogICAgPFdvcmtzaGVldE5NPlBM44CQSUZSU+OAkSA8L1dvcmtzaGVldE5NPg0KICAgIDxMaW5rQ2VsbEFkZHJlc3NBMT5UNjQ8L0xpbmtDZWxsQWRkcmVzc0ExPg0KICAgIDxMaW5rQ2VsbEFkZHJlc3NSMUMxPlI2NEMyMDwvTGlua0NlbGxBZGRyZXNzUjFDMT4NCiAgICA8Q2VsbEJhY2tncm91bmRDb2xvcj42NTQ4NDwvQ2VsbEJhY2tncm91bmRDb2xvcj4NCiAgICA8Q2VsbEJhY2tncm91bmRDb2xvckluZGV4PjY8L0NlbGxCYWNrZ3JvdW5kQ29sb3JJbmRleD4NCiAgPC9MaW5rSW5mb0NvcmU+DQogIDxMaW5rSW5mb1hzYT4NCiAgICA8QXVJZD4wNTU5Ny8yMy8zLzIvRDIzMDA1MDEwMDE1MDAwMDAwMDAvMS8xLzI0Mi9LOTAwMDAwMDY2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jY8L0l0ZW1JZD4NCiAgICA8RGlzcEl0ZW1JZD5LMzIwMjAxMDA8L0Rpc3BJdGVtSWQ+DQogICAgPENvbElkPlIzMDEwMDAwMCM8L0NvbElkPg0KICAgIDxUZW1BeGlzVHlwPjEwMDAwMDwvVGVtQXhpc1R5cD4NCiAgICA8TWVudU5tPumAo+e1kOe0lOaQjeebiuWPiuOBs+OBneOBruS7luOBruWMheaLrOWIqeebiuioiOeul+abuDwvTWVudU5tPg0KICAgIDxJdGVtTm0+5Zyo5aSW5Za25qWt5rS75YuV5L2T44Gu5o+b566X5beu6aGNPC9JdGVtTm0+DQogICAgPENvbE5tPuW9k+acn+mHkemhjTwvQ29sTm0+DQogICAgPE9yaWdpbmFsVmFsPi02LDczNSw2MDUsMDAwPC9PcmlnaW5hbFZhbD4NCiAgICA8TGFzdE51bVZhbD4tNiw3MzU8L0xhc3ROdW1WYWw+DQogICAgPFJhd0xpbmtWYWw+LTYsNzM1PC9SYXdMaW5rVmFsPg0KICAgIDxWaWV3VW5pdFR5cD43PC9WaWV3VW5pdFR5cD4NCiAgICA8RGVjaW1hbFBvaW50PjA8L0RlY2ltYWxQb2ludD4NCiAgICA8Um91bmRUeXA+MjwvUm91bmRUeXA+DQogICAgPE51bVRleHRUeXA+MTwvTnVtVGV4dFR5cD4NCiAgICA8Q2xhc3NUeXA+MzwvQ2xhc3NUeXA+DQogICAgPERUb3RhbFlNREhNUz4yMDI1LzEwLzIyIDIyOjMxOjA5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66" Error="">PD94bWwgdmVyc2lvbj0iMS4wIiBlbmNvZGluZz0idXRmLTgiPz4NCjxMaW5rSW5mb0V4Y2VsIHhtbG5zOnhzaT0iaHR0cDovL3d3dy53My5vcmcvMjAwMS9YTUxTY2hlbWEtaW5zdGFuY2UiIHhtbG5zOnhzZD0iaHR0cDovL3d3dy53My5vcmcvMjAwMS9YTUxTY2hlbWEiPg0KICA8TGlua0luZm9Db3JlPg0KICAgIDxMaW5rSWQ+MTA2NjwvTGlua0lkPg0KICAgIDxJbmZsb3dWYWw+MywwMDA8L0luZmxvd1ZhbD4NCiAgICA8RGlzcFZhbD4zLDAwMCA8L0Rpc3BWYWw+DQogICAgPExhc3RVcGRUaW1lPjIwMjUvMTAvMjkgMTA6Mzk6MDc8L0xhc3RVcGRUaW1lPg0KICAgIDxXb3Jrc2hlZXROTT5QTOOAkElGUlPjgJEgPC9Xb3Jrc2hlZXROTT4NCiAgICA8TGlua0NlbGxBZGRyZXNzQTE+VDY1PC9MaW5rQ2VsbEFkZHJlc3NBMT4NCiAgICA8TGlua0NlbGxBZGRyZXNzUjFDMT5SNjVDMjA8L0xpbmtDZWxsQWRkcmVzc1IxQzE+DQogICAgPENlbGxCYWNrZ3JvdW5kQ29sb3I+NjU0ODQ8L0NlbGxCYWNrZ3JvdW5kQ29sb3I+DQogICAgPENlbGxCYWNrZ3JvdW5kQ29sb3JJbmRleD42PC9DZWxsQmFja2dyb3VuZENvbG9ySW5kZXg+DQogIDwvTGlua0luZm9Db3JlPg0KICA8TGlua0luZm9Yc2E+DQogICAgPEF1SWQ+MDU1OTcvMjMvMy8yL0QyMzAwNTAxMDAxNTAwMDAwMDAwLzEvMS8yNDIvSzkwMDAwMDA2Ny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E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Y3PC9JdGVtSWQ+DQogICAgPERpc3BJdGVtSWQ+SzMyMDIwMjAwPC9EaXNwSXRlbUlkPg0KICAgIDxDb2xJZD5SMzAxMDAwMDAjPC9Db2xJZD4NCiAgICA8VGVtQXhpc1R5cD4xMDAwMDA8L1RlbUF4aXNUeXA+DQogICAgPE1lbnVObT7pgKPntZDntJTmkI3nm4rlj4rjgbPjgZ3jga7ku5bjga7ljIXmi6zliKnnm4roqIjnrpfmm7g8L01lbnVObT4NCiAgICA8SXRlbU5tPuOCreODo+ODg+OCt+ODpeODu+ODleODreODvOODu+ODmOODg+OCuDwvSXRlbU5tPg0KICAgIDxDb2xObT7lvZPmnJ/ph5HpoY08L0NvbE5tPg0KICAgIDxPcmlnaW5hbFZhbD4zLDAwMCw5OTMsMDAwPC9PcmlnaW5hbFZhbD4NCiAgICA8TGFzdE51bVZhbD4zLDAwMDwvTGFzdE51bVZhbD4NCiAgICA8UmF3TGlua1ZhbD4zLDAwMDwvUmF3TGlua1ZhbD4NCiAgICA8Vmlld1VuaXRUeXA+NzwvVmlld1VuaXRUeXA+DQogICAgPERlY2ltYWxQb2ludD4wPC9EZWNpbWFsUG9pbnQ+DQogICAgPFJvdW5kVHlwPjI8L1JvdW5kVHlwPg0KICAgIDxOdW1UZXh0VHlwPjE8L051bVRleHRUeXA+DQogICAgPENsYXNzVHlwPjM8L0NsYXNzVHlwPg0KICAgIDxEVG90YWxZTURITVM+MjAyNS8xMC8yMiAyMjozMTowO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67" Error="">PD94bWwgdmVyc2lvbj0iMS4wIiBlbmNvZGluZz0idXRmLTgiPz4NCjxMaW5rSW5mb0V4Y2VsIHhtbG5zOnhzaT0iaHR0cDovL3d3dy53My5vcmcvMjAwMS9YTUxTY2hlbWEtaW5zdGFuY2UiIHhtbG5zOnhzZD0iaHR0cDovL3d3dy53My5vcmcvMjAwMS9YTUxTY2hlbWEiPg0KICA8TGlua0luZm9Db3JlPg0KICAgIDxMaW5rSWQ+MTA2NzwvTGlua0lkPg0KICAgIDxJbmZsb3dWYWw+LTYsNDUzPC9JbmZsb3dWYWw+DQogICAgPERpc3BWYWw+KDYsNDUzKTwvRGlzcFZhbD4NCiAgICA8TGFzdFVwZFRpbWU+MjAyNS8xMC8yOSAxMDozOTowNzwvTGFzdFVwZFRpbWU+DQogICAgPFdvcmtzaGVldE5NPlBM44CQSUZSU+OAkSA8L1dvcmtzaGVldE5NPg0KICAgIDxMaW5rQ2VsbEFkZHJlc3NBMT5UNjY8L0xpbmtDZWxsQWRkcmVzc0ExPg0KICAgIDxMaW5rQ2VsbEFkZHJlc3NSMUMxPlI2NkMyMDwvTGlua0NlbGxBZGRyZXNzUjFDMT4NCiAgICA8Q2VsbEJhY2tncm91bmRDb2xvcj42NTQ4NDwvQ2VsbEJhY2tncm91bmRDb2xvcj4NCiAgICA8Q2VsbEJhY2tncm91bmRDb2xvckluZGV4PjY8L0NlbGxCYWNrZ3JvdW5kQ29sb3JJbmRleD4NCiAgPC9MaW5rSW5mb0NvcmU+DQogIDxMaW5rSW5mb1hzYT4NCiAgICA8QXVJZD4wNTU5Ny8yMy8zLzIvRDIzMDA1MDEwMDE1MDAwMDAwMDAvMS8xLzI0Mi9LOTAwMDAwMDY4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jg8L0l0ZW1JZD4NCiAgICA8RGlzcEl0ZW1JZD5LMzIwMjEwMDA8L0Rpc3BJdGVtSWQ+DQogICAgPENvbElkPlIzMDEwMDAwMCM8L0NvbElkPg0KICAgIDxUZW1BeGlzVHlwPjEwMDAwMDwvVGVtQXhpc1R5cD4NCiAgICA8TWVudU5tPumAo+e1kOe0lOaQjeebiuWPiuOBs+OBneOBruS7luOBruWMheaLrOWIqeebiuioiOeul+abuDwvTWVudU5tPg0KICAgIDxJdGVtTm0+5oyB5YiG5rOV44Gn5Lya6KiI5Yem55CG44GV44KM44Gm44GE44KLCuaKleizh+OBq+OBiuOBkeOCi+OBneOBruS7luOBruWMheaLrOWIqeebijwvSXRlbU5tPg0KICAgIDxDb2xObT7lvZPmnJ/ph5HpoY08L0NvbE5tPg0KICAgIDxPcmlnaW5hbFZhbD4tNiw0NTMsMDczLDAwMDwvT3JpZ2luYWxWYWw+DQogICAgPExhc3ROdW1WYWw+LTYsNDUzPC9MYXN0TnVtVmFsPg0KICAgIDxSYXdMaW5rVmFsPi02LDQ1MzwvUmF3TGlua1ZhbD4NCiAgICA8Vmlld1VuaXRUeXA+NzwvVmlld1VuaXRUeXA+DQogICAgPERlY2ltYWxQb2ludD4wPC9EZWNpbWFsUG9pbnQ+DQogICAgPFJvdW5kVHlwPjI8L1JvdW5kVHlwPg0KICAgIDxOdW1UZXh0VHlwPjE8L051bVRleHRUeXA+DQogICAgPENsYXNzVHlwPjM8L0NsYXNzVHlwPg0KICAgIDxEVG90YWxZTURITVM+MjAyNS8xMC8yMiAyMjozMTowO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68" Error="">PD94bWwgdmVyc2lvbj0iMS4wIiBlbmNvZGluZz0idXRmLTgiPz4NCjxMaW5rSW5mb0V4Y2VsIHhtbG5zOnhzaT0iaHR0cDovL3d3dy53My5vcmcvMjAwMS9YTUxTY2hlbWEtaW5zdGFuY2UiIHhtbG5zOnhzZD0iaHR0cDovL3d3dy53My5vcmcvMjAwMS9YTUxTY2hlbWEiPg0KICA8TGlua0luZm9Db3JlPg0KICAgIDxMaW5rSWQ+MTA2ODwvTGlua0lkPg0KICAgIDxJbmZsb3dWYWw+LTEwLDE4NzwvSW5mbG93VmFsPg0KICAgIDxEaXNwVmFsPigxMCwxODcpPC9EaXNwVmFsPg0KICAgIDxMYXN0VXBkVGltZT4yMDI1LzEwLzI5IDEwOjM5OjA3PC9MYXN0VXBkVGltZT4NCiAgICA8V29ya3NoZWV0Tk0+UEzjgJBJRlJT44CRIDwvV29ya3NoZWV0Tk0+DQogICAgPExpbmtDZWxsQWRkcmVzc0ExPlQ2NzwvTGlua0NlbGxBZGRyZXNzQTE+DQogICAgPExpbmtDZWxsQWRkcmVzc1IxQzE+UjY3QzIwPC9MaW5rQ2VsbEFkZHJlc3NSMUMxPg0KICAgIDxDZWxsQmFja2dyb3VuZENvbG9yPjY1NDg0PC9DZWxsQmFja2dyb3VuZENvbG9yPg0KICAgIDxDZWxsQmFja2dyb3VuZENvbG9ySW5kZXg+NjwvQ2VsbEJhY2tncm91bmRDb2xvckluZGV4Pg0KICA8L0xpbmtJbmZvQ29yZT4NCiAgPExpbmtJbmZvWHNhPg0KICAgIDxBdUlkPjA1NTk3LzIzLzMvMi9EMjMwMDUwMTAwMTUwMDAwMDAwMC8xLzEvMjQyL0s5MDAwMDAwNjk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x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2OTwvSXRlbUlkPg0KICAgIDxEaXNwSXRlbUlkPkszMjAyWjAwMDwvRGlzcEl0ZW1JZD4NCiAgICA8Q29sSWQ+UjMwMTAwMDAwIzwvQ29sSWQ+DQogICAgPFRlbUF4aXNUeXA+MTAwMDAwPC9UZW1BeGlzVHlwPg0KICAgIDxNZW51Tm0+6YCj57WQ57SU5pCN55uK5Y+K44Gz44Gd44Gu5LuW44Gu5YyF5ous5Yip55uK6KiI566X5pu4PC9NZW51Tm0+DQogICAgPEl0ZW1ObT7ntJTmkI3nm4rjgavjgZ3jga7lvozjgavmjK/jgormm7/jgYjjgonjgozjgosK5Y+v6IO95oCn44Gu44GC44KL6aCF55uu5ZCI6KiIPC9JdGVtTm0+DQogICAgPENvbE5tPuW9k+acn+mHkemhjTwvQ29sTm0+DQogICAgPE9yaWdpbmFsVmFsPi0xMCwxODcsNjg1LDAwMDwvT3JpZ2luYWxWYWw+DQogICAgPExhc3ROdW1WYWw+LTEwLDE4NzwvTGFzdE51bVZhbD4NCiAgICA8UmF3TGlua1ZhbD4tMTAsMTg3PC9SYXdMaW5rVmFsPg0KICAgIDxWaWV3VW5pdFR5cD43PC9WaWV3VW5pdFR5cD4NCiAgICA8RGVjaW1hbFBvaW50PjA8L0RlY2ltYWxQb2ludD4NCiAgICA8Um91bmRUeXA+MjwvUm91bmRUeXA+DQogICAgPE51bVRleHRUeXA+MTwvTnVtVGV4dFR5cD4NCiAgICA8Q2xhc3NUeXA+MzwvQ2xhc3NUeXA+DQogICAgPERUb3RhbFlNREhNUz4yMDI1LzEwLzIyIDIyOjMxOjA5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69" Error="">PD94bWwgdmVyc2lvbj0iMS4wIiBlbmNvZGluZz0idXRmLTgiPz4NCjxMaW5rSW5mb0V4Y2VsIHhtbG5zOnhzaT0iaHR0cDovL3d3dy53My5vcmcvMjAwMS9YTUxTY2hlbWEtaW5zdGFuY2UiIHhtbG5zOnhzZD0iaHR0cDovL3d3dy53My5vcmcvMjAwMS9YTUxTY2hlbWEiPg0KICA8TGlua0luZm9Db3JlPg0KICAgIDxMaW5rSWQ+MTA2OTwvTGlua0lkPg0KICAgIDxJbmZsb3dWYWw+NzEwPC9JbmZsb3dWYWw+DQogICAgPERpc3BWYWw+NzEwIDwvRGlzcFZhbD4NCiAgICA8TGFzdFVwZFRpbWU+MjAyNS8xMC8yOSAxMDozOTowNzwvTGFzdFVwZFRpbWU+DQogICAgPFdvcmtzaGVldE5NPlBM44CQSUZSU+OAkSA8L1dvcmtzaGVldE5NPg0KICAgIDxMaW5rQ2VsbEFkZHJlc3NBMT5UNjg8L0xpbmtDZWxsQWRkcmVzc0ExPg0KICAgIDxMaW5rQ2VsbEFkZHJlc3NSMUMxPlI2OEMyMDwvTGlua0NlbGxBZGRyZXNzUjFDMT4NCiAgICA8Q2VsbEJhY2tncm91bmRDb2xvcj42NTQ4NDwvQ2VsbEJhY2tncm91bmRDb2xvcj4NCiAgICA8Q2VsbEJhY2tncm91bmRDb2xvckluZGV4PjY8L0NlbGxCYWNrZ3JvdW5kQ29sb3JJbmRleD4NCiAgPC9MaW5rSW5mb0NvcmU+DQogIDxMaW5rSW5mb1hzYT4NCiAgICA8QXVJZD4wNTU5Ny8yMy8zLzIvRDIzMDA1MDEwMDE1MDAwMDAwMDAvMS8xLzI0Mi9LMzIwWjAwMDAj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zMjBaMDAwMCM8L0l0ZW1JZD4NCiAgICA8RGlzcEl0ZW1JZD5LMzIwWjAwMDAwPC9EaXNwSXRlbUlkPg0KICAgIDxDb2xJZD5SMzAxMDAwMDAjPC9Db2xJZD4NCiAgICA8VGVtQXhpc1R5cD4xMDAwMDA8L1RlbUF4aXNUeXA+DQogICAgPE1lbnVObT7pgKPntZDntJTmkI3nm4rlj4rjgbPjgZ3jga7ku5bjga7ljIXmi6zliKnnm4roqIjnrpfmm7g8L01lbnVObT4NCiAgICA8SXRlbU5tPueojuW8leW+jOOBneOBruS7luOBruWMheaLrOWIqeebijwvSXRlbU5tPg0KICAgIDxDb2xObT7lvZPmnJ/ph5HpoY08L0NvbE5tPg0KICAgIDxPcmlnaW5hbFZhbD43MTAsMDUyLDAwMDwvT3JpZ2luYWxWYWw+DQogICAgPExhc3ROdW1WYWw+NzEwPC9MYXN0TnVtVmFsPg0KICAgIDxSYXdMaW5rVmFsPjcxMDwvUmF3TGlua1ZhbD4NCiAgICA8Vmlld1VuaXRUeXA+NzwvVmlld1VuaXRUeXA+DQogICAgPERlY2ltYWxQb2ludD4wPC9EZWNpbWFsUG9pbnQ+DQogICAgPFJvdW5kVHlwPjI8L1JvdW5kVHlwPg0KICAgIDxOdW1UZXh0VHlwPjE8L051bVRleHRUeXA+DQogICAgPENsYXNzVHlwPjM8L0NsYXNzVHlwPg0KICAgIDxEVG90YWxZTURITVM+MjAyNS8xMC8yMiAyMjozMTowO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70" Error="">PD94bWwgdmVyc2lvbj0iMS4wIiBlbmNvZGluZz0idXRmLTgiPz4NCjxMaW5rSW5mb0V4Y2VsIHhtbG5zOnhzaT0iaHR0cDovL3d3dy53My5vcmcvMjAwMS9YTUxTY2hlbWEtaW5zdGFuY2UiIHhtbG5zOnhzZD0iaHR0cDovL3d3dy53My5vcmcvMjAwMS9YTUxTY2hlbWEiPg0KICA8TGlua0luZm9Db3JlPg0KICAgIDxMaW5rSWQ+MTA3MDwvTGlua0lkPg0KICAgIDxJbmZsb3dWYWw+NDcsNzM3PC9JbmZsb3dWYWw+DQogICAgPERpc3BWYWw+NDcsNzM3IDwvRGlzcFZhbD4NCiAgICA8TGFzdFVwZFRpbWU+MjAyNS8xMC8yOSAxMDozOTowNzwvTGFzdFVwZFRpbWU+DQogICAgPFdvcmtzaGVldE5NPlBM44CQSUZSU+OAkSA8L1dvcmtzaGVldE5NPg0KICAgIDxMaW5rQ2VsbEFkZHJlc3NBMT5UNjk8L0xpbmtDZWxsQWRkcmVzc0ExPg0KICAgIDxMaW5rQ2VsbEFkZHJlc3NSMUMxPlI2OUMyMDwvTGlua0NlbGxBZGRyZXNzUjFDMT4NCiAgICA8Q2VsbEJhY2tncm91bmRDb2xvcj42NTQ4NDwvQ2VsbEJhY2tncm91bmRDb2xvcj4NCiAgICA8Q2VsbEJhY2tncm91bmRDb2xvckluZGV4PjY8L0NlbGxCYWNrZ3JvdW5kQ29sb3JJbmRleD4NCiAgPC9MaW5rSW5mb0NvcmU+DQogIDxMaW5rSW5mb1hzYT4NCiAgICA8QXVJZD4wNTU5Ny8yMy8zLzIvRDIzMDA1MDEwMDE1MDAwMDAwMDAvMS8xLzI0Mi9LMzMwMDAwMDAj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zMzAwMDAwMCM8L0l0ZW1JZD4NCiAgICA8RGlzcEl0ZW1JZD5LMzMwMDAwMDAwPC9EaXNwSXRlbUlkPg0KICAgIDxDb2xJZD5SMzAxMDAwMDAjPC9Db2xJZD4NCiAgICA8VGVtQXhpc1R5cD4xMDAwMDA8L1RlbUF4aXNUeXA+DQogICAgPE1lbnVObT7pgKPntZDntJTmkI3nm4rlj4rjgbPjgZ3jga7ku5bjga7ljIXmi6zliKnnm4roqIjnrpfmm7g8L01lbnVObT4NCiAgICA8SXRlbU5tPuS4remWk+WMheaLrOWIqeebijwvSXRlbU5tPg0KICAgIDxDb2xObT7lvZPmnJ/ph5HpoY08L0NvbE5tPg0KICAgIDxPcmlnaW5hbFZhbD40Nyw3MzcsMTUyLDAwMDwvT3JpZ2luYWxWYWw+DQogICAgPExhc3ROdW1WYWw+NDcsNzM3PC9MYXN0TnVtVmFsPg0KICAgIDxSYXdMaW5rVmFsPjQ3LDczNzwvUmF3TGlua1ZhbD4NCiAgICA8Vmlld1VuaXRUeXA+NzwvVmlld1VuaXRUeXA+DQogICAgPERlY2ltYWxQb2ludD4wPC9EZWNpbWFsUG9pbnQ+DQogICAgPFJvdW5kVHlwPjI8L1JvdW5kVHlwPg0KICAgIDxOdW1UZXh0VHlwPjE8L051bVRleHRUeXA+DQogICAgPENsYXNzVHlwPjM8L0NsYXNzVHlwPg0KICAgIDxEVG90YWxZTURITVM+MjAyNS8xMC8yMiAyMjozMTowO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71" Error="">PD94bWwgdmVyc2lvbj0iMS4wIiBlbmNvZGluZz0idXRmLTgiPz4NCjxMaW5rSW5mb0V4Y2VsIHhtbG5zOnhzaT0iaHR0cDovL3d3dy53My5vcmcvMjAwMS9YTUxTY2hlbWEtaW5zdGFuY2UiIHhtbG5zOnhzZD0iaHR0cDovL3d3dy53My5vcmcvMjAwMS9YTUxTY2hlbWEiPg0KICA8TGlua0luZm9Db3JlPg0KICAgIDxMaW5rSWQ+MTA3MTwvTGlua0lkPg0KICAgIDxJbmZsb3dWYWw+NDcsMTI3PC9JbmZsb3dWYWw+DQogICAgPERpc3BWYWw+NDcsMTI3IDwvRGlzcFZhbD4NCiAgICA8TGFzdFVwZFRpbWU+MjAyNS8xMC8yOSAxMDozOTowNzwvTGFzdFVwZFRpbWU+DQogICAgPFdvcmtzaGVldE5NPlBM44CQSUZSU+OAkSA8L1dvcmtzaGVldE5NPg0KICAgIDxMaW5rQ2VsbEFkZHJlc3NBMT5UNzE8L0xpbmtDZWxsQWRkcmVzc0ExPg0KICAgIDxMaW5rQ2VsbEFkZHJlc3NSMUMxPlI3MUMyMDwvTGlua0NlbGxBZGRyZXNzUjFDMT4NCiAgICA8Q2VsbEJhY2tncm91bmRDb2xvcj42NTQ4NDwvQ2VsbEJhY2tncm91bmRDb2xvcj4NCiAgICA8Q2VsbEJhY2tncm91bmRDb2xvckluZGV4PjY8L0NlbGxCYWNrZ3JvdW5kQ29sb3JJbmRleD4NCiAgPC9MaW5rSW5mb0NvcmU+DQogIDxMaW5rSW5mb1hzYT4NCiAgICA8QXVJZD4wNTU5Ny8yMy8zLzIvRDIzMDA1MDEwMDE1MDAwMDAwMDAvMS8xLzI0Mi9LMzUwMTAwMDAj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zNTAxMDAwMCM8L0l0ZW1JZD4NCiAgICA8RGlzcEl0ZW1JZD5LMzUwMTAwMDAwPC9EaXNwSXRlbUlkPg0KICAgIDxDb2xJZD5SMzAxMDAwMDAjPC9Db2xJZD4NCiAgICA8VGVtQXhpc1R5cD4xMDAwMDA8L1RlbUF4aXNUeXA+DQogICAgPE1lbnVObT7pgKPntZDntJTmkI3nm4rlj4rjgbPjgZ3jga7ku5bjga7ljIXmi6zliKnnm4roqIjnrpfmm7g8L01lbnVObT4NCiAgICA8SXRlbU5tPuimquS8muekvuOBruaJgOacieiAhTwvSXRlbU5tPg0KICAgIDxDb2xObT7lvZPmnJ/ph5HpoY08L0NvbE5tPg0KICAgIDxPcmlnaW5hbFZhbD40NywxMjcsNDQwLDAwMDwvT3JpZ2luYWxWYWw+DQogICAgPExhc3ROdW1WYWw+NDcsMTI3PC9MYXN0TnVtVmFsPg0KICAgIDxSYXdMaW5rVmFsPjQ3LDEyNzwvUmF3TGlua1ZhbD4NCiAgICA8Vmlld1VuaXRUeXA+NzwvVmlld1VuaXRUeXA+DQogICAgPERlY2ltYWxQb2ludD4wPC9EZWNpbWFsUG9pbnQ+DQogICAgPFJvdW5kVHlwPjI8L1JvdW5kVHlwPg0KICAgIDxOdW1UZXh0VHlwPjE8L051bVRleHRUeXA+DQogICAgPENsYXNzVHlwPjM8L0NsYXNzVHlwPg0KICAgIDxEVG90YWxZTURITVM+MjAyNS8xMC8yMiAyMjozMTowO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72" Error="">PD94bWwgdmVyc2lvbj0iMS4wIiBlbmNvZGluZz0idXRmLTgiPz4NCjxMaW5rSW5mb0V4Y2VsIHhtbG5zOnhzaT0iaHR0cDovL3d3dy53My5vcmcvMjAwMS9YTUxTY2hlbWEtaW5zdGFuY2UiIHhtbG5zOnhzZD0iaHR0cDovL3d3dy53My5vcmcvMjAwMS9YTUxTY2hlbWEiPg0KICA8TGlua0luZm9Db3JlPg0KICAgIDxMaW5rSWQ+MTA3MjwvTGlua0lkPg0KICAgIDxJbmZsb3dWYWw+NjA5PC9JbmZsb3dWYWw+DQogICAgPERpc3BWYWw+NjA5IDwvRGlzcFZhbD4NCiAgICA8TGFzdFVwZFRpbWU+MjAyNS8xMC8yOSAxMDozOTowNzwvTGFzdFVwZFRpbWU+DQogICAgPFdvcmtzaGVldE5NPlBM44CQSUZSU+OAkSA8L1dvcmtzaGVldE5NPg0KICAgIDxMaW5rQ2VsbEFkZHJlc3NBMT5UNzI8L0xpbmtDZWxsQWRkcmVzc0ExPg0KICAgIDxMaW5rQ2VsbEFkZHJlc3NSMUMxPlI3MkMyMDwvTGlua0NlbGxBZGRyZXNzUjFDMT4NCiAgICA8Q2VsbEJhY2tncm91bmRDb2xvcj42NTQ4NDwvQ2VsbEJhY2tncm91bmRDb2xvcj4NCiAgICA8Q2VsbEJhY2tncm91bmRDb2xvckluZGV4PjY8L0NlbGxCYWNrZ3JvdW5kQ29sb3JJbmRleD4NCiAgPC9MaW5rSW5mb0NvcmU+DQogIDxMaW5rSW5mb1hzYT4NCiAgICA8QXVJZD4wNTU5Ny8yMy8zLzIvRDIzMDA1MDEwMDE1MDAwMDAwMDAvMS8xLzI0Mi9LMzUwMjAwMDAj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zNTAyMDAwMCM8L0l0ZW1JZD4NCiAgICA8RGlzcEl0ZW1JZD5LMzUwMjAwMDAwPC9EaXNwSXRlbUlkPg0KICAgIDxDb2xJZD5SMzAxMDAwMDAjPC9Db2xJZD4NCiAgICA8VGVtQXhpc1R5cD4xMDAwMDA8L1RlbUF4aXNUeXA+DQogICAgPE1lbnVObT7pgKPntZDntJTmkI3nm4rlj4rjgbPjgZ3jga7ku5bjga7ljIXmi6zliKnnm4roqIjnrpfmm7g8L01lbnVObT4NCiAgICA8SXRlbU5tPumdnuaUr+mFjeaMgeWIhjwvSXRlbU5tPg0KICAgIDxDb2xObT7lvZPmnJ/ph5HpoY08L0NvbE5tPg0KICAgIDxPcmlnaW5hbFZhbD42MDksNzEyLDAwMDwvT3JpZ2luYWxWYWw+DQogICAgPExhc3ROdW1WYWw+NjA5PC9MYXN0TnVtVmFsPg0KICAgIDxSYXdMaW5rVmFsPjYwOTwvUmF3TGlua1ZhbD4NCiAgICA8Vmlld1VuaXRUeXA+NzwvVmlld1VuaXRUeXA+DQogICAgPERlY2ltYWxQb2ludD4wPC9EZWNpbWFsUG9pbnQ+DQogICAgPFJvdW5kVHlwPjI8L1JvdW5kVHlwPg0KICAgIDxOdW1UZXh0VHlwPjE8L051bVRleHRUeXA+DQogICAgPENsYXNzVHlwPjM8L0NsYXNzVHlwPg0KICAgIDxEVG90YWxZTURITVM+MjAyNS8xMC8yMiAyMjozMTowO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73" Error="">PD94bWwgdmVyc2lvbj0iMS4wIiBlbmNvZGluZz0idXRmLTgiPz4NCjxMaW5rSW5mb0V4Y2VsIHhtbG5zOnhzaT0iaHR0cDovL3d3dy53My5vcmcvMjAwMS9YTUxTY2hlbWEtaW5zdGFuY2UiIHhtbG5zOnhzZD0iaHR0cDovL3d3dy53My5vcmcvMjAwMS9YTUxTY2hlbWEiPg0KICA8TGlua0luZm9Db3JlPg0KICAgIDxMaW5rSWQ+MTA3MzwvTGlua0lkPg0KICAgIDxJbmZsb3dWYWw+NDcsNzM3PC9JbmZsb3dWYWw+DQogICAgPERpc3BWYWw+NDcsNzM3IDwvRGlzcFZhbD4NCiAgICA8TGFzdFVwZFRpbWU+MjAyNS8xMC8yOSAxMDozOTowNzwvTGFzdFVwZFRpbWU+DQogICAgPFdvcmtzaGVldE5NPlBM44CQSUZSU+OAkSA8L1dvcmtzaGVldE5NPg0KICAgIDxMaW5rQ2VsbEFkZHJlc3NBMT5UNzM8L0xpbmtDZWxsQWRkcmVzc0ExPg0KICAgIDxMaW5rQ2VsbEFkZHJlc3NSMUMxPlI3M0MyMDwvTGlua0NlbGxBZGRyZXNzUjFDMT4NCiAgICA8Q2VsbEJhY2tncm91bmRDb2xvcj42NTQ4NDwvQ2VsbEJhY2tncm91bmRDb2xvcj4NCiAgICA8Q2VsbEJhY2tncm91bmRDb2xvckluZGV4PjY8L0NlbGxCYWNrZ3JvdW5kQ29sb3JJbmRleD4NCiAgPC9MaW5rSW5mb0NvcmU+DQogIDxMaW5rSW5mb1hzYT4NCiAgICA8QXVJZD4wNTU5Ny8yMy8zLzIvRDIzMDA1MDEwMDE1MDAwMDAwMDAvMS8xLzI0Mi9LMzUwWjAwMDAj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zNTBaMDAwMCM8L0l0ZW1JZD4NCiAgICA8RGlzcEl0ZW1JZD5LMzUwWjAwMDAwPC9EaXNwSXRlbUlkPg0KICAgIDxDb2xJZD5SMzAxMDAwMDAjPC9Db2xJZD4NCiAgICA8VGVtQXhpc1R5cD4xMDAwMDA8L1RlbUF4aXNUeXA+DQogICAgPE1lbnVObT7pgKPntZDntJTmkI3nm4rlj4rjgbPjgZ3jga7ku5bjga7ljIXmi6zliKnnm4roqIjnrpfmm7g8L01lbnVObT4NCiAgICA8SXRlbU5tPuioiDwvSXRlbU5tPg0KICAgIDxDb2xObT7lvZPmnJ/ph5HpoY08L0NvbE5tPg0KICAgIDxPcmlnaW5hbFZhbD40Nyw3MzcsMTUyLDAwMDwvT3JpZ2luYWxWYWw+DQogICAgPExhc3ROdW1WYWw+NDcsNzM3PC9MYXN0TnVtVmFsPg0KICAgIDxSYXdMaW5rVmFsPjQ3LDczNzwvUmF3TGlua1ZhbD4NCiAgICA8Vmlld1VuaXRUeXA+NzwvVmlld1VuaXRUeXA+DQogICAgPERlY2ltYWxQb2ludD4wPC9EZWNpbWFsUG9pbnQ+DQogICAgPFJvdW5kVHlwPjI8L1JvdW5kVHlwPg0KICAgIDxOdW1UZXh0VHlwPjE8L051bVRleHRUeXA+DQogICAgPENsYXNzVHlwPjM8L0NsYXNzVHlwPg0KICAgIDxEVG90YWxZTURITVM+MjAyNS8xMC8yMiAyMjozMTowO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99" Error="">PD94bWwgdmVyc2lvbj0iMS4wIiBlbmNvZGluZz0idXRmLTgiPz4NCjxMaW5rSW5mb0V4Y2VsIHhtbG5zOnhzaT0iaHR0cDovL3d3dy53My5vcmcvMjAwMS9YTUxTY2hlbWEtaW5zdGFuY2UiIHhtbG5zOnhzZD0iaHR0cDovL3d3dy53My5vcmcvMjAwMS9YTUxTY2hlbWEiPg0KICA8TGlua0luZm9Db3JlPg0KICAgIDxMaW5rSWQ+MTA5OTwvTGlua0lkPg0KICAgIDxJbmZsb3dWYWw+MTg2LDYyNzwvSW5mbG93VmFsPg0KICAgIDxEaXNwVmFsPjE4Niw2MjcgPC9EaXNwVmFsPg0KICAgIDxMYXN0VXBkVGltZT4yMDI1LzEwLzI5IDEwOjM5OjA3PC9MYXN0VXBkVGltZT4NCiAgICA8V29ya3NoZWV0Tk0+QlPjgJBJRlJT44CRPC9Xb3Jrc2hlZXROTT4NCiAgICA8TGlua0NlbGxBZGRyZXNzQTE+UjY8L0xpbmtDZWxsQWRkcmVzc0ExPg0KICAgIDxMaW5rQ2VsbEFkZHJlc3NSMUMxPlI2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DUwMDAwMDAwMC8xLzEvMjQyL0s5MDAwMDAwMDE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wMTwvSXRlbUlkPg0KICAgIDxEaXNwSXRlbUlkPksxMTAxMDEwMDwvRGlzcEl0ZW1JZD4NCiAgICA8Q29sSWQ+UjMwMTAwMDAwIzwvQ29sSWQ+DQogICAgPFRlbUF4aXNUeXA+MTAwMDAwPC9UZW1BeGlzVHlwPg0KICAgIDxNZW51Tm0+6YCj57WQ6LKh5pS/54q25oWL6KiI566X5pu4PC9NZW51Tm0+DQogICAgPEl0ZW1ObT7nj77ph5Hlj4rjgbPnj77ph5HlkIznrYnniak8L0l0ZW1ObT4NCiAgICA8Q29sTm0+5b2T5pyf6YeR6aGNPC9Db2xObT4NCiAgICA8T3JpZ2luYWxWYWw+MTg2LDYyNyw3NjksMDAwPC9PcmlnaW5hbFZhbD4NCiAgICA8TGFzdE51bVZhbD4xODYsNjI3PC9MYXN0TnVtVmFsPg0KICAgIDxSYXdMaW5rVmFsPjE4Niw2Mjc8L1Jhd0xpbmtWYWw+DQogICAgPFZpZXdVbml0VHlwPjc8L1ZpZXdVbml0VHlwPg0KICAgIDxEZWNpbWFsUG9pbnQ+MDwvRGVjaW1hbFBvaW50Pg0KICAgIDxSb3VuZFR5cD4yPC9Sb3VuZFR5cD4NCiAgICA8TnVtVGV4dFR5cD4xPC9OdW1UZXh0VHlwPg0KICAgIDxDbGFzc1R5cD4zPC9DbGFzc1R5cD4NCiAgICA8RFRvdGFsWU1ESE1TPjIwMjUvMTAvMjggMTE6NDk6MDM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00" Error="">PD94bWwgdmVyc2lvbj0iMS4wIiBlbmNvZGluZz0idXRmLTgiPz4NCjxMaW5rSW5mb0V4Y2VsIHhtbG5zOnhzaT0iaHR0cDovL3d3dy53My5vcmcvMjAwMS9YTUxTY2hlbWEtaW5zdGFuY2UiIHhtbG5zOnhzZD0iaHR0cDovL3d3dy53My5vcmcvMjAwMS9YTUxTY2hlbWEiPg0KICA8TGlua0luZm9Db3JlPg0KICAgIDxMaW5rSWQ+MTEwMDwvTGlua0lkPg0KICAgIDxJbmZsb3dWYWw+MTMsMTM3PC9JbmZsb3dWYWw+DQogICAgPERpc3BWYWw+MTMsMTM3IDwvRGlzcFZhbD4NCiAgICA8TGFzdFVwZFRpbWU+MjAyNS8xMC8yOSAxMDozOTowNzwvTGFzdFVwZFRpbWU+DQogICAgPFdvcmtzaGVldE5NPkJT44CQSUZSU+OAkTwvV29ya3NoZWV0Tk0+DQogICAgPExpbmtDZWxsQWRkcmVzc0ExPlI3PC9MaW5rQ2VsbEFkZHJlc3NBMT4NCiAgICA8TGlua0NlbGxBZGRyZXNzUjFDMT5SN0MxODwvTGlua0NlbGxBZGRyZXNzUjFDMT4NCiAgICA8Q2VsbEJhY2tncm91bmRDb2xvcj42NTQ4NDwvQ2VsbEJhY2tncm91bmRDb2xvcj4NCiAgICA8Q2VsbEJhY2tncm91bmRDb2xvckluZGV4PjY8L0NlbGxCYWNrZ3JvdW5kQ29sb3JJbmRleD4NCiAgPC9MaW5rSW5mb0NvcmU+DQogIDxMaW5rSW5mb1hzYT4NCiAgICA8QXVJZD4wNTU5Ny8yMy8zLzIvRDIzMDA1MDEwMDA1MDAwMDAwMDAvMS8xLzI0Mi9LOTAwMDAwMDAy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DI8L0l0ZW1JZD4NCiAgICA8RGlzcEl0ZW1JZD5LMTEwMTAyMDA8L0Rpc3BJdGVtSWQ+DQogICAgPENvbElkPlIzMDEwMDAwMCM8L0NvbElkPg0KICAgIDxUZW1BeGlzVHlwPjEwMDAwMDwvVGVtQXhpc1R5cD4NCiAgICA8TWVudU5tPumAo+e1kOiyoeaUv+eKtuaFi+ioiOeul+abuDwvTWVudU5tPg0KICAgIDxJdGVtTm0+5a6a5pyf6aCQ6YeRPC9JdGVtTm0+DQogICAgPENvbE5tPuW9k+acn+mHkemhjTwvQ29sTm0+DQogICAgPE9yaWdpbmFsVmFsPjEzLDEzNywyMzYsMDAwPC9PcmlnaW5hbFZhbD4NCiAgICA8TGFzdE51bVZhbD4xMywxMzc8L0xhc3ROdW1WYWw+DQogICAgPFJhd0xpbmtWYWw+MTMsMTM3PC9SYXdMaW5rVmFsPg0KICAgIDxWaWV3VW5pdFR5cD43PC9WaWV3VW5pdFR5cD4NCiAgICA8RGVjaW1hbFBvaW50PjA8L0RlY2ltYWxQb2ludD4NCiAgICA8Um91bmRUeXA+MjwvUm91bmRUeXA+DQogICAgPE51bVRleHRUeXA+MTwvTnVtVGV4dFR5cD4NCiAgICA8Q2xhc3NUeXA+MzwvQ2xhc3NUeXA+DQogICAgPERUb3RhbFlNREhNUz4yMDI1LzEwLzI4IDExOjQ5OjAz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01" Error="">PD94bWwgdmVyc2lvbj0iMS4wIiBlbmNvZGluZz0idXRmLTgiPz4NCjxMaW5rSW5mb0V4Y2VsIHhtbG5zOnhzaT0iaHR0cDovL3d3dy53My5vcmcvMjAwMS9YTUxTY2hlbWEtaW5zdGFuY2UiIHhtbG5zOnhzZD0iaHR0cDovL3d3dy53My5vcmcvMjAwMS9YTUxTY2hlbWEiPg0KICA8TGlua0luZm9Db3JlPg0KICAgIDxMaW5rSWQ+MTEwMTwvTGlua0lkPg0KICAgIDxJbmZsb3dWYWw+OTIzLDczMjwvSW5mbG93VmFsPg0KICAgIDxEaXNwVmFsPjkyMyw3MzIgPC9EaXNwVmFsPg0KICAgIDxMYXN0VXBkVGltZT4yMDI1LzEwLzI5IDEwOjM5OjA3PC9MYXN0VXBkVGltZT4NCiAgICA8V29ya3NoZWV0Tk0+QlPjgJBJRlJT44CRPC9Xb3Jrc2hlZXROTT4NCiAgICA8TGlua0NlbGxBZGRyZXNzQTE+Ujg8L0xpbmtDZWxsQWRkcmVzc0ExPg0KICAgIDxMaW5rQ2VsbEFkZHJlc3NSMUMxPlI4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DUwMDAwMDAwMC8xLzEvMjQyL0s5MDAwMDAwMDM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wMzwvSXRlbUlkPg0KICAgIDxEaXNwSXRlbUlkPksxMTAxMDMwMDwvRGlzcEl0ZW1JZD4NCiAgICA8Q29sSWQ+UjMwMTAwMDAwIzwvQ29sSWQ+DQogICAgPFRlbUF4aXNUeXA+MTAwMDAwPC9UZW1BeGlzVHlwPg0KICAgIDxNZW51Tm0+6YCj57WQ6LKh5pS/54q25oWL6KiI566X5pu4PC9NZW51Tm0+DQogICAgPEl0ZW1ObT7llrbmpa3lgrXmqKnlj4rjgbPjgZ3jga7ku5bjga7lgrXmqKk8L0l0ZW1ObT4NCiAgICA8Q29sTm0+5b2T5pyf6YeR6aGNPC9Db2xObT4NCiAgICA8T3JpZ2luYWxWYWw+OTIzLDczMiwwNjMsMDAwPC9PcmlnaW5hbFZhbD4NCiAgICA8TGFzdE51bVZhbD45MjMsNzMyPC9MYXN0TnVtVmFsPg0KICAgIDxSYXdMaW5rVmFsPjkyMyw3MzI8L1Jhd0xpbmtWYWw+DQogICAgPFZpZXdVbml0VHlwPjc8L1ZpZXdVbml0VHlwPg0KICAgIDxEZWNpbWFsUG9pbnQ+MDwvRGVjaW1hbFBvaW50Pg0KICAgIDxSb3VuZFR5cD4yPC9Sb3VuZFR5cD4NCiAgICA8TnVtVGV4dFR5cD4xPC9OdW1UZXh0VHlwPg0KICAgIDxDbGFzc1R5cD4zPC9DbGFzc1R5cD4NCiAgICA8RFRvdGFsWU1ESE1TPjIwMjUvMTAvMjggMTE6NDk6MDM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02" Error="">PD94bWwgdmVyc2lvbj0iMS4wIiBlbmNvZGluZz0idXRmLTgiPz4NCjxMaW5rSW5mb0V4Y2VsIHhtbG5zOnhzaT0iaHR0cDovL3d3dy53My5vcmcvMjAwMS9YTUxTY2hlbWEtaW5zdGFuY2UiIHhtbG5zOnhzZD0iaHR0cDovL3d3dy53My5vcmcvMjAwMS9YTUxTY2hlbWEiPg0KICA8TGlua0luZm9Db3JlPg0KICAgIDxMaW5rSWQ+MTEwMjwvTGlua0lkPg0KICAgIDxJbmZsb3dWYWw+Niw3OTI8L0luZmxvd1ZhbD4NCiAgICA8RGlzcFZhbD42LDc5MiA8L0Rpc3BWYWw+DQogICAgPExhc3RVcGRUaW1lPjIwMjUvMTAvMjkgMTA6Mzk6MDc8L0xhc3RVcGRUaW1lPg0KICAgIDxXb3Jrc2hlZXROTT5CU+OAkElGUlPjgJE8L1dvcmtzaGVldE5NPg0KICAgIDxMaW5rQ2VsbEFkZHJlc3NBMT5SOTwvTGlua0NlbGxBZGRyZXNzQTE+DQogICAgPExpbmtDZWxsQWRkcmVzc1IxQzE+UjlDMTg8L0xpbmtDZWxsQWRkcmVzc1IxQzE+DQogICAgPENlbGxCYWNrZ3JvdW5kQ29sb3I+NjU0ODQ8L0NlbGxCYWNrZ3JvdW5kQ29sb3I+DQogICAgPENlbGxCYWNrZ3JvdW5kQ29sb3JJbmRleD42PC9DZWxsQmFja2dyb3VuZENvbG9ySW5kZXg+DQogIDwvTGlua0luZm9Db3JlPg0KICA8TGlua0luZm9Yc2E+DQogICAgPEF1SWQ+MDU1OTcvMjMvMy8yL0QyMzAwNTAxMDAwNTAwMDAwMDAwLzEvMS8yNDIvSzkwMDAwMDAwNC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A0PC9JdGVtSWQ+DQogICAgPERpc3BJdGVtSWQ+SzExMDEwNDAwPC9EaXNwSXRlbUlkPg0KICAgIDxDb2xJZD5SMzAxMDAwMDAjPC9Db2xJZD4NCiAgICA8VGVtQXhpc1R5cD4xMDAwMDA8L1RlbUF4aXNUeXA+DQogICAgPE1lbnVObT7pgKPntZDosqHmlL/nirbmhYvoqIjnrpfmm7g8L01lbnVObT4NCiAgICA8SXRlbU5tPuODh+ODquODkOODhuOCo+ODlumHkeiejeizh+eUozwvSXRlbU5tPg0KICAgIDxDb2xObT7lvZPmnJ/ph5HpoY08L0NvbE5tPg0KICAgIDxPcmlnaW5hbFZhbD42LDc5MiwzOTQsMDAwPC9PcmlnaW5hbFZhbD4NCiAgICA8TGFzdE51bVZhbD42LDc5MjwvTGFzdE51bVZhbD4NCiAgICA8UmF3TGlua1ZhbD42LDc5MjwvUmF3TGlua1ZhbD4NCiAgICA8Vmlld1VuaXRUeXA+NzwvVmlld1VuaXRUeXA+DQogICAgPERlY2ltYWxQb2ludD4wPC9EZWNpbWFsUG9pbnQ+DQogICAgPFJvdW5kVHlwPjI8L1JvdW5kVHlwPg0KICAgIDxOdW1UZXh0VHlwPjE8L051bVRleHRUeXA+DQogICAgPENsYXNzVHlwPjM8L0NsYXNzVHlwPg0KICAgIDxEVG90YWxZTURITVM+MjAyNS8xMC8yOCAxMTo0OTowM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03" Error="">PD94bWwgdmVyc2lvbj0iMS4wIiBlbmNvZGluZz0idXRmLTgiPz4NCjxMaW5rSW5mb0V4Y2VsIHhtbG5zOnhzaT0iaHR0cDovL3d3dy53My5vcmcvMjAwMS9YTUxTY2hlbWEtaW5zdGFuY2UiIHhtbG5zOnhzZD0iaHR0cDovL3d3dy53My5vcmcvMjAwMS9YTUxTY2hlbWEiPg0KICA8TGlua0luZm9Db3JlPg0KICAgIDxMaW5rSWQ+MTEwMzwvTGlua0lkPg0KICAgIDxJbmZsb3dWYWw+MzE1LDE3NTwvSW5mbG93VmFsPg0KICAgIDxEaXNwVmFsPjMxNSwxNzUgPC9EaXNwVmFsPg0KICAgIDxMYXN0VXBkVGltZT4yMDI1LzEwLzI5IDEwOjM5OjA3PC9MYXN0VXBkVGltZT4NCiAgICA8V29ya3NoZWV0Tk0+QlPjgJBJRlJT44CRPC9Xb3Jrc2hlZXROTT4NCiAgICA8TGlua0NlbGxBZGRyZXNzQTE+UjEwPC9MaW5rQ2VsbEFkZHJlc3NBMT4NCiAgICA8TGlua0NlbGxBZGRyZXNzUjFDMT5SMTBDMTg8L0xpbmtDZWxsQWRkcmVzc1IxQzE+DQogICAgPENlbGxCYWNrZ3JvdW5kQ29sb3I+NjU0ODQ8L0NlbGxCYWNrZ3JvdW5kQ29sb3I+DQogICAgPENlbGxCYWNrZ3JvdW5kQ29sb3JJbmRleD42PC9DZWxsQmFja2dyb3VuZENvbG9ySW5kZXg+DQogIDwvTGlua0luZm9Db3JlPg0KICA8TGlua0luZm9Yc2E+DQogICAgPEF1SWQ+MDU1OTcvMjMvMy8yL0QyMzAwNTAxMDAwNTAwMDAwMDAwLzEvMS8yNDIvSzkwMDAwMDAwNS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A1PC9JdGVtSWQ+DQogICAgPERpc3BJdGVtSWQ+SzExMDEwNTAwPC9EaXNwSXRlbUlkPg0KICAgIDxDb2xJZD5SMzAxMDAwMDAjPC9Db2xJZD4NCiAgICA8VGVtQXhpc1R5cD4xMDAwMDA8L1RlbUF4aXNUeXA+DQogICAgPE1lbnVObT7pgKPntZDosqHmlL/nirbmhYvoqIjnrpfmm7g8L01lbnVObT4NCiAgICA8SXRlbU5tPuajmuWNuOizh+eUozwvSXRlbU5tPg0KICAgIDxDb2xObT7lvZPmnJ/ph5HpoY08L0NvbE5tPg0KICAgIDxPcmlnaW5hbFZhbD4zMTUsMTc1LDE2MiwwMDA8L09yaWdpbmFsVmFsPg0KICAgIDxMYXN0TnVtVmFsPjMxNSwxNzU8L0xhc3ROdW1WYWw+DQogICAgPFJhd0xpbmtWYWw+MzE1LDE3NTwvUmF3TGlua1ZhbD4NCiAgICA8Vmlld1VuaXRUeXA+NzwvVmlld1VuaXRUeXA+DQogICAgPERlY2ltYWxQb2ludD4wPC9EZWNpbWFsUG9pbnQ+DQogICAgPFJvdW5kVHlwPjI8L1JvdW5kVHlwPg0KICAgIDxOdW1UZXh0VHlwPjE8L051bVRleHRUeXA+DQogICAgPENsYXNzVHlwPjM8L0NsYXNzVHlwPg0KICAgIDxEVG90YWxZTURITVM+MjAyNS8xMC8yOCAxMTo0OTowM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04" Error="">PD94bWwgdmVyc2lvbj0iMS4wIiBlbmNvZGluZz0idXRmLTgiPz4NCjxMaW5rSW5mb0V4Y2VsIHhtbG5zOnhzaT0iaHR0cDovL3d3dy53My5vcmcvMjAwMS9YTUxTY2hlbWEtaW5zdGFuY2UiIHhtbG5zOnhzZD0iaHR0cDovL3d3dy53My5vcmcvMjAwMS9YTUxTY2hlbWEiPg0KICA8TGlua0luZm9Db3JlPg0KICAgIDxMaW5rSWQ+MTEwNDwvTGlua0lkPg0KICAgIDxJbmZsb3dWYWw+NCw4MDE8L0luZmxvd1ZhbD4NCiAgICA8RGlzcFZhbD40LDgwMSA8L0Rpc3BWYWw+DQogICAgPExhc3RVcGRUaW1lPjIwMjUvMTAvMjkgMTA6Mzk6MDc8L0xhc3RVcGRUaW1lPg0KICAgIDxXb3Jrc2hlZXROTT5CU+OAkElGUlPjgJE8L1dvcmtzaGVldE5NPg0KICAgIDxMaW5rQ2VsbEFkZHJlc3NBMT5SMTE8L0xpbmtDZWxsQWRkcmVzc0ExPg0KICAgIDxMaW5rQ2VsbEFkZHJlc3NSMUMxPlIxMUMxODwvTGlua0NlbGxBZGRyZXNzUjFDMT4NCiAgICA8Q2VsbEJhY2tncm91bmRDb2xvcj42NTQ4NDwvQ2VsbEJhY2tncm91bmRDb2xvcj4NCiAgICA8Q2VsbEJhY2tncm91bmRDb2xvckluZGV4PjY8L0NlbGxCYWNrZ3JvdW5kQ29sb3JJbmRleD4NCiAgPC9MaW5rSW5mb0NvcmU+DQogIDxMaW5rSW5mb1hzYT4NCiAgICA8QXVJZD4wNTU5Ny8yMy8zLzIvRDIzMDA1MDEwMDA1MDAwMDAwMDAvMS8xLzI0Mi9LOTAwMDAwMDA2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DY8L0l0ZW1JZD4NCiAgICA8RGlzcEl0ZW1JZD5LMTEwMTA2MDA8L0Rpc3BJdGVtSWQ+DQogICAgPENvbElkPlIzMDEwMDAwMCM8L0NvbElkPg0KICAgIDxUZW1BeGlzVHlwPjEwMDAwMDwvVGVtQXhpc1R5cD4NCiAgICA8TWVudU5tPumAo+e1kOiyoeaUv+eKtuaFi+ioiOeul+abuDwvTWVudU5tPg0KICAgIDxJdGVtTm0+5pyq5Y+O5rOV5Lq65omA5b6X56iOPC9JdGVtTm0+DQogICAgPENvbE5tPuW9k+acn+mHkemhjTwvQ29sTm0+DQogICAgPE9yaWdpbmFsVmFsPjQsODAxLDg3OCwwMDA8L09yaWdpbmFsVmFsPg0KICAgIDxMYXN0TnVtVmFsPjQsODAxPC9MYXN0TnVtVmFsPg0KICAgIDxSYXdMaW5rVmFsPjQsODAxPC9SYXdMaW5rVmFsPg0KICAgIDxWaWV3VW5pdFR5cD43PC9WaWV3VW5pdFR5cD4NCiAgICA8RGVjaW1hbFBvaW50PjA8L0RlY2ltYWxQb2ludD4NCiAgICA8Um91bmRUeXA+MjwvUm91bmRUeXA+DQogICAgPE51bVRleHRUeXA+MTwvTnVtVGV4dFR5cD4NCiAgICA8Q2xhc3NUeXA+MzwvQ2xhc3NUeXA+DQogICAgPERUb3RhbFlNREhNUz4yMDI1LzEwLzI4IDExOjQ5OjAz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05" Error="">PD94bWwgdmVyc2lvbj0iMS4wIiBlbmNvZGluZz0idXRmLTgiPz4NCjxMaW5rSW5mb0V4Y2VsIHhtbG5zOnhzaT0iaHR0cDovL3d3dy53My5vcmcvMjAwMS9YTUxTY2hlbWEtaW5zdGFuY2UiIHhtbG5zOnhzZD0iaHR0cDovL3d3dy53My5vcmcvMjAwMS9YTUxTY2hlbWEiPg0KICA8TGlua0luZm9Db3JlPg0KICAgIDxMaW5rSWQ+MTEwNTwvTGlua0lkPg0KICAgIDxJbmZsb3dWYWw+MjEyLDIyMDwvSW5mbG93VmFsPg0KICAgIDxEaXNwVmFsPjIxMiwyMjAgPC9EaXNwVmFsPg0KICAgIDxMYXN0VXBkVGltZT4yMDI1LzEwLzI5IDEwOjM5OjA3PC9MYXN0VXBkVGltZT4NCiAgICA8V29ya3NoZWV0Tk0+QlPjgJBJRlJT44CRPC9Xb3Jrc2hlZXROTT4NCiAgICA8TGlua0NlbGxBZGRyZXNzQTE+UjEyPC9MaW5rQ2VsbEFkZHJlc3NBMT4NCiAgICA8TGlua0NlbGxBZGRyZXNzUjFDMT5SMTJDMTg8L0xpbmtDZWxsQWRkcmVzc1IxQzE+DQogICAgPENlbGxCYWNrZ3JvdW5kQ29sb3I+NjU0ODQ8L0NlbGxCYWNrZ3JvdW5kQ29sb3I+DQogICAgPENlbGxCYWNrZ3JvdW5kQ29sb3JJbmRleD42PC9DZWxsQmFja2dyb3VuZENvbG9ySW5kZXg+DQogIDwvTGlua0luZm9Db3JlPg0KICA8TGlua0luZm9Yc2E+DQogICAgPEF1SWQ+MDU1OTcvMjMvMy8yL0QyMzAwNTAxMDAwNTAwMDAwMDAwLzEvMS8yNDIvSzExMDFBMDAwIy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EwMUEwMDAjPC9JdGVtSWQ+DQogICAgPERpc3BJdGVtSWQ+SzExMDFBMDAwMDwvRGlzcEl0ZW1JZD4NCiAgICA8Q29sSWQ+UjMwMTAwMDAwIzwvQ29sSWQ+DQogICAgPFRlbUF4aXNUeXA+MTAwMDAwPC9UZW1BeGlzVHlwPg0KICAgIDxNZW51Tm0+6YCj57WQ6LKh5pS/54q25oWL6KiI566X5pu4PC9NZW51Tm0+DQogICAgPEl0ZW1ObT7jgZ3jga7ku5bjga7mtYHli5Xos4fnlKM8L0l0ZW1ObT4NCiAgICA8Q29sTm0+5b2T5pyf6YeR6aGNPC9Db2xObT4NCiAgICA8T3JpZ2luYWxWYWw+MjEyLDIyMCw0NzcsMDAwPC9PcmlnaW5hbFZhbD4NCiAgICA8TGFzdE51bVZhbD4yMTIsMjIwPC9MYXN0TnVtVmFsPg0KICAgIDxSYXdMaW5rVmFsPjIxMiwyMjA8L1Jhd0xpbmtWYWw+DQogICAgPFZpZXdVbml0VHlwPjc8L1ZpZXdVbml0VHlwPg0KICAgIDxEZWNpbWFsUG9pbnQ+MDwvRGVjaW1hbFBvaW50Pg0KICAgIDxSb3VuZFR5cD4yPC9Sb3VuZFR5cD4NCiAgICA8TnVtVGV4dFR5cD4xPC9OdW1UZXh0VHlwPg0KICAgIDxDbGFzc1R5cD4zPC9DbGFzc1R5cD4NCiAgICA8RFRvdGFsWU1ESE1TPjIwMjUvMTAvMjggMTE6NDk6MDM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06" Error="">PD94bWwgdmVyc2lvbj0iMS4wIiBlbmNvZGluZz0idXRmLTgiPz4NCjxMaW5rSW5mb0V4Y2VsIHhtbG5zOnhzaT0iaHR0cDovL3d3dy53My5vcmcvMjAwMS9YTUxTY2hlbWEtaW5zdGFuY2UiIHhtbG5zOnhzZD0iaHR0cDovL3d3dy53My5vcmcvMjAwMS9YTUxTY2hlbWEiPg0KICA8TGlua0luZm9Db3JlPg0KICAgIDxMaW5rSWQ+MTEwNjwvTGlua0lkPg0KICAgIDxJbmZsb3dWYWw+MSw2NjIsNDg2PC9JbmZsb3dWYWw+DQogICAgPERpc3BWYWw+MSw2NjIsNDg2IDwvRGlzcFZhbD4NCiAgICA8TGFzdFVwZFRpbWU+MjAyNS8xMC8yOSAxMDozOTowNzwvTGFzdFVwZFRpbWU+DQogICAgPFdvcmtzaGVldE5NPkJT44CQSUZSU+OAkTwvV29ya3NoZWV0Tk0+DQogICAgPExpbmtDZWxsQWRkcmVzc0ExPlIxMzwvTGlua0NlbGxBZGRyZXNzQTE+DQogICAgPExpbmtDZWxsQWRkcmVzc1IxQzE+UjEz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DUwMDAwMDAwMC8xLzEvMjQyL0s5MDAwMDAwMDg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wODwvSXRlbUlkPg0KICAgIDxEaXNwSXRlbUlkPksxMTAxQjAwMDwvRGlzcEl0ZW1JZD4NCiAgICA8Q29sSWQ+UjMwMTAwMDAwIzwvQ29sSWQ+DQogICAgPFRlbUF4aXNUeXA+MTAwMDAwPC9UZW1BeGlzVHlwPg0KICAgIDxNZW51Tm0+6YCj57WQ6LKh5pS/54q25oWL6KiI566X5pu4PC9NZW51Tm0+DQogICAgPEl0ZW1ObT7lsI/oqIg8L0l0ZW1ObT4NCiAgICA8Q29sTm0+5b2T5pyf6YeR6aGNPC9Db2xObT4NCiAgICA8T3JpZ2luYWxWYWw+MSw2NjIsNDg2LDk3OSwwMDA8L09yaWdpbmFsVmFsPg0KICAgIDxMYXN0TnVtVmFsPjEsNjYyLDQ4NjwvTGFzdE51bVZhbD4NCiAgICA8UmF3TGlua1ZhbD4xLDY2Miw0ODY8L1Jhd0xpbmtWYWw+DQogICAgPFZpZXdVbml0VHlwPjc8L1ZpZXdVbml0VHlwPg0KICAgIDxEZWNpbWFsUG9pbnQ+MDwvRGVjaW1hbFBvaW50Pg0KICAgIDxSb3VuZFR5cD4yPC9Sb3VuZFR5cD4NCiAgICA8TnVtVGV4dFR5cD4xPC9OdW1UZXh0VHlwPg0KICAgIDxDbGFzc1R5cD4zPC9DbGFzc1R5cD4NCiAgICA8RFRvdGFsWU1ESE1TPjIwMjUvMTAvMjggMTE6NDk6MDM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07" Error="">PD94bWwgdmVyc2lvbj0iMS4wIiBlbmNvZGluZz0idXRmLTgiPz4NCjxMaW5rSW5mb0V4Y2VsIHhtbG5zOnhzaT0iaHR0cDovL3d3dy53My5vcmcvMjAwMS9YTUxTY2hlbWEtaW5zdGFuY2UiIHhtbG5zOnhzZD0iaHR0cDovL3d3dy53My5vcmcvMjAwMS9YTUxTY2hlbWEiPg0KICA8TGlua0luZm9Db3JlPg0KICAgIDxMaW5rSWQ+MTEwNzwvTGlua0lkPg0KICAgIDxJbmZsb3dWYWw+OCwyMTU8L0luZmxvd1ZhbD4NCiAgICA8RGlzcFZhbD44LDIxNSA8L0Rpc3BWYWw+DQogICAgPExhc3RVcGRUaW1lPjIwMjUvMTAvMjkgMTA6Mzk6MDc8L0xhc3RVcGRUaW1lPg0KICAgIDxXb3Jrc2hlZXROTT5CU+OAkElGUlPjgJE8L1dvcmtzaGVldE5NPg0KICAgIDxMaW5rQ2VsbEFkZHJlc3NBMT5SMTQ8L0xpbmtDZWxsQWRkcmVzc0ExPg0KICAgIDxMaW5rQ2VsbEFkZHJlc3NSMUMxPlIxNEMxODwvTGlua0NlbGxBZGRyZXNzUjFDMT4NCiAgICA8Q2VsbEJhY2tncm91bmRDb2xvcj42NTQ4NDwvQ2VsbEJhY2tncm91bmRDb2xvcj4NCiAgICA8Q2VsbEJhY2tncm91bmRDb2xvckluZGV4PjY8L0NlbGxCYWNrZ3JvdW5kQ29sb3JJbmRleD4NCiAgPC9MaW5rSW5mb0NvcmU+DQogIDxMaW5rSW5mb1hzYT4NCiAgICA8QXVJZD4wNTU5Ny8yMy8zLzIvRDIzMDA1MDEwMDA1MDAwMDAwMDAvMS8xLzI0Mi9LOTAwMDAwMDA5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Dk8L0l0ZW1JZD4NCiAgICA8RGlzcEl0ZW1JZD5LMTEwMUMwMDA8L0Rpc3BJdGVtSWQ+DQogICAgPENvbElkPlIzMDEwMDAwMCM8L0NvbElkPg0KICAgIDxUZW1BeGlzVHlwPjEwMDAwMDwvVGVtQXhpc1R5cD4NCiAgICA8TWVudU5tPumAo+e1kOiyoeaUv+eKtuaFi+ioiOeul+abuDwvTWVudU5tPg0KICAgIDxJdGVtTm0+5aOy5Y2055uu55qE44Gn5L+d5pyJ44GZ44KL6LOH55SjPC9JdGVtTm0+DQogICAgPENvbE5tPuW9k+acn+mHkemhjTwvQ29sTm0+DQogICAgPE9yaWdpbmFsVmFsPjgsMjE1LDk1NCwwMDA8L09yaWdpbmFsVmFsPg0KICAgIDxMYXN0TnVtVmFsPjgsMjE1PC9MYXN0TnVtVmFsPg0KICAgIDxSYXdMaW5rVmFsPjgsMjE1PC9SYXdMaW5rVmFsPg0KICAgIDxWaWV3VW5pdFR5cD43PC9WaWV3VW5pdFR5cD4NCiAgICA8RGVjaW1hbFBvaW50PjA8L0RlY2ltYWxQb2ludD4NCiAgICA8Um91bmRUeXA+MjwvUm91bmRUeXA+DQogICAgPE51bVRleHRUeXA+MTwvTnVtVGV4dFR5cD4NCiAgICA8Q2xhc3NUeXA+MzwvQ2xhc3NUeXA+DQogICAgPERUb3RhbFlNREhNUz4yMDI1LzEwLzI4IDExOjQ5OjAz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08" Error="">PD94bWwgdmVyc2lvbj0iMS4wIiBlbmNvZGluZz0idXRmLTgiPz4NCjxMaW5rSW5mb0V4Y2VsIHhtbG5zOnhzaT0iaHR0cDovL3d3dy53My5vcmcvMjAwMS9YTUxTY2hlbWEtaW5zdGFuY2UiIHhtbG5zOnhzZD0iaHR0cDovL3d3dy53My5vcmcvMjAwMS9YTUxTY2hlbWEiPg0KICA8TGlua0luZm9Db3JlPg0KICAgIDxMaW5rSWQ+MTEwODwvTGlua0lkPg0KICAgIDxJbmZsb3dWYWw+MSw2NzAsNzAyPC9JbmZsb3dWYWw+DQogICAgPERpc3BWYWw+MSw2NzAsNzAyIDwvRGlzcFZhbD4NCiAgICA8TGFzdFVwZFRpbWU+MjAyNS8xMC8yOSAxMDozOTowNzwvTGFzdFVwZFRpbWU+DQogICAgPFdvcmtzaGVldE5NPkJT44CQSUZSU+OAkTwvV29ya3NoZWV0Tk0+DQogICAgPExpbmtDZWxsQWRkcmVzc0ExPlIxNTwvTGlua0NlbGxBZGRyZXNzQTE+DQogICAgPExpbmtDZWxsQWRkcmVzc1IxQzE+UjE1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DUwMDAwMDAwMC8xLzEvMjQyL0sxMTAxWjAwMCM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xMDFaMDAwIzwvSXRlbUlkPg0KICAgIDxEaXNwSXRlbUlkPksxMTAxWjAwMDA8L0Rpc3BJdGVtSWQ+DQogICAgPENvbElkPlIzMDEwMDAwMCM8L0NvbElkPg0KICAgIDxUZW1BeGlzVHlwPjEwMDAwMDwvVGVtQXhpc1R5cD4NCiAgICA8TWVudU5tPumAo+e1kOiyoeaUv+eKtuaFi+ioiOeul+abuDwvTWVudU5tPg0KICAgIDxJdGVtTm0+5rWB5YuV6LOH55Sj5ZCI6KiIPC9JdGVtTm0+DQogICAgPENvbE5tPuW9k+acn+mHkemhjTwvQ29sTm0+DQogICAgPE9yaWdpbmFsVmFsPjEsNjcwLDcwMiw5MzMsMDAwPC9PcmlnaW5hbFZhbD4NCiAgICA8TGFzdE51bVZhbD4xLDY3MCw3MDI8L0xhc3ROdW1WYWw+DQogICAgPFJhd0xpbmtWYWw+MSw2NzAsNzAyPC9SYXdMaW5rVmFsPg0KICAgIDxWaWV3VW5pdFR5cD43PC9WaWV3VW5pdFR5cD4NCiAgICA8RGVjaW1hbFBvaW50PjA8L0RlY2ltYWxQb2ludD4NCiAgICA8Um91bmRUeXA+MjwvUm91bmRUeXA+DQogICAgPE51bVRleHRUeXA+MTwvTnVtVGV4dFR5cD4NCiAgICA8Q2xhc3NUeXA+MzwvQ2xhc3NUeXA+DQogICAgPERUb3RhbFlNREhNUz4yMDI1LzEwLzI4IDExOjQ5OjAz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09" Error="">PD94bWwgdmVyc2lvbj0iMS4wIiBlbmNvZGluZz0idXRmLTgiPz4NCjxMaW5rSW5mb0V4Y2VsIHhtbG5zOnhzaT0iaHR0cDovL3d3dy53My5vcmcvMjAwMS9YTUxTY2hlbWEtaW5zdGFuY2UiIHhtbG5zOnhzZD0iaHR0cDovL3d3dy53My5vcmcvMjAwMS9YTUxTY2hlbWEiPg0KICA8TGlua0luZm9Db3JlPg0KICAgIDxMaW5rSWQ+MTEwOTwvTGlua0lkPg0KICAgIDxJbmZsb3dWYWw+MjYxLDYzMzwvSW5mbG93VmFsPg0KICAgIDxEaXNwVmFsPjI2MSw2MzMgPC9EaXNwVmFsPg0KICAgIDxMYXN0VXBkVGltZT4yMDI1LzEwLzI5IDEwOjM5OjA3PC9MYXN0VXBkVGltZT4NCiAgICA8V29ya3NoZWV0Tk0+QlPjgJBJRlJT44CRPC9Xb3Jrc2hlZXROTT4NCiAgICA8TGlua0NlbGxBZGRyZXNzQTE+UjE3PC9MaW5rQ2VsbEFkZHJlc3NBMT4NCiAgICA8TGlua0NlbGxBZGRyZXNzUjFDMT5SMTdDMTg8L0xpbmtDZWxsQWRkcmVzc1IxQzE+DQogICAgPENlbGxCYWNrZ3JvdW5kQ29sb3I+NjU0ODQ8L0NlbGxCYWNrZ3JvdW5kQ29sb3I+DQogICAgPENlbGxCYWNrZ3JvdW5kQ29sb3JJbmRleD42PC9DZWxsQmFja2dyb3VuZENvbG9ySW5kZXg+DQogIDwvTGlua0luZm9Db3JlPg0KICA8TGlua0luZm9Yc2E+DQogICAgPEF1SWQ+MDU1OTcvMjMvMy8yL0QyMzAwNTAxMDAwNTAwMDAwMDAwLzEvMS8yNDIvSzkwMDAwMDAxMC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EwPC9JdGVtSWQ+DQogICAgPERpc3BJdGVtSWQ+SzExMDIwMTAwPC9EaXNwSXRlbUlkPg0KICAgIDxDb2xJZD5SMzAxMDAwMDAjPC9Db2xJZD4NCiAgICA8VGVtQXhpc1R5cD4xMDAwMDA8L1RlbUF4aXNUeXA+DQogICAgPE1lbnVObT7pgKPntZDosqHmlL/nirbmhYvoqIjnrpfmm7g8L01lbnVObT4NCiAgICA8SXRlbU5tPuacieW9ouWbuuWumuizh+eUozwvSXRlbU5tPg0KICAgIDxDb2xObT7lvZPmnJ/ph5HpoY08L0NvbE5tPg0KICAgIDxPcmlnaW5hbFZhbD4yNjEsNjMzLDk5OSwwMDA8L09yaWdpbmFsVmFsPg0KICAgIDxMYXN0TnVtVmFsPjI2MSw2MzM8L0xhc3ROdW1WYWw+DQogICAgPFJhd0xpbmtWYWw+MjYxLDYzMzwvUmF3TGlua1ZhbD4NCiAgICA8Vmlld1VuaXRUeXA+NzwvVmlld1VuaXRUeXA+DQogICAgPERlY2ltYWxQb2ludD4wPC9EZWNpbWFsUG9pbnQ+DQogICAgPFJvdW5kVHlwPjI8L1JvdW5kVHlwPg0KICAgIDxOdW1UZXh0VHlwPjE8L051bVRleHRUeXA+DQogICAgPENsYXNzVHlwPjM8L0NsYXNzVHlwPg0KICAgIDxEVG90YWxZTURITVM+MjAyNS8xMC8yOCAxMTo0OTowM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10" Error="">PD94bWwgdmVyc2lvbj0iMS4wIiBlbmNvZGluZz0idXRmLTgiPz4NCjxMaW5rSW5mb0V4Y2VsIHhtbG5zOnhzaT0iaHR0cDovL3d3dy53My5vcmcvMjAwMS9YTUxTY2hlbWEtaW5zdGFuY2UiIHhtbG5zOnhzZD0iaHR0cDovL3d3dy53My5vcmcvMjAwMS9YTUxTY2hlbWEiPg0KICA8TGlua0luZm9Db3JlPg0KICAgIDxMaW5rSWQ+MTExMDwvTGlua0lkPg0KICAgIDxJbmZsb3dWYWw+ODgsNTg2PC9JbmZsb3dWYWw+DQogICAgPERpc3BWYWw+ODgsNTg2IDwvRGlzcFZhbD4NCiAgICA8TGFzdFVwZFRpbWU+MjAyNS8xMC8yOSAxMDozOTowNzwvTGFzdFVwZFRpbWU+DQogICAgPFdvcmtzaGVldE5NPkJT44CQSUZSU+OAkTwvV29ya3NoZWV0Tk0+DQogICAgPExpbmtDZWxsQWRkcmVzc0ExPlIxODwvTGlua0NlbGxBZGRyZXNzQTE+DQogICAgPExpbmtDZWxsQWRkcmVzc1IxQzE+UjE4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DUwMDAwMDAwMC8xLzEvMjQyL0s5MDAwMDAwMTE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xMTwvSXRlbUlkPg0KICAgIDxEaXNwSXRlbUlkPksxMTAyMDE1MDwvRGlzcEl0ZW1JZD4NCiAgICA8Q29sSWQ+UjMwMTAwMDAwIzwvQ29sSWQ+DQogICAgPFRlbUF4aXNUeXA+MTAwMDAwPC9UZW1BeGlzVHlwPg0KICAgIDxNZW51Tm0+6YCj57WQ6LKh5pS/54q25oWL6KiI566X5pu4PC9NZW51Tm0+DQogICAgPEl0ZW1ObT7kvb/nlKjmqKnos4fnlKM8L0l0ZW1ObT4NCiAgICA8Q29sTm0+5b2T5pyf6YeR6aGNPC9Db2xObT4NCiAgICA8T3JpZ2luYWxWYWw+ODgsNTg2LDE2MiwwMDA8L09yaWdpbmFsVmFsPg0KICAgIDxMYXN0TnVtVmFsPjg4LDU4NjwvTGFzdE51bVZhbD4NCiAgICA8UmF3TGlua1ZhbD44OCw1ODY8L1Jhd0xpbmtWYWw+DQogICAgPFZpZXdVbml0VHlwPjc8L1ZpZXdVbml0VHlwPg0KICAgIDxEZWNpbWFsUG9pbnQ+MDwvRGVjaW1hbFBvaW50Pg0KICAgIDxSb3VuZFR5cD4yPC9Sb3VuZFR5cD4NCiAgICA8TnVtVGV4dFR5cD4xPC9OdW1UZXh0VHlwPg0KICAgIDxDbGFzc1R5cD4zPC9DbGFzc1R5cD4NCiAgICA8RFRvdGFsWU1ESE1TPjIwMjUvMTAvMjggMTE6NDk6MDM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11" Error="">PD94bWwgdmVyc2lvbj0iMS4wIiBlbmNvZGluZz0idXRmLTgiPz4NCjxMaW5rSW5mb0V4Y2VsIHhtbG5zOnhzaT0iaHR0cDovL3d3dy53My5vcmcvMjAwMS9YTUxTY2hlbWEtaW5zdGFuY2UiIHhtbG5zOnhzZD0iaHR0cDovL3d3dy53My5vcmcvMjAwMS9YTUxTY2hlbWEiPg0KICA8TGlua0luZm9Db3JlPg0KICAgIDxMaW5rSWQ+MTExMTwvTGlua0lkPg0KICAgIDxJbmZsb3dWYWw+MTY4LDQ4MjwvSW5mbG93VmFsPg0KICAgIDxEaXNwVmFsPjE2OCw0ODIgPC9EaXNwVmFsPg0KICAgIDxMYXN0VXBkVGltZT4yMDI1LzEwLzI5IDEwOjM5OjA3PC9MYXN0VXBkVGltZT4NCiAgICA8V29ya3NoZWV0Tk0+QlPjgJBJRlJT44CRPC9Xb3Jrc2hlZXROTT4NCiAgICA8TGlua0NlbGxBZGRyZXNzQTE+UjE5PC9MaW5rQ2VsbEFkZHJlc3NBMT4NCiAgICA8TGlua0NlbGxBZGRyZXNzUjFDMT5SMTlDMTg8L0xpbmtDZWxsQWRkcmVzc1IxQzE+DQogICAgPENlbGxCYWNrZ3JvdW5kQ29sb3I+NjU0ODQ8L0NlbGxCYWNrZ3JvdW5kQ29sb3I+DQogICAgPENlbGxCYWNrZ3JvdW5kQ29sb3JJbmRleD42PC9DZWxsQmFja2dyb3VuZENvbG9ySW5kZXg+DQogIDwvTGlua0luZm9Db3JlPg0KICA8TGlua0luZm9Yc2E+DQogICAgPEF1SWQ+MDU1OTcvMjMvMy8yL0QyMzAwNTAxMDAwNTAwMDAwMDAwLzEvMS8yNDIvSzkwMDAwMDAxMi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EyPC9JdGVtSWQ+DQogICAgPERpc3BJdGVtSWQ+SzExMDIwMjAwPC9EaXNwSXRlbUlkPg0KICAgIDxDb2xJZD5SMzAxMDAwMDAjPC9Db2xJZD4NCiAgICA8VGVtQXhpc1R5cD4xMDAwMDA8L1RlbUF4aXNUeXA+DQogICAgPE1lbnVObT7pgKPntZDosqHmlL/nirbmhYvoqIjnrpfmm7g8L01lbnVObT4NCiAgICA8SXRlbU5tPuOBruOCjOOCkzwvSXRlbU5tPg0KICAgIDxDb2xObT7lvZPmnJ/ph5HpoY08L0NvbE5tPg0KICAgIDxPcmlnaW5hbFZhbD4xNjgsNDgyLDY2NSwwMDA8L09yaWdpbmFsVmFsPg0KICAgIDxMYXN0TnVtVmFsPjE2OCw0ODI8L0xhc3ROdW1WYWw+DQogICAgPFJhd0xpbmtWYWw+MTY4LDQ4MjwvUmF3TGlua1ZhbD4NCiAgICA8Vmlld1VuaXRUeXA+NzwvVmlld1VuaXRUeXA+DQogICAgPERlY2ltYWxQb2ludD4wPC9EZWNpbWFsUG9pbnQ+DQogICAgPFJvdW5kVHlwPjI8L1JvdW5kVHlwPg0KICAgIDxOdW1UZXh0VHlwPjE8L051bVRleHRUeXA+DQogICAgPENsYXNzVHlwPjM8L0NsYXNzVHlwPg0KICAgIDxEVG90YWxZTURITVM+MjAyNS8xMC8yOCAxMTo0OTowM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12" Error="">PD94bWwgdmVyc2lvbj0iMS4wIiBlbmNvZGluZz0idXRmLTgiPz4NCjxMaW5rSW5mb0V4Y2VsIHhtbG5zOnhzaT0iaHR0cDovL3d3dy53My5vcmcvMjAwMS9YTUxTY2hlbWEtaW5zdGFuY2UiIHhtbG5zOnhzZD0iaHR0cDovL3d3dy53My5vcmcvMjAwMS9YTUxTY2hlbWEiPg0KICA8TGlua0luZm9Db3JlPg0KICAgIDxMaW5rSWQ+MTExMjwvTGlua0lkPg0KICAgIDxJbmZsb3dWYWw+MTMwLDk0OTwvSW5mbG93VmFsPg0KICAgIDxEaXNwVmFsPjEzMCw5NDkgPC9EaXNwVmFsPg0KICAgIDxMYXN0VXBkVGltZT4yMDI1LzEwLzI5IDEwOjM5OjA3PC9MYXN0VXBkVGltZT4NCiAgICA8V29ya3NoZWV0Tk0+QlPjgJBJRlJT44CRPC9Xb3Jrc2hlZXROTT4NCiAgICA8TGlua0NlbGxBZGRyZXNzQTE+UjIwPC9MaW5rQ2VsbEFkZHJlc3NBMT4NCiAgICA8TGlua0NlbGxBZGRyZXNzUjFDMT5SMjBDMTg8L0xpbmtDZWxsQWRkcmVzc1IxQzE+DQogICAgPENlbGxCYWNrZ3JvdW5kQ29sb3I+NjU0ODQ8L0NlbGxCYWNrZ3JvdW5kQ29sb3I+DQogICAgPENlbGxCYWNrZ3JvdW5kQ29sb3JJbmRleD42PC9DZWxsQmFja2dyb3VuZENvbG9ySW5kZXg+DQogIDwvTGlua0luZm9Db3JlPg0KICA8TGlua0luZm9Yc2E+DQogICAgPEF1SWQ+MDU1OTcvMjMvMy8yL0QyMzAwNTAxMDAwNTAwMDAwMDAwLzEvMS8yNDIvSzkwMDAwMDAxMy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EzPC9JdGVtSWQ+DQogICAgPERpc3BJdGVtSWQ+SzExMDIwMzAwPC9EaXNwSXRlbUlkPg0KICAgIDxDb2xJZD5SMzAxMDAwMDAjPC9Db2xJZD4NCiAgICA8VGVtQXhpc1R5cD4xMDAwMDA8L1RlbUF4aXNUeXA+DQogICAgPE1lbnVObT7pgKPntZDosqHmlL/nirbmhYvoqIjnrpfmm7g8L01lbnVObT4NCiAgICA8SXRlbU5tPueEoeW9ouizh+eUozwvSXRlbU5tPg0KICAgIDxDb2xObT7lvZPmnJ/ph5HpoY08L0NvbE5tPg0KICAgIDxPcmlnaW5hbFZhbD4xMzAsOTQ5LDUwOSwwMDA8L09yaWdpbmFsVmFsPg0KICAgIDxMYXN0TnVtVmFsPjEzMCw5NDk8L0xhc3ROdW1WYWw+DQogICAgPFJhd0xpbmtWYWw+MTMwLDk0OTwvUmF3TGlua1ZhbD4NCiAgICA8Vmlld1VuaXRUeXA+NzwvVmlld1VuaXRUeXA+DQogICAgPERlY2ltYWxQb2ludD4wPC9EZWNpbWFsUG9pbnQ+DQogICAgPFJvdW5kVHlwPjI8L1JvdW5kVHlwPg0KICAgIDxOdW1UZXh0VHlwPjE8L051bVRleHRUeXA+DQogICAgPENsYXNzVHlwPjM8L0NsYXNzVHlwPg0KICAgIDxEVG90YWxZTURITVM+MjAyNS8xMC8yOCAxMTo0OTowM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13" Error="">PD94bWwgdmVyc2lvbj0iMS4wIiBlbmNvZGluZz0idXRmLTgiPz4NCjxMaW5rSW5mb0V4Y2VsIHhtbG5zOnhzaT0iaHR0cDovL3d3dy53My5vcmcvMjAwMS9YTUxTY2hlbWEtaW5zdGFuY2UiIHhtbG5zOnhzZD0iaHR0cDovL3d3dy53My5vcmcvMjAwMS9YTUxTY2hlbWEiPg0KICA8TGlua0luZm9Db3JlPg0KICAgIDxMaW5rSWQ+MTExMzwvTGlua0lkPg0KICAgIDxJbmZsb3dWYWw+OCwxNTI8L0luZmxvd1ZhbD4NCiAgICA8RGlzcFZhbD44LDE1MiA8L0Rpc3BWYWw+DQogICAgPExhc3RVcGRUaW1lPjIwMjUvMTAvMjkgMTA6Mzk6MDc8L0xhc3RVcGRUaW1lPg0KICAgIDxXb3Jrc2hlZXROTT5CU+OAkElGUlPjgJE8L1dvcmtzaGVldE5NPg0KICAgIDxMaW5rQ2VsbEFkZHJlc3NBMT5SMjE8L0xpbmtDZWxsQWRkcmVzc0ExPg0KICAgIDxMaW5rQ2VsbEFkZHJlc3NSMUMxPlIyMUMxODwvTGlua0NlbGxBZGRyZXNzUjFDMT4NCiAgICA8Q2VsbEJhY2tncm91bmRDb2xvcj42NTQ4NDwvQ2VsbEJhY2tncm91bmRDb2xvcj4NCiAgICA8Q2VsbEJhY2tncm91bmRDb2xvckluZGV4PjY8L0NlbGxCYWNrZ3JvdW5kQ29sb3JJbmRleD4NCiAgPC9MaW5rSW5mb0NvcmU+DQogIDxMaW5rSW5mb1hzYT4NCiAgICA8QXVJZD4wNTU5Ny8yMy8zLzIvRDIzMDA1MDEwMDA1MDAwMDAwMDAvMS8xLzI0Mi9LOTAwMDAwMDE0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TQ8L0l0ZW1JZD4NCiAgICA8RGlzcEl0ZW1JZD5LMTEwMjA0MDA8L0Rpc3BJdGVtSWQ+DQogICAgPENvbElkPlIzMDEwMDAwMCM8L0NvbElkPg0KICAgIDxUZW1BeGlzVHlwPjEwMDAwMDwvVGVtQXhpc1R5cD4NCiAgICA8TWVudU5tPumAo+e1kOiyoeaUv+eKtuaFi+ioiOeul+abuDwvTWVudU5tPg0KICAgIDxJdGVtTm0+5oqV6LOH5LiN5YuV55SjPC9JdGVtTm0+DQogICAgPENvbE5tPuW9k+acn+mHkemhjTwvQ29sTm0+DQogICAgPE9yaWdpbmFsVmFsPjgsMTUyLDQ4NywwMDA8L09yaWdpbmFsVmFsPg0KICAgIDxMYXN0TnVtVmFsPjgsMTUyPC9MYXN0TnVtVmFsPg0KICAgIDxSYXdMaW5rVmFsPjgsMTUyPC9SYXdMaW5rVmFsPg0KICAgIDxWaWV3VW5pdFR5cD43PC9WaWV3VW5pdFR5cD4NCiAgICA8RGVjaW1hbFBvaW50PjA8L0RlY2ltYWxQb2ludD4NCiAgICA8Um91bmRUeXA+MjwvUm91bmRUeXA+DQogICAgPE51bVRleHRUeXA+MTwvTnVtVGV4dFR5cD4NCiAgICA8Q2xhc3NUeXA+MzwvQ2xhc3NUeXA+DQogICAgPERUb3RhbFlNREhNUz4yMDI1LzEwLzI4IDExOjQ5OjAz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14" Error="">PD94bWwgdmVyc2lvbj0iMS4wIiBlbmNvZGluZz0idXRmLTgiPz4NCjxMaW5rSW5mb0V4Y2VsIHhtbG5zOnhzaT0iaHR0cDovL3d3dy53My5vcmcvMjAwMS9YTUxTY2hlbWEtaW5zdGFuY2UiIHhtbG5zOnhzZD0iaHR0cDovL3d3dy53My5vcmcvMjAwMS9YTUxTY2hlbWEiPg0KICA8TGlua0luZm9Db3JlPg0KICAgIDxMaW5rSWQ+MTExNDwvTGlua0lkPg0KICAgIDxJbmZsb3dWYWw+NjQyLDYyNzwvSW5mbG93VmFsPg0KICAgIDxEaXNwVmFsPjY0Miw2MjcgPC9EaXNwVmFsPg0KICAgIDxMYXN0VXBkVGltZT4yMDI1LzEwLzI5IDEwOjM5OjA3PC9MYXN0VXBkVGltZT4NCiAgICA8V29ya3NoZWV0Tk0+QlPjgJBJRlJT44CRPC9Xb3Jrc2hlZXROTT4NCiAgICA8TGlua0NlbGxBZGRyZXNzQTE+UjIyPC9MaW5rQ2VsbEFkZHJlc3NBMT4NCiAgICA8TGlua0NlbGxBZGRyZXNzUjFDMT5SMjJDMTg8L0xpbmtDZWxsQWRkcmVzc1IxQzE+DQogICAgPENlbGxCYWNrZ3JvdW5kQ29sb3I+NjU0ODQ8L0NlbGxCYWNrZ3JvdW5kQ29sb3I+DQogICAgPENlbGxCYWNrZ3JvdW5kQ29sb3JJbmRleD42PC9DZWxsQmFja2dyb3VuZENvbG9ySW5kZXg+DQogIDwvTGlua0luZm9Db3JlPg0KICA8TGlua0luZm9Yc2E+DQogICAgPEF1SWQ+MDU1OTcvMjMvMy8yL0QyMzAwNTAxMDAwNTAwMDAwMDAwLzEvMS8yNDIvSzkwMDAwMDAxNS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E1PC9JdGVtSWQ+DQogICAgPERpc3BJdGVtSWQ+SzExMDIwNTAwPC9EaXNwSXRlbUlkPg0KICAgIDxDb2xJZD5SMzAxMDAwMDAjPC9Db2xJZD4NCiAgICA8VGVtQXhpc1R5cD4xMDAwMDA8L1RlbUF4aXNUeXA+DQogICAgPE1lbnVObT7pgKPntZDosqHmlL/nirbmhYvoqIjnrpfmm7g8L01lbnVObT4NCiAgICA8SXRlbU5tPuaMgeWIhuazleOBp+S8muioiOWHpueQhuOBleOCjOOBpuOBhOOCi+aKleizhzwvSXRlbU5tPg0KICAgIDxDb2xObT7lvZPmnJ/ph5HpoY08L0NvbE5tPg0KICAgIDxPcmlnaW5hbFZhbD42NDIsNjI3LDE3NiwwMDA8L09yaWdpbmFsVmFsPg0KICAgIDxMYXN0TnVtVmFsPjY0Miw2Mjc8L0xhc3ROdW1WYWw+DQogICAgPFJhd0xpbmtWYWw+NjQyLDYyNzwvUmF3TGlua1ZhbD4NCiAgICA8Vmlld1VuaXRUeXA+NzwvVmlld1VuaXRUeXA+DQogICAgPERlY2ltYWxQb2ludD4wPC9EZWNpbWFsUG9pbnQ+DQogICAgPFJvdW5kVHlwPjI8L1JvdW5kVHlwPg0KICAgIDxOdW1UZXh0VHlwPjE8L051bVRleHRUeXA+DQogICAgPENsYXNzVHlwPjM8L0NsYXNzVHlwPg0KICAgIDxEVG90YWxZTURITVM+MjAyNS8xMC8yOCAxMTo0OTowM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15" Error="">PD94bWwgdmVyc2lvbj0iMS4wIiBlbmNvZGluZz0idXRmLTgiPz4NCjxMaW5rSW5mb0V4Y2VsIHhtbG5zOnhzaT0iaHR0cDovL3d3dy53My5vcmcvMjAwMS9YTUxTY2hlbWEtaW5zdGFuY2UiIHhtbG5zOnhzZD0iaHR0cDovL3d3dy53My5vcmcvMjAwMS9YTUxTY2hlbWEiPg0KICA8TGlua0luZm9Db3JlPg0KICAgIDxMaW5rSWQ+MTExNTwvTGlua0lkPg0KICAgIDxJbmZsb3dWYWw+MTE2LDIzMzwvSW5mbG93VmFsPg0KICAgIDxEaXNwVmFsPjExNiwyMzMgPC9EaXNwVmFsPg0KICAgIDxMYXN0VXBkVGltZT4yMDI1LzEwLzI5IDEwOjM5OjA3PC9MYXN0VXBkVGltZT4NCiAgICA8V29ya3NoZWV0Tk0+QlPjgJBJRlJT44CRPC9Xb3Jrc2hlZXROTT4NCiAgICA8TGlua0NlbGxBZGRyZXNzQTE+UjIzPC9MaW5rQ2VsbEFkZHJlc3NBMT4NCiAgICA8TGlua0NlbGxBZGRyZXNzUjFDMT5SMjNDMTg8L0xpbmtDZWxsQWRkcmVzc1IxQzE+DQogICAgPENlbGxCYWNrZ3JvdW5kQ29sb3I+NjU0ODQ8L0NlbGxCYWNrZ3JvdW5kQ29sb3I+DQogICAgPENlbGxCYWNrZ3JvdW5kQ29sb3JJbmRleD42PC9DZWxsQmFja2dyb3VuZENvbG9ySW5kZXg+DQogIDwvTGlua0luZm9Db3JlPg0KICA8TGlua0luZm9Yc2E+DQogICAgPEF1SWQ+MDU1OTcvMjMvMy8yL0QyMzAwNTAxMDAwNTAwMDAwMDAwLzEvMS8yNDIvSzkwMDAwMDAxNi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E2PC9JdGVtSWQ+DQogICAgPERpc3BJdGVtSWQ+SzExMDIwNjAwPC9EaXNwSXRlbUlkPg0KICAgIDxDb2xJZD5SMzAxMDAwMDAjPC9Db2xJZD4NCiAgICA8VGVtQXhpc1R5cD4xMDAwMDA8L1RlbUF4aXNUeXA+DQogICAgPE1lbnVObT7pgKPntZDosqHmlL/nirbmhYvoqIjnrpfmm7g8L01lbnVObT4NCiAgICA8SXRlbU5tPuWWtualreWCteaoqeWPiuOBs+OBneOBruS7luOBruWCteaoqTwvSXRlbU5tPg0KICAgIDxDb2xObT7lvZPmnJ/ph5HpoY08L0NvbE5tPg0KICAgIDxPcmlnaW5hbFZhbD4xMTYsMjMzLDQ1NywwMDA8L09yaWdpbmFsVmFsPg0KICAgIDxMYXN0TnVtVmFsPjExNiwyMzM8L0xhc3ROdW1WYWw+DQogICAgPFJhd0xpbmtWYWw+MTE2LDIzMzwvUmF3TGlua1ZhbD4NCiAgICA8Vmlld1VuaXRUeXA+NzwvVmlld1VuaXRUeXA+DQogICAgPERlY2ltYWxQb2ludD4wPC9EZWNpbWFsUG9pbnQ+DQogICAgPFJvdW5kVHlwPjI8L1JvdW5kVHlwPg0KICAgIDxOdW1UZXh0VHlwPjE8L051bVRleHRUeXA+DQogICAgPENsYXNzVHlwPjM8L0NsYXNzVHlwPg0KICAgIDxEVG90YWxZTURITVM+MjAyNS8xMC8yOCAxMTo0OTowM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16" Error="">PD94bWwgdmVyc2lvbj0iMS4wIiBlbmNvZGluZz0idXRmLTgiPz4NCjxMaW5rSW5mb0V4Y2VsIHhtbG5zOnhzaT0iaHR0cDovL3d3dy53My5vcmcvMjAwMS9YTUxTY2hlbWEtaW5zdGFuY2UiIHhtbG5zOnhzZD0iaHR0cDovL3d3dy53My5vcmcvMjAwMS9YTUxTY2hlbWEiPg0KICA8TGlua0luZm9Db3JlPg0KICAgIDxMaW5rSWQ+MTExNjwvTGlua0lkPg0KICAgIDxJbmZsb3dWYWw+MTQ0LDI3OTwvSW5mbG93VmFsPg0KICAgIDxEaXNwVmFsPjE0NCwyNzkgPC9EaXNwVmFsPg0KICAgIDxMYXN0VXBkVGltZT4yMDI1LzEwLzI5IDEwOjM5OjA3PC9MYXN0VXBkVGltZT4NCiAgICA8V29ya3NoZWV0Tk0+QlPjgJBJRlJT44CRPC9Xb3Jrc2hlZXROTT4NCiAgICA8TGlua0NlbGxBZGRyZXNzQTE+UjI0PC9MaW5rQ2VsbEFkZHJlc3NBMT4NCiAgICA8TGlua0NlbGxBZGRyZXNzUjFDMT5SMjRDMTg8L0xpbmtDZWxsQWRkcmVzc1IxQzE+DQogICAgPENlbGxCYWNrZ3JvdW5kQ29sb3I+NjU0ODQ8L0NlbGxCYWNrZ3JvdW5kQ29sb3I+DQogICAgPENlbGxCYWNrZ3JvdW5kQ29sb3JJbmRleD42PC9DZWxsQmFja2dyb3VuZENvbG9ySW5kZXg+DQogIDwvTGlua0luZm9Db3JlPg0KICA8TGlua0luZm9Yc2E+DQogICAgPEF1SWQ+MDU1OTcvMjMvMy8yL0QyMzAwNTAxMDAwNTAwMDAwMDAwLzEvMS8yNDIvSzkwMDAwMDAxNy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E3PC9JdGVtSWQ+DQogICAgPERpc3BJdGVtSWQ+SzExMDIwNzAwPC9EaXNwSXRlbUlkPg0KICAgIDxDb2xJZD5SMzAxMDAwMDAjPC9Db2xJZD4NCiAgICA8VGVtQXhpc1R5cD4xMDAwMDA8L1RlbUF4aXNUeXA+DQogICAgPE1lbnVObT7pgKPntZDosqHmlL/nirbmhYvoqIjnrpfmm7g8L01lbnVObT4NCiAgICA8SXRlbU5tPuOBneOBruS7luOBruaKleizhzwvSXRlbU5tPg0KICAgIDxDb2xObT7lvZPmnJ/ph5HpoY08L0NvbE5tPg0KICAgIDxPcmlnaW5hbFZhbD4xNDQsMjc5LDE4MiwwMDA8L09yaWdpbmFsVmFsPg0KICAgIDxMYXN0TnVtVmFsPjE0NCwyNzk8L0xhc3ROdW1WYWw+DQogICAgPFJhd0xpbmtWYWw+MTQ0LDI3OTwvUmF3TGlua1ZhbD4NCiAgICA8Vmlld1VuaXRUeXA+NzwvVmlld1VuaXRUeXA+DQogICAgPERlY2ltYWxQb2ludD4wPC9EZWNpbWFsUG9pbnQ+DQogICAgPFJvdW5kVHlwPjI8L1JvdW5kVHlwPg0KICAgIDxOdW1UZXh0VHlwPjE8L051bVRleHRUeXA+DQogICAgPENsYXNzVHlwPjM8L0NsYXNzVHlwPg0KICAgIDxEVG90YWxZTURITVM+MjAyNS8xMC8yOCAxMTo0OTowM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17" Error="">PD94bWwgdmVyc2lvbj0iMS4wIiBlbmNvZGluZz0idXRmLTgiPz4NCjxMaW5rSW5mb0V4Y2VsIHhtbG5zOnhzaT0iaHR0cDovL3d3dy53My5vcmcvMjAwMS9YTUxTY2hlbWEtaW5zdGFuY2UiIHhtbG5zOnhzZD0iaHR0cDovL3d3dy53My5vcmcvMjAwMS9YTUxTY2hlbWEiPg0KICA8TGlua0luZm9Db3JlPg0KICAgIDxMaW5rSWQ+MTExNzwvTGlua0lkPg0KICAgIDxJbmZsb3dWYWw+NjkyPC9JbmZsb3dWYWw+DQogICAgPERpc3BWYWw+NjkyIDwvRGlzcFZhbD4NCiAgICA8TGFzdFVwZFRpbWU+MjAyNS8xMC8yOSAxMDozOTowNzwvTGFzdFVwZFRpbWU+DQogICAgPFdvcmtzaGVldE5NPkJT44CQSUZSU+OAkTwvV29ya3NoZWV0Tk0+DQogICAgPExpbmtDZWxsQWRkcmVzc0ExPlIyNTwvTGlua0NlbGxBZGRyZXNzQTE+DQogICAgPExpbmtDZWxsQWRkcmVzc1IxQzE+UjI1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DUwMDAwMDAwMC8xLzEvMjQyL0s5MDAwMDAwMTg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xODwvSXRlbUlkPg0KICAgIDxEaXNwSXRlbUlkPksxMTAyMDgwMDwvRGlzcEl0ZW1JZD4NCiAgICA8Q29sSWQ+UjMwMTAwMDAwIzwvQ29sSWQ+DQogICAgPFRlbUF4aXNUeXA+MTAwMDAwPC9UZW1BeGlzVHlwPg0KICAgIDxNZW51Tm0+6YCj57WQ6LKh5pS/54q25oWL6KiI566X5pu4PC9NZW51Tm0+DQogICAgPEl0ZW1ObT7jg4fjg6rjg5Djg4bjgqPjg5bph5Hono3os4fnlKM8L0l0ZW1ObT4NCiAgICA8Q29sTm0+5b2T5pyf6YeR6aGNPC9Db2xObT4NCiAgICA8T3JpZ2luYWxWYWw+NjkyLDY5OCwwMDA8L09yaWdpbmFsVmFsPg0KICAgIDxMYXN0TnVtVmFsPjY5MjwvTGFzdE51bVZhbD4NCiAgICA8UmF3TGlua1ZhbD42OTI8L1Jhd0xpbmtWYWw+DQogICAgPFZpZXdVbml0VHlwPjc8L1ZpZXdVbml0VHlwPg0KICAgIDxEZWNpbWFsUG9pbnQ+MDwvRGVjaW1hbFBvaW50Pg0KICAgIDxSb3VuZFR5cD4yPC9Sb3VuZFR5cD4NCiAgICA8TnVtVGV4dFR5cD4xPC9OdW1UZXh0VHlwPg0KICAgIDxDbGFzc1R5cD4zPC9DbGFzc1R5cD4NCiAgICA8RFRvdGFsWU1ESE1TPjIwMjUvMTAvMjggMTE6NDk6MDM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18" Error="">PD94bWwgdmVyc2lvbj0iMS4wIiBlbmNvZGluZz0idXRmLTgiPz4NCjxMaW5rSW5mb0V4Y2VsIHhtbG5zOnhzaT0iaHR0cDovL3d3dy53My5vcmcvMjAwMS9YTUxTY2hlbWEtaW5zdGFuY2UiIHhtbG5zOnhzZD0iaHR0cDovL3d3dy53My5vcmcvMjAwMS9YTUxTY2hlbWEiPg0KICA8TGlua0luZm9Db3JlPg0KICAgIDxMaW5rSWQ+MTExODwvTGlua0lkPg0KICAgIDxJbmZsb3dWYWw+Niw3NjU8L0luZmxvd1ZhbD4NCiAgICA8RGlzcFZhbD42LDc2NSA8L0Rpc3BWYWw+DQogICAgPExhc3RVcGRUaW1lPjIwMjUvMTAvMjkgMTA6Mzk6MDc8L0xhc3RVcGRUaW1lPg0KICAgIDxXb3Jrc2hlZXROTT5CU+OAkElGUlPjgJE8L1dvcmtzaGVldE5NPg0KICAgIDxMaW5rQ2VsbEFkZHJlc3NBMT5SMjY8L0xpbmtDZWxsQWRkcmVzc0ExPg0KICAgIDxMaW5rQ2VsbEFkZHJlc3NSMUMxPlIyNkMxODwvTGlua0NlbGxBZGRyZXNzUjFDMT4NCiAgICA8Q2VsbEJhY2tncm91bmRDb2xvcj42NTQ4NDwvQ2VsbEJhY2tncm91bmRDb2xvcj4NCiAgICA8Q2VsbEJhY2tncm91bmRDb2xvckluZGV4PjY8L0NlbGxCYWNrZ3JvdW5kQ29sb3JJbmRleD4NCiAgPC9MaW5rSW5mb0NvcmU+DQogIDxMaW5rSW5mb1hzYT4NCiAgICA8QXVJZD4wNTU5Ny8yMy8zLzIvRDIzMDA1MDEwMDA1MDAwMDAwMDAvMS8xLzI0Mi9LMTEwMkEwMDAj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TAyQTAwMCM8L0l0ZW1JZD4NCiAgICA8RGlzcEl0ZW1JZD5LMTEwMkEwMDAwPC9EaXNwSXRlbUlkPg0KICAgIDxDb2xJZD5SMzAxMDAwMDAjPC9Db2xJZD4NCiAgICA8VGVtQXhpc1R5cD4xMDAwMDA8L1RlbUF4aXNUeXA+DQogICAgPE1lbnVObT7pgKPntZDosqHmlL/nirbmhYvoqIjnrpfmm7g8L01lbnVObT4NCiAgICA8SXRlbU5tPuOBneOBruS7luOBrumdnua1geWLleizh+eUozwvSXRlbU5tPg0KICAgIDxDb2xObT7lvZPmnJ/ph5HpoY08L0NvbE5tPg0KICAgIDxPcmlnaW5hbFZhbD42LDc2NSwwMTIsMDAwPC9PcmlnaW5hbFZhbD4NCiAgICA8TGFzdE51bVZhbD42LDc2NTwvTGFzdE51bVZhbD4NCiAgICA8UmF3TGlua1ZhbD42LDc2NTwvUmF3TGlua1ZhbD4NCiAgICA8Vmlld1VuaXRUeXA+NzwvVmlld1VuaXRUeXA+DQogICAgPERlY2ltYWxQb2ludD4wPC9EZWNpbWFsUG9pbnQ+DQogICAgPFJvdW5kVHlwPjI8L1JvdW5kVHlwPg0KICAgIDxOdW1UZXh0VHlwPjE8L051bVRleHRUeXA+DQogICAgPENsYXNzVHlwPjM8L0NsYXNzVHlwPg0KICAgIDxEVG90YWxZTURITVM+MjAyNS8xMC8yOCAxMTo0OTowM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19" Error="">PD94bWwgdmVyc2lvbj0iMS4wIiBlbmNvZGluZz0idXRmLTgiPz4NCjxMaW5rSW5mb0V4Y2VsIHhtbG5zOnhzaT0iaHR0cDovL3d3dy53My5vcmcvMjAwMS9YTUxTY2hlbWEtaW5zdGFuY2UiIHhtbG5zOnhzZD0iaHR0cDovL3d3dy53My5vcmcvMjAwMS9YTUxTY2hlbWEiPg0KICA8TGlua0luZm9Db3JlPg0KICAgIDxMaW5rSWQ+MTExOTwvTGlua0lkPg0KICAgIDxJbmZsb3dWYWw+MTAsMjkwPC9JbmZsb3dWYWw+DQogICAgPERpc3BWYWw+MTAsMjkwIDwvRGlzcFZhbD4NCiAgICA8TGFzdFVwZFRpbWU+MjAyNS8xMC8yOSAxMDozOTowNzwvTGFzdFVwZFRpbWU+DQogICAgPFdvcmtzaGVldE5NPkJT44CQSUZSU+OAkTwvV29ya3NoZWV0Tk0+DQogICAgPExpbmtDZWxsQWRkcmVzc0ExPlIyNzwvTGlua0NlbGxBZGRyZXNzQTE+DQogICAgPExpbmtDZWxsQWRkcmVzc1IxQzE+UjI3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DUwMDAwMDAwMC8xLzEvMjQyL0s5MDAwMDAwMTk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xOTwvSXRlbUlkPg0KICAgIDxEaXNwSXRlbUlkPksxMTAyQjAwMDwvRGlzcEl0ZW1JZD4NCiAgICA8Q29sSWQ+UjMwMTAwMDAwIzwvQ29sSWQ+DQogICAgPFRlbUF4aXNUeXA+MTAwMDAwPC9UZW1BeGlzVHlwPg0KICAgIDxNZW51Tm0+6YCj57WQ6LKh5pS/54q25oWL6KiI566X5pu4PC9NZW51Tm0+DQogICAgPEl0ZW1ObT7nubDlu7bnqI7ph5Hos4fnlKM8L0l0ZW1ObT4NCiAgICA8Q29sTm0+5b2T5pyf6YeR6aGNPC9Db2xObT4NCiAgICA8T3JpZ2luYWxWYWw+MTAsMjkwLDE4MiwwMDA8L09yaWdpbmFsVmFsPg0KICAgIDxMYXN0TnVtVmFsPjEwLDI5MDwvTGFzdE51bVZhbD4NCiAgICA8UmF3TGlua1ZhbD4xMCwyOTA8L1Jhd0xpbmtWYWw+DQogICAgPFZpZXdVbml0VHlwPjc8L1ZpZXdVbml0VHlwPg0KICAgIDxEZWNpbWFsUG9pbnQ+MDwvRGVjaW1hbFBvaW50Pg0KICAgIDxSb3VuZFR5cD4yPC9Sb3VuZFR5cD4NCiAgICA8TnVtVGV4dFR5cD4xPC9OdW1UZXh0VHlwPg0KICAgIDxDbGFzc1R5cD4zPC9DbGFzc1R5cD4NCiAgICA8RFRvdGFsWU1ESE1TPjIwMjUvMTAvMjggMTE6NDk6MDM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20" Error="">PD94bWwgdmVyc2lvbj0iMS4wIiBlbmNvZGluZz0idXRmLTgiPz4NCjxMaW5rSW5mb0V4Y2VsIHhtbG5zOnhzaT0iaHR0cDovL3d3dy53My5vcmcvMjAwMS9YTUxTY2hlbWEtaW5zdGFuY2UiIHhtbG5zOnhzZD0iaHR0cDovL3d3dy53My5vcmcvMjAwMS9YTUxTY2hlbWEiPg0KICA8TGlua0luZm9Db3JlPg0KICAgIDxMaW5rSWQ+MTEyMDwvTGlua0lkPg0KICAgIDxJbmZsb3dWYWw+MSw1NzgsNjkyPC9JbmZsb3dWYWw+DQogICAgPERpc3BWYWw+MSw1NzgsNjkyIDwvRGlzcFZhbD4NCiAgICA8TGFzdFVwZFRpbWU+MjAyNS8xMC8yOSAxMDozOTowNzwvTGFzdFVwZFRpbWU+DQogICAgPFdvcmtzaGVldE5NPkJT44CQSUZSU+OAkTwvV29ya3NoZWV0Tk0+DQogICAgPExpbmtDZWxsQWRkcmVzc0ExPlIyODwvTGlua0NlbGxBZGRyZXNzQTE+DQogICAgPExpbmtDZWxsQWRkcmVzc1IxQzE+UjI4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DUwMDAwMDAwMC8xLzEvMjQyL0sxMTAyWjAwMCM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xMDJaMDAwIzwvSXRlbUlkPg0KICAgIDxEaXNwSXRlbUlkPksxMTAyWjAwMDA8L0Rpc3BJdGVtSWQ+DQogICAgPENvbElkPlIzMDEwMDAwMCM8L0NvbElkPg0KICAgIDxUZW1BeGlzVHlwPjEwMDAwMDwvVGVtQXhpc1R5cD4NCiAgICA8TWVudU5tPumAo+e1kOiyoeaUv+eKtuaFi+ioiOeul+abuDwvTWVudU5tPg0KICAgIDxJdGVtTm0+6Z2e5rWB5YuV6LOH55Sj5ZCI6KiIPC9JdGVtTm0+DQogICAgPENvbE5tPuW9k+acn+mHkemhjTwvQ29sTm0+DQogICAgPE9yaWdpbmFsVmFsPjEsNTc4LDY5Miw1MjksMDAwPC9PcmlnaW5hbFZhbD4NCiAgICA8TGFzdE51bVZhbD4xLDU3OCw2OTI8L0xhc3ROdW1WYWw+DQogICAgPFJhd0xpbmtWYWw+MSw1NzgsNjkyPC9SYXdMaW5rVmFsPg0KICAgIDxWaWV3VW5pdFR5cD43PC9WaWV3VW5pdFR5cD4NCiAgICA8RGVjaW1hbFBvaW50PjA8L0RlY2ltYWxQb2ludD4NCiAgICA8Um91bmRUeXA+MjwvUm91bmRUeXA+DQogICAgPE51bVRleHRUeXA+MTwvTnVtVGV4dFR5cD4NCiAgICA8Q2xhc3NUeXA+MzwvQ2xhc3NUeXA+DQogICAgPERUb3RhbFlNREhNUz4yMDI1LzEwLzI4IDExOjQ5OjAz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21" Error="">PD94bWwgdmVyc2lvbj0iMS4wIiBlbmNvZGluZz0idXRmLTgiPz4NCjxMaW5rSW5mb0V4Y2VsIHhtbG5zOnhzaT0iaHR0cDovL3d3dy53My5vcmcvMjAwMS9YTUxTY2hlbWEtaW5zdGFuY2UiIHhtbG5zOnhzZD0iaHR0cDovL3d3dy53My5vcmcvMjAwMS9YTUxTY2hlbWEiPg0KICA8TGlua0luZm9Db3JlPg0KICAgIDxMaW5rSWQ+MTEyMTwvTGlua0lkPg0KICAgIDxJbmZsb3dWYWw+MywyNDksMzk1PC9JbmZsb3dWYWw+DQogICAgPERpc3BWYWw+MywyNDksMzk1IDwvRGlzcFZhbD4NCiAgICA8TGFzdFVwZFRpbWU+MjAyNS8xMC8yOSAxMDozOTowNzwvTGFzdFVwZFRpbWU+DQogICAgPFdvcmtzaGVldE5NPkJT44CQSUZSU+OAkTwvV29ya3NoZWV0Tk0+DQogICAgPExpbmtDZWxsQWRkcmVzc0ExPlIyOTwvTGlua0NlbGxBZGRyZXNzQTE+DQogICAgPExpbmtDZWxsQWRkcmVzc1IxQzE+UjI5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DUwMDAwMDAwMC8xLzEvMjQyL0sxMTBaMDAwMCM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xMFowMDAwIzwvSXRlbUlkPg0KICAgIDxEaXNwSXRlbUlkPksxMTBaMDAwMDA8L0Rpc3BJdGVtSWQ+DQogICAgPENvbElkPlIzMDEwMDAwMCM8L0NvbElkPg0KICAgIDxUZW1BeGlzVHlwPjEwMDAwMDwvVGVtQXhpc1R5cD4NCiAgICA8TWVudU5tPumAo+e1kOiyoeaUv+eKtuaFi+ioiOeul+abuDwvTWVudU5tPg0KICAgIDxJdGVtTm0+6LOH55Sj5ZCI6KiIPC9JdGVtTm0+DQogICAgPENvbE5tPuW9k+acn+mHkemhjTwvQ29sTm0+DQogICAgPE9yaWdpbmFsVmFsPjMsMjQ5LDM5NSw0NjIsMDAwPC9PcmlnaW5hbFZhbD4NCiAgICA8TGFzdE51bVZhbD4zLDI0OSwzOTU8L0xhc3ROdW1WYWw+DQogICAgPFJhd0xpbmtWYWw+MywyNDksMzk1PC9SYXdMaW5rVmFsPg0KICAgIDxWaWV3VW5pdFR5cD43PC9WaWV3VW5pdFR5cD4NCiAgICA8RGVjaW1hbFBvaW50PjA8L0RlY2ltYWxQb2ludD4NCiAgICA8Um91bmRUeXA+MjwvUm91bmRUeXA+DQogICAgPE51bVRleHRUeXA+MTwvTnVtVGV4dFR5cD4NCiAgICA8Q2xhc3NUeXA+MzwvQ2xhc3NUeXA+DQogICAgPERUb3RhbFlNREhNUz4yMDI1LzEwLzI4IDExOjQ5OjAz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22" Error="">PD94bWwgdmVyc2lvbj0iMS4wIiBlbmNvZGluZz0idXRmLTgiPz4NCjxMaW5rSW5mb0V4Y2VsIHhtbG5zOnhzaT0iaHR0cDovL3d3dy53My5vcmcvMjAwMS9YTUxTY2hlbWEtaW5zdGFuY2UiIHhtbG5zOnhzZD0iaHR0cDovL3d3dy53My5vcmcvMjAwMS9YTUxTY2hlbWEiPg0KICA8TGlua0luZm9Db3JlPg0KICAgIDxMaW5rSWQ+MTEyMjwvTGlua0lkPg0KICAgIDxJbmZsb3dWYWw+NjI2LDAwMTwvSW5mbG93VmFsPg0KICAgIDxEaXNwVmFsPjYyNiwwMDEgPC9EaXNwVmFsPg0KICAgIDxMYXN0VXBkVGltZT4yMDI1LzEwLzI5IDEwOjM5OjA3PC9MYXN0VXBkVGltZT4NCiAgICA8V29ya3NoZWV0Tk0+QlPjgJBJRlJT44CRPC9Xb3Jrc2hlZXROTT4NCiAgICA8TGlua0NlbGxBZGRyZXNzQTE+UjMxPC9MaW5rQ2VsbEFkZHJlc3NBMT4NCiAgICA8TGlua0NlbGxBZGRyZXNzUjFDMT5SMzFDMTg8L0xpbmtDZWxsQWRkcmVzc1IxQzE+DQogICAgPENlbGxCYWNrZ3JvdW5kQ29sb3I+NjU0ODQ8L0NlbGxCYWNrZ3JvdW5kQ29sb3I+DQogICAgPENlbGxCYWNrZ3JvdW5kQ29sb3JJbmRleD42PC9DZWxsQmFja2dyb3VuZENvbG9ySW5kZXg+DQogIDwvTGlua0luZm9Db3JlPg0KICA8TGlua0luZm9Yc2E+DQogICAgPEF1SWQ+MDU1OTcvMjMvMy8yL0QyMzAwNTAxMDAwNTAwMDAwMDAwLzEvMS8yNDIvSzkwMDAwMDAyMC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IwPC9JdGVtSWQ+DQogICAgPERpc3BJdGVtSWQ+SzEyMDEwMTAwPC9EaXNwSXRlbUlkPg0KICAgIDxDb2xJZD5SMzAxMDAwMDAjPC9Db2xJZD4NCiAgICA8VGVtQXhpc1R5cD4xMDAwMDA8L1RlbUF4aXNUeXA+DQogICAgPE1lbnVObT7pgKPntZDosqHmlL/nirbmhYvoqIjnrpfmm7g8L01lbnVObT4NCiAgICA8SXRlbU5tPuWWtualreWCteWLmeWPiuOBs+OBneOBruS7luOBruWCteWLmTwvSXRlbU5tPg0KICAgIDxDb2xObT7lvZPmnJ/ph5HpoY08L0NvbE5tPg0KICAgIDxPcmlnaW5hbFZhbD42MjYsMDAxLDUwOSwwMDA8L09yaWdpbmFsVmFsPg0KICAgIDxMYXN0TnVtVmFsPjYyNiwwMDE8L0xhc3ROdW1WYWw+DQogICAgPFJhd0xpbmtWYWw+NjI2LDAwMTwvUmF3TGlua1ZhbD4NCiAgICA8Vmlld1VuaXRUeXA+NzwvVmlld1VuaXRUeXA+DQogICAgPERlY2ltYWxQb2ludD4wPC9EZWNpbWFsUG9pbnQ+DQogICAgPFJvdW5kVHlwPjI8L1JvdW5kVHlwPg0KICAgIDxOdW1UZXh0VHlwPjE8L051bVRleHRUeXA+DQogICAgPENsYXNzVHlwPjM8L0NsYXNzVHlwPg0KICAgIDxEVG90YWxZTURITVM+MjAyNS8xMC8yOCAxMTo0OTowM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23" Error="">PD94bWwgdmVyc2lvbj0iMS4wIiBlbmNvZGluZz0idXRmLTgiPz4NCjxMaW5rSW5mb0V4Y2VsIHhtbG5zOnhzaT0iaHR0cDovL3d3dy53My5vcmcvMjAwMS9YTUxTY2hlbWEtaW5zdGFuY2UiIHhtbG5zOnhzZD0iaHR0cDovL3d3dy53My5vcmcvMjAwMS9YTUxTY2hlbWEiPg0KICA8TGlua0luZm9Db3JlPg0KICAgIDxMaW5rSWQ+MTEyMzwvTGlua0lkPg0KICAgIDxJbmZsb3dWYWw+MjAsMDUxPC9JbmZsb3dWYWw+DQogICAgPERpc3BWYWw+MjAsMDUxIDwvRGlzcFZhbD4NCiAgICA8TGFzdFVwZFRpbWU+MjAyNS8xMC8yOSAxMDozOTowNzwvTGFzdFVwZFRpbWU+DQogICAgPFdvcmtzaGVldE5NPkJT44CQSUZSU+OAkTwvV29ya3NoZWV0Tk0+DQogICAgPExpbmtDZWxsQWRkcmVzc0ExPlIzMjwvTGlua0NlbGxBZGRyZXNzQTE+DQogICAgPExpbmtDZWxsQWRkcmVzc1IxQzE+UjMy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DUwMDAwMDAwMC8xLzEvMjQyL0s5MDAwMDAwMjI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yMjwvSXRlbUlkPg0KICAgIDxEaXNwSXRlbUlkPksxMjAxMDI1MDwvRGlzcEl0ZW1JZD4NCiAgICA8Q29sSWQ+UjMwMTAwMDAwIzwvQ29sSWQ+DQogICAgPFRlbUF4aXNUeXA+MTAwMDAwPC9UZW1BeGlzVHlwPg0KICAgIDxNZW51Tm0+6YCj57WQ6LKh5pS/54q25oWL6KiI566X5pu4PC9NZW51Tm0+DQogICAgPEl0ZW1ObT7jg6rjg7zjgrnosqDlgrU8L0l0ZW1ObT4NCiAgICA8Q29sTm0+5b2T5pyf6YeR6aGNPC9Db2xObT4NCiAgICA8T3JpZ2luYWxWYWw+MjAsMDUxLDk1NCwwMDA8L09yaWdpbmFsVmFsPg0KICAgIDxMYXN0TnVtVmFsPjIwLDA1MTwvTGFzdE51bVZhbD4NCiAgICA8UmF3TGlua1ZhbD4yMCwwNTE8L1Jhd0xpbmtWYWw+DQogICAgPFZpZXdVbml0VHlwPjc8L1ZpZXdVbml0VHlwPg0KICAgIDxEZWNpbWFsUG9pbnQ+MDwvRGVjaW1hbFBvaW50Pg0KICAgIDxSb3VuZFR5cD4yPC9Sb3VuZFR5cD4NCiAgICA8TnVtVGV4dFR5cD4xPC9OdW1UZXh0VHlwPg0KICAgIDxDbGFzc1R5cD4zPC9DbGFzc1R5cD4NCiAgICA8RFRvdGFsWU1ESE1TPjIwMjUvMTAvMjggMTE6NDk6MDM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24" Error="">PD94bWwgdmVyc2lvbj0iMS4wIiBlbmNvZGluZz0idXRmLTgiPz4NCjxMaW5rSW5mb0V4Y2VsIHhtbG5zOnhzaT0iaHR0cDovL3d3dy53My5vcmcvMjAwMS9YTUxTY2hlbWEtaW5zdGFuY2UiIHhtbG5zOnhzZD0iaHR0cDovL3d3dy53My5vcmcvMjAwMS9YTUxTY2hlbWEiPg0KICA8TGlua0luZm9Db3JlPg0KICAgIDxMaW5rSWQ+MTEyNDwvTGlua0lkPg0KICAgIDxJbmZsb3dWYWw+MjM2LDg0ODwvSW5mbG93VmFsPg0KICAgIDxEaXNwVmFsPjIzNiw4NDggPC9EaXNwVmFsPg0KICAgIDxMYXN0VXBkVGltZT4yMDI1LzEwLzI5IDEwOjM5OjA3PC9MYXN0VXBkVGltZT4NCiAgICA8V29ya3NoZWV0Tk0+QlPjgJBJRlJT44CRPC9Xb3Jrc2hlZXROTT4NCiAgICA8TGlua0NlbGxBZGRyZXNzQTE+UjMzPC9MaW5rQ2VsbEFkZHJlc3NBMT4NCiAgICA8TGlua0NlbGxBZGRyZXNzUjFDMT5SMzNDMTg8L0xpbmtDZWxsQWRkcmVzc1IxQzE+DQogICAgPENlbGxCYWNrZ3JvdW5kQ29sb3I+NjU0ODQ8L0NlbGxCYWNrZ3JvdW5kQ29sb3I+DQogICAgPENlbGxCYWNrZ3JvdW5kQ29sb3JJbmRleD42PC9DZWxsQmFja2dyb3VuZENvbG9ySW5kZXg+DQogIDwvTGlua0luZm9Db3JlPg0KICA8TGlua0luZm9Yc2E+DQogICAgPEF1SWQ+MDU1OTcvMjMvMy8yL0QyMzAwNTAxMDAwNTAwMDAwMDAwLzEvMS8yNDIvSzkwMDAwMDAyMS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IxPC9JdGVtSWQ+DQogICAgPERpc3BJdGVtSWQ+SzEyMDEwMjAwPC9EaXNwSXRlbUlkPg0KICAgIDxDb2xJZD5SMzAxMDAwMDAjPC9Db2xJZD4NCiAgICA8VGVtQXhpc1R5cD4xMDAwMDA8L1RlbUF4aXNUeXA+DQogICAgPE1lbnVObT7pgKPntZDosqHmlL/nirbmhYvoqIjnrpfmm7g8L01lbnVObT4NCiAgICA8SXRlbU5tPuekvuWCteWPiuOBs+WAn+WFpemHkTwvSXRlbU5tPg0KICAgIDxDb2xObT7lvZPmnJ/ph5HpoY08L0NvbE5tPg0KICAgIDxPcmlnaW5hbFZhbD4yMzYsODQ4LDY3OSwwMDA8L09yaWdpbmFsVmFsPg0KICAgIDxMYXN0TnVtVmFsPjIzNiw4NDg8L0xhc3ROdW1WYWw+DQogICAgPFJhd0xpbmtWYWw+MjM2LDg0ODwvUmF3TGlua1ZhbD4NCiAgICA8Vmlld1VuaXRUeXA+NzwvVmlld1VuaXRUeXA+DQogICAgPERlY2ltYWxQb2ludD4wPC9EZWNpbWFsUG9pbnQ+DQogICAgPFJvdW5kVHlwPjI8L1JvdW5kVHlwPg0KICAgIDxOdW1UZXh0VHlwPjE8L051bVRleHRUeXA+DQogICAgPENsYXNzVHlwPjM8L0NsYXNzVHlwPg0KICAgIDxEVG90YWxZTURITVM+MjAyNS8xMC8yOCAxMTo0OTowM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25" Error="">PD94bWwgdmVyc2lvbj0iMS4wIiBlbmNvZGluZz0idXRmLTgiPz4NCjxMaW5rSW5mb0V4Y2VsIHhtbG5zOnhzaT0iaHR0cDovL3d3dy53My5vcmcvMjAwMS9YTUxTY2hlbWEtaW5zdGFuY2UiIHhtbG5zOnhzZD0iaHR0cDovL3d3dy53My5vcmcvMjAwMS9YTUxTY2hlbWEiPg0KICA8TGlua0luZm9Db3JlPg0KICAgIDxMaW5rSWQ+MTEyNTwvTGlua0lkPg0KICAgIDxJbmZsb3dWYWw+Myw1Nzg8L0luZmxvd1ZhbD4NCiAgICA8RGlzcFZhbD4zLDU3OCA8L0Rpc3BWYWw+DQogICAgPExhc3RVcGRUaW1lPjIwMjUvMTAvMjkgMTA6Mzk6MDc8L0xhc3RVcGRUaW1lPg0KICAgIDxXb3Jrc2hlZXROTT5CU+OAkElGUlPjgJE8L1dvcmtzaGVldE5NPg0KICAgIDxMaW5rQ2VsbEFkZHJlc3NBMT5SMzQ8L0xpbmtDZWxsQWRkcmVzc0ExPg0KICAgIDxMaW5rQ2VsbEFkZHJlc3NSMUMxPlIzNEMxODwvTGlua0NlbGxBZGRyZXNzUjFDMT4NCiAgICA8Q2VsbEJhY2tncm91bmRDb2xvcj42NTQ4NDwvQ2VsbEJhY2tncm91bmRDb2xvcj4NCiAgICA8Q2VsbEJhY2tncm91bmRDb2xvckluZGV4PjY8L0NlbGxCYWNrZ3JvdW5kQ29sb3JJbmRleD4NCiAgPC9MaW5rSW5mb0NvcmU+DQogIDxMaW5rSW5mb1hzYT4NCiAgICA8QXVJZD4wNTU5Ny8yMy8zLzIvRDIzMDA1MDEwMDA1MDAwMDAwMDAvMS8xLzI0Mi9LOTAwMDAwMDIz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jM8L0l0ZW1JZD4NCiAgICA8RGlzcEl0ZW1JZD5LMTIwMTAzMDA8L0Rpc3BJdGVtSWQ+DQogICAgPENvbElkPlIzMDEwMDAwMCM8L0NvbElkPg0KICAgIDxUZW1BeGlzVHlwPjEwMDAwMDwvVGVtQXhpc1R5cD4NCiAgICA8TWVudU5tPumAo+e1kOiyoeaUv+eKtuaFi+ioiOeul+abuDwvTWVudU5tPg0KICAgIDxJdGVtTm0+44OH44Oq44OQ44OG44Kj44OW6YeR6J6N6LKg5YK1PC9JdGVtTm0+DQogICAgPENvbE5tPuW9k+acn+mHkemhjTwvQ29sTm0+DQogICAgPE9yaWdpbmFsVmFsPjMsNTc4LDE3NiwwMDA8L09yaWdpbmFsVmFsPg0KICAgIDxMYXN0TnVtVmFsPjMsNTc4PC9MYXN0TnVtVmFsPg0KICAgIDxSYXdMaW5rVmFsPjMsNTc4PC9SYXdMaW5rVmFsPg0KICAgIDxWaWV3VW5pdFR5cD43PC9WaWV3VW5pdFR5cD4NCiAgICA8RGVjaW1hbFBvaW50PjA8L0RlY2ltYWxQb2ludD4NCiAgICA8Um91bmRUeXA+MjwvUm91bmRUeXA+DQogICAgPE51bVRleHRUeXA+MTwvTnVtVGV4dFR5cD4NCiAgICA8Q2xhc3NUeXA+MzwvQ2xhc3NUeXA+DQogICAgPERUb3RhbFlNREhNUz4yMDI1LzEwLzI4IDExOjQ5OjAz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26" Error="">PD94bWwgdmVyc2lvbj0iMS4wIiBlbmNvZGluZz0idXRmLTgiPz4NCjxMaW5rSW5mb0V4Y2VsIHhtbG5zOnhzaT0iaHR0cDovL3d3dy53My5vcmcvMjAwMS9YTUxTY2hlbWEtaW5zdGFuY2UiIHhtbG5zOnhzZD0iaHR0cDovL3d3dy53My5vcmcvMjAwMS9YTUxTY2hlbWEiPg0KICA8TGlua0luZm9Db3JlPg0KICAgIDxMaW5rSWQ+MTEyNjwvTGlua0lkPg0KICAgIDxJbmZsb3dWYWw+MTAsODM3PC9JbmZsb3dWYWw+DQogICAgPERpc3BWYWw+MTAsODM3IDwvRGlzcFZhbD4NCiAgICA8TGFzdFVwZFRpbWU+MjAyNS8xMC8yOSAxMDozOTowNzwvTGFzdFVwZFRpbWU+DQogICAgPFdvcmtzaGVldE5NPkJT44CQSUZSU+OAkTwvV29ya3NoZWV0Tk0+DQogICAgPExpbmtDZWxsQWRkcmVzc0ExPlIzNTwvTGlua0NlbGxBZGRyZXNzQTE+DQogICAgPExpbmtDZWxsQWRkcmVzc1IxQzE+UjM1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DUwMDAwMDAwMC8xLzEvMjQyL0s5MDAwMDAwMjQ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yNDwvSXRlbUlkPg0KICAgIDxEaXNwSXRlbUlkPksxMjAxMDQwMDwvRGlzcEl0ZW1JZD4NCiAgICA8Q29sSWQ+UjMwMTAwMDAwIzwvQ29sSWQ+DQogICAgPFRlbUF4aXNUeXA+MTAwMDAwPC9UZW1BeGlzVHlwPg0KICAgIDxNZW51Tm0+6YCj57WQ6LKh5pS/54q25oWL6KiI566X5pu4PC9NZW51Tm0+DQogICAgPEl0ZW1ObT7mnKrmiZXms5XkurrmiYDlvpfnqI48L0l0ZW1ObT4NCiAgICA8Q29sTm0+5b2T5pyf6YeR6aGNPC9Db2xObT4NCiAgICA8T3JpZ2luYWxWYWw+MTAsODM3LDYwNywwMDA8L09yaWdpbmFsVmFsPg0KICAgIDxMYXN0TnVtVmFsPjEwLDgzNzwvTGFzdE51bVZhbD4NCiAgICA8UmF3TGlua1ZhbD4xMCw4Mzc8L1Jhd0xpbmtWYWw+DQogICAgPFZpZXdVbml0VHlwPjc8L1ZpZXdVbml0VHlwPg0KICAgIDxEZWNpbWFsUG9pbnQ+MDwvRGVjaW1hbFBvaW50Pg0KICAgIDxSb3VuZFR5cD4yPC9Sb3VuZFR5cD4NCiAgICA8TnVtVGV4dFR5cD4xPC9OdW1UZXh0VHlwPg0KICAgIDxDbGFzc1R5cD4zPC9DbGFzc1R5cD4NCiAgICA8RFRvdGFsWU1ESE1TPjIwMjUvMTAvMjggMTE6NDk6MDM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27" Error="">PD94bWwgdmVyc2lvbj0iMS4wIiBlbmNvZGluZz0idXRmLTgiPz4NCjxMaW5rSW5mb0V4Y2VsIHhtbG5zOnhzaT0iaHR0cDovL3d3dy53My5vcmcvMjAwMS9YTUxTY2hlbWEtaW5zdGFuY2UiIHhtbG5zOnhzZD0iaHR0cDovL3d3dy53My5vcmcvMjAwMS9YTUxTY2hlbWEiPg0KICA8TGlua0luZm9Db3JlPg0KICAgIDxMaW5rSWQ+MTEyNzwvTGlua0lkPg0KICAgIDxJbmZsb3dWYWw+MywwMTI8L0luZmxvd1ZhbD4NCiAgICA8RGlzcFZhbD4zLDAxMiA8L0Rpc3BWYWw+DQogICAgPExhc3RVcGRUaW1lPjIwMjUvMTAvMjkgMTA6Mzk6MDc8L0xhc3RVcGRUaW1lPg0KICAgIDxXb3Jrc2hlZXROTT5CU+OAkElGUlPjgJE8L1dvcmtzaGVldE5NPg0KICAgIDxMaW5rQ2VsbEFkZHJlc3NBMT5SMzY8L0xpbmtDZWxsQWRkcmVzc0ExPg0KICAgIDxMaW5rQ2VsbEFkZHJlc3NSMUMxPlIzNkMxODwvTGlua0NlbGxBZGRyZXNzUjFDMT4NCiAgICA8Q2VsbEJhY2tncm91bmRDb2xvcj42NTQ4NDwvQ2VsbEJhY2tncm91bmRDb2xvcj4NCiAgICA8Q2VsbEJhY2tncm91bmRDb2xvckluZGV4PjY8L0NlbGxCYWNrZ3JvdW5kQ29sb3JJbmRleD4NCiAgPC9MaW5rSW5mb0NvcmU+DQogIDxMaW5rSW5mb1hzYT4NCiAgICA8QXVJZD4wNTU5Ny8yMy8zLzIvRDIzMDA1MDEwMDA1MDAwMDAwMDAvMS8xLzI0Mi9LOTAwMDAwMDI1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jU8L0l0ZW1JZD4NCiAgICA8RGlzcEl0ZW1JZD5LMTIwMTA1MDA8L0Rpc3BJdGVtSWQ+DQogICAgPENvbElkPlIzMDEwMDAwMCM8L0NvbElkPg0KICAgIDxUZW1BeGlzVHlwPjEwMDAwMDwvVGVtQXhpc1R5cD4NCiAgICA8TWVudU5tPumAo+e1kOiyoeaUv+eKtuaFi+ioiOeul+abuDwvTWVudU5tPg0KICAgIDxJdGVtTm0+5byV5b2T6YeRPC9JdGVtTm0+DQogICAgPENvbE5tPuW9k+acn+mHkemhjTwvQ29sTm0+DQogICAgPE9yaWdpbmFsVmFsPjMsMDEyLDM5NCwwMDA8L09yaWdpbmFsVmFsPg0KICAgIDxMYXN0TnVtVmFsPjMsMDEyPC9MYXN0TnVtVmFsPg0KICAgIDxSYXdMaW5rVmFsPjMsMDEyPC9SYXdMaW5rVmFsPg0KICAgIDxWaWV3VW5pdFR5cD43PC9WaWV3VW5pdFR5cD4NCiAgICA8RGVjaW1hbFBvaW50PjA8L0RlY2ltYWxQb2ludD4NCiAgICA8Um91bmRUeXA+MjwvUm91bmRUeXA+DQogICAgPE51bVRleHRUeXA+MTwvTnVtVGV4dFR5cD4NCiAgICA8Q2xhc3NUeXA+MzwvQ2xhc3NUeXA+DQogICAgPERUb3RhbFlNREhNUz4yMDI1LzEwLzI4IDExOjQ5OjAz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28" Error="">PD94bWwgdmVyc2lvbj0iMS4wIiBlbmNvZGluZz0idXRmLTgiPz4NCjxMaW5rSW5mb0V4Y2VsIHhtbG5zOnhzaT0iaHR0cDovL3d3dy53My5vcmcvMjAwMS9YTUxTY2hlbWEtaW5zdGFuY2UiIHhtbG5zOnhzZD0iaHR0cDovL3d3dy53My5vcmcvMjAwMS9YTUxTY2hlbWEiPg0KICA8TGlua0luZm9Db3JlPg0KICAgIDxMaW5rSWQ+MTEyODwvTGlua0lkPg0KICAgIDxJbmZsb3dWYWw+MTU5LDI1MTwvSW5mbG93VmFsPg0KICAgIDxEaXNwVmFsPjE1OSwyNTEgPC9EaXNwVmFsPg0KICAgIDxMYXN0VXBkVGltZT4yMDI1LzEwLzI5IDEwOjM5OjA3PC9MYXN0VXBkVGltZT4NCiAgICA8V29ya3NoZWV0Tk0+QlPjgJBJRlJT44CRPC9Xb3Jrc2hlZXROTT4NCiAgICA8TGlua0NlbGxBZGRyZXNzQTE+UjM3PC9MaW5rQ2VsbEFkZHJlc3NBMT4NCiAgICA8TGlua0NlbGxBZGRyZXNzUjFDMT5SMzdDMTg8L0xpbmtDZWxsQWRkcmVzc1IxQzE+DQogICAgPENlbGxCYWNrZ3JvdW5kQ29sb3I+NjU0ODQ8L0NlbGxCYWNrZ3JvdW5kQ29sb3I+DQogICAgPENlbGxCYWNrZ3JvdW5kQ29sb3JJbmRleD42PC9DZWxsQmFja2dyb3VuZENvbG9ySW5kZXg+DQogIDwvTGlua0luZm9Db3JlPg0KICA8TGlua0luZm9Yc2E+DQogICAgPEF1SWQ+MDU1OTcvMjMvMy8yL0QyMzAwNTAxMDAwNTAwMDAwMDAwLzEvMS8yNDIvSzEyMDFBMDAwIy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IwMUEwMDAjPC9JdGVtSWQ+DQogICAgPERpc3BJdGVtSWQ+SzEyMDFBMDAwMDwvRGlzcEl0ZW1JZD4NCiAgICA8Q29sSWQ+UjMwMTAwMDAwIzwvQ29sSWQ+DQogICAgPFRlbUF4aXNUeXA+MTAwMDAwPC9UZW1BeGlzVHlwPg0KICAgIDxNZW51Tm0+6YCj57WQ6LKh5pS/54q25oWL6KiI566X5pu4PC9NZW51Tm0+DQogICAgPEl0ZW1ObT7jgZ3jga7ku5bjga7mtYHli5XosqDlgrU8L0l0ZW1ObT4NCiAgICA8Q29sTm0+5b2T5pyf6YeR6aGNPC9Db2xObT4NCiAgICA8T3JpZ2luYWxWYWw+MTU5LDI1MSwzNzcsMDAwPC9PcmlnaW5hbFZhbD4NCiAgICA8TGFzdE51bVZhbD4xNTksMjUxPC9MYXN0TnVtVmFsPg0KICAgIDxSYXdMaW5rVmFsPjE1OSwyNTE8L1Jhd0xpbmtWYWw+DQogICAgPFZpZXdVbml0VHlwPjc8L1ZpZXdVbml0VHlwPg0KICAgIDxEZWNpbWFsUG9pbnQ+MDwvRGVjaW1hbFBvaW50Pg0KICAgIDxSb3VuZFR5cD4yPC9Sb3VuZFR5cD4NCiAgICA8TnVtVGV4dFR5cD4xPC9OdW1UZXh0VHlwPg0KICAgIDxDbGFzc1R5cD4zPC9DbGFzc1R5cD4NCiAgICA8RFRvdGFsWU1ESE1TPjIwMjUvMTAvMjggMTE6NDk6MDM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29" Error="">PD94bWwgdmVyc2lvbj0iMS4wIiBlbmNvZGluZz0idXRmLTgiPz4NCjxMaW5rSW5mb0V4Y2VsIHhtbG5zOnhzaT0iaHR0cDovL3d3dy53My5vcmcvMjAwMS9YTUxTY2hlbWEtaW5zdGFuY2UiIHhtbG5zOnhzZD0iaHR0cDovL3d3dy53My5vcmcvMjAwMS9YTUxTY2hlbWEiPg0KICA8TGlua0luZm9Db3JlPg0KICAgIDxMaW5rSWQ+MTEyOTwvTGlua0lkPg0KICAgIDxJbmZsb3dWYWw+MSwwNTksNTgxPC9JbmZsb3dWYWw+DQogICAgPERpc3BWYWw+MSwwNTksNTgxIDwvRGlzcFZhbD4NCiAgICA8TGFzdFVwZFRpbWU+MjAyNS8xMC8yOSAxMDozOTowNzwvTGFzdFVwZFRpbWU+DQogICAgPFdvcmtzaGVldE5NPkJT44CQSUZSU+OAkTwvV29ya3NoZWV0Tk0+DQogICAgPExpbmtDZWxsQWRkcmVzc0ExPlIzOTwvTGlua0NlbGxBZGRyZXNzQTE+DQogICAgPExpbmtDZWxsQWRkcmVzc1IxQzE+UjM5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DUwMDAwMDAwMC8xLzEvMjQyL0s5MDAwMDAwMjc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yNzwvSXRlbUlkPg0KICAgIDxEaXNwSXRlbUlkPksxMjAxQjAwMDwvRGlzcEl0ZW1JZD4NCiAgICA8Q29sSWQ+UjMwMTAwMDAwIzwvQ29sSWQ+DQogICAgPFRlbUF4aXNUeXA+MTAwMDAwPC9UZW1BeGlzVHlwPg0KICAgIDxNZW51Tm0+6YCj57WQ6LKh5pS/54q25oWL6KiI566X5pu4PC9NZW51Tm0+DQogICAgPEl0ZW1ObT7lsI/oqIg8L0l0ZW1ObT4NCiAgICA8Q29sTm0+5b2T5pyf6YeR6aGNPC9Db2xObT4NCiAgICA8T3JpZ2luYWxWYWw+MSwwNTksNTgxLDY5NiwwMDA8L09yaWdpbmFsVmFsPg0KICAgIDxMYXN0TnVtVmFsPjEsMDU5LDU4MTwvTGFzdE51bVZhbD4NCiAgICA8UmF3TGlua1ZhbD4xLDA1OSw1ODE8L1Jhd0xpbmtWYWw+DQogICAgPFZpZXdVbml0VHlwPjc8L1ZpZXdVbml0VHlwPg0KICAgIDxEZWNpbWFsUG9pbnQ+MDwvRGVjaW1hbFBvaW50Pg0KICAgIDxSb3VuZFR5cD4yPC9Sb3VuZFR5cD4NCiAgICA8TnVtVGV4dFR5cD4xPC9OdW1UZXh0VHlwPg0KICAgIDxDbGFzc1R5cD4zPC9DbGFzc1R5cD4NCiAgICA8RFRvdGFsWU1ESE1TPjIwMjUvMTAvMjggMTE6NDk6MDM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30" Error="">PD94bWwgdmVyc2lvbj0iMS4wIiBlbmNvZGluZz0idXRmLTgiPz4NCjxMaW5rSW5mb0V4Y2VsIHhtbG5zOnhzaT0iaHR0cDovL3d3dy53My5vcmcvMjAwMS9YTUxTY2hlbWEtaW5zdGFuY2UiIHhtbG5zOnhzZD0iaHR0cDovL3d3dy53My5vcmcvMjAwMS9YTUxTY2hlbWEiPg0KICA8TGlua0luZm9Db3JlPg0KICAgIDxMaW5rSWQ+MTEzMDwvTGlua0lkPg0KICAgIDxJbmZsb3dWYWw+NzksOTk3PC9JbmZsb3dWYWw+DQogICAgPERpc3BWYWw+NzksOTk3IDwvRGlzcFZhbD4NCiAgICA8TGFzdFVwZFRpbWU+MjAyNS8xMC8yOSAxMDozOTowNzwvTGFzdFVwZFRpbWU+DQogICAgPFdvcmtzaGVldE5NPkJT44CQSUZSU+OAkTwvV29ya3NoZWV0Tk0+DQogICAgPExpbmtDZWxsQWRkcmVzc0ExPlI0MTwvTGlua0NlbGxBZGRyZXNzQTE+DQogICAgPExpbmtDZWxsQWRkcmVzc1IxQzE+UjQx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DUwMDAwMDAwMC8xLzEvMjQyL0s5MDAwMDAwMzA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zMDwvSXRlbUlkPg0KICAgIDxEaXNwSXRlbUlkPksxMjAyMDI1MDwvRGlzcEl0ZW1JZD4NCiAgICA8Q29sSWQ+UjMwMTAwMDAwIzwvQ29sSWQ+DQogICAgPFRlbUF4aXNUeXA+MTAwMDAwPC9UZW1BeGlzVHlwPg0KICAgIDxNZW51Tm0+6YCj57WQ6LKh5pS/54q25oWL6KiI566X5pu4PC9NZW51Tm0+DQogICAgPEl0ZW1ObT7jg6rjg7zjgrnosqDlgrU8L0l0ZW1ObT4NCiAgICA8Q29sTm0+5b2T5pyf6YeR6aGNPC9Db2xObT4NCiAgICA8T3JpZ2luYWxWYWw+NzksOTk3LDY0NywwMDA8L09yaWdpbmFsVmFsPg0KICAgIDxMYXN0TnVtVmFsPjc5LDk5NzwvTGFzdE51bVZhbD4NCiAgICA8UmF3TGlua1ZhbD43OSw5OTc8L1Jhd0xpbmtWYWw+DQogICAgPFZpZXdVbml0VHlwPjc8L1ZpZXdVbml0VHlwPg0KICAgIDxEZWNpbWFsUG9pbnQ+MDwvRGVjaW1hbFBvaW50Pg0KICAgIDxSb3VuZFR5cD4yPC9Sb3VuZFR5cD4NCiAgICA8TnVtVGV4dFR5cD4xPC9OdW1UZXh0VHlwPg0KICAgIDxDbGFzc1R5cD4zPC9DbGFzc1R5cD4NCiAgICA8RFRvdGFsWU1ESE1TPjIwMjUvMTAvMjggMTE6NDk6MDM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31" Error="">PD94bWwgdmVyc2lvbj0iMS4wIiBlbmNvZGluZz0idXRmLTgiPz4NCjxMaW5rSW5mb0V4Y2VsIHhtbG5zOnhzaT0iaHR0cDovL3d3dy53My5vcmcvMjAwMS9YTUxTY2hlbWEtaW5zdGFuY2UiIHhtbG5zOnhzZD0iaHR0cDovL3d3dy53My5vcmcvMjAwMS9YTUxTY2hlbWEiPg0KICA8TGlua0luZm9Db3JlPg0KICAgIDxMaW5rSWQ+MTEzMTwvTGlua0lkPg0KICAgIDxJbmZsb3dWYWw+OTMxLDEzNzwvSW5mbG93VmFsPg0KICAgIDxEaXNwVmFsPjkzMSwxMzcgPC9EaXNwVmFsPg0KICAgIDxMYXN0VXBkVGltZT4yMDI1LzEwLzI5IDEwOjM5OjA3PC9MYXN0VXBkVGltZT4NCiAgICA8V29ya3NoZWV0Tk0+QlPjgJBJRlJT44CRPC9Xb3Jrc2hlZXROTT4NCiAgICA8TGlua0NlbGxBZGRyZXNzQTE+UjQyPC9MaW5rQ2VsbEFkZHJlc3NBMT4NCiAgICA8TGlua0NlbGxBZGRyZXNzUjFDMT5SNDJDMTg8L0xpbmtDZWxsQWRkcmVzc1IxQzE+DQogICAgPENlbGxCYWNrZ3JvdW5kQ29sb3I+NjU0ODQ8L0NlbGxCYWNrZ3JvdW5kQ29sb3I+DQogICAgPENlbGxCYWNrZ3JvdW5kQ29sb3JJbmRleD42PC9DZWxsQmFja2dyb3VuZENvbG9ySW5kZXg+DQogIDwvTGlua0luZm9Db3JlPg0KICA8TGlua0luZm9Yc2E+DQogICAgPEF1SWQ+MDU1OTcvMjMvMy8yL0QyMzAwNTAxMDAwNTAwMDAwMDAwLzEvMS8yNDIvSzkwMDAwMDAyOC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I4PC9JdGVtSWQ+DQogICAgPERpc3BJdGVtSWQ+SzEyMDIwMTAwPC9EaXNwSXRlbUlkPg0KICAgIDxDb2xJZD5SMzAxMDAwMDAjPC9Db2xJZD4NCiAgICA8VGVtQXhpc1R5cD4xMDAwMDA8L1RlbUF4aXNUeXA+DQogICAgPE1lbnVObT7pgKPntZDosqHmlL/nirbmhYvoqIjnrpfmm7g8L01lbnVObT4NCiAgICA8SXRlbU5tPuekvuWCteWPiuOBs+WAn+WFpemHkTwvSXRlbU5tPg0KICAgIDxDb2xObT7lvZPmnJ/ph5HpoY08L0NvbE5tPg0KICAgIDxPcmlnaW5hbFZhbD45MzEsMTM3LDk0OSwwMDA8L09yaWdpbmFsVmFsPg0KICAgIDxMYXN0TnVtVmFsPjkzMSwxMzc8L0xhc3ROdW1WYWw+DQogICAgPFJhd0xpbmtWYWw+OTMxLDEzNzwvUmF3TGlua1ZhbD4NCiAgICA8Vmlld1VuaXRUeXA+NzwvVmlld1VuaXRUeXA+DQogICAgPERlY2ltYWxQb2ludD4wPC9EZWNpbWFsUG9pbnQ+DQogICAgPFJvdW5kVHlwPjI8L1JvdW5kVHlwPg0KICAgIDxOdW1UZXh0VHlwPjE8L051bVRleHRUeXA+DQogICAgPENsYXNzVHlwPjM8L0NsYXNzVHlwPg0KICAgIDxEVG90YWxZTURITVM+MjAyNS8xMC8yOCAxMTo0OTowM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32" Error="">PD94bWwgdmVyc2lvbj0iMS4wIiBlbmNvZGluZz0idXRmLTgiPz4NCjxMaW5rSW5mb0V4Y2VsIHhtbG5zOnhzaT0iaHR0cDovL3d3dy53My5vcmcvMjAwMS9YTUxTY2hlbWEtaW5zdGFuY2UiIHhtbG5zOnhzZD0iaHR0cDovL3d3dy53My5vcmcvMjAwMS9YTUxTY2hlbWEiPg0KICA8TGlua0luZm9Db3JlPg0KICAgIDxMaW5rSWQ+MTEzMjwvTGlua0lkPg0KICAgIDxJbmZsb3dWYWw+MTUsMzg2PC9JbmZsb3dWYWw+DQogICAgPERpc3BWYWw+MTUsMzg2IDwvRGlzcFZhbD4NCiAgICA8TGFzdFVwZFRpbWU+MjAyNS8xMC8yOSAxMDozOTowNzwvTGFzdFVwZFRpbWU+DQogICAgPFdvcmtzaGVldE5NPkJT44CQSUZSU+OAkTwvV29ya3NoZWV0Tk0+DQogICAgPExpbmtDZWxsQWRkcmVzc0ExPlI0MzwvTGlua0NlbGxBZGRyZXNzQTE+DQogICAgPExpbmtDZWxsQWRkcmVzc1IxQzE+UjQz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DUwMDAwMDAwMC8xLzEvMjQyL0s5MDAwMDAwMjk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yOTwvSXRlbUlkPg0KICAgIDxEaXNwSXRlbUlkPksxMjAyMDIwMDwvRGlzcEl0ZW1JZD4NCiAgICA8Q29sSWQ+UjMwMTAwMDAwIzwvQ29sSWQ+DQogICAgPFRlbUF4aXNUeXA+MTAwMDAwPC9UZW1BeGlzVHlwPg0KICAgIDxNZW51Tm0+6YCj57WQ6LKh5pS/54q25oWL6KiI566X5pu4PC9NZW51Tm0+DQogICAgPEl0ZW1ObT7llrbmpa3lgrXli5nlj4rjgbPjgZ3jga7ku5bjga7lgrXli5k8L0l0ZW1ObT4NCiAgICA8Q29sTm0+5b2T5pyf6YeR6aGNPC9Db2xObT4NCiAgICA8T3JpZ2luYWxWYWw+MTUsMzg2LDU5OSwwMDA8L09yaWdpbmFsVmFsPg0KICAgIDxMYXN0TnVtVmFsPjE1LDM4NjwvTGFzdE51bVZhbD4NCiAgICA8UmF3TGlua1ZhbD4xNSwzODY8L1Jhd0xpbmtWYWw+DQogICAgPFZpZXdVbml0VHlwPjc8L1ZpZXdVbml0VHlwPg0KICAgIDxEZWNpbWFsUG9pbnQ+MDwvRGVjaW1hbFBvaW50Pg0KICAgIDxSb3VuZFR5cD4yPC9Sb3VuZFR5cD4NCiAgICA8TnVtVGV4dFR5cD4xPC9OdW1UZXh0VHlwPg0KICAgIDxDbGFzc1R5cD4zPC9DbGFzc1R5cD4NCiAgICA8RFRvdGFsWU1ESE1TPjIwMjUvMTAvMjggMTE6NDk6MDM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33" Error="">PD94bWwgdmVyc2lvbj0iMS4wIiBlbmNvZGluZz0idXRmLTgiPz4NCjxMaW5rSW5mb0V4Y2VsIHhtbG5zOnhzaT0iaHR0cDovL3d3dy53My5vcmcvMjAwMS9YTUxTY2hlbWEtaW5zdGFuY2UiIHhtbG5zOnhzZD0iaHR0cDovL3d3dy53My5vcmcvMjAwMS9YTUxTY2hlbWEiPg0KICA8TGlua0luZm9Db3JlPg0KICAgIDxMaW5rSWQ+MTEzMzwvTGlua0lkPg0KICAgIDxJbmZsb3dWYWw+MiwwNTA8L0luZmxvd1ZhbD4NCiAgICA8RGlzcFZhbD4yLDA1MCA8L0Rpc3BWYWw+DQogICAgPExhc3RVcGRUaW1lPjIwMjUvMTAvMjkgMTA6Mzk6MDc8L0xhc3RVcGRUaW1lPg0KICAgIDxXb3Jrc2hlZXROTT5CU+OAkElGUlPjgJE8L1dvcmtzaGVldE5NPg0KICAgIDxMaW5rQ2VsbEFkZHJlc3NBMT5SNDQ8L0xpbmtDZWxsQWRkcmVzc0ExPg0KICAgIDxMaW5rQ2VsbEFkZHJlc3NSMUMxPlI0NEMxODwvTGlua0NlbGxBZGRyZXNzUjFDMT4NCiAgICA8Q2VsbEJhY2tncm91bmRDb2xvcj42NTQ4NDwvQ2VsbEJhY2tncm91bmRDb2xvcj4NCiAgICA8Q2VsbEJhY2tncm91bmRDb2xvckluZGV4PjY8L0NlbGxCYWNrZ3JvdW5kQ29sb3JJbmRleD4NCiAgPC9MaW5rSW5mb0NvcmU+DQogIDxMaW5rSW5mb1hzYT4NCiAgICA8QXVJZD4wNTU5Ny8yMy8zLzIvRDIzMDA1MDEwMDA1MDAwMDAwMDAvMS8xLzI0Mi9LOTAwMDAwMDMx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zE8L0l0ZW1JZD4NCiAgICA8RGlzcEl0ZW1JZD5LMTIwMjAzMDA8L0Rpc3BJdGVtSWQ+DQogICAgPENvbElkPlIzMDEwMDAwMCM8L0NvbElkPg0KICAgIDxUZW1BeGlzVHlwPjEwMDAwMDwvVGVtQXhpc1R5cD4NCiAgICA8TWVudU5tPumAo+e1kOiyoeaUv+eKtuaFi+ioiOeul+abuDwvTWVudU5tPg0KICAgIDxJdGVtTm0+44OH44Oq44OQ44OG44Kj44OW6YeR6J6N6LKg5YK1PC9JdGVtTm0+DQogICAgPENvbE5tPuW9k+acn+mHkemhjTwvQ29sTm0+DQogICAgPE9yaWdpbmFsVmFsPjIsMDUwLDYyNSwwMDA8L09yaWdpbmFsVmFsPg0KICAgIDxMYXN0TnVtVmFsPjIsMDUwPC9MYXN0TnVtVmFsPg0KICAgIDxSYXdMaW5rVmFsPjIsMDUwPC9SYXdMaW5rVmFsPg0KICAgIDxWaWV3VW5pdFR5cD43PC9WaWV3VW5pdFR5cD4NCiAgICA8RGVjaW1hbFBvaW50PjA8L0RlY2ltYWxQb2ludD4NCiAgICA8Um91bmRUeXA+MjwvUm91bmRUeXA+DQogICAgPE51bVRleHRUeXA+MTwvTnVtVGV4dFR5cD4NCiAgICA8Q2xhc3NUeXA+MzwvQ2xhc3NUeXA+DQogICAgPERUb3RhbFlNREhNUz4yMDI1LzEwLzI4IDExOjQ5OjAz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34" Error="">PD94bWwgdmVyc2lvbj0iMS4wIiBlbmNvZGluZz0idXRmLTgiPz4NCjxMaW5rSW5mb0V4Y2VsIHhtbG5zOnhzaT0iaHR0cDovL3d3dy53My5vcmcvMjAwMS9YTUxTY2hlbWEtaW5zdGFuY2UiIHhtbG5zOnhzZD0iaHR0cDovL3d3dy53My5vcmcvMjAwMS9YTUxTY2hlbWEiPg0KICA8TGlua0luZm9Db3JlPg0KICAgIDxMaW5rSWQ+MTEzNDwvTGlua0lkPg0KICAgIDxJbmZsb3dWYWw+MjQsNTgwPC9JbmZsb3dWYWw+DQogICAgPERpc3BWYWw+MjQsNTgwIDwvRGlzcFZhbD4NCiAgICA8TGFzdFVwZFRpbWU+MjAyNS8xMC8yOSAxMDozOTowNzwvTGFzdFVwZFRpbWU+DQogICAgPFdvcmtzaGVldE5NPkJT44CQSUZSU+OAkTwvV29ya3NoZWV0Tk0+DQogICAgPExpbmtDZWxsQWRkcmVzc0ExPlI0NTwvTGlua0NlbGxBZGRyZXNzQTE+DQogICAgPExpbmtDZWxsQWRkcmVzc1IxQzE+UjQ1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DUwMDAwMDAwMC8xLzEvMjQyL0s5MDAwMDAwMzI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zMjwvSXRlbUlkPg0KICAgIDxEaXNwSXRlbUlkPksxMjAyMDQwMDwvRGlzcEl0ZW1JZD4NCiAgICA8Q29sSWQ+UjMwMTAwMDAwIzwvQ29sSWQ+DQogICAgPFRlbUF4aXNUeXA+MTAwMDAwPC9UZW1BeGlzVHlwPg0KICAgIDxNZW51Tm0+6YCj57WQ6LKh5pS/54q25oWL6KiI566X5pu4PC9NZW51Tm0+DQogICAgPEl0ZW1ObT7pgIDogbfntabku5jjgavkv4LjgovosqDlgrU8L0l0ZW1ObT4NCiAgICA8Q29sTm0+5b2T5pyf6YeR6aGNPC9Db2xObT4NCiAgICA8T3JpZ2luYWxWYWw+MjQsNTgwLDk3MSwwMDA8L09yaWdpbmFsVmFsPg0KICAgIDxMYXN0TnVtVmFsPjI0LDU4MDwvTGFzdE51bVZhbD4NCiAgICA8UmF3TGlua1ZhbD4yNCw1ODA8L1Jhd0xpbmtWYWw+DQogICAgPFZpZXdVbml0VHlwPjc8L1ZpZXdVbml0VHlwPg0KICAgIDxEZWNpbWFsUG9pbnQ+MDwvRGVjaW1hbFBvaW50Pg0KICAgIDxSb3VuZFR5cD4yPC9Sb3VuZFR5cD4NCiAgICA8TnVtVGV4dFR5cD4xPC9OdW1UZXh0VHlwPg0KICAgIDxDbGFzc1R5cD4zPC9DbGFzc1R5cD4NCiAgICA8RFRvdGFsWU1ESE1TPjIwMjUvMTAvMjggMTE6NDk6MDM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35" Error="">PD94bWwgdmVyc2lvbj0iMS4wIiBlbmNvZGluZz0idXRmLTgiPz4NCjxMaW5rSW5mb0V4Y2VsIHhtbG5zOnhzaT0iaHR0cDovL3d3dy53My5vcmcvMjAwMS9YTUxTY2hlbWEtaW5zdGFuY2UiIHhtbG5zOnhzZD0iaHR0cDovL3d3dy53My5vcmcvMjAwMS9YTUxTY2hlbWEiPg0KICA8TGlua0luZm9Db3JlPg0KICAgIDxMaW5rSWQ+MTEzNTwvTGlua0lkPg0KICAgIDxJbmZsb3dWYWw+NDUsNzU3PC9JbmZsb3dWYWw+DQogICAgPERpc3BWYWw+NDUsNzU3IDwvRGlzcFZhbD4NCiAgICA8TGFzdFVwZFRpbWU+MjAyNS8xMC8yOSAxMDozOTowNzwvTGFzdFVwZFRpbWU+DQogICAgPFdvcmtzaGVldE5NPkJT44CQSUZSU+OAkTwvV29ya3NoZWV0Tk0+DQogICAgPExpbmtDZWxsQWRkcmVzc0ExPlI0NjwvTGlua0NlbGxBZGRyZXNzQTE+DQogICAgPExpbmtDZWxsQWRkcmVzc1IxQzE+UjQ2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DUwMDAwMDAwMC8xLzEvMjQyL0s5MDAwMDAwMzM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zMzwvSXRlbUlkPg0KICAgIDxEaXNwSXRlbUlkPksxMjAyMDUwMDwvRGlzcEl0ZW1JZD4NCiAgICA8Q29sSWQ+UjMwMTAwMDAwIzwvQ29sSWQ+DQogICAgPFRlbUF4aXNUeXA+MTAwMDAwPC9UZW1BeGlzVHlwPg0KICAgIDxNZW51Tm0+6YCj57WQ6LKh5pS/54q25oWL6KiI566X5pu4PC9NZW51Tm0+DQogICAgPEl0ZW1ObT7lvJXlvZPph5E8L0l0ZW1ObT4NCiAgICA8Q29sTm0+5b2T5pyf6YeR6aGNPC9Db2xObT4NCiAgICA8T3JpZ2luYWxWYWw+NDUsNzU3LDk3MCwwMDA8L09yaWdpbmFsVmFsPg0KICAgIDxMYXN0TnVtVmFsPjQ1LDc1NzwvTGFzdE51bVZhbD4NCiAgICA8UmF3TGlua1ZhbD40NSw3NTc8L1Jhd0xpbmtWYWw+DQogICAgPFZpZXdVbml0VHlwPjc8L1ZpZXdVbml0VHlwPg0KICAgIDxEZWNpbWFsUG9pbnQ+MDwvRGVjaW1hbFBvaW50Pg0KICAgIDxSb3VuZFR5cD4yPC9Sb3VuZFR5cD4NCiAgICA8TnVtVGV4dFR5cD4xPC9OdW1UZXh0VHlwPg0KICAgIDxDbGFzc1R5cD4zPC9DbGFzc1R5cD4NCiAgICA8RFRvdGFsWU1ESE1TPjIwMjUvMTAvMjggMTE6NDk6MDM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36" Error="">PD94bWwgdmVyc2lvbj0iMS4wIiBlbmNvZGluZz0idXRmLTgiPz4NCjxMaW5rSW5mb0V4Y2VsIHhtbG5zOnhzaT0iaHR0cDovL3d3dy53My5vcmcvMjAwMS9YTUxTY2hlbWEtaW5zdGFuY2UiIHhtbG5zOnhzZD0iaHR0cDovL3d3dy53My5vcmcvMjAwMS9YTUxTY2hlbWEiPg0KICA8TGlua0luZm9Db3JlPg0KICAgIDxMaW5rSWQ+MTEzNjwvTGlua0lkPg0KICAgIDxJbmZsb3dWYWw+MjMsNjQwPC9JbmZsb3dWYWw+DQogICAgPERpc3BWYWw+MjMsNjQwIDwvRGlzcFZhbD4NCiAgICA8TGFzdFVwZFRpbWU+MjAyNS8xMC8yOSAxMDozOTowNzwvTGFzdFVwZFRpbWU+DQogICAgPFdvcmtzaGVldE5NPkJT44CQSUZSU+OAkTwvV29ya3NoZWV0Tk0+DQogICAgPExpbmtDZWxsQWRkcmVzc0ExPlI0NzwvTGlua0NlbGxBZGRyZXNzQTE+DQogICAgPExpbmtDZWxsQWRkcmVzc1IxQzE+UjQ3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DUwMDAwMDAwMC8xLzEvMjQyL0sxMjAyQTAwMCM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MDJBMDAwIzwvSXRlbUlkPg0KICAgIDxEaXNwSXRlbUlkPksxMjAyQTAwMDA8L0Rpc3BJdGVtSWQ+DQogICAgPENvbElkPlIzMDEwMDAwMCM8L0NvbElkPg0KICAgIDxUZW1BeGlzVHlwPjEwMDAwMDwvVGVtQXhpc1R5cD4NCiAgICA8TWVudU5tPumAo+e1kOiyoeaUv+eKtuaFi+ioiOeul+abuDwvTWVudU5tPg0KICAgIDxJdGVtTm0+44Gd44Gu5LuW44Gu6Z2e5rWB5YuV6LKg5YK1PC9JdGVtTm0+DQogICAgPENvbE5tPuW9k+acn+mHkemhjTwvQ29sTm0+DQogICAgPE9yaWdpbmFsVmFsPjIzLDY0MCwzMjEsMDAwPC9PcmlnaW5hbFZhbD4NCiAgICA8TGFzdE51bVZhbD4yMyw2NDA8L0xhc3ROdW1WYWw+DQogICAgPFJhd0xpbmtWYWw+MjMsNjQwPC9SYXdMaW5rVmFsPg0KICAgIDxWaWV3VW5pdFR5cD43PC9WaWV3VW5pdFR5cD4NCiAgICA8RGVjaW1hbFBvaW50PjA8L0RlY2ltYWxQb2ludD4NCiAgICA8Um91bmRUeXA+MjwvUm91bmRUeXA+DQogICAgPE51bVRleHRUeXA+MTwvTnVtVGV4dFR5cD4NCiAgICA8Q2xhc3NUeXA+MzwvQ2xhc3NUeXA+DQogICAgPERUb3RhbFlNREhNUz4yMDI1LzEwLzI4IDExOjQ5OjAz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37" Error="">PD94bWwgdmVyc2lvbj0iMS4wIiBlbmNvZGluZz0idXRmLTgiPz4NCjxMaW5rSW5mb0V4Y2VsIHhtbG5zOnhzaT0iaHR0cDovL3d3dy53My5vcmcvMjAwMS9YTUxTY2hlbWEtaW5zdGFuY2UiIHhtbG5zOnhzZD0iaHR0cDovL3d3dy53My5vcmcvMjAwMS9YTUxTY2hlbWEiPg0KICA8TGlua0luZm9Db3JlPg0KICAgIDxMaW5rSWQ+MTEzNzwvTGlua0lkPg0KICAgIDxJbmZsb3dWYWw+NDMsMzc0PC9JbmZsb3dWYWw+DQogICAgPERpc3BWYWw+NDMsMzc0IDwvRGlzcFZhbD4NCiAgICA8TGFzdFVwZFRpbWU+MjAyNS8xMC8yOSAxMDozOTowNzwvTGFzdFVwZFRpbWU+DQogICAgPFdvcmtzaGVldE5NPkJT44CQSUZSU+OAkTwvV29ya3NoZWV0Tk0+DQogICAgPExpbmtDZWxsQWRkcmVzc0ExPlI0ODwvTGlua0NlbGxBZGRyZXNzQTE+DQogICAgPExpbmtDZWxsQWRkcmVzc1IxQzE+UjQ4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DUwMDAwMDAwMC8xLzEvMjQyL0s5MDAwMDAwMzQ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zNDwvSXRlbUlkPg0KICAgIDxEaXNwSXRlbUlkPksxMjAyQjAwMDwvRGlzcEl0ZW1JZD4NCiAgICA8Q29sSWQ+UjMwMTAwMDAwIzwvQ29sSWQ+DQogICAgPFRlbUF4aXNUeXA+MTAwMDAwPC9UZW1BeGlzVHlwPg0KICAgIDxNZW51Tm0+6YCj57WQ6LKh5pS/54q25oWL6KiI566X5pu4PC9NZW51Tm0+DQogICAgPEl0ZW1ObT7nubDlu7bnqI7ph5HosqDlgrU8L0l0ZW1ObT4NCiAgICA8Q29sTm0+5b2T5pyf6YeR6aGNPC9Db2xObT4NCiAgICA8T3JpZ2luYWxWYWw+NDMsMzc0LDU2OSwwMDA8L09yaWdpbmFsVmFsPg0KICAgIDxMYXN0TnVtVmFsPjQzLDM3NDwvTGFzdE51bVZhbD4NCiAgICA8UmF3TGlua1ZhbD40MywzNzQ8L1Jhd0xpbmtWYWw+DQogICAgPFZpZXdVbml0VHlwPjc8L1ZpZXdVbml0VHlwPg0KICAgIDxEZWNpbWFsUG9pbnQ+MDwvRGVjaW1hbFBvaW50Pg0KICAgIDxSb3VuZFR5cD4yPC9Sb3VuZFR5cD4NCiAgICA8TnVtVGV4dFR5cD4xPC9OdW1UZXh0VHlwPg0KICAgIDxDbGFzc1R5cD4zPC9DbGFzc1R5cD4NCiAgICA8RFRvdGFsWU1ESE1TPjIwMjUvMTAvMjggMTE6NDk6MDM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38" Error="">PD94bWwgdmVyc2lvbj0iMS4wIiBlbmNvZGluZz0idXRmLTgiPz4NCjxMaW5rSW5mb0V4Y2VsIHhtbG5zOnhzaT0iaHR0cDovL3d3dy53My5vcmcvMjAwMS9YTUxTY2hlbWEtaW5zdGFuY2UiIHhtbG5zOnhzZD0iaHR0cDovL3d3dy53My5vcmcvMjAwMS9YTUxTY2hlbWEiPg0KICA8TGlua0luZm9Db3JlPg0KICAgIDxMaW5rSWQ+MTEzODwvTGlua0lkPg0KICAgIDxJbmZsb3dWYWw+MSwxNjUsOTI2PC9JbmZsb3dWYWw+DQogICAgPERpc3BWYWw+MSwxNjUsOTI2IDwvRGlzcFZhbD4NCiAgICA8TGFzdFVwZFRpbWU+MjAyNS8xMC8yOSAxMDozOTowNzwvTGFzdFVwZFRpbWU+DQogICAgPFdvcmtzaGVldE5NPkJT44CQSUZSU+OAkTwvV29ya3NoZWV0Tk0+DQogICAgPExpbmtDZWxsQWRkcmVzc0ExPlI0OTwvTGlua0NlbGxBZGRyZXNzQTE+DQogICAgPExpbmtDZWxsQWRkcmVzc1IxQzE+UjQ5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DUwMDAwMDAwMC8xLzEvMjQyL0sxMjAyWjAwMCM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MDJaMDAwIzwvSXRlbUlkPg0KICAgIDxEaXNwSXRlbUlkPksxMjAyWjAwMDA8L0Rpc3BJdGVtSWQ+DQogICAgPENvbElkPlIzMDEwMDAwMCM8L0NvbElkPg0KICAgIDxUZW1BeGlzVHlwPjEwMDAwMDwvVGVtQXhpc1R5cD4NCiAgICA8TWVudU5tPumAo+e1kOiyoeaUv+eKtuaFi+ioiOeul+abuDwvTWVudU5tPg0KICAgIDxJdGVtTm0+6Z2e5rWB5YuV6LKg5YK15ZCI6KiIPC9JdGVtTm0+DQogICAgPENvbE5tPuW9k+acn+mHkemhjTwvQ29sTm0+DQogICAgPE9yaWdpbmFsVmFsPjEsMTY1LDkyNiw2NTEsMDAwPC9PcmlnaW5hbFZhbD4NCiAgICA8TGFzdE51bVZhbD4xLDE2NSw5MjY8L0xhc3ROdW1WYWw+DQogICAgPFJhd0xpbmtWYWw+MSwxNjUsOTI2PC9SYXdMaW5rVmFsPg0KICAgIDxWaWV3VW5pdFR5cD43PC9WaWV3VW5pdFR5cD4NCiAgICA8RGVjaW1hbFBvaW50PjA8L0RlY2ltYWxQb2ludD4NCiAgICA8Um91bmRUeXA+MjwvUm91bmRUeXA+DQogICAgPE51bVRleHRUeXA+MTwvTnVtVGV4dFR5cD4NCiAgICA8Q2xhc3NUeXA+MzwvQ2xhc3NUeXA+DQogICAgPERUb3RhbFlNREhNUz4yMDI1LzEwLzI4IDExOjQ5OjAz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39" Error="">PD94bWwgdmVyc2lvbj0iMS4wIiBlbmNvZGluZz0idXRmLTgiPz4NCjxMaW5rSW5mb0V4Y2VsIHhtbG5zOnhzaT0iaHR0cDovL3d3dy53My5vcmcvMjAwMS9YTUxTY2hlbWEtaW5zdGFuY2UiIHhtbG5zOnhzZD0iaHR0cDovL3d3dy53My5vcmcvMjAwMS9YTUxTY2hlbWEiPg0KICA8TGlua0luZm9Db3JlPg0KICAgIDxMaW5rSWQ+MTEzOTwvTGlua0lkPg0KICAgIDxJbmZsb3dWYWw+MiwyMjUsNTA4PC9JbmZsb3dWYWw+DQogICAgPERpc3BWYWw+MiwyMjUsNTA4IDwvRGlzcFZhbD4NCiAgICA8TGFzdFVwZFRpbWU+MjAyNS8xMC8yOSAxMDozOTowNzwvTGFzdFVwZFRpbWU+DQogICAgPFdvcmtzaGVldE5NPkJT44CQSUZSU+OAkTwvV29ya3NoZWV0Tk0+DQogICAgPExpbmtDZWxsQWRkcmVzc0ExPlI1MDwvTGlua0NlbGxBZGRyZXNzQTE+DQogICAgPExpbmtDZWxsQWRkcmVzc1IxQzE+UjUw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DUwMDAwMDAwMC8xLzEvMjQyL0sxMjBaMDAwMCM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MFowMDAwIzwvSXRlbUlkPg0KICAgIDxEaXNwSXRlbUlkPksxMjBaMDAwMDA8L0Rpc3BJdGVtSWQ+DQogICAgPENvbElkPlIzMDEwMDAwMCM8L0NvbElkPg0KICAgIDxUZW1BeGlzVHlwPjEwMDAwMDwvVGVtQXhpc1R5cD4NCiAgICA8TWVudU5tPumAo+e1kOiyoeaUv+eKtuaFi+ioiOeul+abuDwvTWVudU5tPg0KICAgIDxJdGVtTm0+6LKg5YK15ZCI6KiIPC9JdGVtTm0+DQogICAgPENvbE5tPuW9k+acn+mHkemhjTwvQ29sTm0+DQogICAgPE9yaWdpbmFsVmFsPjIsMjI1LDUwOCwzNDcsMDAwPC9PcmlnaW5hbFZhbD4NCiAgICA8TGFzdE51bVZhbD4yLDIyNSw1MDg8L0xhc3ROdW1WYWw+DQogICAgPFJhd0xpbmtWYWw+MiwyMjUsNTA4PC9SYXdMaW5rVmFsPg0KICAgIDxWaWV3VW5pdFR5cD43PC9WaWV3VW5pdFR5cD4NCiAgICA8RGVjaW1hbFBvaW50PjA8L0RlY2ltYWxQb2ludD4NCiAgICA8Um91bmRUeXA+MjwvUm91bmRUeXA+DQogICAgPE51bVRleHRUeXA+MTwvTnVtVGV4dFR5cD4NCiAgICA8Q2xhc3NUeXA+MzwvQ2xhc3NUeXA+DQogICAgPERUb3RhbFlNREhNUz4yMDI1LzEwLzI4IDExOjQ5OjAz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40" Error="">PD94bWwgdmVyc2lvbj0iMS4wIiBlbmNvZGluZz0idXRmLTgiPz4NCjxMaW5rSW5mb0V4Y2VsIHhtbG5zOnhzaT0iaHR0cDovL3d3dy53My5vcmcvMjAwMS9YTUxTY2hlbWEtaW5zdGFuY2UiIHhtbG5zOnhzZD0iaHR0cDovL3d3dy53My5vcmcvMjAwMS9YTUxTY2hlbWEiPg0KICA8TGlua0luZm9Db3JlPg0KICAgIDxMaW5rSWQ+MTE0MDwvTGlua0lkPg0KICAgIDxJbmZsb3dWYWw+MTYwLDMzOTwvSW5mbG93VmFsPg0KICAgIDxEaXNwVmFsPjE2MCwzMzkgPC9EaXNwVmFsPg0KICAgIDxMYXN0VXBkVGltZT4yMDI1LzEwLzI5IDEwOjM5OjA3PC9MYXN0VXBkVGltZT4NCiAgICA8V29ya3NoZWV0Tk0+QlPjgJBJRlJT44CRPC9Xb3Jrc2hlZXROTT4NCiAgICA8TGlua0NlbGxBZGRyZXNzQTE+UjUyPC9MaW5rQ2VsbEFkZHJlc3NBMT4NCiAgICA8TGlua0NlbGxBZGRyZXNzUjFDMT5SNTJDMTg8L0xpbmtDZWxsQWRkcmVzc1IxQzE+DQogICAgPENlbGxCYWNrZ3JvdW5kQ29sb3I+NjU0ODQ8L0NlbGxCYWNrZ3JvdW5kQ29sb3I+DQogICAgPENlbGxCYWNrZ3JvdW5kQ29sb3JJbmRleD42PC9DZWxsQmFja2dyb3VuZENvbG9ySW5kZXg+DQogIDwvTGlua0luZm9Db3JlPg0KICA8TGlua0luZm9Yc2E+DQogICAgPEF1SWQ+MDU1OTcvMjMvMy8yL0QyMzAwNTAxMDAwNTAwMDAwMDAwLzEvMS8yNDIvSzkwMDAwMDAzNS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M1PC9JdGVtSWQ+DQogICAgPERpc3BJdGVtSWQ+SzEyMjEwMDEwPC9EaXNwSXRlbUlkPg0KICAgIDxDb2xJZD5SMzAxMDAwMDAjPC9Db2xJZD4NCiAgICA8VGVtQXhpc1R5cD4xMDAwMDA8L1RlbUF4aXNUeXA+DQogICAgPE1lbnVObT7pgKPntZDosqHmlL/nirbmhYvoqIjnrpfmm7g8L01lbnVObT4NCiAgICA8SXRlbU5tPuizh+acrOmHkTwvSXRlbU5tPg0KICAgIDxDb2xObT7lvZPmnJ/ph5HpoY08L0NvbE5tPg0KICAgIDxPcmlnaW5hbFZhbD4xNjAsMzM5LDYyMSwwMDA8L09yaWdpbmFsVmFsPg0KICAgIDxMYXN0TnVtVmFsPjE2MCwzMzk8L0xhc3ROdW1WYWw+DQogICAgPFJhd0xpbmtWYWw+MTYwLDMzOTwvUmF3TGlua1ZhbD4NCiAgICA8Vmlld1VuaXRUeXA+NzwvVmlld1VuaXRUeXA+DQogICAgPERlY2ltYWxQb2ludD4wPC9EZWNpbWFsUG9pbnQ+DQogICAgPFJvdW5kVHlwPjI8L1JvdW5kVHlwPg0KICAgIDxOdW1UZXh0VHlwPjE8L051bVRleHRUeXA+DQogICAgPENsYXNzVHlwPjM8L0NsYXNzVHlwPg0KICAgIDxEVG90YWxZTURITVM+MjAyNS8xMC8yOCAxMTo0OTowM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41" Error="">PD94bWwgdmVyc2lvbj0iMS4wIiBlbmNvZGluZz0idXRmLTgiPz4NCjxMaW5rSW5mb0V4Y2VsIHhtbG5zOnhzaT0iaHR0cDovL3d3dy53My5vcmcvMjAwMS9YTUxTY2hlbWEtaW5zdGFuY2UiIHhtbG5zOnhzZD0iaHR0cDovL3d3dy53My5vcmcvMjAwMS9YTUxTY2hlbWEiPg0KICA8TGlua0luZm9Db3JlPg0KICAgIDxMaW5rSWQ+MTE0MTwvTGlua0lkPg0KICAgIDxJbmZsb3dWYWw+NDYsNzg2PC9JbmZsb3dWYWw+DQogICAgPERpc3BWYWw+NDYsNzg2IDwvRGlzcFZhbD4NCiAgICA8TGFzdFVwZFRpbWU+MjAyNS8xMC8yOSAxMDozOTowNzwvTGFzdFVwZFRpbWU+DQogICAgPFdvcmtzaGVldE5NPkJT44CQSUZSU+OAkTwvV29ya3NoZWV0Tk0+DQogICAgPExpbmtDZWxsQWRkcmVzc0ExPlI1MzwvTGlua0NlbGxBZGRyZXNzQTE+DQogICAgPExpbmtDZWxsQWRkcmVzc1IxQzE+UjUz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DUwMDAwMDAwMC8xLzEvMjQyL0s5MDAwMDAwMzY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zNjwvSXRlbUlkPg0KICAgIDxEaXNwSXRlbUlkPksxMjIxMDAyMDwvRGlzcEl0ZW1JZD4NCiAgICA8Q29sSWQ+UjMwMTAwMDAwIzwvQ29sSWQ+DQogICAgPFRlbUF4aXNUeXA+MTAwMDAwPC9UZW1BeGlzVHlwPg0KICAgIDxNZW51Tm0+6YCj57WQ6LKh5pS/54q25oWL6KiI566X5pu4PC9NZW51Tm0+DQogICAgPEl0ZW1ObT7os4fmnKzlibDkvZnph5E8L0l0ZW1ObT4NCiAgICA8Q29sTm0+5b2T5pyf6YeR6aGNPC9Db2xObT4NCiAgICA8T3JpZ2luYWxWYWw+NDYsNzg2LDQ5NywwMDA8L09yaWdpbmFsVmFsPg0KICAgIDxMYXN0TnVtVmFsPjQ2LDc4NjwvTGFzdE51bVZhbD4NCiAgICA8UmF3TGlua1ZhbD40Niw3ODY8L1Jhd0xpbmtWYWw+DQogICAgPFZpZXdVbml0VHlwPjc8L1ZpZXdVbml0VHlwPg0KICAgIDxEZWNpbWFsUG9pbnQ+MDwvRGVjaW1hbFBvaW50Pg0KICAgIDxSb3VuZFR5cD4yPC9Sb3VuZFR5cD4NCiAgICA8TnVtVGV4dFR5cD4xPC9OdW1UZXh0VHlwPg0KICAgIDxDbGFzc1R5cD4zPC9DbGFzc1R5cD4NCiAgICA8RFRvdGFsWU1ESE1TPjIwMjUvMTAvMjggMTE6NDk6MDM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42" Error="">PD94bWwgdmVyc2lvbj0iMS4wIiBlbmNvZGluZz0idXRmLTgiPz4NCjxMaW5rSW5mb0V4Y2VsIHhtbG5zOnhzaT0iaHR0cDovL3d3dy53My5vcmcvMjAwMS9YTUxTY2hlbWEtaW5zdGFuY2UiIHhtbG5zOnhzZD0iaHR0cDovL3d3dy53My5vcmcvMjAwMS9YTUxTY2hlbWEiPg0KICA8TGlua0luZm9Db3JlPg0KICAgIDxMaW5rSWQ+MTE0MjwvTGlua0lkPg0KICAgIDxJbmZsb3dWYWw+LTUsMjE3PC9JbmZsb3dWYWw+DQogICAgPERpc3BWYWw+KDUsMjE3KTwvRGlzcFZhbD4NCiAgICA8TGFzdFVwZFRpbWU+MjAyNS8xMC8yOSAxMDozOTowNzwvTGFzdFVwZFRpbWU+DQogICAgPFdvcmtzaGVldE5NPkJT44CQSUZSU+OAkTwvV29ya3NoZWV0Tk0+DQogICAgPExpbmtDZWxsQWRkcmVzc0ExPlI1NDwvTGlua0NlbGxBZGRyZXNzQTE+DQogICAgPExpbmtDZWxsQWRkcmVzc1IxQzE+UjU0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DUwMDAwMDAwMC8xLzEvMjQyL0s5MDAwMDAwMzc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zNzwvSXRlbUlkPg0KICAgIDxEaXNwSXRlbUlkPksxMjIxMDAzMDwvRGlzcEl0ZW1JZD4NCiAgICA8Q29sSWQ+UjMwMTAwMDAwIzwvQ29sSWQ+DQogICAgPFRlbUF4aXNUeXA+MTAwMDAwPC9UZW1BeGlzVHlwPg0KICAgIDxNZW51Tm0+6YCj57WQ6LKh5pS/54q25oWL6KiI566X5pu4PC9NZW51Tm0+DQogICAgPEl0ZW1ObT7oh6rlt7HmoKrlvI88L0l0ZW1ObT4NCiAgICA8Q29sTm0+5b2T5pyf6YeR6aGNPC9Db2xObT4NCiAgICA8T3JpZ2luYWxWYWw+LTUsMjE3LDQwMSwwMDA8L09yaWdpbmFsVmFsPg0KICAgIDxMYXN0TnVtVmFsPi01LDIxNzwvTGFzdE51bVZhbD4NCiAgICA8UmF3TGlua1ZhbD4tNSwyMTc8L1Jhd0xpbmtWYWw+DQogICAgPFZpZXdVbml0VHlwPjc8L1ZpZXdVbml0VHlwPg0KICAgIDxEZWNpbWFsUG9pbnQ+MDwvRGVjaW1hbFBvaW50Pg0KICAgIDxSb3VuZFR5cD4yPC9Sb3VuZFR5cD4NCiAgICA8TnVtVGV4dFR5cD4xPC9OdW1UZXh0VHlwPg0KICAgIDxDbGFzc1R5cD4zPC9DbGFzc1R5cD4NCiAgICA8RFRvdGFsWU1ESE1TPjIwMjUvMTAvMjggMTE6NDk6MDM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43" Error="">PD94bWwgdmVyc2lvbj0iMS4wIiBlbmNvZGluZz0idXRmLTgiPz4NCjxMaW5rSW5mb0V4Y2VsIHhtbG5zOnhzaT0iaHR0cDovL3d3dy53My5vcmcvMjAwMS9YTUxTY2hlbWEtaW5zdGFuY2UiIHhtbG5zOnhzZD0iaHR0cDovL3d3dy53My5vcmcvMjAwMS9YTUxTY2hlbWEiPg0KICA8TGlua0luZm9Db3JlPg0KICAgIDxMaW5rSWQ+MTE0MzwvTGlua0lkPg0KICAgIDxJbmZsb3dWYWw+MTg5LDEyODwvSW5mbG93VmFsPg0KICAgIDxEaXNwVmFsPjE4OSwxMjggPC9EaXNwVmFsPg0KICAgIDxMYXN0VXBkVGltZT4yMDI1LzEwLzI5IDEwOjM5OjA3PC9MYXN0VXBkVGltZT4NCiAgICA8V29ya3NoZWV0Tk0+QlPjgJBJRlJT44CRPC9Xb3Jrc2hlZXROTT4NCiAgICA8TGlua0NlbGxBZGRyZXNzQTE+UjU1PC9MaW5rQ2VsbEFkZHJlc3NBMT4NCiAgICA8TGlua0NlbGxBZGRyZXNzUjFDMT5SNTVDMTg8L0xpbmtDZWxsQWRkcmVzc1IxQzE+DQogICAgPENlbGxCYWNrZ3JvdW5kQ29sb3I+NjU0ODQ8L0NlbGxCYWNrZ3JvdW5kQ29sb3I+DQogICAgPENlbGxCYWNrZ3JvdW5kQ29sb3JJbmRleD42PC9DZWxsQmFja2dyb3VuZENvbG9ySW5kZXg+DQogIDwvTGlua0luZm9Db3JlPg0KICA8TGlua0luZm9Yc2E+DQogICAgPEF1SWQ+MDU1OTcvMjMvMy8yL0QyMzAwNTAxMDAwNTAwMDAwMDAwLzEvMS8yNDIvSzkwMDAwMDAzOC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M4PC9JdGVtSWQ+DQogICAgPERpc3BJdGVtSWQ+SzEyMjEwMDQwPC9EaXNwSXRlbUlkPg0KICAgIDxDb2xJZD5SMzAxMDAwMDAjPC9Db2xJZD4NCiAgICA8VGVtQXhpc1R5cD4xMDAwMDA8L1RlbUF4aXNUeXA+DQogICAgPE1lbnVObT7pgKPntZDosqHmlL/nirbmhYvoqIjnrpfmm7g8L01lbnVObT4NCiAgICA8SXRlbU5tPuOBneOBruS7luOBruizh+acrOOBruani+aIkOimgee0oDwvSXRlbU5tPg0KICAgIDxDb2xObT7lvZPmnJ/ph5HpoY08L0NvbE5tPg0KICAgIDxPcmlnaW5hbFZhbD4xODksMTI4LDIwMiwwMDA8L09yaWdpbmFsVmFsPg0KICAgIDxMYXN0TnVtVmFsPjE4OSwxMjg8L0xhc3ROdW1WYWw+DQogICAgPFJhd0xpbmtWYWw+MTg5LDEyODwvUmF3TGlua1ZhbD4NCiAgICA8Vmlld1VuaXRUeXA+NzwvVmlld1VuaXRUeXA+DQogICAgPERlY2ltYWxQb2ludD4wPC9EZWNpbWFsUG9pbnQ+DQogICAgPFJvdW5kVHlwPjI8L1JvdW5kVHlwPg0KICAgIDxOdW1UZXh0VHlwPjE8L051bVRleHRUeXA+DQogICAgPENsYXNzVHlwPjM8L0NsYXNzVHlwPg0KICAgIDxEVG90YWxZTURITVM+MjAyNS8xMC8yOCAxMTo0OTowM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44" Error="">PD94bWwgdmVyc2lvbj0iMS4wIiBlbmNvZGluZz0idXRmLTgiPz4NCjxMaW5rSW5mb0V4Y2VsIHhtbG5zOnhzaT0iaHR0cDovL3d3dy53My5vcmcvMjAwMS9YTUxTY2hlbWEtaW5zdGFuY2UiIHhtbG5zOnhzZD0iaHR0cDovL3d3dy53My5vcmcvMjAwMS9YTUxTY2hlbWEiPg0KICA8TGlua0luZm9Db3JlPg0KICAgIDxMaW5rSWQ+MTE0NDwvTGlua0lkPg0KICAgIDxJbmZsb3dWYWw+NTg5LDQwODwvSW5mbG93VmFsPg0KICAgIDxEaXNwVmFsPjU4OSw0MDggPC9EaXNwVmFsPg0KICAgIDxMYXN0VXBkVGltZT4yMDI1LzEwLzI5IDEwOjM5OjA3PC9MYXN0VXBkVGltZT4NCiAgICA8V29ya3NoZWV0Tk0+QlPjgJBJRlJT44CRPC9Xb3Jrc2hlZXROTT4NCiAgICA8TGlua0NlbGxBZGRyZXNzQTE+UjU2PC9MaW5rQ2VsbEFkZHJlc3NBMT4NCiAgICA8TGlua0NlbGxBZGRyZXNzUjFDMT5SNTZDMTg8L0xpbmtDZWxsQWRkcmVzc1IxQzE+DQogICAgPENlbGxCYWNrZ3JvdW5kQ29sb3I+NjU0ODQ8L0NlbGxCYWNrZ3JvdW5kQ29sb3I+DQogICAgPENlbGxCYWNrZ3JvdW5kQ29sb3JJbmRleD42PC9DZWxsQmFja2dyb3VuZENvbG9ySW5kZXg+DQogIDwvTGlua0luZm9Db3JlPg0KICA8TGlua0luZm9Yc2E+DQogICAgPEF1SWQ+MDU1OTcvMjMvMy8yL0QyMzAwNTAxMDAwNTAwMDAwMDAwLzEvMS8yNDIvSzkwMDAwMDAzOS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M5PC9JdGVtSWQ+DQogICAgPERpc3BJdGVtSWQ+SzEyMjEwMDUwPC9EaXNwSXRlbUlkPg0KICAgIDxDb2xJZD5SMzAxMDAwMDAjPC9Db2xJZD4NCiAgICA8VGVtQXhpc1R5cD4xMDAwMDA8L1RlbUF4aXNUeXA+DQogICAgPE1lbnVObT7pgKPntZDosqHmlL/nirbmhYvoqIjnrpfmm7g8L01lbnVObT4NCiAgICA8SXRlbU5tPuWIqeebiuWJsOS9memHkTwvSXRlbU5tPg0KICAgIDxDb2xObT7lvZPmnJ/ph5HpoY08L0NvbE5tPg0KICAgIDxPcmlnaW5hbFZhbD41ODksNDA4LDc3NywwMDA8L09yaWdpbmFsVmFsPg0KICAgIDxMYXN0TnVtVmFsPjU4OSw0MDg8L0xhc3ROdW1WYWw+DQogICAgPFJhd0xpbmtWYWw+NTg5LDQwODwvUmF3TGlua1ZhbD4NCiAgICA8Vmlld1VuaXRUeXA+NzwvVmlld1VuaXRUeXA+DQogICAgPERlY2ltYWxQb2ludD4wPC9EZWNpbWFsUG9pbnQ+DQogICAgPFJvdW5kVHlwPjI8L1JvdW5kVHlwPg0KICAgIDxOdW1UZXh0VHlwPjE8L051bVRleHRUeXA+DQogICAgPENsYXNzVHlwPjM8L0NsYXNzVHlwPg0KICAgIDxEVG90YWxZTURITVM+MjAyNS8xMC8yOCAxMTo0OTowM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45" Error="">PD94bWwgdmVyc2lvbj0iMS4wIiBlbmNvZGluZz0idXRmLTgiPz4NCjxMaW5rSW5mb0V4Y2VsIHhtbG5zOnhzaT0iaHR0cDovL3d3dy53My5vcmcvMjAwMS9YTUxTY2hlbWEtaW5zdGFuY2UiIHhtbG5zOnhzZD0iaHR0cDovL3d3dy53My5vcmcvMjAwMS9YTUxTY2hlbWEiPg0KICA8TGlua0luZm9Db3JlPg0KICAgIDxMaW5rSWQ+MTE0NTwvTGlua0lkPg0KICAgIDxJbmZsb3dWYWw+OTgwLDQ0NTwvSW5mbG93VmFsPg0KICAgIDxEaXNwVmFsPjk4MCw0NDUgPC9EaXNwVmFsPg0KICAgIDxMYXN0VXBkVGltZT4yMDI1LzEwLzI5IDEwOjM5OjA3PC9MYXN0VXBkVGltZT4NCiAgICA8V29ya3NoZWV0Tk0+QlPjgJBJRlJT44CRPC9Xb3Jrc2hlZXROTT4NCiAgICA8TGlua0NlbGxBZGRyZXNzQTE+UjU3PC9MaW5rQ2VsbEFkZHJlc3NBMT4NCiAgICA8TGlua0NlbGxBZGRyZXNzUjFDMT5SNTdDMTg8L0xpbmtDZWxsQWRkcmVzc1IxQzE+DQogICAgPENlbGxCYWNrZ3JvdW5kQ29sb3I+NjU0ODQ8L0NlbGxCYWNrZ3JvdW5kQ29sb3I+DQogICAgPENlbGxCYWNrZ3JvdW5kQ29sb3JJbmRleD42PC9DZWxsQmFja2dyb3VuZENvbG9ySW5kZXg+DQogIDwvTGlua0luZm9Db3JlPg0KICA8TGlua0luZm9Yc2E+DQogICAgPEF1SWQ+MDU1OTcvMjMvMy8yL0QyMzAwNTAxMDAwNTAwMDAwMDAwLzEvMS8yNDIvSzEyMjEwMFowIy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IyMTAwWjAjPC9JdGVtSWQ+DQogICAgPERpc3BJdGVtSWQ+SzEyMjEwMFowMDwvRGlzcEl0ZW1JZD4NCiAgICA8Q29sSWQ+UjMwMTAwMDAwIzwvQ29sSWQ+DQogICAgPFRlbUF4aXNUeXA+MTAwMDAwPC9UZW1BeGlzVHlwPg0KICAgIDxNZW51Tm0+6YCj57WQ6LKh5pS/54q25oWL6KiI566X5pu4PC9NZW51Tm0+DQogICAgPEl0ZW1ObT7opqrkvJrnpL7jga7miYDmnInogIXjgavluLDlsZ7jgZnjgovmjIHliIblkIjoqIg8L0l0ZW1ObT4NCiAgICA8Q29sTm0+5b2T5pyf6YeR6aGNPC9Db2xObT4NCiAgICA8T3JpZ2luYWxWYWw+OTgwLDQ0NSw2OTYsMDAwPC9PcmlnaW5hbFZhbD4NCiAgICA8TGFzdE51bVZhbD45ODAsNDQ1PC9MYXN0TnVtVmFsPg0KICAgIDxSYXdMaW5rVmFsPjk4MCw0NDU8L1Jhd0xpbmtWYWw+DQogICAgPFZpZXdVbml0VHlwPjc8L1ZpZXdVbml0VHlwPg0KICAgIDxEZWNpbWFsUG9pbnQ+MDwvRGVjaW1hbFBvaW50Pg0KICAgIDxSb3VuZFR5cD4yPC9Sb3VuZFR5cD4NCiAgICA8TnVtVGV4dFR5cD4xPC9OdW1UZXh0VHlwPg0KICAgIDxDbGFzc1R5cD4zPC9DbGFzc1R5cD4NCiAgICA8RFRvdGFsWU1ESE1TPjIwMjUvMTAvMjggMTE6NDk6MDM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46" Error="">PD94bWwgdmVyc2lvbj0iMS4wIiBlbmNvZGluZz0idXRmLTgiPz4NCjxMaW5rSW5mb0V4Y2VsIHhtbG5zOnhzaT0iaHR0cDovL3d3dy53My5vcmcvMjAwMS9YTUxTY2hlbWEtaW5zdGFuY2UiIHhtbG5zOnhzZD0iaHR0cDovL3d3dy53My5vcmcvMjAwMS9YTUxTY2hlbWEiPg0KICA8TGlua0luZm9Db3JlPg0KICAgIDxMaW5rSWQ+MTE0NjwvTGlua0lkPg0KICAgIDxJbmZsb3dWYWw+NDMsNDQxPC9JbmZsb3dWYWw+DQogICAgPERpc3BWYWw+NDMsNDQxIDwvRGlzcFZhbD4NCiAgICA8TGFzdFVwZFRpbWU+MjAyNS8xMC8yOSAxMDozOTowNzwvTGFzdFVwZFRpbWU+DQogICAgPFdvcmtzaGVldE5NPkJT44CQSUZSU+OAkTwvV29ya3NoZWV0Tk0+DQogICAgPExpbmtDZWxsQWRkcmVzc0ExPlI1ODwvTGlua0NlbGxBZGRyZXNzQTE+DQogICAgPExpbmtDZWxsQWRkcmVzc1IxQzE+UjU4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DUwMDAwMDAwMC8xLzEvMjQyL0sxMjIyMDAwMCM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MjIwMDAwIzwvSXRlbUlkPg0KICAgIDxEaXNwSXRlbUlkPksxMjIyMDAwMDA8L0Rpc3BJdGVtSWQ+DQogICAgPENvbElkPlIzMDEwMDAwMCM8L0NvbElkPg0KICAgIDxUZW1BeGlzVHlwPjEwMDAwMDwvVGVtQXhpc1R5cD4NCiAgICA8TWVudU5tPumAo+e1kOiyoeaUv+eKtuaFi+ioiOeul+abuDwvTWVudU5tPg0KICAgIDxJdGVtTm0+6Z2e5pSv6YWN5oyB5YiGPC9JdGVtTm0+DQogICAgPENvbE5tPuW9k+acn+mHkemhjTwvQ29sTm0+DQogICAgPE9yaWdpbmFsVmFsPjQzLDQ0MSw0MTksMDAwPC9PcmlnaW5hbFZhbD4NCiAgICA8TGFzdE51bVZhbD40Myw0NDE8L0xhc3ROdW1WYWw+DQogICAgPFJhd0xpbmtWYWw+NDMsNDQxPC9SYXdMaW5rVmFsPg0KICAgIDxWaWV3VW5pdFR5cD43PC9WaWV3VW5pdFR5cD4NCiAgICA8RGVjaW1hbFBvaW50PjA8L0RlY2ltYWxQb2ludD4NCiAgICA8Um91bmRUeXA+MjwvUm91bmRUeXA+DQogICAgPE51bVRleHRUeXA+MTwvTnVtVGV4dFR5cD4NCiAgICA8Q2xhc3NUeXA+MzwvQ2xhc3NUeXA+DQogICAgPERUb3RhbFlNREhNUz4yMDI1LzEwLzI4IDExOjQ5OjAz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47" Error="">PD94bWwgdmVyc2lvbj0iMS4wIiBlbmNvZGluZz0idXRmLTgiPz4NCjxMaW5rSW5mb0V4Y2VsIHhtbG5zOnhzaT0iaHR0cDovL3d3dy53My5vcmcvMjAwMS9YTUxTY2hlbWEtaW5zdGFuY2UiIHhtbG5zOnhzZD0iaHR0cDovL3d3dy53My5vcmcvMjAwMS9YTUxTY2hlbWEiPg0KICA8TGlua0luZm9Db3JlPg0KICAgIDxMaW5rSWQ+MTE0NzwvTGlua0lkPg0KICAgIDxJbmZsb3dWYWw+MSwwMjMsODg3PC9JbmZsb3dWYWw+DQogICAgPERpc3BWYWw+MSwwMjMsODg3IDwvRGlzcFZhbD4NCiAgICA8TGFzdFVwZFRpbWU+MjAyNS8xMC8yOSAxMDozOTowNzwvTGFzdFVwZFRpbWU+DQogICAgPFdvcmtzaGVldE5NPkJT44CQSUZSU+OAkTwvV29ya3NoZWV0Tk0+DQogICAgPExpbmtDZWxsQWRkcmVzc0ExPlI1OTwvTGlua0NlbGxBZGRyZXNzQTE+DQogICAgPExpbmtDZWxsQWRkcmVzc1IxQzE+UjU5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DUwMDAwMDAwMC8xLzEvMjQyL0sxMjIzMDAwMCM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MjMwMDAwIzwvSXRlbUlkPg0KICAgIDxEaXNwSXRlbUlkPksxMjIzMDAwMDA8L0Rpc3BJdGVtSWQ+DQogICAgPENvbElkPlIzMDEwMDAwMCM8L0NvbElkPg0KICAgIDxUZW1BeGlzVHlwPjEwMDAwMDwvVGVtQXhpc1R5cD4NCiAgICA8TWVudU5tPumAo+e1kOiyoeaUv+eKtuaFi+ioiOeul+abuDwvTWVudU5tPg0KICAgIDxJdGVtTm0+6LOH5pys5ZCI6KiIPC9JdGVtTm0+DQogICAgPENvbE5tPuW9k+acn+mHkemhjTwvQ29sTm0+DQogICAgPE9yaWdpbmFsVmFsPjEsMDIzLDg4NywxMTUsMDAwPC9PcmlnaW5hbFZhbD4NCiAgICA8TGFzdE51bVZhbD4xLDAyMyw4ODc8L0xhc3ROdW1WYWw+DQogICAgPFJhd0xpbmtWYWw+MSwwMjMsODg3PC9SYXdMaW5rVmFsPg0KICAgIDxWaWV3VW5pdFR5cD43PC9WaWV3VW5pdFR5cD4NCiAgICA8RGVjaW1hbFBvaW50PjA8L0RlY2ltYWxQb2ludD4NCiAgICA8Um91bmRUeXA+MjwvUm91bmRUeXA+DQogICAgPE51bVRleHRUeXA+MTwvTnVtVGV4dFR5cD4NCiAgICA8Q2xhc3NUeXA+MzwvQ2xhc3NUeXA+DQogICAgPERUb3RhbFlNREhNUz4yMDI1LzEwLzI4IDExOjQ5OjAz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48" Error="">PD94bWwgdmVyc2lvbj0iMS4wIiBlbmNvZGluZz0idXRmLTgiPz4NCjxMaW5rSW5mb0V4Y2VsIHhtbG5zOnhzaT0iaHR0cDovL3d3dy53My5vcmcvMjAwMS9YTUxTY2hlbWEtaW5zdGFuY2UiIHhtbG5zOnhzZD0iaHR0cDovL3d3dy53My5vcmcvMjAwMS9YTUxTY2hlbWEiPg0KICA8TGlua0luZm9Db3JlPg0KICAgIDxMaW5rSWQ+MTE0ODwvTGlua0lkPg0KICAgIDxJbmZsb3dWYWw+MywyNDksMzk1PC9JbmZsb3dWYWw+DQogICAgPERpc3BWYWw+MywyNDksMzk1IDwvRGlzcFZhbD4NCiAgICA8TGFzdFVwZFRpbWU+MjAyNS8xMC8yOSAxMDozOTowNzwvTGFzdFVwZFRpbWU+DQogICAgPFdvcmtzaGVldE5NPkJT44CQSUZSU+OAkTwvV29ya3NoZWV0Tk0+DQogICAgPExpbmtDZWxsQWRkcmVzc0ExPlI2MDwvTGlua0NlbGxBZGRyZXNzQTE+DQogICAgPExpbmtDZWxsQWRkcmVzc1IxQzE+UjYw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DUwMDAwMDAwMC8xLzEvMjQyL0sxMlowMDAwMCM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WjAwMDAwIzwvSXRlbUlkPg0KICAgIDxEaXNwSXRlbUlkPksxMlowMDAwMDA8L0Rpc3BJdGVtSWQ+DQogICAgPENvbElkPlIzMDEwMDAwMCM8L0NvbElkPg0KICAgIDxUZW1BeGlzVHlwPjEwMDAwMDwvVGVtQXhpc1R5cD4NCiAgICA8TWVudU5tPumAo+e1kOiyoeaUv+eKtuaFi+ioiOeul+abuDwvTWVudU5tPg0KICAgIDxJdGVtTm0+6LKg5YK15Y+K44Gz6LOH5pys5ZCI6KiIPC9JdGVtTm0+DQogICAgPENvbE5tPuW9k+acn+mHkemhjTwvQ29sTm0+DQogICAgPE9yaWdpbmFsVmFsPjMsMjQ5LDM5NSw0NjIsMDAwPC9PcmlnaW5hbFZhbD4NCiAgICA8TGFzdE51bVZhbD4zLDI0OSwzOTU8L0xhc3ROdW1WYWw+DQogICAgPFJhd0xpbmtWYWw+MywyNDksMzk1PC9SYXdMaW5rVmFsPg0KICAgIDxWaWV3VW5pdFR5cD43PC9WaWV3VW5pdFR5cD4NCiAgICA8RGVjaW1hbFBvaW50PjA8L0RlY2ltYWxQb2ludD4NCiAgICA8Um91bmRUeXA+MjwvUm91bmRUeXA+DQogICAgPE51bVRleHRUeXA+MTwvTnVtVGV4dFR5cD4NCiAgICA8Q2xhc3NUeXA+MzwvQ2xhc3NUeXA+DQogICAgPERUb3RhbFlNREhNUz4yMDI1LzEwLzI4IDExOjQ5OjAz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49" Error="">PD94bWwgdmVyc2lvbj0iMS4wIiBlbmNvZGluZz0idXRmLTgiPz4NCjxMaW5rSW5mb0V4Y2VsIHhtbG5zOnhzaT0iaHR0cDovL3d3dy53My5vcmcvMjAwMS9YTUxTY2hlbWEtaW5zdGFuY2UiIHhtbG5zOnhzZD0iaHR0cDovL3d3dy53My5vcmcvMjAwMS9YTUxTY2hlbWEiPg0KICA8TGlua0luZm9Db3JlPg0KICAgIDxMaW5rSWQ+MTE0OTwvTGlua0lkPg0KICAgIDxJbmZsb3dWYWw+NDcsMDI3PC9JbmZsb3dWYWw+DQogICAgPERpc3BWYWw+NDcsMDI3IDwvRGlzcFZhbD4NCiAgICA8TGFzdFVwZFRpbWU+MjAyNS8xMC8yOSAxMDozOTowNzwvTGFzdFVwZFRpbWU+DQogICAgPFdvcmtzaGVldE5NPkNG44CQSUZSU+OAkTwvV29ya3NoZWV0Tk0+DQogICAgPExpbmtDZWxsQWRkcmVzc0ExPlI2PC9MaW5rQ2VsbEFkZHJlc3NBMT4NCiAgICA8TGlua0NlbGxBZGRyZXNzUjFDMT5SNkMxODwvTGlua0NlbGxBZGRyZXNzUjFDMT4NCiAgICA8Q2VsbEJhY2tncm91bmRDb2xvcj42NTQ4NDwvQ2VsbEJhY2tncm91bmRDb2xvcj4NCiAgICA8Q2VsbEJhY2tncm91bmRDb2xvckluZGV4PjY8L0NlbGxCYWNrZ3JvdW5kQ29sb3JJbmRleD4NCiAgPC9MaW5rSW5mb0NvcmU+DQogIDxMaW5rSW5mb1hzYT4NCiAgICA8QXVJZD4wNTU5Ny8yMy8zLzIvRDIzMDA1MDEwMDMwMDAwMDAwMDAvMS8xLzI0Mi9LOTAwMDAwMDgx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DE8L0l0ZW1JZD4NCiAgICA8RGlzcEl0ZW1JZD5LNjEwMTAxMDA8L0Rpc3BJdGVtSWQ+DQogICAgPENvbElkPlIzMDEwMDAwMCM8L0NvbElkPg0KICAgIDxUZW1BeGlzVHlwPjEwMDAwMDwvVGVtQXhpc1R5cD4NCiAgICA8TWVudU5tPumAo+e1kENG6KiI566X5pu4PC9NZW51Tm0+DQogICAgPEl0ZW1ObT7kuK3plpPntJTliKnnm4o8L0l0ZW1ObT4NCiAgICA8Q29sTm0+5b2T5pyf6YeR6aGNPC9Db2xObT4NCiAgICA8T3JpZ2luYWxWYWw+NDcsMDI3LDEwMCwwMDA8L09yaWdpbmFsVmFsPg0KICAgIDxMYXN0TnVtVmFsPjQ3LDAyNzwvTGFzdE51bVZhbD4NCiAgICA8UmF3TGlua1ZhbD40NywwMjc8L1Jhd0xpbmtWYWw+DQogICAgPFZpZXdVbml0VHlwPjc8L1ZpZXdVbml0VHlwPg0KICAgIDxEZWNpbWFsUG9pbnQ+MDwvRGVjaW1hbFBvaW50Pg0KICAgIDxSb3VuZFR5cD4yPC9Sb3VuZFR5cD4NCiAgICA8TnVtVGV4dFR5cD4xPC9OdW1UZXh0VHlwPg0KICAgIDxDbGFzc1R5cD4zPC9DbGFzc1R5cD4NCiAgICA8RFRvdGFsWU1ESE1TPjIwMjUvMTAvMjMgMjA6MTU6ND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50" Error="">PD94bWwgdmVyc2lvbj0iMS4wIiBlbmNvZGluZz0idXRmLTgiPz4NCjxMaW5rSW5mb0V4Y2VsIHhtbG5zOnhzaT0iaHR0cDovL3d3dy53My5vcmcvMjAwMS9YTUxTY2hlbWEtaW5zdGFuY2UiIHhtbG5zOnhzZD0iaHR0cDovL3d3dy53My5vcmcvMjAwMS9YTUxTY2hlbWEiPg0KICA8TGlua0luZm9Db3JlPg0KICAgIDxMaW5rSWQ+MTE1MDwvTGlua0lkPg0KICAgIDxJbmZsb3dWYWw+MjQsNzgxPC9JbmZsb3dWYWw+DQogICAgPERpc3BWYWw+MjQsNzgxIDwvRGlzcFZhbD4NCiAgICA8TGFzdFVwZFRpbWU+MjAyNS8xMC8yOSAxMDozOTowNzwvTGFzdFVwZFRpbWU+DQogICAgPFdvcmtzaGVldE5NPkNG44CQSUZSU+OAkTwvV29ya3NoZWV0Tk0+DQogICAgPExpbmtDZWxsQWRkcmVzc0ExPlI3PC9MaW5rQ2VsbEFkZHJlc3NBMT4NCiAgICA8TGlua0NlbGxBZGRyZXNzUjFDMT5SN0MxODwvTGlua0NlbGxBZGRyZXNzUjFDMT4NCiAgICA8Q2VsbEJhY2tncm91bmRDb2xvcj42NTQ4NDwvQ2VsbEJhY2tncm91bmRDb2xvcj4NCiAgICA8Q2VsbEJhY2tncm91bmRDb2xvckluZGV4PjY8L0NlbGxCYWNrZ3JvdW5kQ29sb3JJbmRleD4NCiAgPC9MaW5rSW5mb0NvcmU+DQogIDxMaW5rSW5mb1hzYT4NCiAgICA8QXVJZD4wNTU5Ny8yMy8zLzIvRDIzMDA1MDEwMDMwMDAwMDAwMDAvMS8xLzI0Mi9LOTAwMDAwMDgy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DI8L0l0ZW1JZD4NCiAgICA8RGlzcEl0ZW1JZD5LNjEwMTAyMDA8L0Rpc3BJdGVtSWQ+DQogICAgPENvbElkPlIzMDEwMDAwMCM8L0NvbElkPg0KICAgIDxUZW1BeGlzVHlwPjEwMDAwMDwvVGVtQXhpc1R5cD4NCiAgICA8TWVudU5tPumAo+e1kENG6KiI566X5pu4PC9NZW51Tm0+DQogICAgPEl0ZW1ObT7muJvkvqHlhJ/ljbTosrvlj4rjgbPlhJ/ljbTosrs8L0l0ZW1ObT4NCiAgICA8Q29sTm0+5b2T5pyf6YeR6aGNPC9Db2xObT4NCiAgICA8T3JpZ2luYWxWYWw+MjQsNzgxLDYxOSwwMDA8L09yaWdpbmFsVmFsPg0KICAgIDxMYXN0TnVtVmFsPjI0LDc4MTwvTGFzdE51bVZhbD4NCiAgICA8UmF3TGlua1ZhbD4yNCw3ODE8L1Jhd0xpbmtWYWw+DQogICAgPFZpZXdVbml0VHlwPjc8L1ZpZXdVbml0VHlwPg0KICAgIDxEZWNpbWFsUG9pbnQ+MDwvRGVjaW1hbFBvaW50Pg0KICAgIDxSb3VuZFR5cD4yPC9Sb3VuZFR5cD4NCiAgICA8TnVtVGV4dFR5cD4xPC9OdW1UZXh0VHlwPg0KICAgIDxDbGFzc1R5cD4zPC9DbGFzc1R5cD4NCiAgICA8RFRvdGFsWU1ESE1TPjIwMjUvMTAvMjMgMjA6MTU6ND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51" Error="">PD94bWwgdmVyc2lvbj0iMS4wIiBlbmNvZGluZz0idXRmLTgiPz4NCjxMaW5rSW5mb0V4Y2VsIHhtbG5zOnhzaT0iaHR0cDovL3d3dy53My5vcmcvMjAwMS9YTUxTY2hlbWEtaW5zdGFuY2UiIHhtbG5zOnhzZD0iaHR0cDovL3d3dy53My5vcmcvMjAwMS9YTUxTY2hlbWEiPg0KICA8TGlua0luZm9Db3JlPg0KICAgIDxMaW5rSWQ+MTE1MTwvTGlua0lkPg0KICAgIDxJbmZsb3dWYWw+MjEwPC9JbmZsb3dWYWw+DQogICAgPERpc3BWYWw+MjEwIDwvRGlzcFZhbD4NCiAgICA8TGFzdFVwZFRpbWU+MjAyNS8xMC8yOSAxMDozOTowNzwvTGFzdFVwZFRpbWU+DQogICAgPFdvcmtzaGVldE5NPkNG44CQSUZSU+OAkTwvV29ya3NoZWV0Tk0+DQogICAgPExpbmtDZWxsQWRkcmVzc0ExPlI4PC9MaW5rQ2VsbEFkZHJlc3NBMT4NCiAgICA8TGlua0NlbGxBZGRyZXNzUjFDMT5SOEMxODwvTGlua0NlbGxBZGRyZXNzUjFDMT4NCiAgICA8Q2VsbEJhY2tncm91bmRDb2xvcj42NTQ4NDwvQ2VsbEJhY2tncm91bmRDb2xvcj4NCiAgICA8Q2VsbEJhY2tncm91bmRDb2xvckluZGV4PjY8L0NlbGxCYWNrZ3JvdW5kQ29sb3JJbmRleD4NCiAgPC9MaW5rSW5mb0NvcmU+DQogIDxMaW5rSW5mb1hzYT4NCiAgICA8QXVJZD4wNTU5Ny8yMy8zLzIvRDIzMDA1MDEwMDMwMDAwMDAwMDAvMS8xLzI0Mi9LOTAwMDAwMDgz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DM8L0l0ZW1JZD4NCiAgICA8RGlzcEl0ZW1JZD5LNjEwMTAzMDA8L0Rpc3BJdGVtSWQ+DQogICAgPENvbElkPlIzMDEwMDAwMCM8L0NvbElkPg0KICAgIDxUZW1BeGlzVHlwPjEwMDAwMDwvVGVtQXhpc1R5cD4NCiAgICA8TWVudU5tPumAo+e1kENG6KiI566X5pu4PC9NZW51Tm0+DQogICAgPEl0ZW1ObT7lm7rlrpros4fnlKPmuJvmkI3mkI3lpLE8L0l0ZW1ObT4NCiAgICA8Q29sTm0+5b2T5pyf6YeR6aGNPC9Db2xObT4NCiAgICA8T3JpZ2luYWxWYWw+MjEwLDcxOCwwMDA8L09yaWdpbmFsVmFsPg0KICAgIDxMYXN0TnVtVmFsPjIxMDwvTGFzdE51bVZhbD4NCiAgICA8UmF3TGlua1ZhbD4yMTA8L1Jhd0xpbmtWYWw+DQogICAgPFZpZXdVbml0VHlwPjc8L1ZpZXdVbml0VHlwPg0KICAgIDxEZWNpbWFsUG9pbnQ+MDwvRGVjaW1hbFBvaW50Pg0KICAgIDxSb3VuZFR5cD4yPC9Sb3VuZFR5cD4NCiAgICA8TnVtVGV4dFR5cD4xPC9OdW1UZXh0VHlwPg0KICAgIDxDbGFzc1R5cD4zPC9DbGFzc1R5cD4NCiAgICA8RFRvdGFsWU1ESE1TPjIwMjUvMTAvMjMgMjA6MTU6ND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52" Error="">PD94bWwgdmVyc2lvbj0iMS4wIiBlbmNvZGluZz0idXRmLTgiPz4NCjxMaW5rSW5mb0V4Y2VsIHhtbG5zOnhzaT0iaHR0cDovL3d3dy53My5vcmcvMjAwMS9YTUxTY2hlbWEtaW5zdGFuY2UiIHhtbG5zOnhzZD0iaHR0cDovL3d3dy53My5vcmcvMjAwMS9YTUxTY2hlbWEiPg0KICA8TGlua0luZm9Db3JlPg0KICAgIDxMaW5rSWQ+MTE1MjwvTGlua0lkPg0KICAgIDxJbmZsb3dWYWw+MiwwOTg8L0luZmxvd1ZhbD4NCiAgICA8RGlzcFZhbD4yLDA5OCA8L0Rpc3BWYWw+DQogICAgPExhc3RVcGRUaW1lPjIwMjUvMTAvMjkgMTA6Mzk6MDc8L0xhc3RVcGRUaW1lPg0KICAgIDxXb3Jrc2hlZXROTT5DRuOAkElGUlPjgJE8L1dvcmtzaGVldE5NPg0KICAgIDxMaW5rQ2VsbEFkZHJlc3NBMT5SOTwvTGlua0NlbGxBZGRyZXNzQTE+DQogICAgPExpbmtDZWxsQWRkcmVzc1IxQzE+UjlDMTg8L0xpbmtDZWxsQWRkcmVzc1IxQzE+DQogICAgPENlbGxCYWNrZ3JvdW5kQ29sb3I+NjU0ODQ8L0NlbGxCYWNrZ3JvdW5kQ29sb3I+DQogICAgPENlbGxCYWNrZ3JvdW5kQ29sb3JJbmRleD42PC9DZWxsQmFja2dyb3VuZENvbG9ySW5kZXg+DQogIDwvTGlua0luZm9Db3JlPg0KICA8TGlua0luZm9Yc2E+DQogICAgPEF1SWQ+MDU1OTcvMjMvMy8yL0QyMzAwNTAxMDAzMDAwMDAwMDAwLzEvMS8yNDIvSzkwMDAwMDA4NC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g0PC9JdGVtSWQ+DQogICAgPERpc3BJdGVtSWQ+SzYxMDEwNDAwPC9EaXNwSXRlbUlkPg0KICAgIDxDb2xJZD5SMzAxMDAwMDAjPC9Db2xJZD4NCiAgICA8VGVtQXhpc1R5cD4xMDAwMDA8L1RlbUF4aXNUeXA+DQogICAgPE1lbnVObT7pgKPntZBDRuioiOeul+abuDwvTWVudU5tPg0KICAgIDxJdGVtTm0+6YeR6J6N5Y+O55uK5Y+K44Gz6YeR6J6N6LK755SoPC9JdGVtTm0+DQogICAgPENvbE5tPuW9k+acn+mHkemhjTwvQ29sTm0+DQogICAgPE9yaWdpbmFsVmFsPjIsMDk4LDExNiwwMDA8L09yaWdpbmFsVmFsPg0KICAgIDxMYXN0TnVtVmFsPjIsMDk4PC9MYXN0TnVtVmFsPg0KICAgIDxSYXdMaW5rVmFsPjIsMDk4PC9SYXdMaW5rVmFsPg0KICAgIDxWaWV3VW5pdFR5cD43PC9WaWV3VW5pdFR5cD4NCiAgICA8RGVjaW1hbFBvaW50PjA8L0RlY2ltYWxQb2ludD4NCiAgICA8Um91bmRUeXA+MjwvUm91bmRUeXA+DQogICAgPE51bVRleHRUeXA+MTwvTnVtVGV4dFR5cD4NCiAgICA8Q2xhc3NUeXA+MzwvQ2xhc3NUeXA+DQogICAgPERUb3RhbFlNREhNUz4yMDI1LzEwLzIzIDIwOjE1OjQ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53" Error="">PD94bWwgdmVyc2lvbj0iMS4wIiBlbmNvZGluZz0idXRmLTgiPz4NCjxMaW5rSW5mb0V4Y2VsIHhtbG5zOnhzaT0iaHR0cDovL3d3dy53My5vcmcvMjAwMS9YTUxTY2hlbWEtaW5zdGFuY2UiIHhtbG5zOnhzZD0iaHR0cDovL3d3dy53My5vcmcvMjAwMS9YTUxTY2hlbWEiPg0KICA8TGlua0luZm9Db3JlPg0KICAgIDxMaW5rSWQ+MTE1MzwvTGlua0lkPg0KICAgIDxJbmZsb3dWYWw+LTIwLDkzODwvSW5mbG93VmFsPg0KICAgIDxEaXNwVmFsPigyMCw5MzgpPC9EaXNwVmFsPg0KICAgIDxMYXN0VXBkVGltZT4yMDI1LzEwLzI5IDEwOjM5OjA3PC9MYXN0VXBkVGltZT4NCiAgICA8V29ya3NoZWV0Tk0+Q0bjgJBJRlJT44CRPC9Xb3Jrc2hlZXROTT4NCiAgICA8TGlua0NlbGxBZGRyZXNzQTE+UjEwPC9MaW5rQ2VsbEFkZHJlc3NBMT4NCiAgICA8TGlua0NlbGxBZGRyZXNzUjFDMT5SMTBDMTg8L0xpbmtDZWxsQWRkcmVzc1IxQzE+DQogICAgPENlbGxCYWNrZ3JvdW5kQ29sb3I+NjU0ODQ8L0NlbGxCYWNrZ3JvdW5kQ29sb3I+DQogICAgPENlbGxCYWNrZ3JvdW5kQ29sb3JJbmRleD42PC9DZWxsQmFja2dyb3VuZENvbG9ySW5kZXg+DQogIDwvTGlua0luZm9Db3JlPg0KICA8TGlua0luZm9Yc2E+DQogICAgPEF1SWQ+MDU1OTcvMjMvMy8yL0QyMzAwNTAxMDAzMDAwMDAwMDAwLzEvMS8yNDIvSzkwMDAwMDA4NS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g1PC9JdGVtSWQ+DQogICAgPERpc3BJdGVtSWQ+SzYxMDEwNTAwPC9EaXNwSXRlbUlkPg0KICAgIDxDb2xJZD5SMzAxMDAwMDAjPC9Db2xJZD4NCiAgICA8VGVtQXhpc1R5cD4xMDAwMDA8L1RlbUF4aXNUeXA+DQogICAgPE1lbnVObT7pgKPntZBDRuioiOeul+abuDwvTWVudU5tPg0KICAgIDxJdGVtTm0+5oyB5YiG5rOV44Gr44KI44KL5oqV6LOH5pCN55uKKOKWs+OBr+ebiik8L0l0ZW1ObT4NCiAgICA8Q29sTm0+5b2T5pyf6YeR6aGNPC9Db2xObT4NCiAgICA8T3JpZ2luYWxWYWw+LTIwLDkzOCw5ODQsMDAwPC9PcmlnaW5hbFZhbD4NCiAgICA8TGFzdE51bVZhbD4tMjAsOTM4PC9MYXN0TnVtVmFsPg0KICAgIDxSYXdMaW5rVmFsPi0yMCw5Mzg8L1Jhd0xpbmtWYWw+DQogICAgPFZpZXdVbml0VHlwPjc8L1ZpZXdVbml0VHlwPg0KICAgIDxEZWNpbWFsUG9pbnQ+MDwvRGVjaW1hbFBvaW50Pg0KICAgIDxSb3VuZFR5cD4yPC9Sb3VuZFR5cD4NCiAgICA8TnVtVGV4dFR5cD4xPC9OdW1UZXh0VHlwPg0KICAgIDxDbGFzc1R5cD4zPC9DbGFzc1R5cD4NCiAgICA8RFRvdGFsWU1ESE1TPjIwMjUvMTAvMjMgMjA6MTU6ND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54" Error="">PD94bWwgdmVyc2lvbj0iMS4wIiBlbmNvZGluZz0idXRmLTgiPz4NCjxMaW5rSW5mb0V4Y2VsIHhtbG5zOnhzaT0iaHR0cDovL3d3dy53My5vcmcvMjAwMS9YTUxTY2hlbWEtaW5zdGFuY2UiIHhtbG5zOnhzZD0iaHR0cDovL3d3dy53My5vcmcvMjAwMS9YTUxTY2hlbWEiPg0KICA8TGlua0luZm9Db3JlPg0KICAgIDxMaW5rSWQ+MTE1NDwvTGlua0lkPg0KICAgIDxJbmZsb3dWYWw+MjgwPC9JbmZsb3dWYWw+DQogICAgPERpc3BWYWw+MjgwIDwvRGlzcFZhbD4NCiAgICA8TGFzdFVwZFRpbWU+MjAyNS8xMC8yOSAxMDozOTowNzwvTGFzdFVwZFRpbWU+DQogICAgPFdvcmtzaGVldE5NPkNG44CQSUZSU+OAkTwvV29ya3NoZWV0Tk0+DQogICAgPExpbmtDZWxsQWRkcmVzc0ExPlIxMTwvTGlua0NlbGxBZGRyZXNzQTE+DQogICAgPExpbmtDZWxsQWRkcmVzc1IxQzE+UjEx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zAwMDAwMDAwMC8xLzEvMjQyL0s5MDAwMDAwODY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4NjwvSXRlbUlkPg0KICAgIDxEaXNwSXRlbUlkPks2MTAxMDYwMDwvRGlzcEl0ZW1JZD4NCiAgICA8Q29sSWQ+UjMwMTAwMDAwIzwvQ29sSWQ+DQogICAgPFRlbUF4aXNUeXA+MTAwMDAwPC9UZW1BeGlzVHlwPg0KICAgIDxNZW51Tm0+6YCj57WQQ0boqIjnrpfmm7g8L01lbnVObT4NCiAgICA8SXRlbU5tPuWbuuWumuizh+eUo+mZpOWjsuWNtOaQjeebiijilrPjga/nm4opPC9JdGVtTm0+DQogICAgPENvbE5tPuW9k+acn+mHkemhjTwvQ29sTm0+DQogICAgPE9yaWdpbmFsVmFsPjI4MCw1MDAsMDAwPC9PcmlnaW5hbFZhbD4NCiAgICA8TGFzdE51bVZhbD4yODA8L0xhc3ROdW1WYWw+DQogICAgPFJhd0xpbmtWYWw+MjgwPC9SYXdMaW5rVmFsPg0KICAgIDxWaWV3VW5pdFR5cD43PC9WaWV3VW5pdFR5cD4NCiAgICA8RGVjaW1hbFBvaW50PjA8L0RlY2ltYWxQb2ludD4NCiAgICA8Um91bmRUeXA+MjwvUm91bmRUeXA+DQogICAgPE51bVRleHRUeXA+MTwvTnVtVGV4dFR5cD4NCiAgICA8Q2xhc3NUeXA+MzwvQ2xhc3NUeXA+DQogICAgPERUb3RhbFlNREhNUz4yMDI1LzEwLzIzIDIwOjE1OjQ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55" Error="">PD94bWwgdmVyc2lvbj0iMS4wIiBlbmNvZGluZz0idXRmLTgiPz4NCjxMaW5rSW5mb0V4Y2VsIHhtbG5zOnhzaT0iaHR0cDovL3d3dy53My5vcmcvMjAwMS9YTUxTY2hlbWEtaW5zdGFuY2UiIHhtbG5zOnhzZD0iaHR0cDovL3d3dy53My5vcmcvMjAwMS9YTUxTY2hlbWEiPg0KICA8TGlua0luZm9Db3JlPg0KICAgIDxMaW5rSWQ+MTE1NTwvTGlua0lkPg0KICAgIDxJbmZsb3dWYWw+Niw3NjM8L0luZmxvd1ZhbD4NCiAgICA8RGlzcFZhbD42LDc2MyA8L0Rpc3BWYWw+DQogICAgPExhc3RVcGRUaW1lPjIwMjUvMTAvMjkgMTA6Mzk6MDc8L0xhc3RVcGRUaW1lPg0KICAgIDxXb3Jrc2hlZXROTT5DRuOAkElGUlPjgJE8L1dvcmtzaGVldE5NPg0KICAgIDxMaW5rQ2VsbEFkZHJlc3NBMT5SMTI8L0xpbmtDZWxsQWRkcmVzc0ExPg0KICAgIDxMaW5rQ2VsbEFkZHJlc3NSMUMxPlIxMkMxODwvTGlua0NlbGxBZGRyZXNzUjFDMT4NCiAgICA8Q2VsbEJhY2tncm91bmRDb2xvcj42NTQ4NDwvQ2VsbEJhY2tncm91bmRDb2xvcj4NCiAgICA8Q2VsbEJhY2tncm91bmRDb2xvckluZGV4PjY8L0NlbGxCYWNrZ3JvdW5kQ29sb3JJbmRleD4NCiAgPC9MaW5rSW5mb0NvcmU+DQogIDxMaW5rSW5mb1hzYT4NCiAgICA8QXVJZD4wNTU5Ny8yMy8zLzIvRDIzMDA1MDEwMDMwMDAwMDAwMDAvMS8xLzI0Mi9LOTAwMDAwMDg3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Dc8L0l0ZW1JZD4NCiAgICA8RGlzcEl0ZW1JZD5LNjEwMTA3MDA8L0Rpc3BJdGVtSWQ+DQogICAgPENvbElkPlIzMDEwMDAwMCM8L0NvbElkPg0KICAgIDxUZW1BeGlzVHlwPjEwMDAwMDwvVGVtQXhpc1R5cD4NCiAgICA8TWVudU5tPumAo+e1kENG6KiI566X5pu4PC9NZW51Tm0+DQogICAgPEl0ZW1ObT7ms5XkurrmiYDlvpfnqI7osrvnlKg8L0l0ZW1ObT4NCiAgICA8Q29sTm0+5b2T5pyf6YeR6aGNPC9Db2xObT4NCiAgICA8T3JpZ2luYWxWYWw+Niw3NjMsOTEyLDAwMDwvT3JpZ2luYWxWYWw+DQogICAgPExhc3ROdW1WYWw+Niw3NjM8L0xhc3ROdW1WYWw+DQogICAgPFJhd0xpbmtWYWw+Niw3NjM8L1Jhd0xpbmtWYWw+DQogICAgPFZpZXdVbml0VHlwPjc8L1ZpZXdVbml0VHlwPg0KICAgIDxEZWNpbWFsUG9pbnQ+MDwvRGVjaW1hbFBvaW50Pg0KICAgIDxSb3VuZFR5cD4yPC9Sb3VuZFR5cD4NCiAgICA8TnVtVGV4dFR5cD4xPC9OdW1UZXh0VHlwPg0KICAgIDxDbGFzc1R5cD4zPC9DbGFzc1R5cD4NCiAgICA8RFRvdGFsWU1ESE1TPjIwMjUvMTAvMjMgMjA6MTU6ND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56" Error="">PD94bWwgdmVyc2lvbj0iMS4wIiBlbmNvZGluZz0idXRmLTgiPz4NCjxMaW5rSW5mb0V4Y2VsIHhtbG5zOnhzaT0iaHR0cDovL3d3dy53My5vcmcvMjAwMS9YTUxTY2hlbWEtaW5zdGFuY2UiIHhtbG5zOnhzZD0iaHR0cDovL3d3dy53My5vcmcvMjAwMS9YTUxTY2hlbWEiPg0KICA8TGlua0luZm9Db3JlPg0KICAgIDxMaW5rSWQ+MTE1NjwvTGlua0lkPg0KICAgIDxJbmZsb3dWYWw+LTQsNjMxPC9JbmZsb3dWYWw+DQogICAgPERpc3BWYWw+KDQsNjMxKTwvRGlzcFZhbD4NCiAgICA8TGFzdFVwZFRpbWU+MjAyNS8xMC8yOSAxMDozOTowNzwvTGFzdFVwZFRpbWU+DQogICAgPFdvcmtzaGVldE5NPkNG44CQSUZSU+OAkTwvV29ya3NoZWV0Tk0+DQogICAgPExpbmtDZWxsQWRkcmVzc0ExPlIxMzwvTGlua0NlbGxBZGRyZXNzQTE+DQogICAgPExpbmtDZWxsQWRkcmVzc1IxQzE+UjEz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zAwMDAwMDAwMC8xLzEvMjQyL0s5MDAwMDAwODg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4ODwvSXRlbUlkPg0KICAgIDxEaXNwSXRlbUlkPks2MTAxMDgwMDwvRGlzcEl0ZW1JZD4NCiAgICA8Q29sSWQ+UjMwMTAwMDAwIzwvQ29sSWQ+DQogICAgPFRlbUF4aXNUeXA+MTAwMDAwPC9UZW1BeGlzVHlwPg0KICAgIDxNZW51Tm0+6YCj57WQQ0boqIjnrpfmm7g8L01lbnVObT4NCiAgICA8SXRlbU5tPuWWtualreWCteaoqeWPiuOBs+OBneOBruS7luOBruWCteaoqeOBruWil+a4myjilrPjga/lopfliqApPC9JdGVtTm0+DQogICAgPENvbE5tPuW9k+acn+mHkemhjTwvQ29sTm0+DQogICAgPE9yaWdpbmFsVmFsPi00LDYzMSw4ODQsMDAwPC9PcmlnaW5hbFZhbD4NCiAgICA8TGFzdE51bVZhbD4tNCw2MzE8L0xhc3ROdW1WYWw+DQogICAgPFJhd0xpbmtWYWw+LTQsNjMxPC9SYXdMaW5rVmFsPg0KICAgIDxWaWV3VW5pdFR5cD43PC9WaWV3VW5pdFR5cD4NCiAgICA8RGVjaW1hbFBvaW50PjA8L0RlY2ltYWxQb2ludD4NCiAgICA8Um91bmRUeXA+MjwvUm91bmRUeXA+DQogICAgPE51bVRleHRUeXA+MTwvTnVtVGV4dFR5cD4NCiAgICA8Q2xhc3NUeXA+MzwvQ2xhc3NUeXA+DQogICAgPERUb3RhbFlNREhNUz4yMDI1LzEwLzIzIDIwOjE1OjQ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57" Error="">PD94bWwgdmVyc2lvbj0iMS4wIiBlbmNvZGluZz0idXRmLTgiPz4NCjxMaW5rSW5mb0V4Y2VsIHhtbG5zOnhzaT0iaHR0cDovL3d3dy53My5vcmcvMjAwMS9YTUxTY2hlbWEtaW5zdGFuY2UiIHhtbG5zOnhzZD0iaHR0cDovL3d3dy53My5vcmcvMjAwMS9YTUxTY2hlbWEiPg0KICA8TGlua0luZm9Db3JlPg0KICAgIDxMaW5rSWQ+MTE1NzwvTGlua0lkPg0KICAgIDxJbmZsb3dWYWw+LTE3LDk5NTwvSW5mbG93VmFsPg0KICAgIDxEaXNwVmFsPigxNyw5OTUpPC9EaXNwVmFsPg0KICAgIDxMYXN0VXBkVGltZT4yMDI1LzEwLzI5IDEwOjM5OjA3PC9MYXN0VXBkVGltZT4NCiAgICA8V29ya3NoZWV0Tk0+Q0bjgJBJRlJT44CRPC9Xb3Jrc2hlZXROTT4NCiAgICA8TGlua0NlbGxBZGRyZXNzQTE+UjE0PC9MaW5rQ2VsbEFkZHJlc3NBMT4NCiAgICA8TGlua0NlbGxBZGRyZXNzUjFDMT5SMTRDMTg8L0xpbmtDZWxsQWRkcmVzc1IxQzE+DQogICAgPENlbGxCYWNrZ3JvdW5kQ29sb3I+NjU0ODQ8L0NlbGxCYWNrZ3JvdW5kQ29sb3I+DQogICAgPENlbGxCYWNrZ3JvdW5kQ29sb3JJbmRleD42PC9DZWxsQmFja2dyb3VuZENvbG9ySW5kZXg+DQogIDwvTGlua0luZm9Db3JlPg0KICA8TGlua0luZm9Yc2E+DQogICAgPEF1SWQ+MDU1OTcvMjMvMy8yL0QyMzAwNTAxMDAzMDAwMDAwMDAwLzEvMS8yNDIvSzkwMDAwMDA4OS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g5PC9JdGVtSWQ+DQogICAgPERpc3BJdGVtSWQ+SzYxMDEwOTAwPC9EaXNwSXRlbUlkPg0KICAgIDxDb2xJZD5SMzAxMDAwMDAjPC9Db2xJZD4NCiAgICA8VGVtQXhpc1R5cD4xMDAwMDA8L1RlbUF4aXNUeXA+DQogICAgPE1lbnVObT7pgKPntZBDRuioiOeul+abuDwvTWVudU5tPg0KICAgIDxJdGVtTm0+5qOa5Y246LOH55Sj44Gu5aKX5ribKOKWs+OBr+Wil+WKoCk8L0l0ZW1ObT4NCiAgICA8Q29sTm0+5b2T5pyf6YeR6aGNPC9Db2xObT4NCiAgICA8T3JpZ2luYWxWYWw+LTE3LDk5NSw1MDAsMDAwPC9PcmlnaW5hbFZhbD4NCiAgICA8TGFzdE51bVZhbD4tMTcsOTk1PC9MYXN0TnVtVmFsPg0KICAgIDxSYXdMaW5rVmFsPi0xNyw5OTU8L1Jhd0xpbmtWYWw+DQogICAgPFZpZXdVbml0VHlwPjc8L1ZpZXdVbml0VHlwPg0KICAgIDxEZWNpbWFsUG9pbnQ+MDwvRGVjaW1hbFBvaW50Pg0KICAgIDxSb3VuZFR5cD4yPC9Sb3VuZFR5cD4NCiAgICA8TnVtVGV4dFR5cD4xPC9OdW1UZXh0VHlwPg0KICAgIDxDbGFzc1R5cD4zPC9DbGFzc1R5cD4NCiAgICA8RFRvdGFsWU1ESE1TPjIwMjUvMTAvMjMgMjA6MTU6ND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58" Error="">PD94bWwgdmVyc2lvbj0iMS4wIiBlbmNvZGluZz0idXRmLTgiPz4NCjxMaW5rSW5mb0V4Y2VsIHhtbG5zOnhzaT0iaHR0cDovL3d3dy53My5vcmcvMjAwMS9YTUxTY2hlbWEtaW5zdGFuY2UiIHhtbG5zOnhzZD0iaHR0cDovL3d3dy53My5vcmcvMjAwMS9YTUxTY2hlbWEiPg0KICA8TGlua0luZm9Db3JlPg0KICAgIDxMaW5rSWQ+MTE1ODwvTGlua0lkPg0KICAgIDxJbmZsb3dWYWw+MTMsODg5PC9JbmZsb3dWYWw+DQogICAgPERpc3BWYWw+MTMsODg5IDwvRGlzcFZhbD4NCiAgICA8TGFzdFVwZFRpbWU+MjAyNS8xMC8yOSAxMDozOTowNzwvTGFzdFVwZFRpbWU+DQogICAgPFdvcmtzaGVldE5NPkNG44CQSUZSU+OAkTwvV29ya3NoZWV0Tk0+DQogICAgPExpbmtDZWxsQWRkcmVzc0ExPlIxNTwvTGlua0NlbGxBZGRyZXNzQTE+DQogICAgPExpbmtDZWxsQWRkcmVzc1IxQzE+UjE1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zAwMDAwMDAwMC8xLzEvMjQyL0s5MDAwMDAwOTA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5MDwvSXRlbUlkPg0KICAgIDxEaXNwSXRlbUlkPks2MTAxMTAwMDwvRGlzcEl0ZW1JZD4NCiAgICA8Q29sSWQ+UjMwMTAwMDAwIzwvQ29sSWQ+DQogICAgPFRlbUF4aXNUeXA+MTAwMDAwPC9UZW1BeGlzVHlwPg0KICAgIDxNZW51Tm0+6YCj57WQQ0boqIjnrpfmm7g8L01lbnVObT4NCiAgICA8SXRlbU5tPuWWtualreWCteWLmeWPiuOBs+OBneOBruS7luOBruWCteWLmeOBruWil+a4myjilrPjga/muJvlsJEpPC9JdGVtTm0+DQogICAgPENvbE5tPuW9k+acn+mHkemhjTwvQ29sTm0+DQogICAgPE9yaWdpbmFsVmFsPjEzLDg4OSw0NTQsMDAwPC9PcmlnaW5hbFZhbD4NCiAgICA8TGFzdE51bVZhbD4xMyw4ODk8L0xhc3ROdW1WYWw+DQogICAgPFJhd0xpbmtWYWw+MTMsODg5PC9SYXdMaW5rVmFsPg0KICAgIDxWaWV3VW5pdFR5cD43PC9WaWV3VW5pdFR5cD4NCiAgICA8RGVjaW1hbFBvaW50PjA8L0RlY2ltYWxQb2ludD4NCiAgICA8Um91bmRUeXA+MjwvUm91bmRUeXA+DQogICAgPE51bVRleHRUeXA+MTwvTnVtVGV4dFR5cD4NCiAgICA8Q2xhc3NUeXA+MzwvQ2xhc3NUeXA+DQogICAgPERUb3RhbFlNREhNUz4yMDI1LzEwLzIzIDIwOjE1OjQ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59" Error="">PD94bWwgdmVyc2lvbj0iMS4wIiBlbmNvZGluZz0idXRmLTgiPz4NCjxMaW5rSW5mb0V4Y2VsIHhtbG5zOnhzaT0iaHR0cDovL3d3dy53My5vcmcvMjAwMS9YTUxTY2hlbWEtaW5zdGFuY2UiIHhtbG5zOnhzZD0iaHR0cDovL3d3dy53My5vcmcvMjAwMS9YTUxTY2hlbWEiPg0KICA8TGlua0luZm9Db3JlPg0KICAgIDxMaW5rSWQ+MTE1OTwvTGlua0lkPg0KICAgIDxJbmZsb3dWYWw+LTE3LDgzMTwvSW5mbG93VmFsPg0KICAgIDxEaXNwVmFsPigxNyw4MzEpPC9EaXNwVmFsPg0KICAgIDxMYXN0VXBkVGltZT4yMDI1LzEwLzI5IDEwOjM5OjA3PC9MYXN0VXBkVGltZT4NCiAgICA8V29ya3NoZWV0Tk0+Q0bjgJBJRlJT44CRPC9Xb3Jrc2hlZXROTT4NCiAgICA8TGlua0NlbGxBZGRyZXNzQTE+UjE2PC9MaW5rQ2VsbEFkZHJlc3NBMT4NCiAgICA8TGlua0NlbGxBZGRyZXNzUjFDMT5SMTZDMTg8L0xpbmtDZWxsQWRkcmVzc1IxQzE+DQogICAgPENlbGxCYWNrZ3JvdW5kQ29sb3I+NjU0ODQ8L0NlbGxCYWNrZ3JvdW5kQ29sb3I+DQogICAgPENlbGxCYWNrZ3JvdW5kQ29sb3JJbmRleD42PC9DZWxsQmFja2dyb3VuZENvbG9ySW5kZXg+DQogIDwvTGlua0luZm9Db3JlPg0KICA8TGlua0luZm9Yc2E+DQogICAgPEF1SWQ+MDU1OTcvMjMvMy8yL0QyMzAwNTAxMDAzMDAwMDAwMDAwLzEvMS8yNDIvSzkwMDAwMDA5MS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kxPC9JdGVtSWQ+DQogICAgPERpc3BJdGVtSWQ+SzYxMDExMTAwPC9EaXNwSXRlbUlkPg0KICAgIDxDb2xJZD5SMzAxMDAwMDAjPC9Db2xJZD4NCiAgICA8VGVtQXhpc1R5cD4xMDAwMDA8L1RlbUF4aXNUeXA+DQogICAgPE1lbnVObT7pgKPntZBDRuioiOeul+abuDwvTWVudU5tPg0KICAgIDxJdGVtTm0+44Gd44Gu5LuW44Gu6LOH55Sj5Y+K44Gz6LKg5YK144Gu5aKX5ribPC9JdGVtTm0+DQogICAgPENvbE5tPuW9k+acn+mHkemhjTwvQ29sTm0+DQogICAgPE9yaWdpbmFsVmFsPi0xNyw4MzEsNDYyLDAwMDwvT3JpZ2luYWxWYWw+DQogICAgPExhc3ROdW1WYWw+LTE3LDgzMTwvTGFzdE51bVZhbD4NCiAgICA8UmF3TGlua1ZhbD4tMTcsODMxPC9SYXdMaW5rVmFsPg0KICAgIDxWaWV3VW5pdFR5cD43PC9WaWV3VW5pdFR5cD4NCiAgICA8RGVjaW1hbFBvaW50PjA8L0RlY2ltYWxQb2ludD4NCiAgICA8Um91bmRUeXA+MjwvUm91bmRUeXA+DQogICAgPE51bVRleHRUeXA+MTwvTnVtVGV4dFR5cD4NCiAgICA8Q2xhc3NUeXA+MzwvQ2xhc3NUeXA+DQogICAgPERUb3RhbFlNREhNUz4yMDI1LzEwLzIzIDIwOjE1OjQ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60" Error="">PD94bWwgdmVyc2lvbj0iMS4wIiBlbmNvZGluZz0idXRmLTgiPz4NCjxMaW5rSW5mb0V4Y2VsIHhtbG5zOnhzaT0iaHR0cDovL3d3dy53My5vcmcvMjAwMS9YTUxTY2hlbWEtaW5zdGFuY2UiIHhtbG5zOnhzZD0iaHR0cDovL3d3dy53My5vcmcvMjAwMS9YTUxTY2hlbWEiPg0KICA8TGlua0luZm9Db3JlPg0KICAgIDxMaW5rSWQ+MTE2MDwvTGlua0lkPg0KICAgIDxJbmZsb3dWYWw+LTQ3NjwvSW5mbG93VmFsPg0KICAgIDxEaXNwVmFsPig0NzYpPC9EaXNwVmFsPg0KICAgIDxMYXN0VXBkVGltZT4yMDI1LzEwLzI5IDEwOjM5OjA3PC9MYXN0VXBkVGltZT4NCiAgICA8V29ya3NoZWV0Tk0+Q0bjgJBJRlJT44CRPC9Xb3Jrc2hlZXROTT4NCiAgICA8TGlua0NlbGxBZGRyZXNzQTE+UjE3PC9MaW5rQ2VsbEFkZHJlc3NBMT4NCiAgICA8TGlua0NlbGxBZGRyZXNzUjFDMT5SMTdDMTg8L0xpbmtDZWxsQWRkcmVzc1IxQzE+DQogICAgPENlbGxCYWNrZ3JvdW5kQ29sb3I+NjU0ODQ8L0NlbGxCYWNrZ3JvdW5kQ29sb3I+DQogICAgPENlbGxCYWNrZ3JvdW5kQ29sb3JJbmRleD42PC9DZWxsQmFja2dyb3VuZENvbG9ySW5kZXg+DQogIDwvTGlua0luZm9Db3JlPg0KICA8TGlua0luZm9Yc2E+DQogICAgPEF1SWQ+MDU1OTcvMjMvMy8yL0QyMzAwNTAxMDAzMDAwMDAwMDAwLzEvMS8yNDIvSzkwMDAwMDA5Mi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kyPC9JdGVtSWQ+DQogICAgPERpc3BJdGVtSWQ+SzYxMDEyMDAwPC9EaXNwSXRlbUlkPg0KICAgIDxDb2xJZD5SMzAxMDAwMDAjPC9Db2xJZD4NCiAgICA8VGVtQXhpc1R5cD4xMDAwMDA8L1RlbUF4aXNUeXA+DQogICAgPE1lbnVObT7pgKPntZBDRuioiOeul+abuDwvTWVudU5tPg0KICAgIDxJdGVtTm0+6YCA6IG357Wm5LuY44Gr5L+C44KL6LKg5YK144Gu5aKX5ribKOKWs+OBr+a4m+WwkSk8L0l0ZW1ObT4NCiAgICA8Q29sTm0+5b2T5pyf6YeR6aGNPC9Db2xObT4NCiAgICA8T3JpZ2luYWxWYWw+LTQ3Niw3MDMsMDAwPC9PcmlnaW5hbFZhbD4NCiAgICA8TGFzdE51bVZhbD4tNDc2PC9MYXN0TnVtVmFsPg0KICAgIDxSYXdMaW5rVmFsPi00NzY8L1Jhd0xpbmtWYWw+DQogICAgPFZpZXdVbml0VHlwPjc8L1ZpZXdVbml0VHlwPg0KICAgIDxEZWNpbWFsUG9pbnQ+MDwvRGVjaW1hbFBvaW50Pg0KICAgIDxSb3VuZFR5cD4yPC9Sb3VuZFR5cD4NCiAgICA8TnVtVGV4dFR5cD4xPC9OdW1UZXh0VHlwPg0KICAgIDxDbGFzc1R5cD4zPC9DbGFzc1R5cD4NCiAgICA8RFRvdGFsWU1ESE1TPjIwMjUvMTAvMjMgMjA6MTU6ND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61" Error="">PD94bWwgdmVyc2lvbj0iMS4wIiBlbmNvZGluZz0idXRmLTgiPz4NCjxMaW5rSW5mb0V4Y2VsIHhtbG5zOnhzaT0iaHR0cDovL3d3dy53My5vcmcvMjAwMS9YTUxTY2hlbWEtaW5zdGFuY2UiIHhtbG5zOnhzZD0iaHR0cDovL3d3dy53My5vcmcvMjAwMS9YTUxTY2hlbWEiPg0KICA8TGlua0luZm9Db3JlPg0KICAgIDxMaW5rSWQ+MTE2MTwvTGlua0lkPg0KICAgIDxJbmZsb3dWYWw+LTYsNTAxPC9JbmZsb3dWYWw+DQogICAgPERpc3BWYWw+KDYsNTAxKTwvRGlzcFZhbD4NCiAgICA8TGFzdFVwZFRpbWU+MjAyNS8xMC8yOSAxMDozOTowNzwvTGFzdFVwZFRpbWU+DQogICAgPFdvcmtzaGVldE5NPkNG44CQSUZSU+OAkTwvV29ya3NoZWV0Tk0+DQogICAgPExpbmtDZWxsQWRkcmVzc0ExPlIxODwvTGlua0NlbGxBZGRyZXNzQTE+DQogICAgPExpbmtDZWxsQWRkcmVzc1IxQzE+UjE4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zAwMDAwMDAwMC8xLzEvMjQyL0s2MTAxQTAwMCM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YxMDFBMDAwIzwvSXRlbUlkPg0KICAgIDxEaXNwSXRlbUlkPks2MTAxQTAwMDA8L0Rpc3BJdGVtSWQ+DQogICAgPENvbElkPlIzMDEwMDAwMCM8L0NvbElkPg0KICAgIDxUZW1BeGlzVHlwPjEwMDAwMDwvVGVtQXhpc1R5cD4NCiAgICA8TWVudU5tPumAo+e1kENG6KiI566X5pu4PC9NZW51Tm0+DQogICAgPEl0ZW1ObT7jgZ3jga7ku5Y8L0l0ZW1ObT4NCiAgICA8Q29sTm0+5b2T5pyf6YeR6aGNPC9Db2xObT4NCiAgICA8T3JpZ2luYWxWYWw+LTYsNTAxLDMwMCwwMDA8L09yaWdpbmFsVmFsPg0KICAgIDxMYXN0TnVtVmFsPi02LDUwMTwvTGFzdE51bVZhbD4NCiAgICA8UmF3TGlua1ZhbD4tNiw1MDE8L1Jhd0xpbmtWYWw+DQogICAgPFZpZXdVbml0VHlwPjc8L1ZpZXdVbml0VHlwPg0KICAgIDxEZWNpbWFsUG9pbnQ+MDwvRGVjaW1hbFBvaW50Pg0KICAgIDxSb3VuZFR5cD4yPC9Sb3VuZFR5cD4NCiAgICA8TnVtVGV4dFR5cD4xPC9OdW1UZXh0VHlwPg0KICAgIDxDbGFzc1R5cD4zPC9DbGFzc1R5cD4NCiAgICA8RFRvdGFsWU1ESE1TPjIwMjUvMTAvMjMgMjA6MTU6ND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62" Error="">PD94bWwgdmVyc2lvbj0iMS4wIiBlbmNvZGluZz0idXRmLTgiPz4NCjxMaW5rSW5mb0V4Y2VsIHhtbG5zOnhzaT0iaHR0cDovL3d3dy53My5vcmcvMjAwMS9YTUxTY2hlbWEtaW5zdGFuY2UiIHhtbG5zOnhzZD0iaHR0cDovL3d3dy53My5vcmcvMjAwMS9YTUxTY2hlbWEiPg0KICA8TGlua0luZm9Db3JlPg0KICAgIDxMaW5rSWQ+MTE2MjwvTGlua0lkPg0KICAgIDxJbmZsb3dWYWw+MjYsNjc1PC9JbmZsb3dWYWw+DQogICAgPERpc3BWYWw+MjYsNjc1IDwvRGlzcFZhbD4NCiAgICA8TGFzdFVwZFRpbWU+MjAyNS8xMC8yOSAxMDozOTowNzwvTGFzdFVwZFRpbWU+DQogICAgPFdvcmtzaGVldE5NPkNG44CQSUZSU+OAkTwvV29ya3NoZWV0Tk0+DQogICAgPExpbmtDZWxsQWRkcmVzc0ExPlIxOTwvTGlua0NlbGxBZGRyZXNzQTE+DQogICAgPExpbmtDZWxsQWRkcmVzc1IxQzE+UjE5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zAwMDAwMDAwMC8xLzEvMjQyL0s2MTAxWjAwMCM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YxMDFaMDAwIzwvSXRlbUlkPg0KICAgIDxEaXNwSXRlbUlkPks2MTAxWjAwMDA8L0Rpc3BJdGVtSWQ+DQogICAgPENvbElkPlIzMDEwMDAwMCM8L0NvbElkPg0KICAgIDxUZW1BeGlzVHlwPjEwMDAwMDwvVGVtQXhpc1R5cD4NCiAgICA8TWVudU5tPumAo+e1kENG6KiI566X5pu4PC9NZW51Tm0+DQogICAgPEl0ZW1ObT7lsI/oqIg8L0l0ZW1ObT4NCiAgICA8Q29sTm0+5b2T5pyf6YeR6aGNPC9Db2xObT4NCiAgICA8T3JpZ2luYWxWYWw+MjYsNjc1LDU4NiwwMDA8L09yaWdpbmFsVmFsPg0KICAgIDxMYXN0TnVtVmFsPjI2LDY3NTwvTGFzdE51bVZhbD4NCiAgICA8UmF3TGlua1ZhbD4yNiw2NzU8L1Jhd0xpbmtWYWw+DQogICAgPFZpZXdVbml0VHlwPjc8L1ZpZXdVbml0VHlwPg0KICAgIDxEZWNpbWFsUG9pbnQ+MDwvRGVjaW1hbFBvaW50Pg0KICAgIDxSb3VuZFR5cD4yPC9Sb3VuZFR5cD4NCiAgICA8TnVtVGV4dFR5cD4xPC9OdW1UZXh0VHlwPg0KICAgIDxDbGFzc1R5cD4zPC9DbGFzc1R5cD4NCiAgICA8RFRvdGFsWU1ESE1TPjIwMjUvMTAvMjMgMjA6MTU6ND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63" Error="">PD94bWwgdmVyc2lvbj0iMS4wIiBlbmNvZGluZz0idXRmLTgiPz4NCjxMaW5rSW5mb0V4Y2VsIHhtbG5zOnhzaT0iaHR0cDovL3d3dy53My5vcmcvMjAwMS9YTUxTY2hlbWEtaW5zdGFuY2UiIHhtbG5zOnhzZD0iaHR0cDovL3d3dy53My5vcmcvMjAwMS9YTUxTY2hlbWEiPg0KICA8TGlua0luZm9Db3JlPg0KICAgIDxMaW5rSWQ+MTE2MzwvTGlua0lkPg0KICAgIDxJbmZsb3dWYWw+NCw3MjM8L0luZmxvd1ZhbD4NCiAgICA8RGlzcFZhbD40LDcyMyA8L0Rpc3BWYWw+DQogICAgPExhc3RVcGRUaW1lPjIwMjUvMTAvMjkgMTA6Mzk6MDc8L0xhc3RVcGRUaW1lPg0KICAgIDxXb3Jrc2hlZXROTT5DRuOAkElGUlPjgJE8L1dvcmtzaGVldE5NPg0KICAgIDxMaW5rQ2VsbEFkZHJlc3NBMT5SMjA8L0xpbmtDZWxsQWRkcmVzc0ExPg0KICAgIDxMaW5rQ2VsbEFkZHJlc3NSMUMxPlIyMEMxODwvTGlua0NlbGxBZGRyZXNzUjFDMT4NCiAgICA8Q2VsbEJhY2tncm91bmRDb2xvcj42NTQ4NDwvQ2VsbEJhY2tncm91bmRDb2xvcj4NCiAgICA8Q2VsbEJhY2tncm91bmRDb2xvckluZGV4PjY8L0NlbGxCYWNrZ3JvdW5kQ29sb3JJbmRleD4NCiAgPC9MaW5rSW5mb0NvcmU+DQogIDxMaW5rSW5mb1hzYT4NCiAgICA8QXVJZD4wNTU5Ny8yMy8zLzIvRDIzMDA1MDEwMDMwMDAwMDAwMDAvMS8xLzI0Mi9LOTAwMDAwMDkz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TM8L0l0ZW1JZD4NCiAgICA8RGlzcEl0ZW1JZD5LNjEwMjAxMDA8L0Rpc3BJdGVtSWQ+DQogICAgPENvbElkPlIzMDEwMDAwMCM8L0NvbElkPg0KICAgIDxUZW1BeGlzVHlwPjEwMDAwMDwvVGVtQXhpc1R5cD4NCiAgICA8TWVudU5tPumAo+e1kENG6KiI566X5pu4PC9NZW51Tm0+DQogICAgPEl0ZW1ObT7liKnmga/jga7lj5flj5bpoY08L0l0ZW1ObT4NCiAgICA8Q29sTm0+5b2T5pyf6YeR6aGNPC9Db2xObT4NCiAgICA8T3JpZ2luYWxWYWw+NCw3MjMsNTY3LDAwMDwvT3JpZ2luYWxWYWw+DQogICAgPExhc3ROdW1WYWw+NCw3MjM8L0xhc3ROdW1WYWw+DQogICAgPFJhd0xpbmtWYWw+NCw3MjM8L1Jhd0xpbmtWYWw+DQogICAgPFZpZXdVbml0VHlwPjc8L1ZpZXdVbml0VHlwPg0KICAgIDxEZWNpbWFsUG9pbnQ+MDwvRGVjaW1hbFBvaW50Pg0KICAgIDxSb3VuZFR5cD4yPC9Sb3VuZFR5cD4NCiAgICA8TnVtVGV4dFR5cD4xPC9OdW1UZXh0VHlwPg0KICAgIDxDbGFzc1R5cD4zPC9DbGFzc1R5cD4NCiAgICA8RFRvdGFsWU1ESE1TPjIwMjUvMTAvMjMgMjA6MTU6ND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64" Error="">PD94bWwgdmVyc2lvbj0iMS4wIiBlbmNvZGluZz0idXRmLTgiPz4NCjxMaW5rSW5mb0V4Y2VsIHhtbG5zOnhzaT0iaHR0cDovL3d3dy53My5vcmcvMjAwMS9YTUxTY2hlbWEtaW5zdGFuY2UiIHhtbG5zOnhzZD0iaHR0cDovL3d3dy53My5vcmcvMjAwMS9YTUxTY2hlbWEiPg0KICA8TGlua0luZm9Db3JlPg0KICAgIDxMaW5rSWQ+MTE2NDwvTGlua0lkPg0KICAgIDxJbmZsb3dWYWw+MjQsMjYwPC9JbmZsb3dWYWw+DQogICAgPERpc3BWYWw+MjQsMjYwIDwvRGlzcFZhbD4NCiAgICA8TGFzdFVwZFRpbWU+MjAyNS8xMC8yOSAxMDozOTowNzwvTGFzdFVwZFRpbWU+DQogICAgPFdvcmtzaGVldE5NPkNG44CQSUZSU+OAkTwvV29ya3NoZWV0Tk0+DQogICAgPExpbmtDZWxsQWRkcmVzc0ExPlIyMTwvTGlua0NlbGxBZGRyZXNzQTE+DQogICAgPExpbmtDZWxsQWRkcmVzc1IxQzE+UjIx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zAwMDAwMDAwMC8xLzEvMjQyL0s5MDAwMDAwOTQ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5NDwvSXRlbUlkPg0KICAgIDxEaXNwSXRlbUlkPks2MTAyMDIwMDwvRGlzcEl0ZW1JZD4NCiAgICA8Q29sSWQ+UjMwMTAwMDAwIzwvQ29sSWQ+DQogICAgPFRlbUF4aXNUeXA+MTAwMDAwPC9UZW1BeGlzVHlwPg0KICAgIDxNZW51Tm0+6YCj57WQQ0boqIjnrpfmm7g8L01lbnVObT4NCiAgICA8SXRlbU5tPumFjeW9k+mHkeOBruWPl+WPlumhjTwvSXRlbU5tPg0KICAgIDxDb2xObT7lvZPmnJ/ph5HpoY08L0NvbE5tPg0KICAgIDxPcmlnaW5hbFZhbD4yNCwyNjAsNzEyLDAwMDwvT3JpZ2luYWxWYWw+DQogICAgPExhc3ROdW1WYWw+MjQsMjYwPC9MYXN0TnVtVmFsPg0KICAgIDxSYXdMaW5rVmFsPjI0LDI2MDwvUmF3TGlua1ZhbD4NCiAgICA8Vmlld1VuaXRUeXA+NzwvVmlld1VuaXRUeXA+DQogICAgPERlY2ltYWxQb2ludD4wPC9EZWNpbWFsUG9pbnQ+DQogICAgPFJvdW5kVHlwPjI8L1JvdW5kVHlwPg0KICAgIDxOdW1UZXh0VHlwPjE8L051bVRleHRUeXA+DQogICAgPENsYXNzVHlwPjM8L0NsYXNzVHlwPg0KICAgIDxEVG90YWxZTURITVM+MjAyNS8xMC8yMyAyMDoxNTo0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65" Error="">PD94bWwgdmVyc2lvbj0iMS4wIiBlbmNvZGluZz0idXRmLTgiPz4NCjxMaW5rSW5mb0V4Y2VsIHhtbG5zOnhzaT0iaHR0cDovL3d3dy53My5vcmcvMjAwMS9YTUxTY2hlbWEtaW5zdGFuY2UiIHhtbG5zOnhzZD0iaHR0cDovL3d3dy53My5vcmcvMjAwMS9YTUxTY2hlbWEiPg0KICA8TGlua0luZm9Db3JlPg0KICAgIDxMaW5rSWQ+MTE2NTwvTGlua0lkPg0KICAgIDxJbmZsb3dWYWw+LTE0LDEwOTwvSW5mbG93VmFsPg0KICAgIDxEaXNwVmFsPigxNCwxMDkpPC9EaXNwVmFsPg0KICAgIDxMYXN0VXBkVGltZT4yMDI1LzEwLzI5IDEwOjM5OjA3PC9MYXN0VXBkVGltZT4NCiAgICA8V29ya3NoZWV0Tk0+Q0bjgJBJRlJT44CRPC9Xb3Jrc2hlZXROTT4NCiAgICA8TGlua0NlbGxBZGRyZXNzQTE+UjIyPC9MaW5rQ2VsbEFkZHJlc3NBMT4NCiAgICA8TGlua0NlbGxBZGRyZXNzUjFDMT5SMjJDMTg8L0xpbmtDZWxsQWRkcmVzc1IxQzE+DQogICAgPENlbGxCYWNrZ3JvdW5kQ29sb3I+NjU0ODQ8L0NlbGxCYWNrZ3JvdW5kQ29sb3I+DQogICAgPENlbGxCYWNrZ3JvdW5kQ29sb3JJbmRleD42PC9DZWxsQmFja2dyb3VuZENvbG9ySW5kZXg+DQogIDwvTGlua0luZm9Db3JlPg0KICA8TGlua0luZm9Yc2E+DQogICAgPEF1SWQ+MDU1OTcvMjMvMy8yL0QyMzAwNTAxMDAzMDAwMDAwMDAwLzEvMS8yNDIvSzkwMDAwMDA5NS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k1PC9JdGVtSWQ+DQogICAgPERpc3BJdGVtSWQ+SzYxMDIwMzAwPC9EaXNwSXRlbUlkPg0KICAgIDxDb2xJZD5SMzAxMDAwMDAjPC9Db2xJZD4NCiAgICA8VGVtQXhpc1R5cD4xMDAwMDA8L1RlbUF4aXNUeXA+DQogICAgPE1lbnVObT7pgKPntZBDRuioiOeul+abuDwvTWVudU5tPg0KICAgIDxJdGVtTm0+5Yip5oGv44Gu5pSv5omV6aGNPC9JdGVtTm0+DQogICAgPENvbE5tPuW9k+acn+mHkemhjTwvQ29sTm0+DQogICAgPE9yaWdpbmFsVmFsPi0xNCwxMDksOTY1LDAwMDwvT3JpZ2luYWxWYWw+DQogICAgPExhc3ROdW1WYWw+LTE0LDEwOTwvTGFzdE51bVZhbD4NCiAgICA8UmF3TGlua1ZhbD4tMTQsMTA5PC9SYXdMaW5rVmFsPg0KICAgIDxWaWV3VW5pdFR5cD43PC9WaWV3VW5pdFR5cD4NCiAgICA8RGVjaW1hbFBvaW50PjA8L0RlY2ltYWxQb2ludD4NCiAgICA8Um91bmRUeXA+MjwvUm91bmRUeXA+DQogICAgPE51bVRleHRUeXA+MTwvTnVtVGV4dFR5cD4NCiAgICA8Q2xhc3NUeXA+MzwvQ2xhc3NUeXA+DQogICAgPERUb3RhbFlNREhNUz4yMDI1LzEwLzIzIDIwOjE1OjQ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66" Error="">PD94bWwgdmVyc2lvbj0iMS4wIiBlbmNvZGluZz0idXRmLTgiPz4NCjxMaW5rSW5mb0V4Y2VsIHhtbG5zOnhzaT0iaHR0cDovL3d3dy53My5vcmcvMjAwMS9YTUxTY2hlbWEtaW5zdGFuY2UiIHhtbG5zOnhzZD0iaHR0cDovL3d3dy53My5vcmcvMjAwMS9YTUxTY2hlbWEiPg0KICA8TGlua0luZm9Db3JlPg0KICAgIDxMaW5rSWQ+MTE2NjwvTGlua0lkPg0KICAgIDxJbmZsb3dWYWw+LTEwLDIwOTwvSW5mbG93VmFsPg0KICAgIDxEaXNwVmFsPigxMCwyMDkpPC9EaXNwVmFsPg0KICAgIDxMYXN0VXBkVGltZT4yMDI1LzEwLzI5IDEwOjM5OjA3PC9MYXN0VXBkVGltZT4NCiAgICA8V29ya3NoZWV0Tk0+Q0bjgJBJRlJT44CRPC9Xb3Jrc2hlZXROTT4NCiAgICA8TGlua0NlbGxBZGRyZXNzQTE+UjIzPC9MaW5rQ2VsbEFkZHJlc3NBMT4NCiAgICA8TGlua0NlbGxBZGRyZXNzUjFDMT5SMjNDMTg8L0xpbmtDZWxsQWRkcmVzc1IxQzE+DQogICAgPENlbGxCYWNrZ3JvdW5kQ29sb3I+NjU0ODQ8L0NlbGxCYWNrZ3JvdW5kQ29sb3I+DQogICAgPENlbGxCYWNrZ3JvdW5kQ29sb3JJbmRleD42PC9DZWxsQmFja2dyb3VuZENvbG9ySW5kZXg+DQogIDwvTGlua0luZm9Db3JlPg0KICA8TGlua0luZm9Yc2E+DQogICAgPEF1SWQ+MDU1OTcvMjMvMy8yL0QyMzAwNTAxMDAzMDAwMDAwMDAwLzEvMS8yNDIvSzkwMDAwMDA5Ni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k2PC9JdGVtSWQ+DQogICAgPERpc3BJdGVtSWQ+SzYxMDIwNDAwPC9EaXNwSXRlbUlkPg0KICAgIDxDb2xJZD5SMzAxMDAwMDAjPC9Db2xJZD4NCiAgICA8VGVtQXhpc1R5cD4xMDAwMDA8L1RlbUF4aXNUeXA+DQogICAgPE1lbnVObT7pgKPntZBDRuioiOeul+abuDwvTWVudU5tPg0KICAgIDxJdGVtTm0+5rOV5Lq65omA5b6X56iO44Gu5pSv5omV6aGNPC9JdGVtTm0+DQogICAgPENvbE5tPuW9k+acn+mHkemhjTwvQ29sTm0+DQogICAgPE9yaWdpbmFsVmFsPi0xMCwyMDksOTgxLDAwMDwvT3JpZ2luYWxWYWw+DQogICAgPExhc3ROdW1WYWw+LTEwLDIwOTwvTGFzdE51bVZhbD4NCiAgICA8UmF3TGlua1ZhbD4tMTAsMjA5PC9SYXdMaW5rVmFsPg0KICAgIDxWaWV3VW5pdFR5cD43PC9WaWV3VW5pdFR5cD4NCiAgICA8RGVjaW1hbFBvaW50PjA8L0RlY2ltYWxQb2ludD4NCiAgICA8Um91bmRUeXA+MjwvUm91bmRUeXA+DQogICAgPE51bVRleHRUeXA+MTwvTnVtVGV4dFR5cD4NCiAgICA8Q2xhc3NUeXA+MzwvQ2xhc3NUeXA+DQogICAgPERUb3RhbFlNREhNUz4yMDI1LzEwLzIzIDIwOjE1OjQ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67" Error="">PD94bWwgdmVyc2lvbj0iMS4wIiBlbmNvZGluZz0idXRmLTgiPz4NCjxMaW5rSW5mb0V4Y2VsIHhtbG5zOnhzaT0iaHR0cDovL3d3dy53My5vcmcvMjAwMS9YTUxTY2hlbWEtaW5zdGFuY2UiIHhtbG5zOnhzZD0iaHR0cDovL3d3dy53My5vcmcvMjAwMS9YTUxTY2hlbWEiPg0KICA8TGlua0luZm9Db3JlPg0KICAgIDxMaW5rSWQ+MTE2NzwvTGlua0lkPg0KICAgIDxJbmZsb3dWYWw+MzEsMzM5PC9JbmZsb3dWYWw+DQogICAgPERpc3BWYWw+MzEsMzM5IDwvRGlzcFZhbD4NCiAgICA8TGFzdFVwZFRpbWU+MjAyNS8xMC8yOSAxMDozOTowNzwvTGFzdFVwZFRpbWU+DQogICAgPFdvcmtzaGVldE5NPkNG44CQSUZSU+OAkTwvV29ya3NoZWV0Tk0+DQogICAgPExpbmtDZWxsQWRkcmVzc0ExPlIyNDwvTGlua0NlbGxBZGRyZXNzQTE+DQogICAgPExpbmtDZWxsQWRkcmVzc1IxQzE+UjI0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zAwMDAwMDAwMC8xLzEvMjQyL0s2MTBaMDAwMCM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YxMFowMDAwIzwvSXRlbUlkPg0KICAgIDxEaXNwSXRlbUlkPks2MTBaMDAwMDA8L0Rpc3BJdGVtSWQ+DQogICAgPENvbElkPlIzMDEwMDAwMCM8L0NvbElkPg0KICAgIDxUZW1BeGlzVHlwPjEwMDAwMDwvVGVtQXhpc1R5cD4NCiAgICA8TWVudU5tPumAo+e1kENG6KiI566X5pu4PC9NZW51Tm0+DQogICAgPEl0ZW1ObT7llrbmpa3mtLvli5Xjgavjgojjgovjgq3jg6Pjg4Pjgrfjg6Xjg7vjg5Xjg63jg7w8L0l0ZW1ObT4NCiAgICA8Q29sTm0+5b2T5pyf6YeR6aGNPC9Db2xObT4NCiAgICA8T3JpZ2luYWxWYWw+MzEsMzM5LDkxOSwwMDA8L09yaWdpbmFsVmFsPg0KICAgIDxMYXN0TnVtVmFsPjMxLDMzOTwvTGFzdE51bVZhbD4NCiAgICA8UmF3TGlua1ZhbD4zMSwzMzk8L1Jhd0xpbmtWYWw+DQogICAgPFZpZXdVbml0VHlwPjc8L1ZpZXdVbml0VHlwPg0KICAgIDxEZWNpbWFsUG9pbnQ+MDwvRGVjaW1hbFBvaW50Pg0KICAgIDxSb3VuZFR5cD4yPC9Sb3VuZFR5cD4NCiAgICA8TnVtVGV4dFR5cD4xPC9OdW1UZXh0VHlwPg0KICAgIDxDbGFzc1R5cD4zPC9DbGFzc1R5cD4NCiAgICA8RFRvdGFsWU1ESE1TPjIwMjUvMTAvMjMgMjA6MTU6ND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68" Error="">PD94bWwgdmVyc2lvbj0iMS4wIiBlbmNvZGluZz0idXRmLTgiPz4NCjxMaW5rSW5mb0V4Y2VsIHhtbG5zOnhzaT0iaHR0cDovL3d3dy53My5vcmcvMjAwMS9YTUxTY2hlbWEtaW5zdGFuY2UiIHhtbG5zOnhzZD0iaHR0cDovL3d3dy53My5vcmcvMjAwMS9YTUxTY2hlbWEiPg0KICA8TGlua0luZm9Db3JlPg0KICAgIDxMaW5rSWQ+MTE2ODwvTGlua0lkPg0KICAgIDxJbmZsb3dWYWw+LTIxLDU2MzwvSW5mbG93VmFsPg0KICAgIDxEaXNwVmFsPigyMSw1NjMpPC9EaXNwVmFsPg0KICAgIDxMYXN0VXBkVGltZT4yMDI1LzEwLzI5IDEwOjM5OjA3PC9MYXN0VXBkVGltZT4NCiAgICA8V29ya3NoZWV0Tk0+Q0bjgJBJRlJT44CRPC9Xb3Jrc2hlZXROTT4NCiAgICA8TGlua0NlbGxBZGRyZXNzQTE+UjI2PC9MaW5rQ2VsbEFkZHJlc3NBMT4NCiAgICA8TGlua0NlbGxBZGRyZXNzUjFDMT5SMjZDMTg8L0xpbmtDZWxsQWRkcmVzc1IxQzE+DQogICAgPENlbGxCYWNrZ3JvdW5kQ29sb3I+NjU0ODQ8L0NlbGxCYWNrZ3JvdW5kQ29sb3I+DQogICAgPENlbGxCYWNrZ3JvdW5kQ29sb3JJbmRleD42PC9DZWxsQmFja2dyb3VuZENvbG9ySW5kZXg+DQogIDwvTGlua0luZm9Db3JlPg0KICA8TGlua0luZm9Yc2E+DQogICAgPEF1SWQ+MDU1OTcvMjMvMy8yL0QyMzAwNTAxMDAzMDAwMDAwMDAwLzEvMS8yNDIvSzkwMDAwMDA5Ny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k3PC9JdGVtSWQ+DQogICAgPERpc3BJdGVtSWQ+SzYyMDAxMDAwPC9EaXNwSXRlbUlkPg0KICAgIDxDb2xJZD5SMzAxMDAwMDAjPC9Db2xJZD4NCiAgICA8VGVtQXhpc1R5cD4xMDAwMDA8L1RlbUF4aXNUeXA+DQogICAgPE1lbnVObT7pgKPntZBDRuioiOeul+abuDwvTWVudU5tPg0KICAgIDxJdGVtTm0+5pyJ5b2i5Zu65a6a6LOH55Sj44Gu5Y+W5b6X44Gr44KI44KL5pSv5Ye6PC9JdGVtTm0+DQogICAgPENvbE5tPuW9k+acn+mHkemhjTwvQ29sTm0+DQogICAgPE9yaWdpbmFsVmFsPi0yMSw1NjMsODgwLDAwMDwvT3JpZ2luYWxWYWw+DQogICAgPExhc3ROdW1WYWw+LTIxLDU2MzwvTGFzdE51bVZhbD4NCiAgICA8UmF3TGlua1ZhbD4tMjEsNTYzPC9SYXdMaW5rVmFsPg0KICAgIDxWaWV3VW5pdFR5cD43PC9WaWV3VW5pdFR5cD4NCiAgICA8RGVjaW1hbFBvaW50PjA8L0RlY2ltYWxQb2ludD4NCiAgICA8Um91bmRUeXA+MjwvUm91bmRUeXA+DQogICAgPE51bVRleHRUeXA+MTwvTnVtVGV4dFR5cD4NCiAgICA8Q2xhc3NUeXA+MzwvQ2xhc3NUeXA+DQogICAgPERUb3RhbFlNREhNUz4yMDI1LzEwLzIzIDIwOjE1OjQ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69" Error="">PD94bWwgdmVyc2lvbj0iMS4wIiBlbmNvZGluZz0idXRmLTgiPz4NCjxMaW5rSW5mb0V4Y2VsIHhtbG5zOnhzaT0iaHR0cDovL3d3dy53My5vcmcvMjAwMS9YTUxTY2hlbWEtaW5zdGFuY2UiIHhtbG5zOnhzZD0iaHR0cDovL3d3dy53My5vcmcvMjAwMS9YTUxTY2hlbWEiPg0KICA8TGlua0luZm9Db3JlPg0KICAgIDxMaW5rSWQ+MTE2OTwvTGlua0lkPg0KICAgIDxJbmZsb3dWYWw+NDI3PC9JbmZsb3dWYWw+DQogICAgPERpc3BWYWw+NDI3IDwvRGlzcFZhbD4NCiAgICA8TGFzdFVwZFRpbWU+MjAyNS8xMC8yOSAxMDozOTowNzwvTGFzdFVwZFRpbWU+DQogICAgPFdvcmtzaGVldE5NPkNG44CQSUZSU+OAkTwvV29ya3NoZWV0Tk0+DQogICAgPExpbmtDZWxsQWRkcmVzc0ExPlIyNzwvTGlua0NlbGxBZGRyZXNzQTE+DQogICAgPExpbmtDZWxsQWRkcmVzc1IxQzE+UjI3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zAwMDAwMDAwMC8xLzEvMjQyL0s5MDAwMDAwOTg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5ODwvSXRlbUlkPg0KICAgIDxEaXNwSXRlbUlkPks2MjAwMjAwMDwvRGlzcEl0ZW1JZD4NCiAgICA8Q29sSWQ+UjMwMTAwMDAwIzwvQ29sSWQ+DQogICAgPFRlbUF4aXNUeXA+MTAwMDAwPC9UZW1BeGlzVHlwPg0KICAgIDxNZW51Tm0+6YCj57WQQ0boqIjnrpfmm7g8L01lbnVObT4NCiAgICA8SXRlbU5tPuacieW9ouWbuuWumuizh+eUo+OBruWjsuWNtOOBq+OCiOOCi+WPjuWFpTwvSXRlbU5tPg0KICAgIDxDb2xObT7lvZPmnJ/ph5HpoY08L0NvbE5tPg0KICAgIDxPcmlnaW5hbFZhbD40MjcsMDU4LDAwMDwvT3JpZ2luYWxWYWw+DQogICAgPExhc3ROdW1WYWw+NDI3PC9MYXN0TnVtVmFsPg0KICAgIDxSYXdMaW5rVmFsPjQyNzwvUmF3TGlua1ZhbD4NCiAgICA8Vmlld1VuaXRUeXA+NzwvVmlld1VuaXRUeXA+DQogICAgPERlY2ltYWxQb2ludD4wPC9EZWNpbWFsUG9pbnQ+DQogICAgPFJvdW5kVHlwPjI8L1JvdW5kVHlwPg0KICAgIDxOdW1UZXh0VHlwPjE8L051bVRleHRUeXA+DQogICAgPENsYXNzVHlwPjM8L0NsYXNzVHlwPg0KICAgIDxEVG90YWxZTURITVM+MjAyNS8xMC8yMyAyMDoxNTo0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70" Error="">PD94bWwgdmVyc2lvbj0iMS4wIiBlbmNvZGluZz0idXRmLTgiPz4NCjxMaW5rSW5mb0V4Y2VsIHhtbG5zOnhzaT0iaHR0cDovL3d3dy53My5vcmcvMjAwMS9YTUxTY2hlbWEtaW5zdGFuY2UiIHhtbG5zOnhzZD0iaHR0cDovL3d3dy53My5vcmcvMjAwMS9YTUxTY2hlbWEiPg0KICA8TGlua0luZm9Db3JlPg0KICAgIDxMaW5rSWQ+MTE3MDwvTGlua0lkPg0KICAgIDxJbmZsb3dWYWw+LTIsNzUzPC9JbmZsb3dWYWw+DQogICAgPERpc3BWYWw+KDIsNzUzKTwvRGlzcFZhbD4NCiAgICA8TGFzdFVwZFRpbWU+MjAyNS8xMC8yOSAxMDozOTowNzwvTGFzdFVwZFRpbWU+DQogICAgPFdvcmtzaGVldE5NPkNG44CQSUZSU+OAkTwvV29ya3NoZWV0Tk0+DQogICAgPExpbmtDZWxsQWRkcmVzc0ExPlIyODwvTGlua0NlbGxBZGRyZXNzQTE+DQogICAgPExpbmtDZWxsQWRkcmVzc1IxQzE+UjI4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zAwMDAwMDAwMC8xLzEvMjQyL0s5MDAwMDAwOTk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5OTwvSXRlbUlkPg0KICAgIDxEaXNwSXRlbUlkPks2MjAwMzAwMDwvRGlzcEl0ZW1JZD4NCiAgICA8Q29sSWQ+UjMwMTAwMDAwIzwvQ29sSWQ+DQogICAgPFRlbUF4aXNUeXA+MTAwMDAwPC9UZW1BeGlzVHlwPg0KICAgIDxNZW51Tm0+6YCj57WQQ0boqIjnrpfmm7g8L01lbnVObT4NCiAgICA8SXRlbU5tPueEoeW9ouizh+eUo+OBruWPluW+l+OBq+OCiOOCi+aUr+WHujwvSXRlbU5tPg0KICAgIDxDb2xObT7lvZPmnJ/ph5HpoY08L0NvbE5tPg0KICAgIDxPcmlnaW5hbFZhbD4tMiw3NTMsNTQ2LDAwMDwvT3JpZ2luYWxWYWw+DQogICAgPExhc3ROdW1WYWw+LTIsNzUzPC9MYXN0TnVtVmFsPg0KICAgIDxSYXdMaW5rVmFsPi0yLDc1MzwvUmF3TGlua1ZhbD4NCiAgICA8Vmlld1VuaXRUeXA+NzwvVmlld1VuaXRUeXA+DQogICAgPERlY2ltYWxQb2ludD4wPC9EZWNpbWFsUG9pbnQ+DQogICAgPFJvdW5kVHlwPjI8L1JvdW5kVHlwPg0KICAgIDxOdW1UZXh0VHlwPjE8L051bVRleHRUeXA+DQogICAgPENsYXNzVHlwPjM8L0NsYXNzVHlwPg0KICAgIDxEVG90YWxZTURITVM+MjAyNS8xMC8yMyAyMDoxNTo0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71" Error="">PD94bWwgdmVyc2lvbj0iMS4wIiBlbmNvZGluZz0idXRmLTgiPz4NCjxMaW5rSW5mb0V4Y2VsIHhtbG5zOnhzaT0iaHR0cDovL3d3dy53My5vcmcvMjAwMS9YTUxTY2hlbWEtaW5zdGFuY2UiIHhtbG5zOnhzZD0iaHR0cDovL3d3dy53My5vcmcvMjAwMS9YTUxTY2hlbWEiPg0KICA8TGlua0luZm9Db3JlPg0KICAgIDxMaW5rSWQ+MTE3MTwvTGlua0lkPg0KICAgIDxJbmZsb3dWYWw+LTEsMzgzPC9JbmZsb3dWYWw+DQogICAgPERpc3BWYWw+KDEsMzgzKTwvRGlzcFZhbD4NCiAgICA8TGFzdFVwZFRpbWU+MjAyNS8xMC8yOSAxMDozOTowNzwvTGFzdFVwZFRpbWU+DQogICAgPFdvcmtzaGVldE5NPkNG44CQSUZSU+OAkTwvV29ya3NoZWV0Tk0+DQogICAgPExpbmtDZWxsQWRkcmVzc0ExPlIyOTwvTGlua0NlbGxBZGRyZXNzQTE+DQogICAgPExpbmtDZWxsQWRkcmVzc1IxQzE+UjI5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zAwMDAwMDAwMC8xLzEvMjQyL0s5MDAwMDAxMDA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MDwvSXRlbUlkPg0KICAgIDxEaXNwSXRlbUlkPks2MjAwNDAwMDwvRGlzcEl0ZW1JZD4NCiAgICA8Q29sSWQ+UjMwMTAwMDAwIzwvQ29sSWQ+DQogICAgPFRlbUF4aXNUeXA+MTAwMDAwPC9UZW1BeGlzVHlwPg0KICAgIDxNZW51Tm0+6YCj57WQQ0boqIjnrpfmm7g8L01lbnVObT4NCiAgICA8SXRlbU5tPuefreacn+iyuOS7mOmHkeOBruWil+a4myjilrPjga/lopfliqApPC9JdGVtTm0+DQogICAgPENvbE5tPuW9k+acn+mHkemhjTwvQ29sTm0+DQogICAgPE9yaWdpbmFsVmFsPi0xLDM4Myw5ODMsMDAwPC9PcmlnaW5hbFZhbD4NCiAgICA8TGFzdE51bVZhbD4tMSwzODM8L0xhc3ROdW1WYWw+DQogICAgPFJhd0xpbmtWYWw+LTEsMzgzPC9SYXdMaW5rVmFsPg0KICAgIDxWaWV3VW5pdFR5cD43PC9WaWV3VW5pdFR5cD4NCiAgICA8RGVjaW1hbFBvaW50PjA8L0RlY2ltYWxQb2ludD4NCiAgICA8Um91bmRUeXA+MjwvUm91bmRUeXA+DQogICAgPE51bVRleHRUeXA+MTwvTnVtVGV4dFR5cD4NCiAgICA8Q2xhc3NUeXA+MzwvQ2xhc3NUeXA+DQogICAgPERUb3RhbFlNREhNUz4yMDI1LzEwLzIzIDIwOjE1OjQ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72" Error="">PD94bWwgdmVyc2lvbj0iMS4wIiBlbmNvZGluZz0idXRmLTgiPz4NCjxMaW5rSW5mb0V4Y2VsIHhtbG5zOnhzaT0iaHR0cDovL3d3dy53My5vcmcvMjAwMS9YTUxTY2hlbWEtaW5zdGFuY2UiIHhtbG5zOnhzZD0iaHR0cDovL3d3dy53My5vcmcvMjAwMS9YTUxTY2hlbWEiPg0KICA8TGlua0luZm9Db3JlPg0KICAgIDxMaW5rSWQ+MTE3MjwvTGlua0lkPg0KICAgIDxJbmZsb3dWYWw+LTQ2NzwvSW5mbG93VmFsPg0KICAgIDxEaXNwVmFsPig0NjcpPC9EaXNwVmFsPg0KICAgIDxMYXN0VXBkVGltZT4yMDI1LzEwLzI5IDEwOjM5OjA3PC9MYXN0VXBkVGltZT4NCiAgICA8V29ya3NoZWV0Tk0+Q0bjgJBJRlJT44CRPC9Xb3Jrc2hlZXROTT4NCiAgICA8TGlua0NlbGxBZGRyZXNzQTE+UjMwPC9MaW5rQ2VsbEFkZHJlc3NBMT4NCiAgICA8TGlua0NlbGxBZGRyZXNzUjFDMT5SMzBDMTg8L0xpbmtDZWxsQWRkcmVzc1IxQzE+DQogICAgPENlbGxCYWNrZ3JvdW5kQ29sb3I+NjU0ODQ8L0NlbGxCYWNrZ3JvdW5kQ29sb3I+DQogICAgPENlbGxCYWNrZ3JvdW5kQ29sb3JJbmRleD42PC9DZWxsQmFja2dyb3VuZENvbG9ySW5kZXg+DQogIDwvTGlua0luZm9Db3JlPg0KICA8TGlua0luZm9Yc2E+DQogICAgPEF1SWQ+MDU1OTcvMjMvMy8yL0QyMzAwNTAxMDAzMDAwMDAwMDAwLzEvMS8yNDIvSzkwMDAwMDEwMS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AxPC9JdGVtSWQ+DQogICAgPERpc3BJdGVtSWQ+SzYyMDA1MDAwPC9EaXNwSXRlbUlkPg0KICAgIDxDb2xJZD5SMzAxMDAwMDAjPC9Db2xJZD4NCiAgICA8VGVtQXhpc1R5cD4xMDAwMDA8L1RlbUF4aXNUeXA+DQogICAgPE1lbnVObT7pgKPntZBDRuioiOeul+abuDwvTWVudU5tPg0KICAgIDxJdGVtTm0+6ZW35pyf6LK45LuY44GR44Gr44KI44KL5pSv5Ye6PC9JdGVtTm0+DQogICAgPENvbE5tPuW9k+acn+mHkemhjTwvQ29sTm0+DQogICAgPE9yaWdpbmFsVmFsPi00NjcsNzIzLDAwMDwvT3JpZ2luYWxWYWw+DQogICAgPExhc3ROdW1WYWw+LTQ2NzwvTGFzdE51bVZhbD4NCiAgICA8UmF3TGlua1ZhbD4tNDY3PC9SYXdMaW5rVmFsPg0KICAgIDxWaWV3VW5pdFR5cD43PC9WaWV3VW5pdFR5cD4NCiAgICA8RGVjaW1hbFBvaW50PjA8L0RlY2ltYWxQb2ludD4NCiAgICA8Um91bmRUeXA+MjwvUm91bmRUeXA+DQogICAgPE51bVRleHRUeXA+MTwvTnVtVGV4dFR5cD4NCiAgICA8Q2xhc3NUeXA+MzwvQ2xhc3NUeXA+DQogICAgPERUb3RhbFlNREhNUz4yMDI1LzEwLzIzIDIwOjE1OjQ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73" Error="">PD94bWwgdmVyc2lvbj0iMS4wIiBlbmNvZGluZz0idXRmLTgiPz4NCjxMaW5rSW5mb0V4Y2VsIHhtbG5zOnhzaT0iaHR0cDovL3d3dy53My5vcmcvMjAwMS9YTUxTY2hlbWEtaW5zdGFuY2UiIHhtbG5zOnhzZD0iaHR0cDovL3d3dy53My5vcmcvMjAwMS9YTUxTY2hlbWEiPg0KICA8TGlua0luZm9Db3JlPg0KICAgIDxMaW5rSWQ+MTE3MzwvTGlua0lkPg0KICAgIDxJbmZsb3dWYWw+MSwwNjU8L0luZmxvd1ZhbD4NCiAgICA8RGlzcFZhbD4xLDA2NSA8L0Rpc3BWYWw+DQogICAgPExhc3RVcGRUaW1lPjIwMjUvMTAvMjkgMTA6Mzk6MDc8L0xhc3RVcGRUaW1lPg0KICAgIDxXb3Jrc2hlZXROTT5DRuOAkElGUlPjgJE8L1dvcmtzaGVldE5NPg0KICAgIDxMaW5rQ2VsbEFkZHJlc3NBMT5SMzE8L0xpbmtDZWxsQWRkcmVzc0ExPg0KICAgIDxMaW5rQ2VsbEFkZHJlc3NSMUMxPlIzMUMxODwvTGlua0NlbGxBZGRyZXNzUjFDMT4NCiAgICA8Q2VsbEJhY2tncm91bmRDb2xvcj42NTQ4NDwvQ2VsbEJhY2tncm91bmRDb2xvcj4NCiAgICA8Q2VsbEJhY2tncm91bmRDb2xvckluZGV4PjY8L0NlbGxCYWNrZ3JvdW5kQ29sb3JJbmRleD4NCiAgPC9MaW5rSW5mb0NvcmU+DQogIDxMaW5rSW5mb1hzYT4NCiAgICA8QXVJZD4wNTU5Ny8yMy8zLzIvRDIzMDA1MDEwMDMwMDAwMDAwMDAvMS8xLzI0Mi9LOTAwMDAwMTAy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DI8L0l0ZW1JZD4NCiAgICA8RGlzcEl0ZW1JZD5LNjIwMDYwMDA8L0Rpc3BJdGVtSWQ+DQogICAgPENvbElkPlIzMDEwMDAwMCM8L0NvbElkPg0KICAgIDxUZW1BeGlzVHlwPjEwMDAwMDwvVGVtQXhpc1R5cD4NCiAgICA8TWVudU5tPumAo+e1kENG6KiI566X5pu4PC9NZW51Tm0+DQogICAgPEl0ZW1ObT7plbfmnJ/osrjku5jph5Hjga7lm57lj47jgavjgojjgovlj47lhaU8L0l0ZW1ObT4NCiAgICA8Q29sTm0+5b2T5pyf6YeR6aGNPC9Db2xObT4NCiAgICA8T3JpZ2luYWxWYWw+MSwwNjUsODMzLDAwMDwvT3JpZ2luYWxWYWw+DQogICAgPExhc3ROdW1WYWw+MSwwNjU8L0xhc3ROdW1WYWw+DQogICAgPFJhd0xpbmtWYWw+MSwwNjU8L1Jhd0xpbmtWYWw+DQogICAgPFZpZXdVbml0VHlwPjc8L1ZpZXdVbml0VHlwPg0KICAgIDxEZWNpbWFsUG9pbnQ+MDwvRGVjaW1hbFBvaW50Pg0KICAgIDxSb3VuZFR5cD4yPC9Sb3VuZFR5cD4NCiAgICA8TnVtVGV4dFR5cD4xPC9OdW1UZXh0VHlwPg0KICAgIDxDbGFzc1R5cD4zPC9DbGFzc1R5cD4NCiAgICA8RFRvdGFsWU1ESE1TPjIwMjUvMTAvMjMgMjA6MTU6ND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74" Error="">PD94bWwgdmVyc2lvbj0iMS4wIiBlbmNvZGluZz0idXRmLTgiPz4NCjxMaW5rSW5mb0V4Y2VsIHhtbG5zOnhzaT0iaHR0cDovL3d3dy53My5vcmcvMjAwMS9YTUxTY2hlbWEtaW5zdGFuY2UiIHhtbG5zOnhzZD0iaHR0cDovL3d3dy53My5vcmcvMjAwMS9YTUxTY2hlbWEiPg0KICA8TGlua0luZm9Db3JlPg0KICAgIDxMaW5rSWQ+MTE3NDwvTGlua0lkPg0KICAgIDxJbmZsb3dWYWw+LTQ5LDA5MTwvSW5mbG93VmFsPg0KICAgIDxEaXNwVmFsPig0OSwwOTEpPC9EaXNwVmFsPg0KICAgIDxMYXN0VXBkVGltZT4yMDI1LzEwLzI5IDEwOjM5OjA3PC9MYXN0VXBkVGltZT4NCiAgICA8V29ya3NoZWV0Tk0+Q0bjgJBJRlJT44CRPC9Xb3Jrc2hlZXROTT4NCiAgICA8TGlua0NlbGxBZGRyZXNzQTE+UjMyPC9MaW5rQ2VsbEFkZHJlc3NBMT4NCiAgICA8TGlua0NlbGxBZGRyZXNzUjFDMT5SMzJDMTg8L0xpbmtDZWxsQWRkcmVzc1IxQzE+DQogICAgPENlbGxCYWNrZ3JvdW5kQ29sb3I+NjU0ODQ8L0NlbGxCYWNrZ3JvdW5kQ29sb3I+DQogICAgPENlbGxCYWNrZ3JvdW5kQ29sb3JJbmRleD42PC9DZWxsQmFja2dyb3VuZENvbG9ySW5kZXg+DQogIDwvTGlua0luZm9Db3JlPg0KICA8TGlua0luZm9Yc2E+DQogICAgPEF1SWQ+MDU1OTcvMjMvMy8yL0QyMzAwNTAxMDAzMDAwMDAwMDAwLzEvMS8yNDIvSzkwMDAwMDEwMy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AzPC9JdGVtSWQ+DQogICAgPERpc3BJdGVtSWQ+SzYyMDA3MDAwPC9EaXNwSXRlbUlkPg0KICAgIDxDb2xJZD5SMzAxMDAwMDAjPC9Db2xJZD4NCiAgICA8VGVtQXhpc1R5cD4xMDAwMDA8L1RlbUF4aXNUeXA+DQogICAgPE1lbnVObT7pgKPntZBDRuioiOeul+abuDwvTWVudU5tPg0KICAgIDxJdGVtTm0+5a2Q5Lya56S+44Gu5Y+W5b6X44Gr44KI44KL5Y+O5pSvKOKWs+OBr+aUr+WHuik8L0l0ZW1ObT4NCiAgICA8Q29sTm0+5b2T5pyf6YeR6aGNPC9Db2xObT4NCiAgICA8T3JpZ2luYWxWYWw+LTQ5LDA5MSw4NTgsMDAwPC9PcmlnaW5hbFZhbD4NCiAgICA8TGFzdE51bVZhbD4tNDksMDkxPC9MYXN0TnVtVmFsPg0KICAgIDxSYXdMaW5rVmFsPi00OSwwOTE8L1Jhd0xpbmtWYWw+DQogICAgPFZpZXdVbml0VHlwPjc8L1ZpZXdVbml0VHlwPg0KICAgIDxEZWNpbWFsUG9pbnQ+MDwvRGVjaW1hbFBvaW50Pg0KICAgIDxSb3VuZFR5cD4yPC9Sb3VuZFR5cD4NCiAgICA8TnVtVGV4dFR5cD4xPC9OdW1UZXh0VHlwPg0KICAgIDxDbGFzc1R5cD4zPC9DbGFzc1R5cD4NCiAgICA8RFRvdGFsWU1ESE1TPjIwMjUvMTAvMjMgMjA6MTU6ND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75" Error="">PD94bWwgdmVyc2lvbj0iMS4wIiBlbmNvZGluZz0idXRmLTgiPz4NCjxMaW5rSW5mb0V4Y2VsIHhtbG5zOnhzaT0iaHR0cDovL3d3dy53My5vcmcvMjAwMS9YTUxTY2hlbWEtaW5zdGFuY2UiIHhtbG5zOnhzZD0iaHR0cDovL3d3dy53My5vcmcvMjAwMS9YTUxTY2hlbWEiPg0KICA8TGlua0luZm9Db3JlPg0KICAgIDxMaW5rSWQ+MTE3NTwvTGlua0lkPg0KICAgIDxJbmZsb3dWYWw+NywxODE8L0luZmxvd1ZhbD4NCiAgICA8RGlzcFZhbD43LDE4MSA8L0Rpc3BWYWw+DQogICAgPExhc3RVcGRUaW1lPjIwMjUvMTAvMjkgMTA6Mzk6MDc8L0xhc3RVcGRUaW1lPg0KICAgIDxXb3Jrc2hlZXROTT5DRuOAkElGUlPjgJE8L1dvcmtzaGVldE5NPg0KICAgIDxMaW5rQ2VsbEFkZHJlc3NBMT5SMzM8L0xpbmtDZWxsQWRkcmVzc0ExPg0KICAgIDxMaW5rQ2VsbEFkZHJlc3NSMUMxPlIzM0MxODwvTGlua0NlbGxBZGRyZXNzUjFDMT4NCiAgICA8Q2VsbEJhY2tncm91bmRDb2xvcj42NTQ4NDwvQ2VsbEJhY2tncm91bmRDb2xvcj4NCiAgICA8Q2VsbEJhY2tncm91bmRDb2xvckluZGV4PjY8L0NlbGxCYWNrZ3JvdW5kQ29sb3JJbmRleD4NCiAgPC9MaW5rSW5mb0NvcmU+DQogIDxMaW5rSW5mb1hzYT4NCiAgICA8QXVJZD4wNTU5Ny8yMy8zLzIvRDIzMDA1MDEwMDMwMDAwMDAwMDAvMS8xLzI0Mi9LOTAwMDAwMTA0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DQ8L0l0ZW1JZD4NCiAgICA8RGlzcEl0ZW1JZD5LNjIwMDgwMDA8L0Rpc3BJdGVtSWQ+DQogICAgPENvbElkPlIzMDEwMDAwMCM8L0NvbElkPg0KICAgIDxUZW1BeGlzVHlwPjEwMDAwMDwvVGVtQXhpc1R5cD4NCiAgICA8TWVudU5tPumAo+e1kENG6KiI566X5pu4PC9NZW51Tm0+DQogICAgPEl0ZW1ObT7lrZDkvJrnpL7jga7lo7LljbTjgavjgojjgovlj47mlK8o4paz44Gv5pSv5Ye6KTwvSXRlbU5tPg0KICAgIDxDb2xObT7lvZPmnJ/ph5HpoY08L0NvbE5tPg0KICAgIDxPcmlnaW5hbFZhbD43LDE4MSwzMDEsMDAwPC9PcmlnaW5hbFZhbD4NCiAgICA8TGFzdE51bVZhbD43LDE4MTwvTGFzdE51bVZhbD4NCiAgICA8UmF3TGlua1ZhbD43LDE4MTwvUmF3TGlua1ZhbD4NCiAgICA8Vmlld1VuaXRUeXA+NzwvVmlld1VuaXRUeXA+DQogICAgPERlY2ltYWxQb2ludD4wPC9EZWNpbWFsUG9pbnQ+DQogICAgPFJvdW5kVHlwPjI8L1JvdW5kVHlwPg0KICAgIDxOdW1UZXh0VHlwPjE8L051bVRleHRUeXA+DQogICAgPENsYXNzVHlwPjM8L0NsYXNzVHlwPg0KICAgIDxEVG90YWxZTURITVM+MjAyNS8xMC8yMyAyMDoxNTo0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76" Error="">PD94bWwgdmVyc2lvbj0iMS4wIiBlbmNvZGluZz0idXRmLTgiPz4NCjxMaW5rSW5mb0V4Y2VsIHhtbG5zOnhzaT0iaHR0cDovL3d3dy53My5vcmcvMjAwMS9YTUxTY2hlbWEtaW5zdGFuY2UiIHhtbG5zOnhzZD0iaHR0cDovL3d3dy53My5vcmcvMjAwMS9YTUxTY2hlbWEiPg0KICA8TGlua0luZm9Db3JlPg0KICAgIDxMaW5rSWQ+MTE3NjwvTGlua0lkPg0KICAgIDxJbmZsb3dWYWw+LTE0LDYwMjwvSW5mbG93VmFsPg0KICAgIDxEaXNwVmFsPigxNCw2MDIpPC9EaXNwVmFsPg0KICAgIDxMYXN0VXBkVGltZT4yMDI1LzEwLzI5IDEwOjM5OjA3PC9MYXN0VXBkVGltZT4NCiAgICA8V29ya3NoZWV0Tk0+Q0bjgJBJRlJT44CRPC9Xb3Jrc2hlZXROTT4NCiAgICA8TGlua0NlbGxBZGRyZXNzQTE+UjM0PC9MaW5rQ2VsbEFkZHJlc3NBMT4NCiAgICA8TGlua0NlbGxBZGRyZXNzUjFDMT5SMzRDMTg8L0xpbmtDZWxsQWRkcmVzc1IxQzE+DQogICAgPENlbGxCYWNrZ3JvdW5kQ29sb3I+NjU0ODQ8L0NlbGxCYWNrZ3JvdW5kQ29sb3I+DQogICAgPENlbGxCYWNrZ3JvdW5kQ29sb3JJbmRleD42PC9DZWxsQmFja2dyb3VuZENvbG9ySW5kZXg+DQogIDwvTGlua0luZm9Db3JlPg0KICA8TGlua0luZm9Yc2E+DQogICAgPEF1SWQ+MDU1OTcvMjMvMy8yL0QyMzAwNTAxMDAzMDAwMDAwMDAwLzEvMS8yNDIvSzkwMDAwMDEwNS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A1PC9JdGVtSWQ+DQogICAgPERpc3BJdGVtSWQ+SzYyMDA5MDAwPC9EaXNwSXRlbUlkPg0KICAgIDxDb2xJZD5SMzAxMDAwMDAjPC9Db2xJZD4NCiAgICA8VGVtQXhpc1R5cD4xMDAwMDA8L1RlbUF4aXNUeXA+DQogICAgPE1lbnVObT7pgKPntZBDRuioiOeul+abuDwvTWVudU5tPg0KICAgIDxJdGVtTm0+5oqV6LOH44Gu5Y+W5b6X44Gr44KI44KL5pSv5Ye6PC9JdGVtTm0+DQogICAgPENvbE5tPuW9k+acn+mHkemhjTwvQ29sTm0+DQogICAgPE9yaWdpbmFsVmFsPi0xNCw2MDIsODc2LDAwMDwvT3JpZ2luYWxWYWw+DQogICAgPExhc3ROdW1WYWw+LTE0LDYwMjwvTGFzdE51bVZhbD4NCiAgICA8UmF3TGlua1ZhbD4tMTQsNjAyPC9SYXdMaW5rVmFsPg0KICAgIDxWaWV3VW5pdFR5cD43PC9WaWV3VW5pdFR5cD4NCiAgICA8RGVjaW1hbFBvaW50PjA8L0RlY2ltYWxQb2ludD4NCiAgICA8Um91bmRUeXA+MjwvUm91bmRUeXA+DQogICAgPE51bVRleHRUeXA+MTwvTnVtVGV4dFR5cD4NCiAgICA8Q2xhc3NUeXA+MzwvQ2xhc3NUeXA+DQogICAgPERUb3RhbFlNREhNUz4yMDI1LzEwLzIzIDIwOjE1OjQ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77" Error="">PD94bWwgdmVyc2lvbj0iMS4wIiBlbmNvZGluZz0idXRmLTgiPz4NCjxMaW5rSW5mb0V4Y2VsIHhtbG5zOnhzaT0iaHR0cDovL3d3dy53My5vcmcvMjAwMS9YTUxTY2hlbWEtaW5zdGFuY2UiIHhtbG5zOnhzZD0iaHR0cDovL3d3dy53My5vcmcvMjAwMS9YTUxTY2hlbWEiPg0KICA8TGlua0luZm9Db3JlPg0KICAgIDxMaW5rSWQ+MTE3NzwvTGlua0lkPg0KICAgIDxJbmZsb3dWYWw+MTEsNzkxPC9JbmZsb3dWYWw+DQogICAgPERpc3BWYWw+MTEsNzkxIDwvRGlzcFZhbD4NCiAgICA8TGFzdFVwZFRpbWU+MjAyNS8xMC8yOSAxMDozOTowNzwvTGFzdFVwZFRpbWU+DQogICAgPFdvcmtzaGVldE5NPkNG44CQSUZSU+OAkTwvV29ya3NoZWV0Tk0+DQogICAgPExpbmtDZWxsQWRkcmVzc0ExPlIzNTwvTGlua0NlbGxBZGRyZXNzQTE+DQogICAgPExpbmtDZWxsQWRkcmVzc1IxQzE+UjM1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zAwMDAwMDAwMC8xLzEvMjQyL0s5MDAwMDAxMDY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NjwvSXRlbUlkPg0KICAgIDxEaXNwSXRlbUlkPks2MjAxMDAwMDwvRGlzcEl0ZW1JZD4NCiAgICA8Q29sSWQ+UjMwMTAwMDAwIzwvQ29sSWQ+DQogICAgPFRlbUF4aXNUeXA+MTAwMDAwPC9UZW1BeGlzVHlwPg0KICAgIDxNZW51Tm0+6YCj57WQQ0boqIjnrpfmm7g8L01lbnVObT4NCiAgICA8SXRlbU5tPuaKleizh+OBruWjsuWNtOOBq+OCiOOCi+WPjuWFpTwvSXRlbU5tPg0KICAgIDxDb2xObT7lvZPmnJ/ph5HpoY08L0NvbE5tPg0KICAgIDxPcmlnaW5hbFZhbD4xMSw3OTEsNDQ3LDAwMDwvT3JpZ2luYWxWYWw+DQogICAgPExhc3ROdW1WYWw+MTEsNzkxPC9MYXN0TnVtVmFsPg0KICAgIDxSYXdMaW5rVmFsPjExLDc5MTwvUmF3TGlua1ZhbD4NCiAgICA8Vmlld1VuaXRUeXA+NzwvVmlld1VuaXRUeXA+DQogICAgPERlY2ltYWxQb2ludD4wPC9EZWNpbWFsUG9pbnQ+DQogICAgPFJvdW5kVHlwPjI8L1JvdW5kVHlwPg0KICAgIDxOdW1UZXh0VHlwPjE8L051bVRleHRUeXA+DQogICAgPENsYXNzVHlwPjM8L0NsYXNzVHlwPg0KICAgIDxEVG90YWxZTURITVM+MjAyNS8xMC8yMyAyMDoxNTo0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78" Error="">PD94bWwgdmVyc2lvbj0iMS4wIiBlbmNvZGluZz0idXRmLTgiPz4NCjxMaW5rSW5mb0V4Y2VsIHhtbG5zOnhzaT0iaHR0cDovL3d3dy53My5vcmcvMjAwMS9YTUxTY2hlbWEtaW5zdGFuY2UiIHhtbG5zOnhzZD0iaHR0cDovL3d3dy53My5vcmcvMjAwMS9YTUxTY2hlbWEiPg0KICA8TGlua0luZm9Db3JlPg0KICAgIDxMaW5rSWQ+MTE3ODwvTGlua0lkPg0KICAgIDxJbmZsb3dWYWw+LTYsMjI1PC9JbmZsb3dWYWw+DQogICAgPERpc3BWYWw+KDYsMjI1KTwvRGlzcFZhbD4NCiAgICA8TGFzdFVwZFRpbWU+MjAyNS8xMC8yOSAxMDozOTowNzwvTGFzdFVwZFRpbWU+DQogICAgPFdvcmtzaGVldE5NPkNG44CQSUZSU+OAkTwvV29ya3NoZWV0Tk0+DQogICAgPExpbmtDZWxsQWRkcmVzc0ExPlIzNjwvTGlua0NlbGxBZGRyZXNzQTE+DQogICAgPExpbmtDZWxsQWRkcmVzc1IxQzE+UjM2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zAwMDAwMDAwMC8xLzEvMjQyL0s2MjBBMDAwMCM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YyMEEwMDAwIzwvSXRlbUlkPg0KICAgIDxEaXNwSXRlbUlkPks2MjBBMDAwMDA8L0Rpc3BJdGVtSWQ+DQogICAgPENvbElkPlIzMDEwMDAwMCM8L0NvbElkPg0KICAgIDxUZW1BeGlzVHlwPjEwMDAwMDwvVGVtQXhpc1R5cD4NCiAgICA8TWVudU5tPumAo+e1kENG6KiI566X5pu4PC9NZW51Tm0+DQogICAgPEl0ZW1ObT7jgZ3jga7ku5Y8L0l0ZW1ObT4NCiAgICA8Q29sTm0+5b2T5pyf6YeR6aGNPC9Db2xObT4NCiAgICA8T3JpZ2luYWxWYWw+LTYsMjI1LDk4NSwwMDA8L09yaWdpbmFsVmFsPg0KICAgIDxMYXN0TnVtVmFsPi02LDIyNTwvTGFzdE51bVZhbD4NCiAgICA8UmF3TGlua1ZhbD4tNiwyMjU8L1Jhd0xpbmtWYWw+DQogICAgPFZpZXdVbml0VHlwPjc8L1ZpZXdVbml0VHlwPg0KICAgIDxEZWNpbWFsUG9pbnQ+MDwvRGVjaW1hbFBvaW50Pg0KICAgIDxSb3VuZFR5cD4yPC9Sb3VuZFR5cD4NCiAgICA8TnVtVGV4dFR5cD4xPC9OdW1UZXh0VHlwPg0KICAgIDxDbGFzc1R5cD4zPC9DbGFzc1R5cD4NCiAgICA8RFRvdGFsWU1ESE1TPjIwMjUvMTAvMjMgMjA6MTU6ND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79" Error="">PD94bWwgdmVyc2lvbj0iMS4wIiBlbmNvZGluZz0idXRmLTgiPz4NCjxMaW5rSW5mb0V4Y2VsIHhtbG5zOnhzaT0iaHR0cDovL3d3dy53My5vcmcvMjAwMS9YTUxTY2hlbWEtaW5zdGFuY2UiIHhtbG5zOnhzZD0iaHR0cDovL3d3dy53My5vcmcvMjAwMS9YTUxTY2hlbWEiPg0KICA8TGlua0luZm9Db3JlPg0KICAgIDxMaW5rSWQ+MTE3OTwvTGlua0lkPg0KICAgIDxJbmZsb3dWYWw+LTc1LDYyNDwvSW5mbG93VmFsPg0KICAgIDxEaXNwVmFsPig3NSw2MjQpPC9EaXNwVmFsPg0KICAgIDxMYXN0VXBkVGltZT4yMDI1LzEwLzI5IDEwOjM5OjA3PC9MYXN0VXBkVGltZT4NCiAgICA8V29ya3NoZWV0Tk0+Q0bjgJBJRlJT44CRPC9Xb3Jrc2hlZXROTT4NCiAgICA8TGlua0NlbGxBZGRyZXNzQTE+UjM3PC9MaW5rQ2VsbEFkZHJlc3NBMT4NCiAgICA8TGlua0NlbGxBZGRyZXNzUjFDMT5SMzdDMTg8L0xpbmtDZWxsQWRkcmVzc1IxQzE+DQogICAgPENlbGxCYWNrZ3JvdW5kQ29sb3I+NjU0ODQ8L0NlbGxCYWNrZ3JvdW5kQ29sb3I+DQogICAgPENlbGxCYWNrZ3JvdW5kQ29sb3JJbmRleD42PC9DZWxsQmFja2dyb3VuZENvbG9ySW5kZXg+DQogIDwvTGlua0luZm9Db3JlPg0KICA8TGlua0luZm9Yc2E+DQogICAgPEF1SWQ+MDU1OTcvMjMvMy8yL0QyMzAwNTAxMDAzMDAwMDAwMDAwLzEvMS8yNDIvSzYyMFowMDAwIy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NjIwWjAwMDAjPC9JdGVtSWQ+DQogICAgPERpc3BJdGVtSWQ+SzYyMFowMDAwMDwvRGlzcEl0ZW1JZD4NCiAgICA8Q29sSWQ+UjMwMTAwMDAwIzwvQ29sSWQ+DQogICAgPFRlbUF4aXNUeXA+MTAwMDAwPC9UZW1BeGlzVHlwPg0KICAgIDxNZW51Tm0+6YCj57WQQ0boqIjnrpfmm7g8L01lbnVObT4NCiAgICA8SXRlbU5tPuaKleizh+a0u+WLleOBq+OCiOOCi+OCreODo+ODg+OCt+ODpeODu+ODleODreODvDwvSXRlbU5tPg0KICAgIDxDb2xObT7lvZPmnJ/ph5HpoY08L0NvbE5tPg0KICAgIDxPcmlnaW5hbFZhbD4tNzUsNjI0LDIxMiwwMDA8L09yaWdpbmFsVmFsPg0KICAgIDxMYXN0TnVtVmFsPi03NSw2MjQ8L0xhc3ROdW1WYWw+DQogICAgPFJhd0xpbmtWYWw+LTc1LDYyNDwvUmF3TGlua1ZhbD4NCiAgICA8Vmlld1VuaXRUeXA+NzwvVmlld1VuaXRUeXA+DQogICAgPERlY2ltYWxQb2ludD4wPC9EZWNpbWFsUG9pbnQ+DQogICAgPFJvdW5kVHlwPjI8L1JvdW5kVHlwPg0KICAgIDxOdW1UZXh0VHlwPjE8L051bVRleHRUeXA+DQogICAgPENsYXNzVHlwPjM8L0NsYXNzVHlwPg0KICAgIDxEVG90YWxZTURITVM+MjAyNS8xMC8yMyAyMDoxNTo0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80" Error="">PD94bWwgdmVyc2lvbj0iMS4wIiBlbmNvZGluZz0idXRmLTgiPz4NCjxMaW5rSW5mb0V4Y2VsIHhtbG5zOnhzaT0iaHR0cDovL3d3dy53My5vcmcvMjAwMS9YTUxTY2hlbWEtaW5zdGFuY2UiIHhtbG5zOnhzZD0iaHR0cDovL3d3dy53My5vcmcvMjAwMS9YTUxTY2hlbWEiPg0KICA8TGlua0luZm9Db3JlPg0KICAgIDxMaW5rSWQ+MTE4MDwvTGlua0lkPg0KICAgIDxJbmZsb3dWYWw+MzEsMjc5PC9JbmZsb3dWYWw+DQogICAgPERpc3BWYWw+MzEsMjc5IDwvRGlzcFZhbD4NCiAgICA8TGFzdFVwZFRpbWU+MjAyNS8xMC8yOSAxMDozOTowNzwvTGFzdFVwZFRpbWU+DQogICAgPFdvcmtzaGVldE5NPkNG44CQSUZSU+OAkTwvV29ya3NoZWV0Tk0+DQogICAgPExpbmtDZWxsQWRkcmVzc0ExPlI0MjwvTGlua0NlbGxBZGRyZXNzQTE+DQogICAgPExpbmtDZWxsQWRkcmVzc1IxQzE+UjQy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zAwMDAwMDAwMC8xLzEvMjQyL0s5MDAwMDAxMDg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ODwvSXRlbUlkPg0KICAgIDxEaXNwSXRlbUlkPks2MzAwMTAwMDwvRGlzcEl0ZW1JZD4NCiAgICA8Q29sSWQ+UjMwMTAwMDAwIzwvQ29sSWQ+DQogICAgPFRlbUF4aXNUeXA+MTAwMDAwPC9UZW1BeGlzVHlwPg0KICAgIDxNZW51Tm0+6YCj57WQQ0boqIjnrpfmm7g8L01lbnVObT4NCiAgICA8SXRlbU5tPuefreacn+WAn+WFpemHkeWPiuOBs+OCs+ODnuODvOOCt+ODo+ODq+ODu+ODmuODvOODkeODvOOBrgrlopfmuJso4paz44Gv5rib5bCR77yJPC9JdGVtTm0+DQogICAgPENvbE5tPuW9k+acn+mHkemhjTwvQ29sTm0+DQogICAgPE9yaWdpbmFsVmFsPjMxLDI3OSw2NDYsMDAwPC9PcmlnaW5hbFZhbD4NCiAgICA8TGFzdE51bVZhbD4zMSwyNzk8L0xhc3ROdW1WYWw+DQogICAgPFJhd0xpbmtWYWw+MzEsMjc5PC9SYXdMaW5rVmFsPg0KICAgIDxWaWV3VW5pdFR5cD43PC9WaWV3VW5pdFR5cD4NCiAgICA8RGVjaW1hbFBvaW50PjA8L0RlY2ltYWxQb2ludD4NCiAgICA8Um91bmRUeXA+MjwvUm91bmRUeXA+DQogICAgPE51bVRleHRUeXA+MTwvTnVtVGV4dFR5cD4NCiAgICA8Q2xhc3NUeXA+MzwvQ2xhc3NUeXA+DQogICAgPERUb3RhbFlNREhNUz4yMDI1LzEwLzIzIDIwOjE1OjQ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81" Error="">PD94bWwgdmVyc2lvbj0iMS4wIiBlbmNvZGluZz0idXRmLTgiPz4NCjxMaW5rSW5mb0V4Y2VsIHhtbG5zOnhzaT0iaHR0cDovL3d3dy53My5vcmcvMjAwMS9YTUxTY2hlbWEtaW5zdGFuY2UiIHhtbG5zOnhzZD0iaHR0cDovL3d3dy53My5vcmcvMjAwMS9YTUxTY2hlbWEiPg0KICA8TGlua0luZm9Db3JlPg0KICAgIDxMaW5rSWQ+MTE4MTwvTGlua0lkPg0KICAgIDxJbmZsb3dWYWw+MzgwLDA2MzwvSW5mbG93VmFsPg0KICAgIDxEaXNwVmFsPjM4MCwwNjMgPC9EaXNwVmFsPg0KICAgIDxMYXN0VXBkVGltZT4yMDI1LzEwLzI5IDEwOjM5OjA3PC9MYXN0VXBkVGltZT4NCiAgICA8V29ya3NoZWV0Tk0+Q0bjgJBJRlJT44CRPC9Xb3Jrc2hlZXROTT4NCiAgICA8TGlua0NlbGxBZGRyZXNzQTE+UjQzPC9MaW5rQ2VsbEFkZHJlc3NBMT4NCiAgICA8TGlua0NlbGxBZGRyZXNzUjFDMT5SNDNDMTg8L0xpbmtDZWxsQWRkcmVzc1IxQzE+DQogICAgPENlbGxCYWNrZ3JvdW5kQ29sb3I+NjU0ODQ8L0NlbGxCYWNrZ3JvdW5kQ29sb3I+DQogICAgPENlbGxCYWNrZ3JvdW5kQ29sb3JJbmRleD42PC9DZWxsQmFja2dyb3VuZENvbG9ySW5kZXg+DQogIDwvTGlua0luZm9Db3JlPg0KICA8TGlua0luZm9Yc2E+DQogICAgPEF1SWQ+MDU1OTcvMjMvMy8yL0QyMzAwNTAxMDAzMDAwMDAwMDAwLzEvMS8yNDIvSzkwMDAwMDEwOS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A5PC9JdGVtSWQ+DQogICAgPERpc3BJdGVtSWQ+SzYzMDAyMDAwPC9EaXNwSXRlbUlkPg0KICAgIDxDb2xJZD5SMzAxMDAwMDAjPC9Db2xJZD4NCiAgICA8VGVtQXhpc1R5cD4xMDAwMDA8L1RlbUF4aXNUeXA+DQogICAgPE1lbnVObT7pgKPntZBDRuioiOeul+abuDwvTWVudU5tPg0KICAgIDxJdGVtTm0+6ZW35pyf5YCf5YWl44KM44Gr44KI44KL5Y+O5YWlPC9JdGVtTm0+DQogICAgPENvbE5tPuW9k+acn+mHkemhjTwvQ29sTm0+DQogICAgPE9yaWdpbmFsVmFsPjM4MCwwNjMsMDA0LDAwMDwvT3JpZ2luYWxWYWw+DQogICAgPExhc3ROdW1WYWw+MzgwLDA2MzwvTGFzdE51bVZhbD4NCiAgICA8UmF3TGlua1ZhbD4zODAsMDYzPC9SYXdMaW5rVmFsPg0KICAgIDxWaWV3VW5pdFR5cD43PC9WaWV3VW5pdFR5cD4NCiAgICA8RGVjaW1hbFBvaW50PjA8L0RlY2ltYWxQb2ludD4NCiAgICA8Um91bmRUeXA+MjwvUm91bmRUeXA+DQogICAgPE51bVRleHRUeXA+MTwvTnVtVGV4dFR5cD4NCiAgICA8Q2xhc3NUeXA+MzwvQ2xhc3NUeXA+DQogICAgPERUb3RhbFlNREhNUz4yMDI1LzEwLzIzIDIwOjE1OjQ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82" Error="">PD94bWwgdmVyc2lvbj0iMS4wIiBlbmNvZGluZz0idXRmLTgiPz4NCjxMaW5rSW5mb0V4Y2VsIHhtbG5zOnhzaT0iaHR0cDovL3d3dy53My5vcmcvMjAwMS9YTUxTY2hlbWEtaW5zdGFuY2UiIHhtbG5zOnhzZD0iaHR0cDovL3d3dy53My5vcmcvMjAwMS9YTUxTY2hlbWEiPg0KICA8TGlua0luZm9Db3JlPg0KICAgIDxMaW5rSWQ+MTE4MjwvTGlua0lkPg0KICAgIDxJbmZsb3dWYWw+LTM0NCw2MTM8L0luZmxvd1ZhbD4NCiAgICA8RGlzcFZhbD4oMzQ0LDYxMyk8L0Rpc3BWYWw+DQogICAgPExhc3RVcGRUaW1lPjIwMjUvMTAvMjkgMTA6Mzk6MDc8L0xhc3RVcGRUaW1lPg0KICAgIDxXb3Jrc2hlZXROTT5DRuOAkElGUlPjgJE8L1dvcmtzaGVldE5NPg0KICAgIDxMaW5rQ2VsbEFkZHJlc3NBMT5SNDQ8L0xpbmtDZWxsQWRkcmVzc0ExPg0KICAgIDxMaW5rQ2VsbEFkZHJlc3NSMUMxPlI0NEMxODwvTGlua0NlbGxBZGRyZXNzUjFDMT4NCiAgICA8Q2VsbEJhY2tncm91bmRDb2xvcj42NTQ4NDwvQ2VsbEJhY2tncm91bmRDb2xvcj4NCiAgICA8Q2VsbEJhY2tncm91bmRDb2xvckluZGV4PjY8L0NlbGxCYWNrZ3JvdW5kQ29sb3JJbmRleD4NCiAgPC9MaW5rSW5mb0NvcmU+DQogIDxMaW5rSW5mb1hzYT4NCiAgICA8QXVJZD4wNTU5Ny8yMy8zLzIvRDIzMDA1MDEwMDMwMDAwMDAwMDAvMS8xLzI0Mi9LOTAwMDAwMTEw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TA8L0l0ZW1JZD4NCiAgICA8RGlzcEl0ZW1JZD5LNjMwMDMwMDA8L0Rpc3BJdGVtSWQ+DQogICAgPENvbElkPlIzMDEwMDAwMCM8L0NvbElkPg0KICAgIDxUZW1BeGlzVHlwPjEwMDAwMDwvVGVtQXhpc1R5cD4NCiAgICA8TWVudU5tPumAo+e1kENG6KiI566X5pu4PC9NZW51Tm0+DQogICAgPEl0ZW1ObT7plbfmnJ/lgJ/lhaXph5Hjga7ov5TmuIjjgavjgojjgovmlK/lh7o8L0l0ZW1ObT4NCiAgICA8Q29sTm0+5b2T5pyf6YeR6aGNPC9Db2xObT4NCiAgICA8T3JpZ2luYWxWYWw+LTM0NCw2MTMsODY2LDAwMDwvT3JpZ2luYWxWYWw+DQogICAgPExhc3ROdW1WYWw+LTM0NCw2MTM8L0xhc3ROdW1WYWw+DQogICAgPFJhd0xpbmtWYWw+LTM0NCw2MTM8L1Jhd0xpbmtWYWw+DQogICAgPFZpZXdVbml0VHlwPjc8L1ZpZXdVbml0VHlwPg0KICAgIDxEZWNpbWFsUG9pbnQ+MDwvRGVjaW1hbFBvaW50Pg0KICAgIDxSb3VuZFR5cD4yPC9Sb3VuZFR5cD4NCiAgICA8TnVtVGV4dFR5cD4xPC9OdW1UZXh0VHlwPg0KICAgIDxDbGFzc1R5cD4zPC9DbGFzc1R5cD4NCiAgICA8RFRvdGFsWU1ESE1TPjIwMjUvMTAvMjMgMjA6MTU6ND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83" Error="">PD94bWwgdmVyc2lvbj0iMS4wIiBlbmNvZGluZz0idXRmLTgiPz4NCjxMaW5rSW5mb0V4Y2VsIHhtbG5zOnhzaT0iaHR0cDovL3d3dy53My5vcmcvMjAwMS9YTUxTY2hlbWEtaW5zdGFuY2UiIHhtbG5zOnhzZD0iaHR0cDovL3d3dy53My5vcmcvMjAwMS9YTUxTY2hlbWEiPg0KICA8TGlua0luZm9Db3JlPg0KICAgIDxMaW5rSWQ+MTE4MzwvTGlua0lkPg0KICAgIDxJbmZsb3dWYWw+MTEsMjM0PC9JbmZsb3dWYWw+DQogICAgPERpc3BWYWw+MTEsMjM0IDwvRGlzcFZhbD4NCiAgICA8TGFzdFVwZFRpbWU+MjAyNS8xMC8yOSAxMDozOTowNzwvTGFzdFVwZFRpbWU+DQogICAgPFdvcmtzaGVldE5NPkNG44CQSUZSU+OAkTwvV29ya3NoZWV0Tk0+DQogICAgPExpbmtDZWxsQWRkcmVzc0ExPlI0NTwvTGlua0NlbGxBZGRyZXNzQTE+DQogICAgPExpbmtDZWxsQWRkcmVzc1IxQzE+UjQ1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zAwMDAwMDAwMC8xLzEvMjQyL0s5MDAwMDAxMTE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xMTwvSXRlbUlkPg0KICAgIDxEaXNwSXRlbUlkPks2MzAwNDAwMDwvRGlzcEl0ZW1JZD4NCiAgICA8Q29sSWQ+UjMwMTAwMDAwIzwvQ29sSWQ+DQogICAgPFRlbUF4aXNUeXA+MTAwMDAwPC9UZW1BeGlzVHlwPg0KICAgIDxNZW51Tm0+6YCj57WQQ0boqIjnrpfmm7g8L01lbnVObT4NCiAgICA8SXRlbU5tPuekvuWCteOBrueZuuihjOOBq+OCiOOCi+WPjuWFpTwvSXRlbU5tPg0KICAgIDxDb2xObT7lvZPmnJ/ph5HpoY08L0NvbE5tPg0KICAgIDxPcmlnaW5hbFZhbD4xMSwyMzQsMzE3LDAwMDwvT3JpZ2luYWxWYWw+DQogICAgPExhc3ROdW1WYWw+MTEsMjM0PC9MYXN0TnVtVmFsPg0KICAgIDxSYXdMaW5rVmFsPjExLDIzNDwvUmF3TGlua1ZhbD4NCiAgICA8Vmlld1VuaXRUeXA+NzwvVmlld1VuaXRUeXA+DQogICAgPERlY2ltYWxQb2ludD4wPC9EZWNpbWFsUG9pbnQ+DQogICAgPFJvdW5kVHlwPjI8L1JvdW5kVHlwPg0KICAgIDxOdW1UZXh0VHlwPjE8L051bVRleHRUeXA+DQogICAgPENsYXNzVHlwPjM8L0NsYXNzVHlwPg0KICAgIDxEVG90YWxZTURITVM+MjAyNS8xMC8yMyAyMDoxNTo0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84" Error="">PD94bWwgdmVyc2lvbj0iMS4wIiBlbmNvZGluZz0idXRmLTgiPz4NCjxMaW5rSW5mb0V4Y2VsIHhtbG5zOnhzaT0iaHR0cDovL3d3dy53My5vcmcvMjAwMS9YTUxTY2hlbWEtaW5zdGFuY2UiIHhtbG5zOnhzZD0iaHR0cDovL3d3dy53My5vcmcvMjAwMS9YTUxTY2hlbWEiPg0KICA8TGlua0luZm9Db3JlPg0KICAgIDxMaW5rSWQ+MTE4NDwvTGlua0lkPg0KICAgIDxJbmZsb3dWYWw+LTgsNzk0PC9JbmZsb3dWYWw+DQogICAgPERpc3BWYWw+KDgsNzk0KTwvRGlzcFZhbD4NCiAgICA8TGFzdFVwZFRpbWU+MjAyNS8xMC8yOSAxMDozOTowNzwvTGFzdFVwZFRpbWU+DQogICAgPFdvcmtzaGVldE5NPkNG44CQSUZSU+OAkTwvV29ya3NoZWV0Tk0+DQogICAgPExpbmtDZWxsQWRkcmVzc0ExPlI0NzwvTGlua0NlbGxBZGRyZXNzQTE+DQogICAgPExpbmtDZWxsQWRkcmVzc1IxQzE+UjQ3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zAwMDAwMDAwMC8xLzEvMjQyL0s5MDAwMDAxMDc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NzwvSXRlbUlkPg0KICAgIDxEaXNwSXRlbUlkPks2MzAwMDUwMDwvRGlzcEl0ZW1JZD4NCiAgICA8Q29sSWQ+UjMwMTAwMDAwIzwvQ29sSWQ+DQogICAgPFRlbUF4aXNUeXA+MTAwMDAwPC9UZW1BeGlzVHlwPg0KICAgIDxNZW51Tm0+6YCj57WQQ0boqIjnrpfmm7g8L01lbnVObT4NCiAgICA8SXRlbU5tPuODquODvOOCueiyoOWCteOBrui/lOa4iOOBq+OCiOOCi+aUr+WHujwvSXRlbU5tPg0KICAgIDxDb2xObT7lvZPmnJ/ph5HpoY08L0NvbE5tPg0KICAgIDxPcmlnaW5hbFZhbD4tOCw3OTQsMjcyLDAwMDwvT3JpZ2luYWxWYWw+DQogICAgPExhc3ROdW1WYWw+LTgsNzk0PC9MYXN0TnVtVmFsPg0KICAgIDxSYXdMaW5rVmFsPi04LDc5NDwvUmF3TGlua1ZhbD4NCiAgICA8Vmlld1VuaXRUeXA+NzwvVmlld1VuaXRUeXA+DQogICAgPERlY2ltYWxQb2ludD4wPC9EZWNpbWFsUG9pbnQ+DQogICAgPFJvdW5kVHlwPjI8L1JvdW5kVHlwPg0KICAgIDxOdW1UZXh0VHlwPjE8L051bVRleHRUeXA+DQogICAgPENsYXNzVHlwPjM8L0NsYXNzVHlwPg0KICAgIDxEVG90YWxZTURITVM+MjAyNS8xMC8yMyAyMDoxNTo0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86" Error="">PD94bWwgdmVyc2lvbj0iMS4wIiBlbmNvZGluZz0idXRmLTgiPz4NCjxMaW5rSW5mb0V4Y2VsIHhtbG5zOnhzaT0iaHR0cDovL3d3dy53My5vcmcvMjAwMS9YTUxTY2hlbWEtaW5zdGFuY2UiIHhtbG5zOnhzZD0iaHR0cDovL3d3dy53My5vcmcvMjAwMS9YTUxTY2hlbWEiPg0KICA8TGlua0luZm9Db3JlPg0KICAgIDxMaW5rSWQ+MTE4NjwvTGlua0lkPg0KICAgIDxJbmZsb3dWYWw+LTMsNTE2PC9JbmZsb3dWYWw+DQogICAgPERpc3BWYWw+KDMsNTE2KTwvRGlzcFZhbD4NCiAgICA8TGFzdFVwZFRpbWU+MjAyNS8xMC8yOSAxMDozOTowNzwvTGFzdFVwZFRpbWU+DQogICAgPFdvcmtzaGVldE5NPkNG44CQSUZSU+OAkTwvV29ya3NoZWV0Tk0+DQogICAgPExpbmtDZWxsQWRkcmVzc0ExPlI0OTwvTGlua0NlbGxBZGRyZXNzQTE+DQogICAgPExpbmtDZWxsQWRkcmVzc1IxQzE+UjQ5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zAwMDAwMDAwMC8xLzEvMjQyL0s5MDAwMDAxMTQ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xNDwvSXRlbUlkPg0KICAgIDxEaXNwSXRlbUlkPks2MzAwNjAwMDwvRGlzcEl0ZW1JZD4NCiAgICA8Q29sSWQ+UjMwMTAwMDAwIzwvQ29sSWQ+DQogICAgPFRlbUF4aXNUeXA+MTAwMDAwPC9UZW1BeGlzVHlwPg0KICAgIDxNZW51Tm0+6YCj57WQQ0boqIjnrpfmm7g8L01lbnVObT4NCiAgICA8SXRlbU5tPumdnuaUr+mFjeaMgeWIhuagquS4u+OBi+OCieOBruWtkOS8muekvuaMgeWIhuWPluW+l+OBq+OCiOOCi+aUr+WHujwvSXRlbU5tPg0KICAgIDxDb2xObT7lvZPmnJ/ph5HpoY08L0NvbE5tPg0KICAgIDxPcmlnaW5hbFZhbD4tMyw1MTYsMzM3LDAwMDwvT3JpZ2luYWxWYWw+DQogICAgPExhc3ROdW1WYWw+LTMsNTE2PC9MYXN0TnVtVmFsPg0KICAgIDxSYXdMaW5rVmFsPi0zLDUxNjwvUmF3TGlua1ZhbD4NCiAgICA8Vmlld1VuaXRUeXA+NzwvVmlld1VuaXRUeXA+DQogICAgPERlY2ltYWxQb2ludD4wPC9EZWNpbWFsUG9pbnQ+DQogICAgPFJvdW5kVHlwPjI8L1JvdW5kVHlwPg0KICAgIDxOdW1UZXh0VHlwPjE8L051bVRleHRUeXA+DQogICAgPENsYXNzVHlwPjM8L0NsYXNzVHlwPg0KICAgIDxEVG90YWxZTURITVM+MjAyNS8xMC8yMyAyMDoxNTo0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87" Error="">PD94bWwgdmVyc2lvbj0iMS4wIiBlbmNvZGluZz0idXRmLTgiPz4NCjxMaW5rSW5mb0V4Y2VsIHhtbG5zOnhzaT0iaHR0cDovL3d3dy53My5vcmcvMjAwMS9YTUxTY2hlbWEtaW5zdGFuY2UiIHhtbG5zOnhzZD0iaHR0cDovL3d3dy53My5vcmcvMjAwMS9YTUxTY2hlbWEiPg0KICA8TGlua0luZm9Db3JlPg0KICAgIDxMaW5rSWQ+MTE4NzwvTGlua0lkPg0KICAgIDxJbmZsb3dWYWw+MzY0PC9JbmZsb3dWYWw+DQogICAgPERpc3BWYWw+MzY0IDwvRGlzcFZhbD4NCiAgICA8TGFzdFVwZFRpbWU+MjAyNS8xMC8yOSAxMDozOTowNzwvTGFzdFVwZFRpbWU+DQogICAgPFdvcmtzaGVldE5NPkNG44CQSUZSU+OAkTwvV29ya3NoZWV0Tk0+DQogICAgPExpbmtDZWxsQWRkcmVzc0ExPlI1MDwvTGlua0NlbGxBZGRyZXNzQTE+DQogICAgPExpbmtDZWxsQWRkcmVzc1IxQzE+UjUw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zAwMDAwMDAwMC8xLzEvMjQyL0s5MDAwMDAxMTU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xNTwvSXRlbUlkPg0KICAgIDxEaXNwSXRlbUlkPks2MzAwNzAwMDwvRGlzcEl0ZW1JZD4NCiAgICA8Q29sSWQ+UjMwMTAwMDAwIzwvQ29sSWQ+DQogICAgPFRlbUF4aXNUeXA+MTAwMDAwPC9UZW1BeGlzVHlwPg0KICAgIDxNZW51Tm0+6YCj57WQQ0boqIjnrpfmm7g8L01lbnVObT4NCiAgICA8SXRlbU5tPumdnuaUr+mFjeaMgeWIhuagquS4u+OBi+OCieOBruaJlei+vOOBq+OCiOOCi+WPjuWFpTwvSXRlbU5tPg0KICAgIDxDb2xObT7lvZPmnJ/ph5HpoY08L0NvbE5tPg0KICAgIDxPcmlnaW5hbFZhbD4zNjQsNDE2LDAwMDwvT3JpZ2luYWxWYWw+DQogICAgPExhc3ROdW1WYWw+MzY0PC9MYXN0TnVtVmFsPg0KICAgIDxSYXdMaW5rVmFsPjM2NDwvUmF3TGlua1ZhbD4NCiAgICA8Vmlld1VuaXRUeXA+NzwvVmlld1VuaXRUeXA+DQogICAgPERlY2ltYWxQb2ludD4wPC9EZWNpbWFsUG9pbnQ+DQogICAgPFJvdW5kVHlwPjI8L1JvdW5kVHlwPg0KICAgIDxOdW1UZXh0VHlwPjE8L051bVRleHRUeXA+DQogICAgPENsYXNzVHlwPjM8L0NsYXNzVHlwPg0KICAgIDxEVG90YWxZTURITVM+MjAyNS8xMC8yMyAyMDoxNTo0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88" Error="">PD94bWwgdmVyc2lvbj0iMS4wIiBlbmNvZGluZz0idXRmLTgiPz4NCjxMaW5rSW5mb0V4Y2VsIHhtbG5zOnhzaT0iaHR0cDovL3d3dy53My5vcmcvMjAwMS9YTUxTY2hlbWEtaW5zdGFuY2UiIHhtbG5zOnhzZD0iaHR0cDovL3d3dy53My5vcmcvMjAwMS9YTUxTY2hlbWEiPg0KICA8TGlua0luZm9Db3JlPg0KICAgIDxMaW5rSWQ+MTE4ODwvTGlua0lkPg0KICAgIDxJbmZsb3dWYWw+Mzg8L0luZmxvd1ZhbD4NCiAgICA8RGlzcFZhbD4zOCA8L0Rpc3BWYWw+DQogICAgPExhc3RVcGRUaW1lPjIwMjUvMTAvMjkgMTA6Mzk6MDc8L0xhc3RVcGRUaW1lPg0KICAgIDxXb3Jrc2hlZXROTT5DRuOAkElGUlPjgJE8L1dvcmtzaGVldE5NPg0KICAgIDxMaW5rQ2VsbEFkZHJlc3NBMT5SNTE8L0xpbmtDZWxsQWRkcmVzc0ExPg0KICAgIDxMaW5rQ2VsbEFkZHJlc3NSMUMxPlI1MUMxODwvTGlua0NlbGxBZGRyZXNzUjFDMT4NCiAgICA8Q2VsbEJhY2tncm91bmRDb2xvcj42NTQ4NDwvQ2VsbEJhY2tncm91bmRDb2xvcj4NCiAgICA8Q2VsbEJhY2tncm91bmRDb2xvckluZGV4PjY8L0NlbGxCYWNrZ3JvdW5kQ29sb3JJbmRleD4NCiAgPC9MaW5rSW5mb0NvcmU+DQogIDxMaW5rSW5mb1hzYT4NCiAgICA8QXVJZD4wNTU5Ny8yMy8zLzIvRDIzMDA1MDEwMDMwMDAwMDAwMDAvMS8xLzI0Mi9LOTAwMDAwMTE3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Tc8L0l0ZW1JZD4NCiAgICA8RGlzcEl0ZW1JZD5LNjMwMDg1MDA8L0Rpc3BJdGVtSWQ+DQogICAgPENvbElkPlIzMDEwMDAwMCM8L0NvbElkPg0KICAgIDxUZW1BeGlzVHlwPjEwMDAwMDwvVGVtQXhpc1R5cD4NCiAgICA8TWVudU5tPumAo+e1kENG6KiI566X5pu4PC9NZW51Tm0+DQogICAgPEl0ZW1ObT7oh6rlt7HmoKrlvI/jga7lo7LljbTjgavjgojjgovlj47lhaU8L0l0ZW1ObT4NCiAgICA8Q29sTm0+5b2T5pyf6YeR6aGNPC9Db2xObT4NCiAgICA8T3JpZ2luYWxWYWw+MzgsMjM0LDAwMDwvT3JpZ2luYWxWYWw+DQogICAgPExhc3ROdW1WYWw+Mzg8L0xhc3ROdW1WYWw+DQogICAgPFJhd0xpbmtWYWw+Mzg8L1Jhd0xpbmtWYWw+DQogICAgPFZpZXdVbml0VHlwPjc8L1ZpZXdVbml0VHlwPg0KICAgIDxEZWNpbWFsUG9pbnQ+MDwvRGVjaW1hbFBvaW50Pg0KICAgIDxSb3VuZFR5cD4yPC9Sb3VuZFR5cD4NCiAgICA8TnVtVGV4dFR5cD4xPC9OdW1UZXh0VHlwPg0KICAgIDxDbGFzc1R5cD4zPC9DbGFzc1R5cD4NCiAgICA8RFRvdGFsWU1ESE1TPjIwMjUvMTAvMjMgMjA6MTU6ND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89" Error="">PD94bWwgdmVyc2lvbj0iMS4wIiBlbmNvZGluZz0idXRmLTgiPz4NCjxMaW5rSW5mb0V4Y2VsIHhtbG5zOnhzaT0iaHR0cDovL3d3dy53My5vcmcvMjAwMS9YTUxTY2hlbWEtaW5zdGFuY2UiIHhtbG5zOnhzZD0iaHR0cDovL3d3dy53My5vcmcvMjAwMS9YTUxTY2hlbWEiPg0KICA8TGlua0luZm9Db3JlPg0KICAgIDxMaW5rSWQ+MTE4OTwvTGlua0lkPg0KICAgIDxJbmZsb3dWYWw+LTksOTYzPC9JbmZsb3dWYWw+DQogICAgPERpc3BWYWw+KDksOTYzKTwvRGlzcFZhbD4NCiAgICA8TGFzdFVwZFRpbWU+MjAyNS8xMC8yOSAxMDozOTowNzwvTGFzdFVwZFRpbWU+DQogICAgPFdvcmtzaGVldE5NPkNG44CQSUZSU+OAkTwvV29ya3NoZWV0Tk0+DQogICAgPExpbmtDZWxsQWRkcmVzc0ExPlI1MjwvTGlua0NlbGxBZGRyZXNzQTE+DQogICAgPExpbmtDZWxsQWRkcmVzc1IxQzE+UjUy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zAwMDAwMDAwMC8xLzEvMjQyL0s5MDAwMDAxMTY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xNjwvSXRlbUlkPg0KICAgIDxEaXNwSXRlbUlkPks2MzAwODAwMDwvRGlzcEl0ZW1JZD4NCiAgICA8Q29sSWQ+UjMwMTAwMDAwIzwvQ29sSWQ+DQogICAgPFRlbUF4aXNUeXA+MTAwMDAwPC9UZW1BeGlzVHlwPg0KICAgIDxNZW51Tm0+6YCj57WQQ0boqIjnrpfmm7g8L01lbnVObT4NCiAgICA8SXRlbU5tPuiHquW3seagquW8j+OBruWPluW+l+OBq+OCiOOCi+aUr+WHujwvSXRlbU5tPg0KICAgIDxDb2xObT7lvZPmnJ/ph5HpoY08L0NvbE5tPg0KICAgIDxPcmlnaW5hbFZhbD4tOSw5NjMsOTQzLDAwMDwvT3JpZ2luYWxWYWw+DQogICAgPExhc3ROdW1WYWw+LTksOTYzPC9MYXN0TnVtVmFsPg0KICAgIDxSYXdMaW5rVmFsPi05LDk2MzwvUmF3TGlua1ZhbD4NCiAgICA8Vmlld1VuaXRUeXA+NzwvVmlld1VuaXRUeXA+DQogICAgPERlY2ltYWxQb2ludD4wPC9EZWNpbWFsUG9pbnQ+DQogICAgPFJvdW5kVHlwPjI8L1JvdW5kVHlwPg0KICAgIDxOdW1UZXh0VHlwPjE8L051bVRleHRUeXA+DQogICAgPENsYXNzVHlwPjM8L0NsYXNzVHlwPg0KICAgIDxEVG90YWxZTURITVM+MjAyNS8xMC8yMyAyMDoxNTo0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90" Error="">PD94bWwgdmVyc2lvbj0iMS4wIiBlbmNvZGluZz0idXRmLTgiPz4NCjxMaW5rSW5mb0V4Y2VsIHhtbG5zOnhzaT0iaHR0cDovL3d3dy53My5vcmcvMjAwMS9YTUxTY2hlbWEtaW5zdGFuY2UiIHhtbG5zOnhzZD0iaHR0cDovL3d3dy53My5vcmcvMjAwMS9YTUxTY2hlbWEiPg0KICA8TGlua0luZm9Db3JlPg0KICAgIDxMaW5rSWQ+MTE5MDwvTGlua0lkPg0KICAgIDxJbmZsb3dWYWw+LTE1LDkxMTwvSW5mbG93VmFsPg0KICAgIDxEaXNwVmFsPigxNSw5MTEpPC9EaXNwVmFsPg0KICAgIDxMYXN0VXBkVGltZT4yMDI1LzEwLzI5IDEwOjM5OjA3PC9MYXN0VXBkVGltZT4NCiAgICA8V29ya3NoZWV0Tk0+Q0bjgJBJRlJT44CRPC9Xb3Jrc2hlZXROTT4NCiAgICA8TGlua0NlbGxBZGRyZXNzQTE+UjUzPC9MaW5rQ2VsbEFkZHJlc3NBMT4NCiAgICA8TGlua0NlbGxBZGRyZXNzUjFDMT5SNTNDMTg8L0xpbmtDZWxsQWRkcmVzc1IxQzE+DQogICAgPENlbGxCYWNrZ3JvdW5kQ29sb3I+NjU0ODQ8L0NlbGxCYWNrZ3JvdW5kQ29sb3I+DQogICAgPENlbGxCYWNrZ3JvdW5kQ29sb3JJbmRleD42PC9DZWxsQmFja2dyb3VuZENvbG9ySW5kZXg+DQogIDwvTGlua0luZm9Db3JlPg0KICA8TGlua0luZm9Yc2E+DQogICAgPEF1SWQ+MDU1OTcvMjMvMy8yL0QyMzAwNTAxMDAzMDAwMDAwMDAwLzEvMS8yNDIvSzkwMDAwMDExOC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4PC9JdGVtSWQ+DQogICAgPERpc3BJdGVtSWQ+SzYzMDA5MDAwPC9EaXNwSXRlbUlkPg0KICAgIDxDb2xJZD5SMzAxMDAwMDAjPC9Db2xJZD4NCiAgICA8VGVtQXhpc1R5cD4xMDAwMDA8L1RlbUF4aXNUeXA+DQogICAgPE1lbnVObT7pgKPntZBDRuioiOeul+abuDwvTWVudU5tPg0KICAgIDxJdGVtTm0+6YWN5b2T6YeR44Gu5pSv5omV6aGNPC9JdGVtTm0+DQogICAgPENvbE5tPuW9k+acn+mHkemhjTwvQ29sTm0+DQogICAgPE9yaWdpbmFsVmFsPi0xNSw5MTEsMjM0LDAwMDwvT3JpZ2luYWxWYWw+DQogICAgPExhc3ROdW1WYWw+LTE1LDkxMTwvTGFzdE51bVZhbD4NCiAgICA8UmF3TGlua1ZhbD4tMTUsOTExPC9SYXdMaW5rVmFsPg0KICAgIDxWaWV3VW5pdFR5cD43PC9WaWV3VW5pdFR5cD4NCiAgICA8RGVjaW1hbFBvaW50PjA8L0RlY2ltYWxQb2ludD4NCiAgICA8Um91bmRUeXA+MjwvUm91bmRUeXA+DQogICAgPE51bVRleHRUeXA+MTwvTnVtVGV4dFR5cD4NCiAgICA8Q2xhc3NUeXA+MzwvQ2xhc3NUeXA+DQogICAgPERUb3RhbFlNREhNUz4yMDI1LzEwLzIzIDIwOjE1OjQ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91" Error="">PD94bWwgdmVyc2lvbj0iMS4wIiBlbmNvZGluZz0idXRmLTgiPz4NCjxMaW5rSW5mb0V4Y2VsIHhtbG5zOnhzaT0iaHR0cDovL3d3dy53My5vcmcvMjAwMS9YTUxTY2hlbWEtaW5zdGFuY2UiIHhtbG5zOnhzZD0iaHR0cDovL3d3dy53My5vcmcvMjAwMS9YTUxTY2hlbWEiPg0KICA8TGlua0luZm9Db3JlPg0KICAgIDxMaW5rSWQ+MTE5MTwvTGlua0lkPg0KICAgIDxJbmZsb3dWYWw+LTIsNTk0PC9JbmZsb3dWYWw+DQogICAgPERpc3BWYWw+KDIsNTk0KTwvRGlzcFZhbD4NCiAgICA8TGFzdFVwZFRpbWU+MjAyNS8xMC8yOSAxMDozOTowNzwvTGFzdFVwZFRpbWU+DQogICAgPFdvcmtzaGVldE5NPkNG44CQSUZSU+OAkTwvV29ya3NoZWV0Tk0+DQogICAgPExpbmtDZWxsQWRkcmVzc0ExPlI1NDwvTGlua0NlbGxBZGRyZXNzQTE+DQogICAgPExpbmtDZWxsQWRkcmVzc1IxQzE+UjU0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zAwMDAwMDAwMC8xLzEvMjQyL0s5MDAwMDAxMTk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xOTwvSXRlbUlkPg0KICAgIDxEaXNwSXRlbUlkPks2MzAxMDAwMDwvRGlzcEl0ZW1JZD4NCiAgICA8Q29sSWQ+UjMwMTAwMDAwIzwvQ29sSWQ+DQogICAgPFRlbUF4aXNUeXA+MTAwMDAwPC9UZW1BeGlzVHlwPg0KICAgIDxNZW51Tm0+6YCj57WQQ0boqIjnrpfmm7g8L01lbnVObT4NCiAgICA8SXRlbU5tPumdnuaUr+mFjeaMgeWIhuagquS4u+OBuOOBrumFjeW9k+mHkeOBruaUr+aJlemhjTwvSXRlbU5tPg0KICAgIDxDb2xObT7lvZPmnJ/ph5HpoY08L0NvbE5tPg0KICAgIDxPcmlnaW5hbFZhbD4tMiw1OTQsODkxLDAwMDwvT3JpZ2luYWxWYWw+DQogICAgPExhc3ROdW1WYWw+LTIsNTk0PC9MYXN0TnVtVmFsPg0KICAgIDxSYXdMaW5rVmFsPi0yLDU5NDwvUmF3TGlua1ZhbD4NCiAgICA8Vmlld1VuaXRUeXA+NzwvVmlld1VuaXRUeXA+DQogICAgPERlY2ltYWxQb2ludD4wPC9EZWNpbWFsUG9pbnQ+DQogICAgPFJvdW5kVHlwPjI8L1JvdW5kVHlwPg0KICAgIDxOdW1UZXh0VHlwPjE8L051bVRleHRUeXA+DQogICAgPENsYXNzVHlwPjM8L0NsYXNzVHlwPg0KICAgIDxEVG90YWxZTURITVM+MjAyNS8xMC8yMyAyMDoxNTo0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92" Error="">PD94bWwgdmVyc2lvbj0iMS4wIiBlbmNvZGluZz0idXRmLTgiPz4NCjxMaW5rSW5mb0V4Y2VsIHhtbG5zOnhzaT0iaHR0cDovL3d3dy53My5vcmcvMjAwMS9YTUxTY2hlbWEtaW5zdGFuY2UiIHhtbG5zOnhzZD0iaHR0cDovL3d3dy53My5vcmcvMjAwMS9YTUxTY2hlbWEiPg0KICA8TGlua0luZm9Db3JlPg0KICAgIDxMaW5rSWQ+MTE5MjwvTGlua0lkPg0KICAgIDxJbmZsb3dWYWw+MzcsMDk4PC9JbmZsb3dWYWw+DQogICAgPERpc3BWYWw+MzcsMDk4IDwvRGlzcFZhbD4NCiAgICA8TGFzdFVwZFRpbWU+MjAyNS8xMC8yOSAxMDozOTowNzwvTGFzdFVwZFRpbWU+DQogICAgPFdvcmtzaGVldE5NPkNG44CQSUZSU+OAkTwvV29ya3NoZWV0Tk0+DQogICAgPExpbmtDZWxsQWRkcmVzc0ExPlI1NjwvTGlua0NlbGxBZGRyZXNzQTE+DQogICAgPExpbmtDZWxsQWRkcmVzc1IxQzE+UjU2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zAwMDAwMDAwMC8xLzEvMjQyL0s2MzBaMDAwMCM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YzMFowMDAwIzwvSXRlbUlkPg0KICAgIDxEaXNwSXRlbUlkPks2MzBaMDAwMDA8L0Rpc3BJdGVtSWQ+DQogICAgPENvbElkPlIzMDEwMDAwMCM8L0NvbElkPg0KICAgIDxUZW1BeGlzVHlwPjEwMDAwMDwvVGVtQXhpc1R5cD4NCiAgICA8TWVudU5tPumAo+e1kENG6KiI566X5pu4PC9NZW51Tm0+DQogICAgPEl0ZW1ObT7osqHli5nmtLvli5Xjgavjgojjgovjgq3jg6Pjg4Pjgrfjg6Xjg7vjg5Xjg63jg7w8L0l0ZW1ObT4NCiAgICA8Q29sTm0+5b2T5pyf6YeR6aGNPC9Db2xObT4NCiAgICA8T3JpZ2luYWxWYWw+MzcsMDk4LDExNiwwMDA8L09yaWdpbmFsVmFsPg0KICAgIDxMYXN0TnVtVmFsPjM3LDA5ODwvTGFzdE51bVZhbD4NCiAgICA8UmF3TGlua1ZhbD4zNywwOTg8L1Jhd0xpbmtWYWw+DQogICAgPFZpZXdVbml0VHlwPjc8L1ZpZXdVbml0VHlwPg0KICAgIDxEZWNpbWFsUG9pbnQ+MDwvRGVjaW1hbFBvaW50Pg0KICAgIDxSb3VuZFR5cD4yPC9Sb3VuZFR5cD4NCiAgICA8TnVtVGV4dFR5cD4xPC9OdW1UZXh0VHlwPg0KICAgIDxDbGFzc1R5cD4zPC9DbGFzc1R5cD4NCiAgICA8RFRvdGFsWU1ESE1TPjIwMjUvMTAvMjMgMjA6MTU6ND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93" Error="">PD94bWwgdmVyc2lvbj0iMS4wIiBlbmNvZGluZz0idXRmLTgiPz4NCjxMaW5rSW5mb0V4Y2VsIHhtbG5zOnhzaT0iaHR0cDovL3d3dy53My5vcmcvMjAwMS9YTUxTY2hlbWEtaW5zdGFuY2UiIHhtbG5zOnhzZD0iaHR0cDovL3d3dy53My5vcmcvMjAwMS9YTUxTY2hlbWEiPg0KICA8TGlua0luZm9Db3JlPg0KICAgIDxMaW5rSWQ+MTE5MzwvTGlua0lkPg0KICAgIDxJbmZsb3dWYWw+LTcsMTg2PC9JbmZsb3dWYWw+DQogICAgPERpc3BWYWw+KDcsMTg2KTwvRGlzcFZhbD4NCiAgICA8TGFzdFVwZFRpbWU+MjAyNS8xMC8yOSAxMDozOTowNzwvTGFzdFVwZFRpbWU+DQogICAgPFdvcmtzaGVldE5NPkNG44CQSUZSU+OAkTwvV29ya3NoZWV0Tk0+DQogICAgPExpbmtDZWxsQWRkcmVzc0ExPlI1NzwvTGlua0NlbGxBZGRyZXNzQTE+DQogICAgPExpbmtDZWxsQWRkcmVzc1IxQzE+UjU3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zAwMDAwMDAwMC8xLzEvMjQyL0s2NDAwMDAwMCM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Y0MDAwMDAwIzwvSXRlbUlkPg0KICAgIDxEaXNwSXRlbUlkPks2NDAwMDAwMDA8L0Rpc3BJdGVtSWQ+DQogICAgPENvbElkPlIzMDEwMDAwMCM8L0NvbElkPg0KICAgIDxUZW1BeGlzVHlwPjEwMDAwMDwvVGVtQXhpc1R5cD4NCiAgICA8TWVudU5tPumAo+e1kENG6KiI566X5pu4PC9NZW51Tm0+DQogICAgPEl0ZW1ObT7nj77ph5Hlj4rjgbPnj77ph5HlkIznrYnnianjga7lopfmuJso4paz44Gv5rib5bCRKTwvSXRlbU5tPg0KICAgIDxDb2xObT7lvZPmnJ/ph5HpoY08L0NvbE5tPg0KICAgIDxPcmlnaW5hbFZhbD4tNywxODYsMTc3LDAwMDwvT3JpZ2luYWxWYWw+DQogICAgPExhc3ROdW1WYWw+LTcsMTg2PC9MYXN0TnVtVmFsPg0KICAgIDxSYXdMaW5rVmFsPi03LDE4NjwvUmF3TGlua1ZhbD4NCiAgICA8Vmlld1VuaXRUeXA+NzwvVmlld1VuaXRUeXA+DQogICAgPERlY2ltYWxQb2ludD4wPC9EZWNpbWFsUG9pbnQ+DQogICAgPFJvdW5kVHlwPjI8L1JvdW5kVHlwPg0KICAgIDxOdW1UZXh0VHlwPjE8L051bVRleHRUeXA+DQogICAgPENsYXNzVHlwPjM8L0NsYXNzVHlwPg0KICAgIDxEVG90YWxZTURITVM+MjAyNS8xMC8yMyAyMDoxNTo0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94" Error="">PD94bWwgdmVyc2lvbj0iMS4wIiBlbmNvZGluZz0idXRmLTgiPz4NCjxMaW5rSW5mb0V4Y2VsIHhtbG5zOnhzaT0iaHR0cDovL3d3dy53My5vcmcvMjAwMS9YTUxTY2hlbWEtaW5zdGFuY2UiIHhtbG5zOnhzZD0iaHR0cDovL3d3dy53My5vcmcvMjAwMS9YTUxTY2hlbWEiPg0KICA8TGlua0luZm9Db3JlPg0KICAgIDxMaW5rSWQ+MTE5NDwvTGlua0lkPg0KICAgIDxJbmZsb3dWYWw+MTkyLDI5OTwvSW5mbG93VmFsPg0KICAgIDxEaXNwVmFsPjE5MiwyOTkgPC9EaXNwVmFsPg0KICAgIDxMYXN0VXBkVGltZT4yMDI1LzEwLzI5IDEwOjM5OjA3PC9MYXN0VXBkVGltZT4NCiAgICA8V29ya3NoZWV0Tk0+Q0bjgJBJRlJT44CRPC9Xb3Jrc2hlZXROTT4NCiAgICA8TGlua0NlbGxBZGRyZXNzQTE+UjU4PC9MaW5rQ2VsbEFkZHJlc3NBMT4NCiAgICA8TGlua0NlbGxBZGRyZXNzUjFDMT5SNThDMTg8L0xpbmtDZWxsQWRkcmVzc1IxQzE+DQogICAgPENlbGxCYWNrZ3JvdW5kQ29sb3I+NjU0ODQ8L0NlbGxCYWNrZ3JvdW5kQ29sb3I+DQogICAgPENlbGxCYWNrZ3JvdW5kQ29sb3JJbmRleD42PC9DZWxsQmFja2dyb3VuZENvbG9ySW5kZXg+DQogIDwvTGlua0luZm9Db3JlPg0KICA8TGlua0luZm9Yc2E+DQogICAgPEF1SWQ+MDU1OTcvMjMvMy8yL0QyMzAwNTAxMDAzMDAwMDAwMDAwLzEvMS8yNDIvSzY1MDAwMDAwIy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NjUwMDAwMDAjPC9JdGVtSWQ+DQogICAgPERpc3BJdGVtSWQ+SzY1MDAwMDAwMDwvRGlzcEl0ZW1JZD4NCiAgICA8Q29sSWQ+UjMwMTAwMDAwIzwvQ29sSWQ+DQogICAgPFRlbUF4aXNUeXA+MTAwMDAwPC9UZW1BeGlzVHlwPg0KICAgIDxNZW51Tm0+6YCj57WQQ0boqIjnrpfmm7g8L01lbnVObT4NCiAgICA8SXRlbU5tPuePvumHkeWPiuOBs+ePvumHkeWQjOetieeJqeOBruacn+mmluaui+mrmDwvSXRlbU5tPg0KICAgIDxDb2xObT7lvZPmnJ/ph5HpoY08L0NvbE5tPg0KICAgIDxPcmlnaW5hbFZhbD4xOTIsMjk5LDM0MywwMDA8L09yaWdpbmFsVmFsPg0KICAgIDxMYXN0TnVtVmFsPjE5MiwyOTk8L0xhc3ROdW1WYWw+DQogICAgPFJhd0xpbmtWYWw+MTkyLDI5OTwvUmF3TGlua1ZhbD4NCiAgICA8Vmlld1VuaXRUeXA+NzwvVmlld1VuaXRUeXA+DQogICAgPERlY2ltYWxQb2ludD4wPC9EZWNpbWFsUG9pbnQ+DQogICAgPFJvdW5kVHlwPjI8L1JvdW5kVHlwPg0KICAgIDxOdW1UZXh0VHlwPjE8L051bVRleHRUeXA+DQogICAgPENsYXNzVHlwPjM8L0NsYXNzVHlwPg0KICAgIDxEVG90YWxZTURITVM+MjAyNS8xMC8yMyAyMDoxNTo0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95" Error="">PD94bWwgdmVyc2lvbj0iMS4wIiBlbmNvZGluZz0idXRmLTgiPz4NCjxMaW5rSW5mb0V4Y2VsIHhtbG5zOnhzaT0iaHR0cDovL3d3dy53My5vcmcvMjAwMS9YTUxTY2hlbWEtaW5zdGFuY2UiIHhtbG5zOnhzZD0iaHR0cDovL3d3dy53My5vcmcvMjAwMS9YTUxTY2hlbWEiPg0KICA8TGlua0luZm9Db3JlPg0KICAgIDxMaW5rSWQ+MTE5NTwvTGlua0lkPg0KICAgIDxJbmZsb3dWYWw+MSw1MTQ8L0luZmxvd1ZhbD4NCiAgICA8RGlzcFZhbD4xLDUxNCA8L0Rpc3BWYWw+DQogICAgPExhc3RVcGRUaW1lPjIwMjUvMTAvMjkgMTA6Mzk6MDc8L0xhc3RVcGRUaW1lPg0KICAgIDxXb3Jrc2hlZXROTT5DRuOAkElGUlPjgJE8L1dvcmtzaGVldE5NPg0KICAgIDxMaW5rQ2VsbEFkZHJlc3NBMT5SNTk8L0xpbmtDZWxsQWRkcmVzc0ExPg0KICAgIDxMaW5rQ2VsbEFkZHJlc3NSMUMxPlI1OUMxODwvTGlua0NlbGxBZGRyZXNzUjFDMT4NCiAgICA8Q2VsbEJhY2tncm91bmRDb2xvcj42NTQ4NDwvQ2VsbEJhY2tncm91bmRDb2xvcj4NCiAgICA8Q2VsbEJhY2tncm91bmRDb2xvckluZGV4PjY8L0NlbGxCYWNrZ3JvdW5kQ29sb3JJbmRleD4NCiAgPC9MaW5rSW5mb0NvcmU+DQogIDxMaW5rSW5mb1hzYT4NCiAgICA8QXVJZD4wNTU5Ny8yMy8zLzIvRDIzMDA1MDEwMDMwMDAwMDAwMDAvMS8xLzI0Mi9LOTAwMDAwMTIw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jA8L0l0ZW1JZD4NCiAgICA8RGlzcEl0ZW1JZD5LNjYwMDAwMDA8L0Rpc3BJdGVtSWQ+DQogICAgPENvbElkPlIzMDEwMDAwMCM8L0NvbElkPg0KICAgIDxUZW1BeGlzVHlwPjEwMDAwMDwvVGVtQXhpc1R5cD4NCiAgICA8TWVudU5tPumAo+e1kENG6KiI566X5pu4PC9NZW51Tm0+DQogICAgPEl0ZW1ObT7nj77ph5Hlj4rjgbPnj77ph5HlkIznrYnnianjgavkv4Ljgovmj5vnrpflt67poY08L0l0ZW1ObT4NCiAgICA8Q29sTm0+5b2T5pyf6YeR6aGNPC9Db2xObT4NCiAgICA8T3JpZ2luYWxWYWw+MSw1MTQsNjAzLDAwMDwvT3JpZ2luYWxWYWw+DQogICAgPExhc3ROdW1WYWw+MSw1MTQ8L0xhc3ROdW1WYWw+DQogICAgPFJhd0xpbmtWYWw+MSw1MTQ8L1Jhd0xpbmtWYWw+DQogICAgPFZpZXdVbml0VHlwPjc8L1ZpZXdVbml0VHlwPg0KICAgIDxEZWNpbWFsUG9pbnQ+MDwvRGVjaW1hbFBvaW50Pg0KICAgIDxSb3VuZFR5cD4yPC9Sb3VuZFR5cD4NCiAgICA8TnVtVGV4dFR5cD4xPC9OdW1UZXh0VHlwPg0KICAgIDxDbGFzc1R5cD4zPC9DbGFzc1R5cD4NCiAgICA8RFRvdGFsWU1ESE1TPjIwMjUvMTAvMjMgMjA6MTU6ND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96" Error="">PD94bWwgdmVyc2lvbj0iMS4wIiBlbmNvZGluZz0idXRmLTgiPz4NCjxMaW5rSW5mb0V4Y2VsIHhtbG5zOnhzaT0iaHR0cDovL3d3dy53My5vcmcvMjAwMS9YTUxTY2hlbWEtaW5zdGFuY2UiIHhtbG5zOnhzZD0iaHR0cDovL3d3dy53My5vcmcvMjAwMS9YTUxTY2hlbWEiPg0KICA8TGlua0luZm9Db3JlPg0KICAgIDxMaW5rSWQ+MTE5NjwvTGlua0lkPg0KICAgIDxJbmZsb3dWYWw+MTg2LDYyNzwvSW5mbG93VmFsPg0KICAgIDxEaXNwVmFsPjE4Niw2MjcgPC9EaXNwVmFsPg0KICAgIDxMYXN0VXBkVGltZT4yMDI1LzEwLzI5IDEwOjM5OjA3PC9MYXN0VXBkVGltZT4NCiAgICA8V29ya3NoZWV0Tk0+Q0bjgJBJRlJT44CRPC9Xb3Jrc2hlZXROTT4NCiAgICA8TGlua0NlbGxBZGRyZXNzQTE+UjYxPC9MaW5rQ2VsbEFkZHJlc3NBMT4NCiAgICA8TGlua0NlbGxBZGRyZXNzUjFDMT5SNjFDMTg8L0xpbmtDZWxsQWRkcmVzc1IxQzE+DQogICAgPENlbGxCYWNrZ3JvdW5kQ29sb3I+NjU0ODQ8L0NlbGxCYWNrZ3JvdW5kQ29sb3I+DQogICAgPENlbGxCYWNrZ3JvdW5kQ29sb3JJbmRleD42PC9DZWxsQmFja2dyb3VuZENvbG9ySW5kZXg+DQogIDwvTGlua0luZm9Db3JlPg0KICA8TGlua0luZm9Yc2E+DQogICAgPEF1SWQ+MDU1OTcvMjMvMy8yL0QyMzAwNTAxMDAzMDAwMDAwMDAwLzEvMS8yNDIvSzY3MDAwMDAwIy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NjcwMDAwMDAjPC9JdGVtSWQ+DQogICAgPERpc3BJdGVtSWQ+SzY3MDAwMDAwMDwvRGlzcEl0ZW1JZD4NCiAgICA8Q29sSWQ+UjMwMTAwMDAwIzwvQ29sSWQ+DQogICAgPFRlbUF4aXNUeXA+MTAwMDAwPC9UZW1BeGlzVHlwPg0KICAgIDxNZW51Tm0+6YCj57WQQ0boqIjnrpfmm7g8L01lbnVObT4NCiAgICA8SXRlbU5tPuePvumHkeWPiuOBs+ePvumHkeWQjOetieeJqeOBruS4remWk+acn+acq+aui+mrmDwvSXRlbU5tPg0KICAgIDxDb2xObT7lvZPmnJ/ph5HpoY08L0NvbE5tPg0KICAgIDxPcmlnaW5hbFZhbD4xODYsNjI3LDc2OSwwMDA8L09yaWdpbmFsVmFsPg0KICAgIDxMYXN0TnVtVmFsPjE4Niw2Mjc8L0xhc3ROdW1WYWw+DQogICAgPFJhd0xpbmtWYWw+MTg2LDYyNzwvUmF3TGlua1ZhbD4NCiAgICA8Vmlld1VuaXRUeXA+NzwvVmlld1VuaXRUeXA+DQogICAgPERlY2ltYWxQb2ludD4wPC9EZWNpbWFsUG9pbnQ+DQogICAgPFJvdW5kVHlwPjI8L1JvdW5kVHlwPg0KICAgIDxOdW1UZXh0VHlwPjE8L051bVRleHRUeXA+DQogICAgPENsYXNzVHlwPjM8L0NsYXNzVHlwPg0KICAgIDxEVG90YWxZTURITVM+MjAyNS8xMC8yMyAyMDoxNTo0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207" Error="">PD94bWwgdmVyc2lvbj0iMS4wIiBlbmNvZGluZz0idXRmLTgiPz4NCjxMaW5rSW5mb0V4Y2VsIHhtbG5zOnhzaT0iaHR0cDovL3d3dy53My5vcmcvMjAwMS9YTUxTY2hlbWEtaW5zdGFuY2UiIHhtbG5zOnhzZD0iaHR0cDovL3d3dy53My5vcmcvMjAwMS9YTUxTY2hlbWEiPg0KICA8TGlua0luZm9Db3JlPg0KICAgIDxMaW5rSWQ+MTIwNzwvTGlua0lkPg0KICAgIDxJbmZsb3dWYWw+LTY2MjwvSW5mbG93VmFsPg0KICAgIDxEaXNwVmFsPig2NjIpPC9EaXNwVmFsPg0KICAgIDxMYXN0VXBkVGltZT4yMDI1LzEwLzI5IDE0OjU2OjI4PC9MYXN0VXBkVGltZT4NCiAgICA8V29ya3NoZWV0Tk0+Q0bjgJBJRlJT44CRPC9Xb3Jrc2hlZXROTT4NCiAgICA8TGlua0NlbGxBZGRyZXNzQTE+UjU1PC9MaW5rQ2VsbEFkZHJlc3NBMT4NCiAgICA8TGlua0NlbGxBZGRyZXNzUjFDMT5SNTVDMTg8L0xpbmtDZWxsQWRkcmVzc1IxQzE+DQogICAgPENlbGxCYWNrZ3JvdW5kQ29sb3I+MTY3NzcyMTU8L0NlbGxCYWNrZ3JvdW5kQ29sb3I+DQogICAgPENlbGxCYWNrZ3JvdW5kQ29sb3JJbmRleD4tNDE0MjwvQ2VsbEJhY2tncm91bmRDb2xvckluZGV4Pg0KICA8L0xpbmtJbmZvQ29yZT4NCiAgPExpbmtJbmZvWHNhPg0KICAgIDxBdUlkPjA1NTk3LzIzLzMvMi9EMjMwMDUwMTAwMzAwMDAwMDAwMC8xLzEvMjQyL0s2MzBBMDAwMCM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YzMEEwMDAwIzwvSXRlbUlkPg0KICAgIDxEaXNwSXRlbUlkPks2MzBBMDAwMDA8L0Rpc3BJdGVtSWQ+DQogICAgPENvbElkPlIzMDEwMDAwMCM8L0NvbElkPg0KICAgIDxUZW1BeGlzVHlwPjEwMDAwMDwvVGVtQXhpc1R5cD4NCiAgICA8TWVudU5tPumAo+e1kENG6KiI566X5pu4PC9NZW51Tm0+DQogICAgPEl0ZW1ObT7jgZ3jga7ku5Y8L0l0ZW1ObT4NCiAgICA8Q29sTm0+5b2T5pyfCumHkemhjTwvQ29sTm0+DQogICAgPE9yaWdpbmFsVmFsPi02NjIsNTU2LDAwMDwvT3JpZ2luYWxWYWw+DQogICAgPExhc3ROdW1WYWw+LTY2MjwvTGFzdE51bVZhbD4NCiAgICA8UmF3TGlua1ZhbD4tNjYyPC9SYXdMaW5rVmFsPg0KICAgIDxWaWV3VW5pdFR5cD43PC9WaWV3VW5pdFR5cD4NCiAgICA8RGVjaW1hbFBvaW50PjA8L0RlY2ltYWxQb2ludD4NCiAgICA8Um91bmRUeXA+MjwvUm91bmRUeXA+DQogICAgPE51bVRleHRUeXA+MTwvTnVtVGV4dFR5cD4NCiAgICA8Q2xhc3NUeXA+MzwvQ2xhc3NUeXA+DQogICAgPERUb3RhbFlNREhNUz4yMDI1LzEwLzIzIDIwOjE1OjQ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00" Error="">PD94bWwgdmVyc2lvbj0iMS4wIiBlbmNvZGluZz0idXRmLTgiPz4NCjxMaW5rSW5mb0V4Y2VsIHhtbG5zOnhzaT0iaHR0cDovL3d3dy53My5vcmcvMjAwMS9YTUxTY2hlbWEtaW5zdGFuY2UiIHhtbG5zOnhzZD0iaHR0cDovL3d3dy53My5vcmcvMjAwMS9YTUxTY2hlbWEiPg0KICA8TGlua0luZm9Db3JlPg0KICAgIDxMaW5rSWQ+MTIwMDwvTGlua0lkPg0KICAgIDxJbmZsb3dWYWw+NDUuMzwvSW5mbG93VmFsPg0KICAgIDxEaXNwVmFsPjQ1LjM8L0Rpc3BWYWw+DQogICAgPExhc3RVcGRUaW1lPjIwMjUvMTAvMjkgMTU6MDM6NDk8L0xhc3RVcGRUaW1lPg0KICAgIDxXb3Jrc2hlZXROTT5FVEM8L1dvcmtzaGVldE5NPg0KICAgIDxMaW5rQ2VsbEFkZHJlc3NBMT5BRjY8L0xpbmtDZWxsQWRkcmVzc0ExPg0KICAgIDxMaW5rQ2VsbEFkZHJlc3NSMUMxPlI2QzMyPC9MaW5rQ2VsbEFkZHJlc3NSMUMxPg0KICAgIDxDZWxsQmFja2dyb3VuZENvbG9yPjE2Nzc3MjE1PC9DZWxsQmFja2dyb3VuZENvbG9yPg0KICAgIDxDZWxsQmFja2dyb3VuZENvbG9ySW5kZXg+LTQxNDI8L0NlbGxCYWNrZ3JvdW5kQ29sb3JJbmRleD4NCiAgPC9MaW5rSW5mb0NvcmU+DQogIDxMaW5rSW5mb1hzYT4NCiAgICA8QXVJZD4wNTU5Ny8yMy8zLzIvRDIzMDE1MDA1MDA1MDAwMDAwMDAvMS8xLzI0Mi9LMTE0MDAwMDAj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TUwMDUwMDUwMDAwMDAwMDwvRHRLaW5kSWQ+DQogICAgPERvY1R5cD4xPC9Eb2NUeXA+DQogICAgPERvY1R5cE5tIC8+DQogICAgPFN1bUFjVHlwPjE8L1N1bUFjVHlwPg0KICAgIDxTaGVldFR5cD4yNDI8L1NoZWV0VHlwPg0KICAgIDxTaGVldE5tPumWi+ekuuaVsOWApOeiuuiqjSjplovnpLrljZjkvY0xKTwvU2hlZXRObT4NCiAgICA8SXRlbUlkPksxMTQwMDAwMCM8L0l0ZW1JZD4NCiAgICA8RGlzcEl0ZW1JZD5LMTE0MDAwMDAwPC9EaXNwSXRlbUlkPg0KICAgIDxDb2xJZD5SMzAxMDAwMDAjPC9Db2xJZD4NCiAgICA8VGVtQXhpc1R5cD4xMDAwMDA8L1RlbUF4aXNUeXA+DQogICAgPE1lbnVObT7ntYzllrbmiJDnuL48L01lbnVObT4NCiAgICA8SXRlbU5tPuimquS8muekvuOBruaJgOacieiAheOBq+W4sOWxnuOBmeOCi+W9k+acn+WIqeebijwvSXRlbU5tPg0KICAgIDxDb2xObT4yM+acnzJRPC9Db2xObT4NCiAgICA8T3JpZ2luYWxWYWw+NDUsMjc1LDkzMCwwMDA8L09yaWdpbmFsVmFsPg0KICAgIDxMYXN0TnVtVmFsPjQ1LDI3NTwvTGFzdE51bVZhbD4NCiAgICA8UmF3TGlua1ZhbD40NSwyNzU8L1Jhd0xpbmtWYWw+DQogICAgPFZpZXdVbml0VHlwPjc8L1ZpZXdVbml0VHlwPg0KICAgIDxEZWNpbWFsUG9pbnQ+MDwvRGVjaW1hbFBvaW50Pg0KICAgIDxSb3VuZFR5cD4yPC9Sb3VuZFR5cD4NCiAgICA8TnVtVGV4dFR5cD4zPC9OdW1UZXh0VHlwPg0KICAgIDxDbGFzc1R5cD4zPC9DbGFzc1R5cD4NCiAgICA8RFRvdGFsWU1ESE1TPjIwMjUvMTAvMjggMTE6NDk6MDg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208" Error="">PD94bWwgdmVyc2lvbj0iMS4wIiBlbmNvZGluZz0idXRmLTgiPz4NCjxMaW5rSW5mb0V4Y2VsIHhtbG5zOnhzaT0iaHR0cDovL3d3dy53My5vcmcvMjAwMS9YTUxTY2hlbWEtaW5zdGFuY2UiIHhtbG5zOnhzZD0iaHR0cDovL3d3dy53My5vcmcvMjAwMS9YTUxTY2hlbWEiPg0KICA8TGlua0luZm9Db3JlPg0KICAgIDxMaW5rSWQ+MTIwODwvTGlua0lkPg0KICAgIDxJbmZsb3dWYWw+MywyNDkuNDwvSW5mbG93VmFsPg0KICAgIDxEaXNwVmFsPjMsMjQ5LjQ8L0Rpc3BWYWw+DQogICAgPExhc3RVcGRUaW1lPjIwMjUvMTAvMjkgMTU6MzQ6NDY8L0xhc3RVcGRUaW1lPg0KICAgIDxXb3Jrc2hlZXROTT5FVEM8L1dvcmtzaGVldE5NPg0KICAgIDxMaW5rQ2VsbEFkZHJlc3NBMT5BRjc8L0xpbmtDZWxsQWRkcmVzc0ExPg0KICAgIDxMaW5rQ2VsbEFkZHJlc3NSMUMxPlI3QzMyPC9MaW5rQ2VsbEFkZHJlc3NSMUMxPg0KICAgIDxDZWxsQmFja2dyb3VuZENvbG9yPjE2Nzc3MjE1PC9DZWxsQmFja2dyb3VuZENvbG9yPg0KICAgIDxDZWxsQmFja2dyb3VuZENvbG9ySW5kZXg+LTQxNDI8L0NlbGxCYWNrZ3JvdW5kQ29sb3JJbmRleD4NCiAgPC9MaW5rSW5mb0NvcmU+DQogIDxMaW5rSW5mb1hzYT4NCiAgICA8QXVJZD4wNTU5Ny8yMy8zLzIvRDIzMDA1MDEwMDA1MDAwMDAwMDAvMS8xLzI0Mi9LMTJaMDAwMDAj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lowMDAwMCM8L0l0ZW1JZD4NCiAgICA8RGlzcEl0ZW1JZD5LMTJaMDAwMDAwPC9EaXNwSXRlbUlkPg0KICAgIDxDb2xJZD5SMzAxMDAwMDAjPC9Db2xJZD4NCiAgICA8VGVtQXhpc1R5cD4xMDAwMDA8L1RlbUF4aXNUeXA+DQogICAgPE1lbnVObT7pgKPntZDosqHmlL/nirbmhYvoqIjnrpfmm7g8L01lbnVObT4NCiAgICA8SXRlbU5tPuiyoOWCteWPiuOBs+izh+acrOWQiOioiDwvSXRlbU5tPg0KICAgIDxDb2xObT7lvZPmnJ/ph5HpoY08L0NvbE5tPg0KICAgIDxPcmlnaW5hbFZhbD4zLDI0OSwzOTUsNDYyLDAwMDwvT3JpZ2luYWxWYWw+DQogICAgPExhc3ROdW1WYWw+MywyNDksMzk1PC9MYXN0TnVtVmFsPg0KICAgIDxSYXdMaW5rVmFsPjMsMjQ5LDM5NTwvUmF3TGlua1ZhbD4NCiAgICA8Vmlld1VuaXRUeXA+NzwvVmlld1VuaXRUeXA+DQogICAgPERlY2ltYWxQb2ludD4wPC9EZWNpbWFsUG9pbnQ+DQogICAgPFJvdW5kVHlwPjI8L1JvdW5kVHlwPg0KICAgIDxOdW1UZXh0VHlwPjE8L051bVRleHRUeXA+DQogICAgPENsYXNzVHlwPjM8L0NsYXNzVHlwPg0KICAgIDxEVG90YWxZTURITVM+MjAyNS8xMC8yOCAxMTo0OTowMz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02" Error="">PD94bWwgdmVyc2lvbj0iMS4wIiBlbmNvZGluZz0idXRmLTgiPz4NCjxMaW5rSW5mb0V4Y2VsIHhtbG5zOnhzaT0iaHR0cDovL3d3dy53My5vcmcvMjAwMS9YTUxTY2hlbWEtaW5zdGFuY2UiIHhtbG5zOnhzZD0iaHR0cDovL3d3dy53My5vcmcvMjAwMS9YTUxTY2hlbWEiPg0KICA8TGlua0luZm9Db3JlPg0KICAgIDxMaW5rSWQ+MTIwMjwvTGlua0lkPg0KICAgIDxJbmZsb3dWYWw+MjE2LjQ1PC9JbmZsb3dWYWw+DQogICAgPERpc3BWYWw+MjE2LjQ1IDwvRGlzcFZhbD4NCiAgICA8TGFzdFVwZFRpbWU+MjAyNS8xMC8yOSAxMDozOTowNzwvTGFzdFVwZFRpbWU+DQogICAgPFdvcmtzaGVldE5NPkVUQzwvV29ya3NoZWV0Tk0+DQogICAgPExpbmtDZWxsQWRkcmVzc0ExPkFGMjc8L0xpbmtDZWxsQWRkcmVzc0ExPg0KICAgIDxMaW5rQ2VsbEFkZHJlc3NSMUMxPlIyN0MzMjwvTGlua0NlbGxBZGRyZXNzUjFDMT4NCiAgICA8Q2VsbEJhY2tncm91bmRDb2xvcj4xNjc3NzIxNTwvQ2VsbEJhY2tncm91bmRDb2xvcj4NCiAgICA8Q2VsbEJhY2tncm91bmRDb2xvckluZGV4Pi00MTQyPC9DZWxsQmFja2dyb3VuZENvbG9ySW5kZXg+DQogIDwvTGlua0luZm9Db3JlPg0KICA8TGlua0luZm9Yc2E+DQogICAgPEF1SWQ+MDU1OTcvMjMvMy8yL0QyMzAzMDAxMDAwMDAwMDAwMDAwLzEvMS8yNDIvSzI1MDAwMDAwIy9SMzAxMDAwWj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MwMDEwMDAwMDAwMDAwMDA8L0R0S2luZElkPg0KICAgIDxEb2NUeXA+MTwvRG9jVHlwPg0KICAgIDxEb2NUeXBObSAvPg0KICAgIDxTdW1BY1R5cD4xPC9TdW1BY1R5cD4NCiAgICA8U2hlZXRUeXA+MjQyPC9TaGVldFR5cD4NCiAgICA8U2hlZXRObT7plovnpLrmlbDlgKTnorroqo0o6ZaL56S65Y2Y5L2NMSk8L1NoZWV0Tm0+DQogICAgPEl0ZW1JZD5LMjUwMDAwMDAjPC9JdGVtSWQ+DQogICAgPERpc3BJdGVtSWQ+SzI1MDAwMDAwMDwvRGlzcEl0ZW1JZD4NCiAgICA8Q29sSWQ+UjMwMTAwMFowIzwvQ29sSWQ+DQogICAgPFRlbUF4aXNUeXA+MTAwMDAwPC9UZW1BeGlzVHlwPg0KICAgIDxNZW51Tm0+77yR5qCq5b2T44Gf44KK5Yip55uKPC9NZW51Tm0+DQogICAgPEl0ZW1ObT7ln7rmnKznmoTvvJHmoKrlvZPjgZ/jgorlvZPmnJ/liKnnm4rvvIjopqrkvJrnpL7jga7miYDmnInogIXjgavluLDlsZ7vvIk8L0l0ZW1ObT4NCiAgICA8Q29sTm0+5b2T5pyf5ZCI6KiIPC9Db2xObT4NCiAgICA8T3JpZ2luYWxWYWw+MjE2LjQ1MDwvT3JpZ2luYWxWYWw+DQogICAgPExhc3ROdW1WYWw+MjE2LjQ1PC9MYXN0TnVtVmFsPg0KICAgIDxSYXdMaW5rVmFsPjIxNi40NTwvUmF3TGlua1ZhbD4NCiAgICA8Vmlld1VuaXRUeXA+MTwvVmlld1VuaXRUeXA+DQogICAgPERlY2ltYWxQb2ludD4yPC9EZWNpbWFsUG9pbnQ+DQogICAgPFJvdW5kVHlwPjE8L1JvdW5kVHlwPg0KICAgIDxOdW1UZXh0VHlwPjM8L051bVRleHRUeXA+DQogICAgPENsYXNzVHlwPjM8L0NsYXNzVHlwPg0KICAgIDxEVG90YWxZTURITVM+MjAyNS8xMC8yOCAxMTo0OTow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203" Error="">PD94bWwgdmVyc2lvbj0iMS4wIiBlbmNvZGluZz0idXRmLTgiPz4NCjxMaW5rSW5mb0V4Y2VsIHhtbG5zOnhzaT0iaHR0cDovL3d3dy53My5vcmcvMjAwMS9YTUxTY2hlbWEtaW5zdGFuY2UiIHhtbG5zOnhzZD0iaHR0cDovL3d3dy53My5vcmcvMjAwMS9YTUxTY2hlbWEiPg0KICA8TGlua0luZm9Db3JlPg0KICAgIDxMaW5rSWQ+MTIwMzwvTGlua0lkPg0KICAgIDxJbmZsb3dWYWw+NCw3MTIuMjY8L0luZmxvd1ZhbD4NCiAgICA8RGlzcFZhbD40LDcxMi4yNiA8L0Rpc3BWYWw+DQogICAgPExhc3RVcGRUaW1lPjIwMjUvMTAvMjkgMTA6Mzk6MDc8L0xhc3RVcGRUaW1lPg0KICAgIDxXb3Jrc2hlZXROTT5FVEM8L1dvcmtzaGVldE5NPg0KICAgIDxMaW5rQ2VsbEFkZHJlc3NBMT5BRjI4PC9MaW5rQ2VsbEFkZHJlc3NBMT4NCiAgICA8TGlua0NlbGxBZGRyZXNzUjFDMT5SMjhDMzI8L0xpbmtDZWxsQWRkcmVzc1IxQzE+DQogICAgPENlbGxCYWNrZ3JvdW5kQ29sb3I+MTY3NzcyMTU8L0NlbGxCYWNrZ3JvdW5kQ29sb3I+DQogICAgPENlbGxCYWNrZ3JvdW5kQ29sb3JJbmRleD4tNDE0MjwvQ2VsbEJhY2tncm91bmRDb2xvckluZGV4Pg0KICA8L0xpbmtJbmZvQ29yZT4NCiAgPExpbmtJbmZvWHNhPg0KICAgIDxBdUlkPjA1NTk3LzIzLzMvMi9EMjMwMzAwMDUwMDAwMDAwMDAwMC8xLzEvMjQyL0sxMzAwMDAwMCM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zMDAwNTAwMDAwMDAwMDAwPC9EdEtpbmRJZD4NCiAgICA8RG9jVHlwPjE8L0RvY1R5cD4NCiAgICA8RG9jVHlwTm0gLz4NCiAgICA8U3VtQWNUeXA+MTwvU3VtQWNUeXA+DQogICAgPFNoZWV0VHlwPjI0MjwvU2hlZXRUeXA+DQogICAgPFNoZWV0Tm0+6ZaL56S65pWw5YCk56K66KqNKOmWi+ekuuWNmOS9jTEpPC9TaGVldE5tPg0KICAgIDxJdGVtSWQ+SzEzMDAwMDAwIzwvSXRlbUlkPg0KICAgIDxEaXNwSXRlbUlkPksxMzAwMDAwMDA8L0Rpc3BJdGVtSWQ+DQogICAgPENvbElkPlIzMDEwMDAwMCM8L0NvbElkPg0KICAgIDxUZW1BeGlzVHlwPjEwMDAwMDwvVGVtQXhpc1R5cD4NCiAgICA8TWVudU5tPu+8keagquW9k+OBn+OCiuimquS8muekvuaJgOacieiAheW4sOWxnuaMgeWIhjwvTWVudU5tPg0KICAgIDxJdGVtTm0+77yR5qCq5b2T44Gf44KK6Kaq5Lya56S+5omA5pyJ6ICF5biw5bGe5oyB5YiGPC9JdGVtTm0+DQogICAgPENvbE5tPuW9k+acn+mHkemhjTwvQ29sTm0+DQogICAgPE9yaWdpbmFsVmFsPjQsNzEyLjI2MzwvT3JpZ2luYWxWYWw+DQogICAgPExhc3ROdW1WYWw+NCw3MTIuMjY8L0xhc3ROdW1WYWw+DQogICAgPFJhd0xpbmtWYWw+NCw3MTIuMjY8L1Jhd0xpbmtWYWw+DQogICAgPFZpZXdVbml0VHlwPjE8L1ZpZXdVbml0VHlwPg0KICAgIDxEZWNpbWFsUG9pbnQ+MjwvRGVjaW1hbFBvaW50Pg0KICAgIDxSb3VuZFR5cD4xPC9Sb3VuZFR5cD4NCiAgICA8TnVtVGV4dFR5cD4zPC9OdW1UZXh0VHlwPg0KICAgIDxDbGFzc1R5cD4zPC9DbGFzc1R5cD4NCiAgICA8RFRvdGFsWU1ESE1TPjIwMjUvMTAvMjggMTE6NDk6MDg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s>
</XAE>
</file>

<file path=customXml/itemProps1.xml><?xml version="1.0" encoding="utf-8"?>
<ds:datastoreItem xmlns:ds="http://schemas.openxmlformats.org/officeDocument/2006/customXml" ds:itemID="{55635709-9153-43B1-8275-45EEB2722E5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PL【JGAAP】</vt:lpstr>
      <vt:lpstr>PL【IFRS】 </vt:lpstr>
      <vt:lpstr>PL QTR【JGAAP】</vt:lpstr>
      <vt:lpstr>PL QTR【IFRS】 </vt:lpstr>
      <vt:lpstr>BS【JGAAP】</vt:lpstr>
      <vt:lpstr>BS【IFRS】</vt:lpstr>
      <vt:lpstr>CF【JGAAP】</vt:lpstr>
      <vt:lpstr>CF【IFRS】</vt:lpstr>
      <vt:lpstr>SEGMENT【JGAAP】</vt:lpstr>
      <vt:lpstr>SEGMENT【IFRS】 </vt:lpstr>
      <vt:lpstr>GROUP（1） </vt:lpstr>
      <vt:lpstr>GROUP  (2)</vt:lpstr>
      <vt:lpstr>ETC</vt:lpstr>
      <vt:lpstr>Country Exposure</vt:lpstr>
      <vt:lpstr>BS【IFRS】!Print_Area</vt:lpstr>
      <vt:lpstr>BS【JGAAP】!Print_Area</vt:lpstr>
      <vt:lpstr>CF【IFRS】!Print_Area</vt:lpstr>
      <vt:lpstr>CF【JGAAP】!Print_Area</vt:lpstr>
      <vt:lpstr>'Country Exposure'!Print_Area</vt:lpstr>
      <vt:lpstr>ETC!Print_Area</vt:lpstr>
      <vt:lpstr>'GROUP  (2)'!Print_Area</vt:lpstr>
      <vt:lpstr>'GROUP（1） '!Print_Area</vt:lpstr>
      <vt:lpstr>'PL QTR【IFRS】 '!Print_Area</vt:lpstr>
      <vt:lpstr>'PL QTR【JGAAP】'!Print_Area</vt:lpstr>
      <vt:lpstr>'PL【IFRS】 '!Print_Area</vt:lpstr>
      <vt:lpstr>PL【JGAAP】!Print_Area</vt:lpstr>
      <vt:lpstr>'SEGMENT【IFRS】 '!Print_Area</vt:lpstr>
      <vt:lpstr>SEGMENT【JGAAP】!Print_Area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2025e_04_03_data</dc:title>
  <dc:creator/>
  <cp:lastModifiedBy/>
  <dcterms:created xsi:type="dcterms:W3CDTF">2016-05-13T01:29:45Z</dcterms:created>
  <dcterms:modified xsi:type="dcterms:W3CDTF">2025-10-29T11:28:18Z</dcterms:modified>
</cp:coreProperties>
</file>