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codeName="ThisWorkbook"/>
  <bookViews>
    <workbookView xWindow="5330" yWindow="40" windowWidth="7550" windowHeight="8020" tabRatio="852"/>
  </bookViews>
  <sheets>
    <sheet name="PL【日本基準】" sheetId="57" r:id="rId1"/>
    <sheet name="PL【IFRS】" sheetId="61" r:id="rId2"/>
    <sheet name="PL QTR【日本基準】" sheetId="58" r:id="rId3"/>
    <sheet name="PL QTR【IFRS】 " sheetId="56" r:id="rId4"/>
    <sheet name="BS【日本基準】" sheetId="59" r:id="rId5"/>
    <sheet name="BS【IFRS】" sheetId="43" r:id="rId6"/>
    <sheet name="CF【日本基準】" sheetId="60" r:id="rId7"/>
    <sheet name="CF【IFRS】 " sheetId="54" r:id="rId8"/>
    <sheet name="SEGMENT【日本基準】" sheetId="48" r:id="rId9"/>
    <sheet name="SEGMENT【IFRS】" sheetId="65" r:id="rId10"/>
    <sheet name="GROUP(1)" sheetId="63" r:id="rId11"/>
    <sheet name="GROUP  (2)" sheetId="64" r:id="rId12"/>
    <sheet name="ETC" sheetId="47" r:id="rId13"/>
  </sheets>
  <definedNames>
    <definedName name="EV__LASTREFTIME__" hidden="1">39563.8390046296</definedName>
    <definedName name="_xlnm.Print_Area" localSheetId="5">BS【IFRS】!$A$1:$K$59</definedName>
    <definedName name="_xlnm.Print_Area" localSheetId="4">BS【日本基準】!$A$1:$L$66</definedName>
    <definedName name="_xlnm.Print_Area" localSheetId="7">'CF【IFRS】 '!$A$1:$K$61</definedName>
    <definedName name="_xlnm.Print_Area" localSheetId="6">CF【日本基準】!$A$1:$M$68</definedName>
    <definedName name="_xlnm.Print_Area" localSheetId="11">'GROUP  (2)'!$A$1:$AG$40</definedName>
    <definedName name="_xlnm.Print_Area" localSheetId="10">'GROUP(1)'!$A$1:$AG$56</definedName>
    <definedName name="_xlnm.Print_Area" localSheetId="3">'PL QTR【IFRS】 '!$A$1:$AD$39</definedName>
    <definedName name="_xlnm.Print_Area" localSheetId="2">'PL QTR【日本基準】'!$A$1:$AP$33</definedName>
    <definedName name="_xlnm.Print_Area" localSheetId="1">PL【IFRS】!$A$1:$O$67</definedName>
    <definedName name="_xlnm.Print_Area" localSheetId="9">SEGMENT【IFRS】!$A$1:$Q$33</definedName>
    <definedName name="_xlnm.Print_Area" localSheetId="8">SEGMENT【日本基準】!$A$1:$V$67</definedName>
  </definedNames>
  <calcPr calcId="171027"/>
</workbook>
</file>

<file path=xl/calcChain.xml><?xml version="1.0" encoding="utf-8"?>
<calcChain xmlns="http://schemas.openxmlformats.org/spreadsheetml/2006/main">
  <c r="F26" i="64" l="1"/>
  <c r="E26" i="64"/>
  <c r="G25" i="64"/>
  <c r="G24" i="64"/>
  <c r="G23" i="64"/>
  <c r="G22" i="64"/>
  <c r="G21" i="64"/>
  <c r="G20" i="64"/>
  <c r="G19" i="64"/>
  <c r="G18" i="64"/>
  <c r="G17" i="64"/>
  <c r="G16" i="64"/>
  <c r="G34" i="63"/>
  <c r="G35" i="63"/>
  <c r="G36" i="63"/>
  <c r="G37" i="63"/>
  <c r="G38" i="63"/>
  <c r="G39" i="63"/>
  <c r="G40" i="63"/>
  <c r="G41" i="63"/>
  <c r="G42" i="63"/>
  <c r="G43" i="63"/>
  <c r="G26" i="64"/>
  <c r="F44" i="63"/>
  <c r="E44" i="63"/>
  <c r="G44" i="63"/>
  <c r="J17" i="64"/>
  <c r="J18" i="64"/>
  <c r="J22" i="64"/>
  <c r="J23" i="64"/>
  <c r="J24" i="64"/>
  <c r="J25" i="64"/>
  <c r="I44" i="63"/>
  <c r="H44" i="63"/>
  <c r="J44" i="63"/>
  <c r="J43" i="63"/>
  <c r="J42" i="63"/>
  <c r="J41" i="63"/>
  <c r="J40" i="63"/>
  <c r="J39" i="63"/>
  <c r="J38" i="63"/>
  <c r="J37" i="63"/>
  <c r="J36" i="63"/>
  <c r="J35" i="63"/>
  <c r="J34" i="63"/>
  <c r="D31" i="65"/>
  <c r="L32" i="58"/>
  <c r="L30" i="58"/>
  <c r="L29" i="58"/>
  <c r="AC27" i="58"/>
  <c r="L27" i="58"/>
  <c r="L23" i="58"/>
  <c r="M23" i="58"/>
  <c r="L19" i="58"/>
  <c r="L18" i="58"/>
  <c r="K17" i="58"/>
  <c r="L17" i="58"/>
  <c r="L12" i="58"/>
  <c r="L11" i="58"/>
  <c r="L10" i="58"/>
  <c r="K9" i="58"/>
  <c r="L9" i="58"/>
  <c r="L7" i="58"/>
  <c r="K6" i="58"/>
  <c r="K8" i="58"/>
  <c r="L5" i="58"/>
  <c r="L4" i="58"/>
  <c r="C8" i="56"/>
  <c r="U12" i="48"/>
  <c r="C12" i="48"/>
  <c r="D12" i="48"/>
  <c r="F12" i="48"/>
  <c r="G12" i="48"/>
  <c r="H12" i="48"/>
  <c r="I12" i="48"/>
  <c r="J12" i="48"/>
  <c r="K12" i="48"/>
  <c r="L12" i="48"/>
  <c r="M12" i="48"/>
  <c r="N12" i="48"/>
  <c r="O12" i="48"/>
  <c r="P12" i="48"/>
  <c r="Q12" i="48"/>
  <c r="R12" i="48"/>
  <c r="S12" i="48"/>
  <c r="T12" i="48"/>
  <c r="V12" i="48"/>
  <c r="C34" i="48"/>
  <c r="C35" i="48"/>
  <c r="C36" i="48"/>
  <c r="C37" i="48"/>
  <c r="C38" i="48"/>
  <c r="K24" i="58"/>
  <c r="L8" i="58"/>
  <c r="L6" i="58"/>
  <c r="L24" i="58"/>
  <c r="K28" i="58"/>
  <c r="K33" i="58"/>
  <c r="L33" i="58"/>
  <c r="L28" i="58"/>
</calcChain>
</file>

<file path=xl/sharedStrings.xml><?xml version="1.0" encoding="utf-8"?>
<sst xmlns="http://schemas.openxmlformats.org/spreadsheetml/2006/main" count="1872" uniqueCount="633">
  <si>
    <t>売上総利益</t>
    <rPh sb="0" eb="2">
      <t>ウリアゲ</t>
    </rPh>
    <rPh sb="2" eb="5">
      <t>ソウリエキ</t>
    </rPh>
    <phoneticPr fontId="2"/>
  </si>
  <si>
    <t>-</t>
    <phoneticPr fontId="2"/>
  </si>
  <si>
    <t>総資産</t>
    <rPh sb="0" eb="3">
      <t>ソウシサン</t>
    </rPh>
    <phoneticPr fontId="2"/>
  </si>
  <si>
    <t>当社株価</t>
    <rPh sb="0" eb="2">
      <t>トウシャ</t>
    </rPh>
    <rPh sb="2" eb="4">
      <t>カブカ</t>
    </rPh>
    <phoneticPr fontId="2"/>
  </si>
  <si>
    <t>終値</t>
    <rPh sb="0" eb="2">
      <t>オワリネ</t>
    </rPh>
    <phoneticPr fontId="2"/>
  </si>
  <si>
    <t>最高値</t>
    <rPh sb="0" eb="3">
      <t>サイタカネ</t>
    </rPh>
    <phoneticPr fontId="2"/>
  </si>
  <si>
    <t>　　　　　最安値</t>
    <rPh sb="5" eb="6">
      <t>サイ</t>
    </rPh>
    <rPh sb="6" eb="8">
      <t>ヤスネ</t>
    </rPh>
    <phoneticPr fontId="2"/>
  </si>
  <si>
    <t>日経平均　終値</t>
    <rPh sb="0" eb="2">
      <t>ニッケイ</t>
    </rPh>
    <rPh sb="2" eb="4">
      <t>ヘイキン</t>
    </rPh>
    <rPh sb="5" eb="7">
      <t>オワリネ</t>
    </rPh>
    <phoneticPr fontId="2"/>
  </si>
  <si>
    <t>その他</t>
    <rPh sb="2" eb="3">
      <t>タ</t>
    </rPh>
    <phoneticPr fontId="2"/>
  </si>
  <si>
    <t>合計</t>
    <rPh sb="0" eb="2">
      <t>ゴウケイ</t>
    </rPh>
    <phoneticPr fontId="2"/>
  </si>
  <si>
    <t>（単位：社）</t>
    <rPh sb="1" eb="3">
      <t>タンイ</t>
    </rPh>
    <rPh sb="4" eb="5">
      <t>シャ</t>
    </rPh>
    <phoneticPr fontId="2"/>
  </si>
  <si>
    <t>連結子会社</t>
    <rPh sb="0" eb="2">
      <t>レンケツ</t>
    </rPh>
    <rPh sb="2" eb="5">
      <t>コガイシャ</t>
    </rPh>
    <phoneticPr fontId="2"/>
  </si>
  <si>
    <t>持分法
適用会社</t>
    <rPh sb="0" eb="1">
      <t>モ</t>
    </rPh>
    <rPh sb="1" eb="2">
      <t>ブン</t>
    </rPh>
    <rPh sb="2" eb="3">
      <t>ホウ</t>
    </rPh>
    <rPh sb="4" eb="6">
      <t>テキヨウ</t>
    </rPh>
    <rPh sb="6" eb="8">
      <t>ガイシャ</t>
    </rPh>
    <phoneticPr fontId="2"/>
  </si>
  <si>
    <t>国　内</t>
    <rPh sb="0" eb="1">
      <t>クニ</t>
    </rPh>
    <rPh sb="2" eb="3">
      <t>ナイ</t>
    </rPh>
    <phoneticPr fontId="2"/>
  </si>
  <si>
    <t>海　外</t>
    <rPh sb="0" eb="1">
      <t>ウミ</t>
    </rPh>
    <rPh sb="2" eb="3">
      <t>ガイ</t>
    </rPh>
    <phoneticPr fontId="2"/>
  </si>
  <si>
    <t>合　計</t>
    <rPh sb="0" eb="1">
      <t>ゴウ</t>
    </rPh>
    <rPh sb="2" eb="3">
      <t>ケイ</t>
    </rPh>
    <phoneticPr fontId="2"/>
  </si>
  <si>
    <t>黒字</t>
    <rPh sb="0" eb="2">
      <t>クロジ</t>
    </rPh>
    <phoneticPr fontId="2"/>
  </si>
  <si>
    <t>赤字</t>
    <rPh sb="0" eb="2">
      <t>アカジ</t>
    </rPh>
    <phoneticPr fontId="2"/>
  </si>
  <si>
    <t>（黒字比率）</t>
    <rPh sb="1" eb="3">
      <t>クロジ</t>
    </rPh>
    <rPh sb="3" eb="5">
      <t>ヒリツ</t>
    </rPh>
    <phoneticPr fontId="2"/>
  </si>
  <si>
    <t>営業利益</t>
    <rPh sb="0" eb="2">
      <t>エイギョウ</t>
    </rPh>
    <rPh sb="2" eb="4">
      <t>リエキ</t>
    </rPh>
    <phoneticPr fontId="2"/>
  </si>
  <si>
    <t>経常利益</t>
    <rPh sb="0" eb="2">
      <t>ケイジョウ</t>
    </rPh>
    <rPh sb="2" eb="4">
      <t>リエキ</t>
    </rPh>
    <phoneticPr fontId="2"/>
  </si>
  <si>
    <t>新事業計画</t>
    <rPh sb="0" eb="3">
      <t>シンジギョウ</t>
    </rPh>
    <rPh sb="3" eb="5">
      <t>ケイカク</t>
    </rPh>
    <phoneticPr fontId="2"/>
  </si>
  <si>
    <t>自己資本</t>
    <rPh sb="0" eb="2">
      <t>ジコ</t>
    </rPh>
    <rPh sb="2" eb="4">
      <t>シホン</t>
    </rPh>
    <phoneticPr fontId="2"/>
  </si>
  <si>
    <t>期中平均株式数（普通株）</t>
    <rPh sb="0" eb="2">
      <t>キチュウ</t>
    </rPh>
    <rPh sb="2" eb="4">
      <t>ヘイキン</t>
    </rPh>
    <rPh sb="4" eb="7">
      <t>カブシキスウ</t>
    </rPh>
    <rPh sb="8" eb="10">
      <t>フツウ</t>
    </rPh>
    <rPh sb="10" eb="11">
      <t>カブ</t>
    </rPh>
    <phoneticPr fontId="2"/>
  </si>
  <si>
    <t>期中平均株式数（優先株）</t>
    <rPh sb="0" eb="2">
      <t>キチュウ</t>
    </rPh>
    <rPh sb="2" eb="4">
      <t>ヘイキン</t>
    </rPh>
    <rPh sb="4" eb="7">
      <t>カブシキスウ</t>
    </rPh>
    <rPh sb="8" eb="10">
      <t>ユウセン</t>
    </rPh>
    <rPh sb="10" eb="11">
      <t>カブ</t>
    </rPh>
    <phoneticPr fontId="2"/>
  </si>
  <si>
    <t>期末発行済株式総数（普通株）</t>
    <rPh sb="0" eb="2">
      <t>キマツ</t>
    </rPh>
    <rPh sb="2" eb="4">
      <t>ハッコウ</t>
    </rPh>
    <rPh sb="4" eb="5">
      <t>ズ</t>
    </rPh>
    <rPh sb="5" eb="7">
      <t>カブシキ</t>
    </rPh>
    <rPh sb="7" eb="9">
      <t>ソウスウ</t>
    </rPh>
    <rPh sb="10" eb="12">
      <t>フツウ</t>
    </rPh>
    <rPh sb="12" eb="13">
      <t>カブ</t>
    </rPh>
    <phoneticPr fontId="2"/>
  </si>
  <si>
    <t>期末発行済株式総数（優先株）</t>
    <rPh sb="0" eb="2">
      <t>キマツ</t>
    </rPh>
    <rPh sb="2" eb="4">
      <t>ハッコウ</t>
    </rPh>
    <rPh sb="4" eb="5">
      <t>ズ</t>
    </rPh>
    <rPh sb="5" eb="7">
      <t>カブシキ</t>
    </rPh>
    <rPh sb="7" eb="9">
      <t>ソウスウ</t>
    </rPh>
    <rPh sb="10" eb="12">
      <t>ユウセン</t>
    </rPh>
    <rPh sb="12" eb="13">
      <t>カブ</t>
    </rPh>
    <phoneticPr fontId="2"/>
  </si>
  <si>
    <t>機械・宇宙航空</t>
    <rPh sb="0" eb="2">
      <t>キカイ</t>
    </rPh>
    <rPh sb="3" eb="5">
      <t>ウチュウ</t>
    </rPh>
    <rPh sb="5" eb="7">
      <t>コウクウ</t>
    </rPh>
    <phoneticPr fontId="2"/>
  </si>
  <si>
    <t>エネルギー・金属資源</t>
    <rPh sb="6" eb="8">
      <t>キンゾク</t>
    </rPh>
    <rPh sb="8" eb="10">
      <t>シゲン</t>
    </rPh>
    <phoneticPr fontId="2"/>
  </si>
  <si>
    <t>化学品･合成樹脂</t>
    <rPh sb="0" eb="3">
      <t>カガクヒン</t>
    </rPh>
    <rPh sb="4" eb="6">
      <t>ゴウセイ</t>
    </rPh>
    <rPh sb="6" eb="8">
      <t>ジュシ</t>
    </rPh>
    <phoneticPr fontId="2"/>
  </si>
  <si>
    <t>建設・木材</t>
    <rPh sb="0" eb="2">
      <t>ケンセツ</t>
    </rPh>
    <rPh sb="3" eb="5">
      <t>モクザイ</t>
    </rPh>
    <phoneticPr fontId="2"/>
  </si>
  <si>
    <t>生活産業</t>
    <rPh sb="0" eb="2">
      <t>セイカツ</t>
    </rPh>
    <rPh sb="2" eb="4">
      <t>サンギョウ</t>
    </rPh>
    <phoneticPr fontId="2"/>
  </si>
  <si>
    <t>海外現地法人</t>
    <rPh sb="0" eb="2">
      <t>カイガイ</t>
    </rPh>
    <rPh sb="2" eb="4">
      <t>ゲンチ</t>
    </rPh>
    <rPh sb="4" eb="6">
      <t>ホウジン</t>
    </rPh>
    <phoneticPr fontId="2"/>
  </si>
  <si>
    <t>売上高</t>
    <rPh sb="0" eb="2">
      <t>ウリアゲ</t>
    </rPh>
    <rPh sb="2" eb="3">
      <t>タカ</t>
    </rPh>
    <phoneticPr fontId="2"/>
  </si>
  <si>
    <r>
      <t>2005</t>
    </r>
    <r>
      <rPr>
        <sz val="20"/>
        <rFont val="ＭＳ Ｐゴシック"/>
        <family val="3"/>
        <charset val="128"/>
      </rPr>
      <t>年度</t>
    </r>
    <rPh sb="4" eb="6">
      <t>ネンド</t>
    </rPh>
    <phoneticPr fontId="2"/>
  </si>
  <si>
    <r>
      <t>2006</t>
    </r>
    <r>
      <rPr>
        <sz val="20"/>
        <rFont val="ＭＳ Ｐゴシック"/>
        <family val="3"/>
        <charset val="128"/>
      </rPr>
      <t>年度</t>
    </r>
    <rPh sb="4" eb="6">
      <t>ネンド</t>
    </rPh>
    <phoneticPr fontId="2"/>
  </si>
  <si>
    <r>
      <t>2007</t>
    </r>
    <r>
      <rPr>
        <sz val="20"/>
        <rFont val="ＭＳ Ｐゴシック"/>
        <family val="3"/>
        <charset val="128"/>
      </rPr>
      <t>年度</t>
    </r>
    <rPh sb="4" eb="6">
      <t>ネンド</t>
    </rPh>
    <phoneticPr fontId="2"/>
  </si>
  <si>
    <r>
      <t>2008</t>
    </r>
    <r>
      <rPr>
        <sz val="20"/>
        <rFont val="ＭＳ Ｐゴシック"/>
        <family val="3"/>
        <charset val="128"/>
      </rPr>
      <t>年度</t>
    </r>
    <rPh sb="4" eb="6">
      <t>ネンド</t>
    </rPh>
    <phoneticPr fontId="2"/>
  </si>
  <si>
    <r>
      <t xml:space="preserve"> </t>
    </r>
    <r>
      <rPr>
        <b/>
        <sz val="14"/>
        <rFont val="ＭＳ Ｐゴシック"/>
        <family val="3"/>
        <charset val="128"/>
      </rPr>
      <t>フリーキャッシュ・フロー</t>
    </r>
  </si>
  <si>
    <r>
      <t>自己資本比率</t>
    </r>
    <r>
      <rPr>
        <sz val="13"/>
        <rFont val="Arial"/>
        <family val="2"/>
      </rPr>
      <t xml:space="preserve"> (%)</t>
    </r>
    <rPh sb="0" eb="2">
      <t>ジコ</t>
    </rPh>
    <rPh sb="2" eb="4">
      <t>シホン</t>
    </rPh>
    <rPh sb="4" eb="6">
      <t>ヒリツ</t>
    </rPh>
    <phoneticPr fontId="2"/>
  </si>
  <si>
    <r>
      <t>有利子負債</t>
    </r>
    <r>
      <rPr>
        <sz val="13"/>
        <rFont val="Arial"/>
        <family val="2"/>
      </rPr>
      <t xml:space="preserve"> (</t>
    </r>
    <r>
      <rPr>
        <sz val="13"/>
        <rFont val="ＭＳ Ｐゴシック"/>
        <family val="3"/>
        <charset val="128"/>
      </rPr>
      <t>グロス</t>
    </r>
    <r>
      <rPr>
        <sz val="13"/>
        <rFont val="Arial"/>
        <family val="2"/>
      </rPr>
      <t>)</t>
    </r>
    <rPh sb="0" eb="1">
      <t>ユウ</t>
    </rPh>
    <rPh sb="1" eb="3">
      <t>リシ</t>
    </rPh>
    <rPh sb="3" eb="5">
      <t>フサイ</t>
    </rPh>
    <phoneticPr fontId="2"/>
  </si>
  <si>
    <r>
      <t>有利子負債</t>
    </r>
    <r>
      <rPr>
        <sz val="13"/>
        <rFont val="Arial"/>
        <family val="2"/>
      </rPr>
      <t xml:space="preserve"> (</t>
    </r>
    <r>
      <rPr>
        <sz val="13"/>
        <rFont val="ＭＳ Ｐゴシック"/>
        <family val="3"/>
        <charset val="128"/>
      </rPr>
      <t>ネット</t>
    </r>
    <r>
      <rPr>
        <sz val="13"/>
        <rFont val="Arial"/>
        <family val="2"/>
      </rPr>
      <t>)</t>
    </r>
    <rPh sb="0" eb="1">
      <t>ユウ</t>
    </rPh>
    <rPh sb="1" eb="3">
      <t>リシ</t>
    </rPh>
    <rPh sb="3" eb="5">
      <t>フサイ</t>
    </rPh>
    <phoneticPr fontId="2"/>
  </si>
  <si>
    <r>
      <t>DER</t>
    </r>
    <r>
      <rPr>
        <sz val="13"/>
        <rFont val="ＭＳ Ｐゴシック"/>
        <family val="3"/>
        <charset val="128"/>
      </rPr>
      <t>（グロス）（倍）</t>
    </r>
    <rPh sb="9" eb="10">
      <t>バイ</t>
    </rPh>
    <phoneticPr fontId="2"/>
  </si>
  <si>
    <r>
      <t>DER</t>
    </r>
    <r>
      <rPr>
        <sz val="13"/>
        <rFont val="ＭＳ Ｐゴシック"/>
        <family val="3"/>
        <charset val="128"/>
      </rPr>
      <t>（ネット）（倍）</t>
    </r>
    <rPh sb="9" eb="10">
      <t>バイ</t>
    </rPh>
    <phoneticPr fontId="2"/>
  </si>
  <si>
    <r>
      <t>1</t>
    </r>
    <r>
      <rPr>
        <sz val="13"/>
        <rFont val="ＭＳ Ｐゴシック"/>
        <family val="3"/>
        <charset val="128"/>
      </rPr>
      <t>株当たり純資産額</t>
    </r>
    <r>
      <rPr>
        <sz val="13"/>
        <rFont val="Arial"/>
        <family val="2"/>
      </rPr>
      <t xml:space="preserve"> (BPS)</t>
    </r>
    <rPh sb="1" eb="2">
      <t>カブ</t>
    </rPh>
    <rPh sb="2" eb="3">
      <t>ア</t>
    </rPh>
    <rPh sb="5" eb="6">
      <t>ジュン</t>
    </rPh>
    <rPh sb="6" eb="8">
      <t>シサン</t>
    </rPh>
    <rPh sb="8" eb="9">
      <t>ガク</t>
    </rPh>
    <phoneticPr fontId="2"/>
  </si>
  <si>
    <t>消去又は全社</t>
    <rPh sb="0" eb="2">
      <t>ショウキョ</t>
    </rPh>
    <rPh sb="2" eb="3">
      <t>マタ</t>
    </rPh>
    <rPh sb="4" eb="6">
      <t>ゼンシャ</t>
    </rPh>
    <phoneticPr fontId="2"/>
  </si>
  <si>
    <t>（単位：億円）</t>
    <rPh sb="1" eb="3">
      <t>タンイ</t>
    </rPh>
    <rPh sb="4" eb="6">
      <t>オクエン</t>
    </rPh>
    <phoneticPr fontId="2"/>
  </si>
  <si>
    <t>国　内（連結子会社）</t>
    <rPh sb="0" eb="1">
      <t>クニ</t>
    </rPh>
    <rPh sb="2" eb="3">
      <t>ナイ</t>
    </rPh>
    <rPh sb="4" eb="6">
      <t>レンケツ</t>
    </rPh>
    <rPh sb="6" eb="9">
      <t>コガイシャ</t>
    </rPh>
    <phoneticPr fontId="2"/>
  </si>
  <si>
    <t>国　内（持分法適用会社）</t>
    <rPh sb="0" eb="1">
      <t>クニ</t>
    </rPh>
    <rPh sb="2" eb="3">
      <t>ナイ</t>
    </rPh>
    <rPh sb="4" eb="6">
      <t>モチブン</t>
    </rPh>
    <rPh sb="6" eb="7">
      <t>ポウ</t>
    </rPh>
    <rPh sb="7" eb="9">
      <t>テキヨウ</t>
    </rPh>
    <rPh sb="9" eb="11">
      <t>ガイシャ</t>
    </rPh>
    <phoneticPr fontId="2"/>
  </si>
  <si>
    <t>海　外（持分法適用会社）</t>
    <rPh sb="0" eb="1">
      <t>ウミ</t>
    </rPh>
    <rPh sb="2" eb="3">
      <t>ガイ</t>
    </rPh>
    <rPh sb="4" eb="6">
      <t>モチブン</t>
    </rPh>
    <rPh sb="6" eb="7">
      <t>ポウ</t>
    </rPh>
    <rPh sb="7" eb="9">
      <t>テキヨウ</t>
    </rPh>
    <rPh sb="9" eb="11">
      <t>ガイシャ</t>
    </rPh>
    <phoneticPr fontId="2"/>
  </si>
  <si>
    <t>海　外（連結子会社）</t>
    <rPh sb="0" eb="1">
      <t>ウミ</t>
    </rPh>
    <rPh sb="2" eb="3">
      <t>ソト</t>
    </rPh>
    <rPh sb="4" eb="6">
      <t>レンケツ</t>
    </rPh>
    <rPh sb="6" eb="9">
      <t>コガイシャ</t>
    </rPh>
    <phoneticPr fontId="2"/>
  </si>
  <si>
    <t>機械</t>
    <rPh sb="0" eb="2">
      <t>キカイ</t>
    </rPh>
    <phoneticPr fontId="2"/>
  </si>
  <si>
    <t>エネルギー・金属</t>
    <rPh sb="6" eb="8">
      <t>キンゾク</t>
    </rPh>
    <phoneticPr fontId="2"/>
  </si>
  <si>
    <r>
      <t>2009</t>
    </r>
    <r>
      <rPr>
        <sz val="20"/>
        <rFont val="ＭＳ Ｐゴシック"/>
        <family val="3"/>
        <charset val="128"/>
      </rPr>
      <t>年度</t>
    </r>
    <rPh sb="4" eb="6">
      <t>ネンド</t>
    </rPh>
    <phoneticPr fontId="2"/>
  </si>
  <si>
    <t>総資産</t>
    <rPh sb="0" eb="1">
      <t>ソウ</t>
    </rPh>
    <rPh sb="1" eb="3">
      <t>シサン</t>
    </rPh>
    <phoneticPr fontId="2"/>
  </si>
  <si>
    <t>-</t>
    <phoneticPr fontId="2"/>
  </si>
  <si>
    <r>
      <t>2010</t>
    </r>
    <r>
      <rPr>
        <sz val="20"/>
        <rFont val="ＭＳ Ｐゴシック"/>
        <family val="3"/>
        <charset val="128"/>
      </rPr>
      <t>年度</t>
    </r>
    <rPh sb="4" eb="6">
      <t>ネンド</t>
    </rPh>
    <phoneticPr fontId="2"/>
  </si>
  <si>
    <r>
      <t>　</t>
    </r>
    <r>
      <rPr>
        <sz val="20"/>
        <rFont val="Arial"/>
        <family val="2"/>
      </rPr>
      <t xml:space="preserve"> </t>
    </r>
    <r>
      <rPr>
        <sz val="20"/>
        <rFont val="ＭＳ Ｐゴシック"/>
        <family val="3"/>
        <charset val="128"/>
      </rPr>
      <t>上記実績についても変更後の事業区分に基づき記載。</t>
    </r>
    <rPh sb="2" eb="4">
      <t>ジョウキ</t>
    </rPh>
    <rPh sb="4" eb="6">
      <t>ジッセキ</t>
    </rPh>
    <rPh sb="11" eb="13">
      <t>ヘンコウ</t>
    </rPh>
    <rPh sb="13" eb="14">
      <t>ゴ</t>
    </rPh>
    <rPh sb="15" eb="17">
      <t>ジギョウ</t>
    </rPh>
    <rPh sb="17" eb="19">
      <t>クブン</t>
    </rPh>
    <rPh sb="20" eb="21">
      <t>モト</t>
    </rPh>
    <rPh sb="23" eb="25">
      <t>キサイ</t>
    </rPh>
    <phoneticPr fontId="2"/>
  </si>
  <si>
    <t>New Stage 2008</t>
    <phoneticPr fontId="2"/>
  </si>
  <si>
    <t>Shine 2011</t>
    <phoneticPr fontId="2"/>
  </si>
  <si>
    <r>
      <t>1</t>
    </r>
    <r>
      <rPr>
        <sz val="13"/>
        <rFont val="ＭＳ Ｐゴシック"/>
        <family val="3"/>
        <charset val="128"/>
      </rPr>
      <t>株当たり当期純損益</t>
    </r>
    <r>
      <rPr>
        <sz val="13"/>
        <rFont val="Arial"/>
        <family val="2"/>
      </rPr>
      <t xml:space="preserve"> (EPS)</t>
    </r>
    <rPh sb="8" eb="10">
      <t>ソンエキ</t>
    </rPh>
    <phoneticPr fontId="2"/>
  </si>
  <si>
    <t>当期純損益</t>
    <rPh sb="0" eb="2">
      <t>トウキ</t>
    </rPh>
    <rPh sb="2" eb="5">
      <t>ジュンソンエキ</t>
    </rPh>
    <phoneticPr fontId="2"/>
  </si>
  <si>
    <r>
      <t>2011</t>
    </r>
    <r>
      <rPr>
        <sz val="14"/>
        <rFont val="ＭＳ Ｐゴシック"/>
        <family val="3"/>
        <charset val="128"/>
      </rPr>
      <t>年度</t>
    </r>
    <rPh sb="4" eb="6">
      <t>ネンド</t>
    </rPh>
    <phoneticPr fontId="2"/>
  </si>
  <si>
    <r>
      <t>2011年度</t>
    </r>
    <r>
      <rPr>
        <sz val="14"/>
        <rFont val="ＭＳ Ｐゴシック"/>
        <family val="3"/>
        <charset val="128"/>
      </rPr>
      <t/>
    </r>
    <rPh sb="4" eb="6">
      <t>ネンド</t>
    </rPh>
    <phoneticPr fontId="2"/>
  </si>
  <si>
    <r>
      <t>2003</t>
    </r>
    <r>
      <rPr>
        <sz val="20"/>
        <rFont val="ＭＳ Ｐゴシック"/>
        <family val="3"/>
        <charset val="128"/>
      </rPr>
      <t>年度</t>
    </r>
    <rPh sb="4" eb="6">
      <t>ネンド</t>
    </rPh>
    <phoneticPr fontId="2"/>
  </si>
  <si>
    <r>
      <t>2004</t>
    </r>
    <r>
      <rPr>
        <sz val="20"/>
        <rFont val="ＭＳ Ｐゴシック"/>
        <family val="3"/>
        <charset val="128"/>
      </rPr>
      <t>年度</t>
    </r>
    <rPh sb="4" eb="6">
      <t>ネンド</t>
    </rPh>
    <phoneticPr fontId="2"/>
  </si>
  <si>
    <t>木材</t>
    <rPh sb="0" eb="2">
      <t>モクザイ</t>
    </rPh>
    <phoneticPr fontId="2"/>
  </si>
  <si>
    <t>食料</t>
    <rPh sb="0" eb="2">
      <t>ショクリョウ</t>
    </rPh>
    <phoneticPr fontId="2"/>
  </si>
  <si>
    <t>物資・リテール</t>
    <rPh sb="0" eb="2">
      <t>ブッシ</t>
    </rPh>
    <phoneticPr fontId="2"/>
  </si>
  <si>
    <t>繊維</t>
    <rPh sb="0" eb="2">
      <t>センイ</t>
    </rPh>
    <phoneticPr fontId="2"/>
  </si>
  <si>
    <r>
      <t>2011</t>
    </r>
    <r>
      <rPr>
        <sz val="20"/>
        <rFont val="ＭＳ Ｐゴシック"/>
        <family val="3"/>
        <charset val="128"/>
      </rPr>
      <t>年度</t>
    </r>
    <rPh sb="4" eb="6">
      <t>ネンド</t>
    </rPh>
    <phoneticPr fontId="2"/>
  </si>
  <si>
    <r>
      <t>※</t>
    </r>
    <r>
      <rPr>
        <sz val="20"/>
        <rFont val="Arial"/>
        <family val="2"/>
      </rPr>
      <t>2004</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日付けにての子会社である旧ニチメン㈱と旧日商岩井㈱の合併に伴い、第</t>
    </r>
    <r>
      <rPr>
        <sz val="20"/>
        <rFont val="Arial"/>
        <family val="2"/>
      </rPr>
      <t>1</t>
    </r>
    <r>
      <rPr>
        <sz val="20"/>
        <rFont val="ＭＳ Ｐゴシック"/>
        <family val="3"/>
        <charset val="128"/>
      </rPr>
      <t>四半期より事業区分の変更を行っており、</t>
    </r>
    <rPh sb="5" eb="6">
      <t>ネン</t>
    </rPh>
    <rPh sb="7" eb="8">
      <t>ガツ</t>
    </rPh>
    <rPh sb="9" eb="10">
      <t>ニチ</t>
    </rPh>
    <rPh sb="10" eb="11">
      <t>ヅ</t>
    </rPh>
    <rPh sb="15" eb="18">
      <t>コガイシャ</t>
    </rPh>
    <rPh sb="21" eb="22">
      <t>キュウ</t>
    </rPh>
    <rPh sb="28" eb="29">
      <t>キュウ</t>
    </rPh>
    <rPh sb="29" eb="31">
      <t>ニッショウ</t>
    </rPh>
    <rPh sb="31" eb="33">
      <t>イワイ</t>
    </rPh>
    <rPh sb="35" eb="37">
      <t>ガッペイ</t>
    </rPh>
    <rPh sb="38" eb="39">
      <t>トモナ</t>
    </rPh>
    <rPh sb="41" eb="42">
      <t>ダイ</t>
    </rPh>
    <rPh sb="43" eb="44">
      <t>シ</t>
    </rPh>
    <rPh sb="44" eb="46">
      <t>ハンキ</t>
    </rPh>
    <rPh sb="48" eb="50">
      <t>ジギョウ</t>
    </rPh>
    <rPh sb="50" eb="52">
      <t>クブン</t>
    </rPh>
    <rPh sb="53" eb="55">
      <t>ヘンコウ</t>
    </rPh>
    <rPh sb="56" eb="57">
      <t>オコナ</t>
    </rPh>
    <phoneticPr fontId="2"/>
  </si>
  <si>
    <t>-</t>
    <phoneticPr fontId="2"/>
  </si>
  <si>
    <t>建設都市開発</t>
    <rPh sb="0" eb="2">
      <t>ケンセツ</t>
    </rPh>
    <rPh sb="2" eb="4">
      <t>トシ</t>
    </rPh>
    <rPh sb="4" eb="6">
      <t>カイハツ</t>
    </rPh>
    <phoneticPr fontId="2"/>
  </si>
  <si>
    <r>
      <rPr>
        <sz val="13"/>
        <rFont val="ＭＳ Ｐゴシック"/>
        <family val="3"/>
        <charset val="128"/>
      </rPr>
      <t>中期経営計画</t>
    </r>
    <r>
      <rPr>
        <sz val="13"/>
        <rFont val="Arial"/>
        <family val="2"/>
      </rPr>
      <t>2014</t>
    </r>
    <rPh sb="0" eb="2">
      <t>チュウキ</t>
    </rPh>
    <rPh sb="2" eb="4">
      <t>ケイエイ</t>
    </rPh>
    <rPh sb="4" eb="6">
      <t>ケイカク</t>
    </rPh>
    <phoneticPr fontId="2"/>
  </si>
  <si>
    <r>
      <t>2012</t>
    </r>
    <r>
      <rPr>
        <sz val="14"/>
        <rFont val="ＭＳ Ｐゴシック"/>
        <family val="3"/>
        <charset val="128"/>
      </rPr>
      <t>年度</t>
    </r>
    <rPh sb="4" eb="6">
      <t>ネンド</t>
    </rPh>
    <phoneticPr fontId="2"/>
  </si>
  <si>
    <t>（単位：億円）</t>
    <phoneticPr fontId="2"/>
  </si>
  <si>
    <t>-</t>
    <phoneticPr fontId="2"/>
  </si>
  <si>
    <r>
      <t>※</t>
    </r>
    <r>
      <rPr>
        <sz val="20"/>
        <rFont val="Arial"/>
        <family val="2"/>
      </rPr>
      <t>2009</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日付け及び</t>
    </r>
    <r>
      <rPr>
        <sz val="20"/>
        <rFont val="Arial"/>
        <family val="2"/>
      </rPr>
      <t>2012</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日付けにて機構改革および営業部門の再編を行ったことに伴い、第</t>
    </r>
    <r>
      <rPr>
        <sz val="20"/>
        <rFont val="Arial"/>
        <family val="2"/>
      </rPr>
      <t>1</t>
    </r>
    <r>
      <rPr>
        <sz val="20"/>
        <rFont val="ＭＳ Ｐゴシック"/>
        <family val="3"/>
        <charset val="128"/>
      </rPr>
      <t>四半期より事業区分の変更を行っており、</t>
    </r>
    <rPh sb="5" eb="6">
      <t>ネン</t>
    </rPh>
    <rPh sb="7" eb="8">
      <t>ガツ</t>
    </rPh>
    <rPh sb="9" eb="10">
      <t>ニチ</t>
    </rPh>
    <rPh sb="10" eb="11">
      <t>ヅ</t>
    </rPh>
    <rPh sb="12" eb="13">
      <t>オヨ</t>
    </rPh>
    <rPh sb="18" eb="19">
      <t>ネン</t>
    </rPh>
    <rPh sb="20" eb="21">
      <t>ガツ</t>
    </rPh>
    <rPh sb="22" eb="23">
      <t>ニチ</t>
    </rPh>
    <rPh sb="23" eb="24">
      <t>ヅケ</t>
    </rPh>
    <rPh sb="27" eb="29">
      <t>キコウ</t>
    </rPh>
    <rPh sb="29" eb="31">
      <t>カイカク</t>
    </rPh>
    <rPh sb="34" eb="36">
      <t>エイギョウ</t>
    </rPh>
    <rPh sb="36" eb="38">
      <t>ブモン</t>
    </rPh>
    <rPh sb="39" eb="41">
      <t>サイヘン</t>
    </rPh>
    <rPh sb="42" eb="43">
      <t>オコナ</t>
    </rPh>
    <rPh sb="48" eb="49">
      <t>トモナ</t>
    </rPh>
    <rPh sb="51" eb="52">
      <t>ダイ</t>
    </rPh>
    <rPh sb="53" eb="54">
      <t>シ</t>
    </rPh>
    <rPh sb="54" eb="56">
      <t>ハンキ</t>
    </rPh>
    <rPh sb="58" eb="60">
      <t>ジギョウ</t>
    </rPh>
    <rPh sb="60" eb="62">
      <t>クブン</t>
    </rPh>
    <rPh sb="63" eb="65">
      <t>ヘンコウ</t>
    </rPh>
    <rPh sb="66" eb="67">
      <t>オコナ</t>
    </rPh>
    <phoneticPr fontId="2"/>
  </si>
  <si>
    <t>化学</t>
    <rPh sb="0" eb="2">
      <t>カガク</t>
    </rPh>
    <phoneticPr fontId="2"/>
  </si>
  <si>
    <r>
      <t>2012</t>
    </r>
    <r>
      <rPr>
        <sz val="20"/>
        <rFont val="ＭＳ Ｐゴシック"/>
        <family val="3"/>
        <charset val="128"/>
      </rPr>
      <t>年度</t>
    </r>
    <rPh sb="4" eb="6">
      <t>ネンド</t>
    </rPh>
    <phoneticPr fontId="2"/>
  </si>
  <si>
    <t>（単位：億円）</t>
    <phoneticPr fontId="2"/>
  </si>
  <si>
    <r>
      <t>2003</t>
    </r>
    <r>
      <rPr>
        <sz val="13"/>
        <rFont val="ＭＳ Ｐゴシック"/>
        <family val="3"/>
        <charset val="128"/>
      </rPr>
      <t>年度　　　　　　　　　（日本基準）</t>
    </r>
    <rPh sb="4" eb="6">
      <t>ネンド</t>
    </rPh>
    <rPh sb="16" eb="18">
      <t>ニホン</t>
    </rPh>
    <rPh sb="18" eb="20">
      <t>キジュン</t>
    </rPh>
    <phoneticPr fontId="2"/>
  </si>
  <si>
    <r>
      <t>2004</t>
    </r>
    <r>
      <rPr>
        <sz val="13"/>
        <rFont val="ＭＳ Ｐゴシック"/>
        <family val="3"/>
        <charset val="128"/>
      </rPr>
      <t>年度　　　　　（日本基準）</t>
    </r>
    <rPh sb="4" eb="6">
      <t>ネンド</t>
    </rPh>
    <rPh sb="12" eb="14">
      <t>ニホン</t>
    </rPh>
    <rPh sb="14" eb="16">
      <t>キジュン</t>
    </rPh>
    <phoneticPr fontId="2"/>
  </si>
  <si>
    <r>
      <t>2005</t>
    </r>
    <r>
      <rPr>
        <sz val="13"/>
        <rFont val="ＭＳ Ｐゴシック"/>
        <family val="3"/>
        <charset val="128"/>
      </rPr>
      <t>年度　　　　　（日本基準）</t>
    </r>
    <rPh sb="4" eb="6">
      <t>ネンド</t>
    </rPh>
    <rPh sb="12" eb="14">
      <t>ニホン</t>
    </rPh>
    <rPh sb="14" eb="16">
      <t>キジュン</t>
    </rPh>
    <phoneticPr fontId="2"/>
  </si>
  <si>
    <t>-</t>
    <phoneticPr fontId="2"/>
  </si>
  <si>
    <t>-</t>
    <phoneticPr fontId="2"/>
  </si>
  <si>
    <r>
      <t>2003</t>
    </r>
    <r>
      <rPr>
        <sz val="12"/>
        <rFont val="ＭＳ Ｐゴシック"/>
        <family val="3"/>
        <charset val="128"/>
      </rPr>
      <t>年度</t>
    </r>
    <rPh sb="4" eb="6">
      <t>ネンド</t>
    </rPh>
    <phoneticPr fontId="2"/>
  </si>
  <si>
    <r>
      <t>2004</t>
    </r>
    <r>
      <rPr>
        <sz val="12"/>
        <rFont val="ＭＳ Ｐゴシック"/>
        <family val="3"/>
        <charset val="128"/>
      </rPr>
      <t>年度</t>
    </r>
    <rPh sb="4" eb="6">
      <t>ネンド</t>
    </rPh>
    <phoneticPr fontId="2"/>
  </si>
  <si>
    <r>
      <t>2005</t>
    </r>
    <r>
      <rPr>
        <sz val="12"/>
        <rFont val="ＭＳ Ｐゴシック"/>
        <family val="3"/>
        <charset val="128"/>
      </rPr>
      <t>年度</t>
    </r>
    <rPh sb="4" eb="6">
      <t>ネンド</t>
    </rPh>
    <phoneticPr fontId="2"/>
  </si>
  <si>
    <r>
      <t>2006</t>
    </r>
    <r>
      <rPr>
        <sz val="12"/>
        <rFont val="ＭＳ Ｐゴシック"/>
        <family val="3"/>
        <charset val="128"/>
      </rPr>
      <t>年度</t>
    </r>
    <rPh sb="4" eb="6">
      <t>ネンド</t>
    </rPh>
    <phoneticPr fontId="2"/>
  </si>
  <si>
    <r>
      <t>2007</t>
    </r>
    <r>
      <rPr>
        <sz val="12"/>
        <rFont val="ＭＳ Ｐゴシック"/>
        <family val="3"/>
        <charset val="128"/>
      </rPr>
      <t>年度</t>
    </r>
    <rPh sb="4" eb="6">
      <t>ネンド</t>
    </rPh>
    <phoneticPr fontId="2"/>
  </si>
  <si>
    <r>
      <t>2008</t>
    </r>
    <r>
      <rPr>
        <sz val="12"/>
        <rFont val="ＭＳ Ｐゴシック"/>
        <family val="3"/>
        <charset val="128"/>
      </rPr>
      <t>年度</t>
    </r>
    <rPh sb="4" eb="6">
      <t>ネンド</t>
    </rPh>
    <phoneticPr fontId="2"/>
  </si>
  <si>
    <r>
      <t>2009</t>
    </r>
    <r>
      <rPr>
        <sz val="12"/>
        <rFont val="ＭＳ Ｐゴシック"/>
        <family val="3"/>
        <charset val="128"/>
      </rPr>
      <t>年度</t>
    </r>
    <rPh sb="4" eb="6">
      <t>ネンド</t>
    </rPh>
    <phoneticPr fontId="2"/>
  </si>
  <si>
    <r>
      <t>2010</t>
    </r>
    <r>
      <rPr>
        <sz val="12"/>
        <rFont val="ＭＳ Ｐゴシック"/>
        <family val="3"/>
        <charset val="128"/>
      </rPr>
      <t>年度</t>
    </r>
    <rPh sb="4" eb="6">
      <t>ネンド</t>
    </rPh>
    <phoneticPr fontId="2"/>
  </si>
  <si>
    <r>
      <t>2011</t>
    </r>
    <r>
      <rPr>
        <sz val="12"/>
        <rFont val="ＭＳ Ｐゴシック"/>
        <family val="3"/>
        <charset val="128"/>
      </rPr>
      <t>年度</t>
    </r>
    <rPh sb="4" eb="6">
      <t>ネンド</t>
    </rPh>
    <phoneticPr fontId="2"/>
  </si>
  <si>
    <r>
      <t>2012</t>
    </r>
    <r>
      <rPr>
        <sz val="12"/>
        <rFont val="ＭＳ Ｐゴシック"/>
        <family val="3"/>
        <charset val="128"/>
      </rPr>
      <t>年度</t>
    </r>
    <rPh sb="4" eb="6">
      <t>ネンド</t>
    </rPh>
    <phoneticPr fontId="2"/>
  </si>
  <si>
    <r>
      <rPr>
        <sz val="14"/>
        <rFont val="ＭＳ Ｐゴシック"/>
        <family val="3"/>
        <charset val="128"/>
      </rPr>
      <t>（単位：百万円）</t>
    </r>
    <rPh sb="4" eb="6">
      <t>ヒャクマン</t>
    </rPh>
    <phoneticPr fontId="2"/>
  </si>
  <si>
    <r>
      <rPr>
        <b/>
        <sz val="13"/>
        <rFont val="ＭＳ Ｐゴシック"/>
        <family val="3"/>
        <charset val="128"/>
      </rPr>
      <t>流動資産</t>
    </r>
    <rPh sb="0" eb="2">
      <t>リュウドウ</t>
    </rPh>
    <rPh sb="2" eb="4">
      <t>シサン</t>
    </rPh>
    <phoneticPr fontId="2"/>
  </si>
  <si>
    <r>
      <rPr>
        <sz val="12"/>
        <rFont val="ＭＳ Ｐゴシック"/>
        <family val="3"/>
        <charset val="128"/>
      </rPr>
      <t>　現金及び現金同等物</t>
    </r>
    <rPh sb="1" eb="3">
      <t>ゲンキン</t>
    </rPh>
    <rPh sb="3" eb="4">
      <t>オヨ</t>
    </rPh>
    <rPh sb="5" eb="7">
      <t>ゲンキン</t>
    </rPh>
    <rPh sb="7" eb="9">
      <t>ドウトウ</t>
    </rPh>
    <rPh sb="9" eb="10">
      <t>ブツ</t>
    </rPh>
    <phoneticPr fontId="2"/>
  </si>
  <si>
    <r>
      <rPr>
        <sz val="12"/>
        <rFont val="ＭＳ Ｐゴシック"/>
        <family val="3"/>
        <charset val="128"/>
      </rPr>
      <t>　定期預金</t>
    </r>
    <rPh sb="1" eb="3">
      <t>テイキ</t>
    </rPh>
    <rPh sb="3" eb="5">
      <t>ヨキン</t>
    </rPh>
    <phoneticPr fontId="2"/>
  </si>
  <si>
    <r>
      <rPr>
        <sz val="12"/>
        <rFont val="ＭＳ Ｐゴシック"/>
        <family val="3"/>
        <charset val="128"/>
      </rPr>
      <t>　営業債権及びその他の債権</t>
    </r>
    <rPh sb="1" eb="3">
      <t>エイギョウ</t>
    </rPh>
    <rPh sb="3" eb="5">
      <t>サイケン</t>
    </rPh>
    <rPh sb="5" eb="6">
      <t>オヨ</t>
    </rPh>
    <rPh sb="9" eb="10">
      <t>タ</t>
    </rPh>
    <rPh sb="11" eb="13">
      <t>サイケン</t>
    </rPh>
    <phoneticPr fontId="2"/>
  </si>
  <si>
    <r>
      <rPr>
        <sz val="12"/>
        <rFont val="ＭＳ Ｐゴシック"/>
        <family val="3"/>
        <charset val="128"/>
      </rPr>
      <t>　その他の投資</t>
    </r>
    <rPh sb="3" eb="4">
      <t>タ</t>
    </rPh>
    <rPh sb="5" eb="7">
      <t>トウシ</t>
    </rPh>
    <phoneticPr fontId="2"/>
  </si>
  <si>
    <r>
      <rPr>
        <sz val="12"/>
        <rFont val="ＭＳ Ｐゴシック"/>
        <family val="3"/>
        <charset val="128"/>
      </rPr>
      <t>　デリバティブ金融資産</t>
    </r>
    <rPh sb="7" eb="9">
      <t>キンユウ</t>
    </rPh>
    <rPh sb="9" eb="11">
      <t>シサン</t>
    </rPh>
    <phoneticPr fontId="2"/>
  </si>
  <si>
    <r>
      <rPr>
        <sz val="12"/>
        <rFont val="ＭＳ Ｐゴシック"/>
        <family val="3"/>
        <charset val="128"/>
      </rPr>
      <t>　棚卸資産</t>
    </r>
    <rPh sb="1" eb="3">
      <t>タナオロシ</t>
    </rPh>
    <rPh sb="3" eb="5">
      <t>シサン</t>
    </rPh>
    <phoneticPr fontId="2"/>
  </si>
  <si>
    <r>
      <rPr>
        <sz val="12"/>
        <rFont val="ＭＳ Ｐゴシック"/>
        <family val="3"/>
        <charset val="128"/>
      </rPr>
      <t>　未収法人所得税</t>
    </r>
    <rPh sb="1" eb="3">
      <t>ミシュウ</t>
    </rPh>
    <rPh sb="3" eb="5">
      <t>ホウジン</t>
    </rPh>
    <rPh sb="5" eb="8">
      <t>ショトクゼイ</t>
    </rPh>
    <phoneticPr fontId="2"/>
  </si>
  <si>
    <r>
      <rPr>
        <sz val="12"/>
        <rFont val="ＭＳ Ｐゴシック"/>
        <family val="3"/>
        <charset val="128"/>
      </rPr>
      <t>　その他の流動資産</t>
    </r>
    <rPh sb="3" eb="4">
      <t>タ</t>
    </rPh>
    <rPh sb="5" eb="7">
      <t>リュウドウ</t>
    </rPh>
    <rPh sb="7" eb="9">
      <t>シサン</t>
    </rPh>
    <phoneticPr fontId="2"/>
  </si>
  <si>
    <r>
      <rPr>
        <sz val="12"/>
        <rFont val="ＭＳ Ｐゴシック"/>
        <family val="3"/>
        <charset val="128"/>
      </rPr>
      <t>　売却目的で保有する資産</t>
    </r>
    <rPh sb="1" eb="3">
      <t>バイキャク</t>
    </rPh>
    <rPh sb="3" eb="5">
      <t>モクテキ</t>
    </rPh>
    <rPh sb="6" eb="8">
      <t>ホユウ</t>
    </rPh>
    <rPh sb="10" eb="12">
      <t>シサン</t>
    </rPh>
    <phoneticPr fontId="2"/>
  </si>
  <si>
    <r>
      <rPr>
        <b/>
        <sz val="13"/>
        <rFont val="ＭＳ Ｐゴシック"/>
        <family val="3"/>
        <charset val="128"/>
      </rPr>
      <t>流動資産合計</t>
    </r>
    <rPh sb="0" eb="4">
      <t>リュウドウシサン</t>
    </rPh>
    <rPh sb="4" eb="6">
      <t>ゴウケイ</t>
    </rPh>
    <phoneticPr fontId="2"/>
  </si>
  <si>
    <r>
      <rPr>
        <b/>
        <sz val="13"/>
        <rFont val="ＭＳ Ｐゴシック"/>
        <family val="3"/>
        <charset val="128"/>
      </rPr>
      <t>非流動資産</t>
    </r>
    <rPh sb="0" eb="1">
      <t>ヒ</t>
    </rPh>
    <rPh sb="1" eb="3">
      <t>リュウドウ</t>
    </rPh>
    <rPh sb="3" eb="5">
      <t>シサン</t>
    </rPh>
    <phoneticPr fontId="2"/>
  </si>
  <si>
    <r>
      <rPr>
        <sz val="12"/>
        <rFont val="ＭＳ Ｐゴシック"/>
        <family val="3"/>
        <charset val="128"/>
      </rPr>
      <t>　有形固定資産</t>
    </r>
    <rPh sb="1" eb="3">
      <t>ユウケイ</t>
    </rPh>
    <rPh sb="3" eb="5">
      <t>コテイ</t>
    </rPh>
    <rPh sb="5" eb="7">
      <t>シサン</t>
    </rPh>
    <phoneticPr fontId="2"/>
  </si>
  <si>
    <r>
      <rPr>
        <sz val="12"/>
        <rFont val="ＭＳ Ｐゴシック"/>
        <family val="3"/>
        <charset val="128"/>
      </rPr>
      <t>　のれん</t>
    </r>
    <phoneticPr fontId="2"/>
  </si>
  <si>
    <r>
      <rPr>
        <sz val="12"/>
        <rFont val="ＭＳ Ｐゴシック"/>
        <family val="3"/>
        <charset val="128"/>
      </rPr>
      <t>　無形資産</t>
    </r>
    <rPh sb="1" eb="3">
      <t>ムケイ</t>
    </rPh>
    <rPh sb="3" eb="5">
      <t>シサン</t>
    </rPh>
    <phoneticPr fontId="2"/>
  </si>
  <si>
    <r>
      <rPr>
        <sz val="12"/>
        <rFont val="ＭＳ Ｐゴシック"/>
        <family val="3"/>
        <charset val="128"/>
      </rPr>
      <t>　投資不動産</t>
    </r>
    <rPh sb="1" eb="3">
      <t>トウシ</t>
    </rPh>
    <rPh sb="3" eb="6">
      <t>フドウサン</t>
    </rPh>
    <phoneticPr fontId="2"/>
  </si>
  <si>
    <r>
      <rPr>
        <sz val="12"/>
        <rFont val="ＭＳ Ｐゴシック"/>
        <family val="3"/>
        <charset val="128"/>
      </rPr>
      <t>　持分法で会計処理されている投資</t>
    </r>
    <rPh sb="1" eb="4">
      <t>モチブンポウ</t>
    </rPh>
    <rPh sb="5" eb="7">
      <t>カイケイ</t>
    </rPh>
    <rPh sb="7" eb="9">
      <t>ショリ</t>
    </rPh>
    <rPh sb="14" eb="16">
      <t>トウシ</t>
    </rPh>
    <phoneticPr fontId="2"/>
  </si>
  <si>
    <r>
      <rPr>
        <sz val="12"/>
        <rFont val="ＭＳ Ｐゴシック"/>
        <family val="3"/>
        <charset val="128"/>
      </rPr>
      <t>　その他の非流動資産</t>
    </r>
    <rPh sb="3" eb="4">
      <t>ホカ</t>
    </rPh>
    <rPh sb="5" eb="6">
      <t>ヒ</t>
    </rPh>
    <rPh sb="6" eb="8">
      <t>リュウドウ</t>
    </rPh>
    <rPh sb="8" eb="10">
      <t>シサン</t>
    </rPh>
    <phoneticPr fontId="2"/>
  </si>
  <si>
    <r>
      <rPr>
        <sz val="12"/>
        <rFont val="ＭＳ Ｐゴシック"/>
        <family val="3"/>
        <charset val="128"/>
      </rPr>
      <t>　繰延税金資産</t>
    </r>
    <rPh sb="1" eb="3">
      <t>クリノベ</t>
    </rPh>
    <rPh sb="3" eb="5">
      <t>ゼイキン</t>
    </rPh>
    <rPh sb="5" eb="7">
      <t>シサン</t>
    </rPh>
    <phoneticPr fontId="2"/>
  </si>
  <si>
    <r>
      <rPr>
        <b/>
        <sz val="13"/>
        <rFont val="ＭＳ Ｐゴシック"/>
        <family val="3"/>
        <charset val="128"/>
      </rPr>
      <t>非流動資産合計</t>
    </r>
    <rPh sb="0" eb="1">
      <t>ヒ</t>
    </rPh>
    <rPh sb="1" eb="3">
      <t>リュウドウ</t>
    </rPh>
    <rPh sb="3" eb="5">
      <t>シサン</t>
    </rPh>
    <rPh sb="5" eb="7">
      <t>ゴウケイ</t>
    </rPh>
    <phoneticPr fontId="2"/>
  </si>
  <si>
    <r>
      <rPr>
        <b/>
        <sz val="13"/>
        <rFont val="ＭＳ Ｐゴシック"/>
        <family val="3"/>
        <charset val="128"/>
      </rPr>
      <t>資産合計</t>
    </r>
    <rPh sb="0" eb="2">
      <t>シサン</t>
    </rPh>
    <rPh sb="2" eb="4">
      <t>ゴウケイ</t>
    </rPh>
    <phoneticPr fontId="2"/>
  </si>
  <si>
    <r>
      <rPr>
        <b/>
        <sz val="13"/>
        <rFont val="ＭＳ Ｐゴシック"/>
        <family val="3"/>
        <charset val="128"/>
      </rPr>
      <t>流動負債</t>
    </r>
    <rPh sb="0" eb="2">
      <t>リュウドウ</t>
    </rPh>
    <rPh sb="2" eb="4">
      <t>フサイ</t>
    </rPh>
    <phoneticPr fontId="2"/>
  </si>
  <si>
    <r>
      <rPr>
        <sz val="12"/>
        <rFont val="ＭＳ Ｐゴシック"/>
        <family val="3"/>
        <charset val="128"/>
      </rPr>
      <t>　営業債務及びその他の債務</t>
    </r>
    <rPh sb="1" eb="3">
      <t>エイギョウ</t>
    </rPh>
    <rPh sb="3" eb="5">
      <t>サイム</t>
    </rPh>
    <rPh sb="5" eb="6">
      <t>オヨ</t>
    </rPh>
    <rPh sb="9" eb="10">
      <t>タ</t>
    </rPh>
    <rPh sb="11" eb="13">
      <t>サイム</t>
    </rPh>
    <phoneticPr fontId="2"/>
  </si>
  <si>
    <r>
      <rPr>
        <sz val="12"/>
        <rFont val="ＭＳ Ｐゴシック"/>
        <family val="3"/>
        <charset val="128"/>
      </rPr>
      <t>　社債及び借入金</t>
    </r>
    <rPh sb="1" eb="3">
      <t>シャサイ</t>
    </rPh>
    <rPh sb="3" eb="4">
      <t>オヨ</t>
    </rPh>
    <rPh sb="5" eb="7">
      <t>カリイレ</t>
    </rPh>
    <rPh sb="7" eb="8">
      <t>キン</t>
    </rPh>
    <phoneticPr fontId="2"/>
  </si>
  <si>
    <r>
      <rPr>
        <sz val="12"/>
        <rFont val="ＭＳ Ｐゴシック"/>
        <family val="3"/>
        <charset val="128"/>
      </rPr>
      <t>　デリバティブ金融負債</t>
    </r>
    <rPh sb="7" eb="9">
      <t>キンユウ</t>
    </rPh>
    <rPh sb="9" eb="11">
      <t>フサイ</t>
    </rPh>
    <phoneticPr fontId="2"/>
  </si>
  <si>
    <r>
      <rPr>
        <sz val="12"/>
        <rFont val="ＭＳ Ｐゴシック"/>
        <family val="3"/>
        <charset val="128"/>
      </rPr>
      <t>　未払法人所得税</t>
    </r>
    <rPh sb="1" eb="2">
      <t>ミ</t>
    </rPh>
    <rPh sb="2" eb="3">
      <t>バライ</t>
    </rPh>
    <rPh sb="3" eb="5">
      <t>ホウジン</t>
    </rPh>
    <rPh sb="5" eb="8">
      <t>ショトクゼイ</t>
    </rPh>
    <phoneticPr fontId="2"/>
  </si>
  <si>
    <r>
      <rPr>
        <sz val="12"/>
        <rFont val="ＭＳ Ｐゴシック"/>
        <family val="3"/>
        <charset val="128"/>
      </rPr>
      <t>　引当金</t>
    </r>
    <rPh sb="1" eb="3">
      <t>ヒキアテ</t>
    </rPh>
    <rPh sb="3" eb="4">
      <t>キン</t>
    </rPh>
    <phoneticPr fontId="2"/>
  </si>
  <si>
    <r>
      <rPr>
        <sz val="12"/>
        <rFont val="ＭＳ Ｐゴシック"/>
        <family val="3"/>
        <charset val="128"/>
      </rPr>
      <t>　その他の流動負債</t>
    </r>
    <rPh sb="3" eb="4">
      <t>タ</t>
    </rPh>
    <rPh sb="5" eb="7">
      <t>リュウドウ</t>
    </rPh>
    <rPh sb="7" eb="9">
      <t>フサイ</t>
    </rPh>
    <phoneticPr fontId="2"/>
  </si>
  <si>
    <r>
      <rPr>
        <sz val="12"/>
        <rFont val="ＭＳ Ｐゴシック"/>
        <family val="3"/>
        <charset val="128"/>
      </rPr>
      <t>　売却目的で保有する資産に直接関連する負債</t>
    </r>
    <rPh sb="1" eb="3">
      <t>バイキャク</t>
    </rPh>
    <rPh sb="3" eb="5">
      <t>モクテキ</t>
    </rPh>
    <rPh sb="6" eb="8">
      <t>ホユウ</t>
    </rPh>
    <rPh sb="10" eb="12">
      <t>シサン</t>
    </rPh>
    <rPh sb="13" eb="15">
      <t>チョクセツ</t>
    </rPh>
    <rPh sb="15" eb="17">
      <t>カンレン</t>
    </rPh>
    <rPh sb="19" eb="21">
      <t>フサイ</t>
    </rPh>
    <phoneticPr fontId="2"/>
  </si>
  <si>
    <r>
      <rPr>
        <b/>
        <sz val="13"/>
        <rFont val="ＭＳ Ｐゴシック"/>
        <family val="3"/>
        <charset val="128"/>
      </rPr>
      <t>流動負債合計</t>
    </r>
    <rPh sb="0" eb="2">
      <t>リュウドウ</t>
    </rPh>
    <rPh sb="2" eb="4">
      <t>フサイ</t>
    </rPh>
    <rPh sb="4" eb="6">
      <t>ゴウケイ</t>
    </rPh>
    <phoneticPr fontId="2"/>
  </si>
  <si>
    <r>
      <rPr>
        <b/>
        <sz val="13"/>
        <rFont val="ＭＳ Ｐゴシック"/>
        <family val="3"/>
        <charset val="128"/>
      </rPr>
      <t>非流動負債</t>
    </r>
    <rPh sb="0" eb="1">
      <t>ヒ</t>
    </rPh>
    <rPh sb="1" eb="3">
      <t>リュウドウ</t>
    </rPh>
    <rPh sb="3" eb="5">
      <t>フサイ</t>
    </rPh>
    <phoneticPr fontId="2"/>
  </si>
  <si>
    <r>
      <rPr>
        <sz val="12"/>
        <rFont val="ＭＳ Ｐゴシック"/>
        <family val="3"/>
        <charset val="128"/>
      </rPr>
      <t>　退職給付に係る負債</t>
    </r>
    <rPh sb="1" eb="3">
      <t>タイショク</t>
    </rPh>
    <rPh sb="3" eb="5">
      <t>キュウフ</t>
    </rPh>
    <rPh sb="6" eb="7">
      <t>カカ</t>
    </rPh>
    <rPh sb="8" eb="10">
      <t>フサイ</t>
    </rPh>
    <phoneticPr fontId="2"/>
  </si>
  <si>
    <r>
      <rPr>
        <sz val="12"/>
        <rFont val="ＭＳ Ｐゴシック"/>
        <family val="3"/>
        <charset val="128"/>
      </rPr>
      <t>　その他の非流動負債</t>
    </r>
    <rPh sb="3" eb="4">
      <t>タ</t>
    </rPh>
    <rPh sb="5" eb="6">
      <t>ヒ</t>
    </rPh>
    <rPh sb="6" eb="8">
      <t>リュウドウ</t>
    </rPh>
    <rPh sb="8" eb="10">
      <t>フサイ</t>
    </rPh>
    <phoneticPr fontId="2"/>
  </si>
  <si>
    <r>
      <rPr>
        <sz val="12"/>
        <rFont val="ＭＳ Ｐゴシック"/>
        <family val="3"/>
        <charset val="128"/>
      </rPr>
      <t>　繰延税金負債</t>
    </r>
    <rPh sb="1" eb="3">
      <t>クリノベ</t>
    </rPh>
    <rPh sb="3" eb="5">
      <t>ゼイキン</t>
    </rPh>
    <rPh sb="5" eb="7">
      <t>フサイ</t>
    </rPh>
    <phoneticPr fontId="2"/>
  </si>
  <si>
    <r>
      <rPr>
        <b/>
        <sz val="13"/>
        <rFont val="ＭＳ Ｐゴシック"/>
        <family val="3"/>
        <charset val="128"/>
      </rPr>
      <t>非流動負債合計</t>
    </r>
    <rPh sb="0" eb="1">
      <t>ヒ</t>
    </rPh>
    <rPh sb="1" eb="3">
      <t>リュウドウ</t>
    </rPh>
    <rPh sb="3" eb="5">
      <t>フサイ</t>
    </rPh>
    <rPh sb="5" eb="7">
      <t>ゴウケイ</t>
    </rPh>
    <phoneticPr fontId="2"/>
  </si>
  <si>
    <r>
      <rPr>
        <b/>
        <sz val="13"/>
        <rFont val="ＭＳ Ｐゴシック"/>
        <family val="3"/>
        <charset val="128"/>
      </rPr>
      <t>負債合計</t>
    </r>
    <rPh sb="0" eb="2">
      <t>フサイ</t>
    </rPh>
    <rPh sb="2" eb="4">
      <t>ゴウケイ</t>
    </rPh>
    <phoneticPr fontId="2"/>
  </si>
  <si>
    <r>
      <rPr>
        <b/>
        <sz val="13"/>
        <rFont val="ＭＳ Ｐゴシック"/>
        <family val="3"/>
        <charset val="128"/>
      </rPr>
      <t>資本</t>
    </r>
    <rPh sb="0" eb="2">
      <t>シホン</t>
    </rPh>
    <phoneticPr fontId="2"/>
  </si>
  <si>
    <r>
      <rPr>
        <sz val="12"/>
        <rFont val="ＭＳ Ｐゴシック"/>
        <family val="3"/>
        <charset val="128"/>
      </rPr>
      <t>　資本金</t>
    </r>
    <rPh sb="1" eb="4">
      <t>シホンキン</t>
    </rPh>
    <phoneticPr fontId="2"/>
  </si>
  <si>
    <r>
      <rPr>
        <sz val="12"/>
        <rFont val="ＭＳ Ｐゴシック"/>
        <family val="3"/>
        <charset val="128"/>
      </rPr>
      <t>　資本剰余金</t>
    </r>
    <rPh sb="1" eb="3">
      <t>シホン</t>
    </rPh>
    <rPh sb="3" eb="6">
      <t>ジョウヨキン</t>
    </rPh>
    <phoneticPr fontId="2"/>
  </si>
  <si>
    <r>
      <rPr>
        <sz val="12"/>
        <rFont val="ＭＳ Ｐゴシック"/>
        <family val="3"/>
        <charset val="128"/>
      </rPr>
      <t>　自己株式</t>
    </r>
    <rPh sb="1" eb="3">
      <t>ジコ</t>
    </rPh>
    <rPh sb="3" eb="5">
      <t>カブシキ</t>
    </rPh>
    <phoneticPr fontId="2"/>
  </si>
  <si>
    <r>
      <rPr>
        <sz val="12"/>
        <rFont val="ＭＳ Ｐゴシック"/>
        <family val="3"/>
        <charset val="128"/>
      </rPr>
      <t>　利益剰余金</t>
    </r>
    <rPh sb="1" eb="3">
      <t>リエキ</t>
    </rPh>
    <rPh sb="3" eb="6">
      <t>ジョウヨキン</t>
    </rPh>
    <phoneticPr fontId="2"/>
  </si>
  <si>
    <r>
      <rPr>
        <sz val="12"/>
        <rFont val="ＭＳ Ｐゴシック"/>
        <family val="3"/>
        <charset val="128"/>
      </rPr>
      <t>　非支配持分</t>
    </r>
    <rPh sb="1" eb="2">
      <t>ヒ</t>
    </rPh>
    <rPh sb="2" eb="4">
      <t>シハイ</t>
    </rPh>
    <rPh sb="4" eb="6">
      <t>モチブン</t>
    </rPh>
    <phoneticPr fontId="2"/>
  </si>
  <si>
    <r>
      <rPr>
        <b/>
        <sz val="13"/>
        <rFont val="ＭＳ Ｐゴシック"/>
        <family val="3"/>
        <charset val="128"/>
      </rPr>
      <t>資本合計</t>
    </r>
    <rPh sb="0" eb="2">
      <t>シホン</t>
    </rPh>
    <rPh sb="2" eb="4">
      <t>ゴウケイ</t>
    </rPh>
    <phoneticPr fontId="2"/>
  </si>
  <si>
    <r>
      <rPr>
        <b/>
        <sz val="13"/>
        <rFont val="ＭＳ Ｐゴシック"/>
        <family val="3"/>
        <charset val="128"/>
      </rPr>
      <t>負債及び資本合計</t>
    </r>
    <rPh sb="0" eb="2">
      <t>フサイ</t>
    </rPh>
    <rPh sb="2" eb="3">
      <t>オヨ</t>
    </rPh>
    <rPh sb="4" eb="6">
      <t>シホン</t>
    </rPh>
    <rPh sb="6" eb="8">
      <t>ゴウケイ</t>
    </rPh>
    <phoneticPr fontId="2"/>
  </si>
  <si>
    <r>
      <t>(</t>
    </r>
    <r>
      <rPr>
        <sz val="12"/>
        <rFont val="ＭＳ Ｐゴシック"/>
        <family val="3"/>
        <charset val="128"/>
      </rPr>
      <t>注</t>
    </r>
    <r>
      <rPr>
        <sz val="12"/>
        <rFont val="Arial"/>
        <family val="2"/>
      </rPr>
      <t>)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</si>
  <si>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b/>
        <sz val="13"/>
        <rFont val="ＭＳ Ｐゴシック"/>
        <family val="3"/>
        <charset val="128"/>
      </rPr>
      <t>収益：</t>
    </r>
    <rPh sb="0" eb="2">
      <t>シュウエキ</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</si>
  <si>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</si>
  <si>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</si>
  <si>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rPr>
        <b/>
        <sz val="13"/>
        <rFont val="ＭＳ Ｐゴシック"/>
        <family val="3"/>
        <charset val="128"/>
      </rPr>
      <t>収益合計</t>
    </r>
    <rPh sb="2" eb="4">
      <t>ゴウケイ</t>
    </rPh>
    <phoneticPr fontId="2"/>
  </si>
  <si>
    <r>
      <rPr>
        <b/>
        <sz val="13"/>
        <rFont val="ＭＳ Ｐゴシック"/>
        <family val="3"/>
        <charset val="128"/>
      </rPr>
      <t>原価</t>
    </r>
    <rPh sb="0" eb="2">
      <t>ゲンカ</t>
    </rPh>
    <phoneticPr fontId="2"/>
  </si>
  <si>
    <r>
      <rPr>
        <b/>
        <sz val="13"/>
        <rFont val="ＭＳ Ｐゴシック"/>
        <family val="3"/>
        <charset val="128"/>
      </rPr>
      <t>売上総利益</t>
    </r>
    <rPh sb="0" eb="2">
      <t>ウリアゲ</t>
    </rPh>
    <rPh sb="2" eb="5">
      <t>ソウリエキ</t>
    </rPh>
    <phoneticPr fontId="2"/>
  </si>
  <si>
    <r>
      <rPr>
        <sz val="12"/>
        <rFont val="ＭＳ Ｐゴシック"/>
        <family val="3"/>
        <charset val="128"/>
      </rPr>
      <t>　販売費及び一般管理費</t>
    </r>
    <rPh sb="1" eb="4">
      <t>ハンバイヒ</t>
    </rPh>
    <rPh sb="4" eb="5">
      <t>オヨ</t>
    </rPh>
    <rPh sb="6" eb="8">
      <t>イッパン</t>
    </rPh>
    <rPh sb="8" eb="11">
      <t>カンリヒ</t>
    </rPh>
    <phoneticPr fontId="2"/>
  </si>
  <si>
    <r>
      <rPr>
        <sz val="12"/>
        <rFont val="ＭＳ Ｐゴシック"/>
        <family val="3"/>
        <charset val="128"/>
      </rPr>
      <t>　固定資産除売却損益</t>
    </r>
    <rPh sb="1" eb="3">
      <t>コテイ</t>
    </rPh>
    <rPh sb="3" eb="5">
      <t>シサン</t>
    </rPh>
    <rPh sb="5" eb="6">
      <t>ジョ</t>
    </rPh>
    <rPh sb="6" eb="8">
      <t>バイキャク</t>
    </rPh>
    <rPh sb="8" eb="10">
      <t>ソンエキ</t>
    </rPh>
    <phoneticPr fontId="2"/>
  </si>
  <si>
    <r>
      <rPr>
        <sz val="12"/>
        <rFont val="ＭＳ Ｐゴシック"/>
        <family val="3"/>
        <charset val="128"/>
      </rPr>
      <t>　固定資産減損損失</t>
    </r>
    <rPh sb="1" eb="3">
      <t>コテイ</t>
    </rPh>
    <rPh sb="3" eb="5">
      <t>シサン</t>
    </rPh>
    <rPh sb="5" eb="7">
      <t>ゲンソン</t>
    </rPh>
    <rPh sb="7" eb="9">
      <t>ソンシツ</t>
    </rPh>
    <phoneticPr fontId="2"/>
  </si>
  <si>
    <r>
      <rPr>
        <sz val="12"/>
        <rFont val="ＭＳ Ｐゴシック"/>
        <family val="3"/>
        <charset val="128"/>
      </rPr>
      <t>　関係会社整理損</t>
    </r>
    <rPh sb="1" eb="3">
      <t>カンケイ</t>
    </rPh>
    <rPh sb="3" eb="5">
      <t>カイシャ</t>
    </rPh>
    <rPh sb="5" eb="7">
      <t>セイリ</t>
    </rPh>
    <rPh sb="7" eb="8">
      <t>ソン</t>
    </rPh>
    <phoneticPr fontId="2"/>
  </si>
  <si>
    <r>
      <rPr>
        <sz val="12"/>
        <rFont val="ＭＳ Ｐゴシック"/>
        <family val="3"/>
        <charset val="128"/>
      </rPr>
      <t>　その他の収益</t>
    </r>
    <rPh sb="3" eb="4">
      <t>タ</t>
    </rPh>
    <rPh sb="5" eb="7">
      <t>シュウエキ</t>
    </rPh>
    <rPh sb="6" eb="7">
      <t>バイエキ</t>
    </rPh>
    <phoneticPr fontId="2"/>
  </si>
  <si>
    <r>
      <rPr>
        <sz val="12"/>
        <rFont val="ＭＳ Ｐゴシック"/>
        <family val="3"/>
        <charset val="128"/>
      </rPr>
      <t>　その他の費用</t>
    </r>
    <rPh sb="3" eb="4">
      <t>タ</t>
    </rPh>
    <rPh sb="5" eb="7">
      <t>ヒヨウ</t>
    </rPh>
    <phoneticPr fontId="2"/>
  </si>
  <si>
    <r>
      <rPr>
        <b/>
        <sz val="13"/>
        <rFont val="ＭＳ Ｐゴシック"/>
        <family val="3"/>
        <charset val="128"/>
      </rPr>
      <t>金融収益</t>
    </r>
    <rPh sb="0" eb="2">
      <t>キンユウ</t>
    </rPh>
    <rPh sb="2" eb="4">
      <t>シュウエキ</t>
    </rPh>
    <phoneticPr fontId="2"/>
  </si>
  <si>
    <r>
      <rPr>
        <sz val="12"/>
        <rFont val="ＭＳ Ｐゴシック"/>
        <family val="3"/>
        <charset val="128"/>
      </rPr>
      <t>　受取利息</t>
    </r>
    <rPh sb="1" eb="5">
      <t>ウケトリリソク</t>
    </rPh>
    <phoneticPr fontId="2"/>
  </si>
  <si>
    <r>
      <rPr>
        <sz val="12"/>
        <rFont val="ＭＳ Ｐゴシック"/>
        <family val="3"/>
        <charset val="128"/>
      </rPr>
      <t>　受取配当金</t>
    </r>
    <rPh sb="1" eb="3">
      <t>ウケトリ</t>
    </rPh>
    <rPh sb="3" eb="6">
      <t>ハイトウキン</t>
    </rPh>
    <phoneticPr fontId="2"/>
  </si>
  <si>
    <r>
      <rPr>
        <sz val="12"/>
        <rFont val="ＭＳ Ｐゴシック"/>
        <family val="3"/>
        <charset val="128"/>
      </rPr>
      <t>　その他の金融収益</t>
    </r>
    <rPh sb="3" eb="4">
      <t>タ</t>
    </rPh>
    <rPh sb="5" eb="7">
      <t>キンユウ</t>
    </rPh>
    <rPh sb="7" eb="9">
      <t>シュウエキ</t>
    </rPh>
    <phoneticPr fontId="2"/>
  </si>
  <si>
    <r>
      <rPr>
        <b/>
        <sz val="13"/>
        <rFont val="ＭＳ Ｐゴシック"/>
        <family val="3"/>
        <charset val="128"/>
      </rPr>
      <t>金融費用</t>
    </r>
    <rPh sb="0" eb="2">
      <t>キンユウ</t>
    </rPh>
    <rPh sb="2" eb="4">
      <t>ヒヨウ</t>
    </rPh>
    <phoneticPr fontId="2"/>
  </si>
  <si>
    <r>
      <rPr>
        <sz val="12"/>
        <rFont val="ＭＳ Ｐゴシック"/>
        <family val="3"/>
        <charset val="128"/>
      </rPr>
      <t>　支払利息</t>
    </r>
    <rPh sb="1" eb="3">
      <t>シハライ</t>
    </rPh>
    <rPh sb="3" eb="5">
      <t>リソク</t>
    </rPh>
    <phoneticPr fontId="2"/>
  </si>
  <si>
    <r>
      <rPr>
        <sz val="12"/>
        <rFont val="ＭＳ Ｐゴシック"/>
        <family val="3"/>
        <charset val="128"/>
      </rPr>
      <t>　その他の金融費用</t>
    </r>
    <rPh sb="3" eb="4">
      <t>タ</t>
    </rPh>
    <rPh sb="5" eb="7">
      <t>キンユウ</t>
    </rPh>
    <rPh sb="7" eb="9">
      <t>ヒヨウ</t>
    </rPh>
    <phoneticPr fontId="2"/>
  </si>
  <si>
    <r>
      <rPr>
        <b/>
        <sz val="13"/>
        <rFont val="ＭＳ Ｐゴシック"/>
        <family val="3"/>
        <charset val="128"/>
      </rPr>
      <t>税引前利益</t>
    </r>
    <rPh sb="0" eb="2">
      <t>ゼイビキ</t>
    </rPh>
    <rPh sb="2" eb="3">
      <t>マエ</t>
    </rPh>
    <rPh sb="3" eb="5">
      <t>リエキ</t>
    </rPh>
    <phoneticPr fontId="2"/>
  </si>
  <si>
    <r>
      <rPr>
        <b/>
        <sz val="13"/>
        <rFont val="ＭＳ Ｐゴシック"/>
        <family val="3"/>
        <charset val="128"/>
      </rPr>
      <t>法人所得税費用</t>
    </r>
    <rPh sb="0" eb="2">
      <t>ホウジン</t>
    </rPh>
    <rPh sb="2" eb="5">
      <t>ショトクゼイ</t>
    </rPh>
    <rPh sb="5" eb="7">
      <t>ヒヨウ</t>
    </rPh>
    <phoneticPr fontId="2"/>
  </si>
  <si>
    <r>
      <rPr>
        <b/>
        <sz val="13"/>
        <rFont val="ＭＳ Ｐゴシック"/>
        <family val="3"/>
        <charset val="128"/>
      </rPr>
      <t>当期純利益</t>
    </r>
    <rPh sb="0" eb="1">
      <t>トウ</t>
    </rPh>
    <rPh sb="1" eb="2">
      <t>キ</t>
    </rPh>
    <rPh sb="2" eb="3">
      <t>ジュン</t>
    </rPh>
    <rPh sb="3" eb="5">
      <t>リエキ</t>
    </rPh>
    <phoneticPr fontId="2"/>
  </si>
  <si>
    <r>
      <rPr>
        <b/>
        <sz val="13"/>
        <rFont val="ＭＳ Ｐゴシック"/>
        <family val="3"/>
        <charset val="128"/>
      </rPr>
      <t>当期純利益の帰属：</t>
    </r>
    <rPh sb="0" eb="1">
      <t>トウ</t>
    </rPh>
    <rPh sb="1" eb="2">
      <t>キ</t>
    </rPh>
    <rPh sb="2" eb="3">
      <t>ジュン</t>
    </rPh>
    <rPh sb="3" eb="5">
      <t>リエキ</t>
    </rPh>
    <rPh sb="6" eb="8">
      <t>キゾク</t>
    </rPh>
    <phoneticPr fontId="2"/>
  </si>
  <si>
    <r>
      <rPr>
        <b/>
        <sz val="13"/>
        <rFont val="ＭＳ Ｐゴシック"/>
        <family val="3"/>
        <charset val="128"/>
      </rPr>
      <t>　親会社の所有者</t>
    </r>
    <rPh sb="1" eb="2">
      <t>オヤ</t>
    </rPh>
    <rPh sb="2" eb="4">
      <t>カイシャ</t>
    </rPh>
    <rPh sb="5" eb="8">
      <t>ショユウシャ</t>
    </rPh>
    <phoneticPr fontId="2"/>
  </si>
  <si>
    <r>
      <rPr>
        <sz val="12"/>
        <rFont val="ＭＳ Ｐゴシック"/>
        <family val="3"/>
        <charset val="128"/>
      </rPr>
      <t>　非支配持分</t>
    </r>
    <rPh sb="1" eb="2">
      <t>ヒ</t>
    </rPh>
    <rPh sb="2" eb="4">
      <t>シハイ</t>
    </rPh>
    <rPh sb="4" eb="5">
      <t>モ</t>
    </rPh>
    <rPh sb="5" eb="6">
      <t>ブン</t>
    </rPh>
    <phoneticPr fontId="2"/>
  </si>
  <si>
    <r>
      <rPr>
        <b/>
        <sz val="13"/>
        <rFont val="ＭＳ Ｐゴシック"/>
        <family val="3"/>
        <charset val="128"/>
      </rPr>
      <t>その他の包括利益</t>
    </r>
    <rPh sb="2" eb="3">
      <t>タ</t>
    </rPh>
    <rPh sb="4" eb="6">
      <t>ホウカツ</t>
    </rPh>
    <rPh sb="6" eb="8">
      <t>リエキ</t>
    </rPh>
    <phoneticPr fontId="2"/>
  </si>
  <si>
    <r>
      <rPr>
        <b/>
        <sz val="12"/>
        <rFont val="ＭＳ Ｐゴシック"/>
        <family val="3"/>
        <charset val="128"/>
      </rPr>
      <t>　純損益に振り替えられることのない項目</t>
    </r>
    <rPh sb="1" eb="4">
      <t>ジュンソンエキ</t>
    </rPh>
    <rPh sb="5" eb="6">
      <t>フ</t>
    </rPh>
    <rPh sb="7" eb="8">
      <t>カ</t>
    </rPh>
    <rPh sb="17" eb="19">
      <t>コウモク</t>
    </rPh>
    <phoneticPr fontId="2"/>
  </si>
  <si>
    <r>
      <rPr>
        <sz val="12"/>
        <rFont val="ＭＳ Ｐゴシック"/>
        <family val="3"/>
        <charset val="128"/>
      </rPr>
      <t>　　その他の包括利益を通じて公正価値で測定する金融資産</t>
    </r>
    <rPh sb="4" eb="5">
      <t>タ</t>
    </rPh>
    <rPh sb="6" eb="8">
      <t>ホウカツ</t>
    </rPh>
    <rPh sb="8" eb="10">
      <t>リエキ</t>
    </rPh>
    <rPh sb="11" eb="12">
      <t>ツウ</t>
    </rPh>
    <rPh sb="14" eb="16">
      <t>コウセイ</t>
    </rPh>
    <rPh sb="16" eb="18">
      <t>カチ</t>
    </rPh>
    <rPh sb="19" eb="21">
      <t>ソクテイ</t>
    </rPh>
    <rPh sb="23" eb="25">
      <t>キンユウ</t>
    </rPh>
    <rPh sb="25" eb="27">
      <t>シサン</t>
    </rPh>
    <phoneticPr fontId="2"/>
  </si>
  <si>
    <r>
      <rPr>
        <b/>
        <sz val="12"/>
        <rFont val="ＭＳ Ｐゴシック"/>
        <family val="3"/>
        <charset val="128"/>
      </rPr>
      <t>　純損益に振り替えられることのない項目合計</t>
    </r>
    <rPh sb="1" eb="4">
      <t>ジュンソンエキ</t>
    </rPh>
    <rPh sb="5" eb="6">
      <t>フ</t>
    </rPh>
    <rPh sb="7" eb="8">
      <t>カ</t>
    </rPh>
    <rPh sb="17" eb="19">
      <t>コウモク</t>
    </rPh>
    <rPh sb="19" eb="21">
      <t>ゴウケイ</t>
    </rPh>
    <phoneticPr fontId="2"/>
  </si>
  <si>
    <r>
      <rPr>
        <b/>
        <sz val="12"/>
        <rFont val="ＭＳ Ｐゴシック"/>
        <family val="3"/>
        <charset val="128"/>
      </rPr>
      <t>　純損益にその後に振り替えられる可能性のある項目</t>
    </r>
    <rPh sb="1" eb="4">
      <t>ジュンソンエキ</t>
    </rPh>
    <rPh sb="7" eb="8">
      <t>ゴ</t>
    </rPh>
    <rPh sb="9" eb="10">
      <t>フ</t>
    </rPh>
    <rPh sb="11" eb="12">
      <t>カ</t>
    </rPh>
    <rPh sb="16" eb="19">
      <t>カノウセイ</t>
    </rPh>
    <rPh sb="22" eb="24">
      <t>コウモク</t>
    </rPh>
    <phoneticPr fontId="2"/>
  </si>
  <si>
    <r>
      <rPr>
        <sz val="12"/>
        <rFont val="ＭＳ Ｐゴシック"/>
        <family val="3"/>
        <charset val="128"/>
      </rPr>
      <t>　　在外営業活動体の換算差額</t>
    </r>
    <rPh sb="2" eb="4">
      <t>ザイガイ</t>
    </rPh>
    <rPh sb="4" eb="6">
      <t>エイギョウ</t>
    </rPh>
    <rPh sb="6" eb="8">
      <t>カツドウ</t>
    </rPh>
    <rPh sb="8" eb="9">
      <t>タイ</t>
    </rPh>
    <rPh sb="10" eb="12">
      <t>カンザン</t>
    </rPh>
    <rPh sb="12" eb="14">
      <t>サガク</t>
    </rPh>
    <phoneticPr fontId="2"/>
  </si>
  <si>
    <r>
      <rPr>
        <sz val="12"/>
        <rFont val="ＭＳ Ｐゴシック"/>
        <family val="3"/>
        <charset val="128"/>
      </rPr>
      <t>　　キャッシュ・フロー・ヘッジ</t>
    </r>
    <phoneticPr fontId="2"/>
  </si>
  <si>
    <r>
      <rPr>
        <b/>
        <sz val="12"/>
        <rFont val="ＭＳ Ｐゴシック"/>
        <family val="3"/>
        <charset val="128"/>
      </rPr>
      <t>　純損益にその後に振り替えられる可能性のある項目合計</t>
    </r>
    <rPh sb="1" eb="4">
      <t>ジュンソンエキ</t>
    </rPh>
    <rPh sb="7" eb="8">
      <t>ゴ</t>
    </rPh>
    <rPh sb="9" eb="10">
      <t>フ</t>
    </rPh>
    <rPh sb="11" eb="12">
      <t>カ</t>
    </rPh>
    <rPh sb="16" eb="19">
      <t>カノウセイ</t>
    </rPh>
    <rPh sb="22" eb="24">
      <t>コウモク</t>
    </rPh>
    <rPh sb="24" eb="26">
      <t>ゴウケイ</t>
    </rPh>
    <phoneticPr fontId="2"/>
  </si>
  <si>
    <r>
      <rPr>
        <b/>
        <sz val="13"/>
        <rFont val="ＭＳ Ｐゴシック"/>
        <family val="3"/>
        <charset val="128"/>
      </rPr>
      <t>税引後その他の包括利益</t>
    </r>
    <rPh sb="0" eb="2">
      <t>ゼイビ</t>
    </rPh>
    <rPh sb="2" eb="3">
      <t>ゴ</t>
    </rPh>
    <phoneticPr fontId="2"/>
  </si>
  <si>
    <r>
      <rPr>
        <b/>
        <sz val="13"/>
        <rFont val="ＭＳ Ｐゴシック"/>
        <family val="3"/>
        <charset val="128"/>
      </rPr>
      <t>当期包括利益</t>
    </r>
    <rPh sb="0" eb="2">
      <t>トウキ</t>
    </rPh>
    <rPh sb="2" eb="4">
      <t>ホウカツ</t>
    </rPh>
    <rPh sb="4" eb="6">
      <t>リエキ</t>
    </rPh>
    <phoneticPr fontId="2"/>
  </si>
  <si>
    <r>
      <rPr>
        <b/>
        <sz val="13"/>
        <rFont val="ＭＳ Ｐゴシック"/>
        <family val="3"/>
        <charset val="128"/>
      </rPr>
      <t>当期包括利益の帰属：</t>
    </r>
    <rPh sb="0" eb="1">
      <t>トウ</t>
    </rPh>
    <rPh sb="1" eb="2">
      <t>キ</t>
    </rPh>
    <rPh sb="2" eb="4">
      <t>ホウカツ</t>
    </rPh>
    <rPh sb="4" eb="6">
      <t>リエキ</t>
    </rPh>
    <rPh sb="7" eb="9">
      <t>キゾク</t>
    </rPh>
    <phoneticPr fontId="2"/>
  </si>
  <si>
    <r>
      <rPr>
        <sz val="12"/>
        <rFont val="ＭＳ Ｐゴシック"/>
        <family val="3"/>
        <charset val="128"/>
      </rPr>
      <t>　合計</t>
    </r>
    <rPh sb="1" eb="3">
      <t>ゴウケイ</t>
    </rPh>
    <phoneticPr fontId="2"/>
  </si>
  <si>
    <t>四半期純利益</t>
    <rPh sb="0" eb="3">
      <t>シハンキ</t>
    </rPh>
    <rPh sb="3" eb="4">
      <t>ジュン</t>
    </rPh>
    <rPh sb="4" eb="6">
      <t>リエキ</t>
    </rPh>
    <phoneticPr fontId="2"/>
  </si>
  <si>
    <t>四半期純利益の帰属：</t>
    <rPh sb="0" eb="3">
      <t>シハンキ</t>
    </rPh>
    <rPh sb="3" eb="4">
      <t>ジュン</t>
    </rPh>
    <rPh sb="4" eb="6">
      <t>リエキ</t>
    </rPh>
    <rPh sb="7" eb="9">
      <t>キゾク</t>
    </rPh>
    <phoneticPr fontId="2"/>
  </si>
  <si>
    <r>
      <rPr>
        <sz val="14"/>
        <rFont val="ＭＳ Ｐゴシック"/>
        <family val="3"/>
        <charset val="128"/>
      </rPr>
      <t>第</t>
    </r>
    <r>
      <rPr>
        <sz val="14"/>
        <rFont val="Arial"/>
        <family val="2"/>
      </rPr>
      <t>1</t>
    </r>
    <r>
      <rPr>
        <sz val="14"/>
        <rFont val="ＭＳ Ｐゴシック"/>
        <family val="3"/>
        <charset val="128"/>
      </rPr>
      <t>四半期</t>
    </r>
    <rPh sb="0" eb="1">
      <t>ダイ</t>
    </rPh>
    <rPh sb="2" eb="5">
      <t>シハンキ</t>
    </rPh>
    <phoneticPr fontId="2"/>
  </si>
  <si>
    <t>　　確定給付制度の数理計算上の再測定</t>
    <rPh sb="2" eb="4">
      <t>カクテイ</t>
    </rPh>
    <rPh sb="4" eb="6">
      <t>キュウフ</t>
    </rPh>
    <rPh sb="6" eb="8">
      <t>セイド</t>
    </rPh>
    <rPh sb="9" eb="11">
      <t>スウリ</t>
    </rPh>
    <rPh sb="11" eb="13">
      <t>ケイサン</t>
    </rPh>
    <rPh sb="13" eb="14">
      <t>ジョウ</t>
    </rPh>
    <rPh sb="15" eb="18">
      <t>サイソクテイ</t>
    </rPh>
    <phoneticPr fontId="2"/>
  </si>
  <si>
    <r>
      <t>2013</t>
    </r>
    <r>
      <rPr>
        <sz val="14"/>
        <rFont val="ＭＳ Ｐゴシック"/>
        <family val="3"/>
        <charset val="128"/>
      </rPr>
      <t>年度</t>
    </r>
    <rPh sb="4" eb="6">
      <t>ネンド</t>
    </rPh>
    <phoneticPr fontId="2"/>
  </si>
  <si>
    <r>
      <rPr>
        <sz val="13"/>
        <rFont val="ＭＳ Ｐゴシック"/>
        <family val="3"/>
        <charset val="128"/>
      </rPr>
      <t>（単位：百万円）</t>
    </r>
    <rPh sb="4" eb="6">
      <t>ヒャクマン</t>
    </rPh>
    <phoneticPr fontId="2"/>
  </si>
  <si>
    <r>
      <rPr>
        <b/>
        <sz val="14"/>
        <rFont val="ＭＳ Ｐゴシック"/>
        <family val="3"/>
        <charset val="128"/>
      </rPr>
      <t>営業活動によるキャッシュ・フロー</t>
    </r>
    <phoneticPr fontId="2"/>
  </si>
  <si>
    <r>
      <rPr>
        <sz val="12"/>
        <rFont val="ＭＳ Ｐゴシック"/>
        <family val="3"/>
        <charset val="128"/>
      </rPr>
      <t>当期純利益</t>
    </r>
    <rPh sb="0" eb="2">
      <t>トウキ</t>
    </rPh>
    <rPh sb="2" eb="5">
      <t>ジュンリエキ</t>
    </rPh>
    <phoneticPr fontId="2"/>
  </si>
  <si>
    <r>
      <rPr>
        <sz val="12"/>
        <rFont val="ＭＳ Ｐゴシック"/>
        <family val="3"/>
        <charset val="128"/>
      </rPr>
      <t>減価償却費及び償却費</t>
    </r>
    <rPh sb="0" eb="2">
      <t>ゲンカ</t>
    </rPh>
    <rPh sb="2" eb="4">
      <t>ショウキャク</t>
    </rPh>
    <rPh sb="4" eb="5">
      <t>ヒ</t>
    </rPh>
    <rPh sb="5" eb="6">
      <t>オヨ</t>
    </rPh>
    <rPh sb="7" eb="9">
      <t>ショウキャク</t>
    </rPh>
    <rPh sb="9" eb="10">
      <t>ヒ</t>
    </rPh>
    <phoneticPr fontId="2"/>
  </si>
  <si>
    <r>
      <rPr>
        <sz val="12"/>
        <rFont val="ＭＳ Ｐゴシック"/>
        <family val="3"/>
        <charset val="128"/>
      </rPr>
      <t>固定資産減損損失</t>
    </r>
    <rPh sb="0" eb="2">
      <t>コテイ</t>
    </rPh>
    <rPh sb="2" eb="4">
      <t>シサン</t>
    </rPh>
    <rPh sb="4" eb="6">
      <t>ゲンソン</t>
    </rPh>
    <rPh sb="6" eb="8">
      <t>ソンシツ</t>
    </rPh>
    <phoneticPr fontId="2"/>
  </si>
  <si>
    <r>
      <rPr>
        <sz val="12"/>
        <rFont val="ＭＳ Ｐゴシック"/>
        <family val="3"/>
        <charset val="128"/>
      </rPr>
      <t>金融収益及び金融費用</t>
    </r>
    <rPh sb="0" eb="2">
      <t>キンユウ</t>
    </rPh>
    <rPh sb="2" eb="4">
      <t>シュウエキ</t>
    </rPh>
    <rPh sb="4" eb="5">
      <t>オヨ</t>
    </rPh>
    <rPh sb="6" eb="8">
      <t>キンユウ</t>
    </rPh>
    <rPh sb="8" eb="10">
      <t>ヒヨウ</t>
    </rPh>
    <phoneticPr fontId="2"/>
  </si>
  <si>
    <r>
      <rPr>
        <sz val="12"/>
        <rFont val="ＭＳ Ｐゴシック"/>
        <family val="3"/>
        <charset val="128"/>
      </rPr>
      <t>持分法による投資損益（▲は益）</t>
    </r>
    <rPh sb="0" eb="2">
      <t>モチブン</t>
    </rPh>
    <rPh sb="2" eb="3">
      <t>ポウ</t>
    </rPh>
    <rPh sb="6" eb="8">
      <t>トウシ</t>
    </rPh>
    <rPh sb="8" eb="10">
      <t>ソンエキ</t>
    </rPh>
    <rPh sb="13" eb="14">
      <t>エキ</t>
    </rPh>
    <phoneticPr fontId="2"/>
  </si>
  <si>
    <r>
      <rPr>
        <sz val="12"/>
        <rFont val="ＭＳ Ｐゴシック"/>
        <family val="3"/>
        <charset val="128"/>
      </rPr>
      <t>固定資産除売却損益（▲は益）</t>
    </r>
    <rPh sb="0" eb="2">
      <t>コテイ</t>
    </rPh>
    <rPh sb="2" eb="4">
      <t>シサン</t>
    </rPh>
    <rPh sb="4" eb="5">
      <t>ジョ</t>
    </rPh>
    <rPh sb="5" eb="7">
      <t>バイキャク</t>
    </rPh>
    <rPh sb="7" eb="9">
      <t>ソンエキ</t>
    </rPh>
    <rPh sb="12" eb="13">
      <t>エキ</t>
    </rPh>
    <phoneticPr fontId="2"/>
  </si>
  <si>
    <r>
      <rPr>
        <sz val="12"/>
        <rFont val="ＭＳ Ｐゴシック"/>
        <family val="3"/>
        <charset val="128"/>
      </rPr>
      <t>法人所得税費用</t>
    </r>
    <rPh sb="0" eb="2">
      <t>ホウジン</t>
    </rPh>
    <rPh sb="2" eb="5">
      <t>ショトクゼイ</t>
    </rPh>
    <rPh sb="5" eb="7">
      <t>ヒヨウ</t>
    </rPh>
    <phoneticPr fontId="2"/>
  </si>
  <si>
    <r>
      <rPr>
        <sz val="12"/>
        <rFont val="ＭＳ Ｐゴシック"/>
        <family val="3"/>
        <charset val="128"/>
      </rPr>
      <t>営業債権及びその他の債権の増減（▲は増加）</t>
    </r>
    <rPh sb="0" eb="2">
      <t>エイギョウ</t>
    </rPh>
    <rPh sb="2" eb="4">
      <t>サイケン</t>
    </rPh>
    <rPh sb="4" eb="5">
      <t>オヨ</t>
    </rPh>
    <rPh sb="8" eb="9">
      <t>タ</t>
    </rPh>
    <rPh sb="10" eb="12">
      <t>サイケン</t>
    </rPh>
    <rPh sb="13" eb="15">
      <t>ゾウゲン</t>
    </rPh>
    <rPh sb="18" eb="20">
      <t>ゾウカ</t>
    </rPh>
    <phoneticPr fontId="2"/>
  </si>
  <si>
    <r>
      <rPr>
        <sz val="12"/>
        <rFont val="ＭＳ Ｐゴシック"/>
        <family val="3"/>
        <charset val="128"/>
      </rPr>
      <t>棚卸資産の増減（▲は増加）</t>
    </r>
    <rPh sb="0" eb="1">
      <t>タナ</t>
    </rPh>
    <rPh sb="1" eb="2">
      <t>オロシ</t>
    </rPh>
    <rPh sb="2" eb="4">
      <t>シサン</t>
    </rPh>
    <rPh sb="5" eb="7">
      <t>ゾウゲン</t>
    </rPh>
    <rPh sb="10" eb="12">
      <t>ゾウカ</t>
    </rPh>
    <phoneticPr fontId="2"/>
  </si>
  <si>
    <r>
      <rPr>
        <sz val="12"/>
        <rFont val="ＭＳ Ｐゴシック"/>
        <family val="3"/>
        <charset val="128"/>
      </rPr>
      <t>営業債務及びその他の債務の増減（▲は減少）</t>
    </r>
    <rPh sb="0" eb="2">
      <t>エイギョウ</t>
    </rPh>
    <rPh sb="2" eb="4">
      <t>サイム</t>
    </rPh>
    <rPh sb="4" eb="5">
      <t>オヨ</t>
    </rPh>
    <rPh sb="8" eb="9">
      <t>タ</t>
    </rPh>
    <rPh sb="10" eb="12">
      <t>サイム</t>
    </rPh>
    <rPh sb="13" eb="15">
      <t>ゾウゲン</t>
    </rPh>
    <rPh sb="18" eb="20">
      <t>ゲンショウ</t>
    </rPh>
    <phoneticPr fontId="2"/>
  </si>
  <si>
    <r>
      <rPr>
        <sz val="12"/>
        <rFont val="ＭＳ Ｐゴシック"/>
        <family val="3"/>
        <charset val="128"/>
      </rPr>
      <t>退職給付に係る負債の増減（▲は減少）</t>
    </r>
    <rPh sb="0" eb="2">
      <t>タイショク</t>
    </rPh>
    <rPh sb="2" eb="4">
      <t>キュウフ</t>
    </rPh>
    <rPh sb="5" eb="6">
      <t>カカ</t>
    </rPh>
    <rPh sb="7" eb="9">
      <t>フサイ</t>
    </rPh>
    <rPh sb="10" eb="12">
      <t>ゾウゲン</t>
    </rPh>
    <rPh sb="15" eb="17">
      <t>ゲンショウ</t>
    </rPh>
    <phoneticPr fontId="2"/>
  </si>
  <si>
    <r>
      <rPr>
        <sz val="12"/>
        <rFont val="ＭＳ Ｐゴシック"/>
        <family val="3"/>
        <charset val="128"/>
      </rPr>
      <t>その他</t>
    </r>
    <phoneticPr fontId="2"/>
  </si>
  <si>
    <r>
      <rPr>
        <sz val="12"/>
        <rFont val="ＭＳ Ｐゴシック"/>
        <family val="3"/>
        <charset val="128"/>
      </rPr>
      <t>　小計</t>
    </r>
    <rPh sb="1" eb="3">
      <t>ショウケイ</t>
    </rPh>
    <phoneticPr fontId="2"/>
  </si>
  <si>
    <r>
      <rPr>
        <sz val="12"/>
        <rFont val="ＭＳ Ｐゴシック"/>
        <family val="3"/>
        <charset val="128"/>
      </rPr>
      <t>利息の受取額</t>
    </r>
    <rPh sb="0" eb="2">
      <t>リソク</t>
    </rPh>
    <rPh sb="3" eb="5">
      <t>ウケトリ</t>
    </rPh>
    <rPh sb="5" eb="6">
      <t>ガク</t>
    </rPh>
    <phoneticPr fontId="2"/>
  </si>
  <si>
    <r>
      <rPr>
        <sz val="12"/>
        <rFont val="ＭＳ Ｐゴシック"/>
        <family val="3"/>
        <charset val="128"/>
      </rPr>
      <t>配当金の受取額</t>
    </r>
    <rPh sb="0" eb="3">
      <t>ハイトウキン</t>
    </rPh>
    <rPh sb="4" eb="6">
      <t>ウケトリ</t>
    </rPh>
    <rPh sb="6" eb="7">
      <t>ガク</t>
    </rPh>
    <phoneticPr fontId="2"/>
  </si>
  <si>
    <r>
      <rPr>
        <sz val="12"/>
        <rFont val="ＭＳ Ｐゴシック"/>
        <family val="3"/>
        <charset val="128"/>
      </rPr>
      <t>利息の支払額</t>
    </r>
    <rPh sb="0" eb="2">
      <t>リソク</t>
    </rPh>
    <rPh sb="3" eb="5">
      <t>シハライ</t>
    </rPh>
    <rPh sb="5" eb="6">
      <t>ガク</t>
    </rPh>
    <phoneticPr fontId="2"/>
  </si>
  <si>
    <r>
      <rPr>
        <sz val="12"/>
        <rFont val="ＭＳ Ｐゴシック"/>
        <family val="3"/>
        <charset val="128"/>
      </rPr>
      <t>法人所得税の支払額</t>
    </r>
    <rPh sb="0" eb="2">
      <t>ホウジン</t>
    </rPh>
    <rPh sb="2" eb="5">
      <t>ショトクゼイ</t>
    </rPh>
    <rPh sb="6" eb="8">
      <t>シハライ</t>
    </rPh>
    <rPh sb="8" eb="9">
      <t>ガク</t>
    </rPh>
    <phoneticPr fontId="2"/>
  </si>
  <si>
    <r>
      <rPr>
        <b/>
        <sz val="14"/>
        <rFont val="ＭＳ Ｐゴシック"/>
        <family val="3"/>
        <charset val="128"/>
      </rPr>
      <t>投資活動によるキャッシュ・フロー</t>
    </r>
    <phoneticPr fontId="2"/>
  </si>
  <si>
    <r>
      <rPr>
        <sz val="12"/>
        <rFont val="ＭＳ Ｐゴシック"/>
        <family val="3"/>
        <charset val="128"/>
      </rPr>
      <t>有形固定資産の取得による支出</t>
    </r>
    <rPh sb="0" eb="2">
      <t>ユウケイ</t>
    </rPh>
    <rPh sb="2" eb="4">
      <t>コテイ</t>
    </rPh>
    <rPh sb="4" eb="6">
      <t>シサン</t>
    </rPh>
    <rPh sb="7" eb="9">
      <t>シュトク</t>
    </rPh>
    <rPh sb="12" eb="14">
      <t>シシュツ</t>
    </rPh>
    <phoneticPr fontId="2"/>
  </si>
  <si>
    <r>
      <rPr>
        <sz val="12"/>
        <rFont val="ＭＳ Ｐゴシック"/>
        <family val="3"/>
        <charset val="128"/>
      </rPr>
      <t>有形固定資産の売却による収入</t>
    </r>
    <rPh sb="0" eb="2">
      <t>ユウケイ</t>
    </rPh>
    <rPh sb="2" eb="4">
      <t>コテイ</t>
    </rPh>
    <rPh sb="4" eb="6">
      <t>シサン</t>
    </rPh>
    <rPh sb="7" eb="9">
      <t>バイキャク</t>
    </rPh>
    <rPh sb="12" eb="14">
      <t>シュウニュウ</t>
    </rPh>
    <phoneticPr fontId="2"/>
  </si>
  <si>
    <r>
      <rPr>
        <sz val="12"/>
        <rFont val="ＭＳ Ｐゴシック"/>
        <family val="3"/>
        <charset val="128"/>
      </rPr>
      <t>無形資産の取得による支出</t>
    </r>
    <rPh sb="0" eb="2">
      <t>ムケイ</t>
    </rPh>
    <rPh sb="2" eb="4">
      <t>シサン</t>
    </rPh>
    <rPh sb="5" eb="7">
      <t>シュトク</t>
    </rPh>
    <rPh sb="10" eb="12">
      <t>シシュツ</t>
    </rPh>
    <phoneticPr fontId="2"/>
  </si>
  <si>
    <r>
      <rPr>
        <sz val="12"/>
        <rFont val="ＭＳ Ｐゴシック"/>
        <family val="3"/>
        <charset val="128"/>
      </rPr>
      <t>長期貸付けによる支出</t>
    </r>
    <rPh sb="0" eb="2">
      <t>チョウキ</t>
    </rPh>
    <rPh sb="2" eb="4">
      <t>カシツ</t>
    </rPh>
    <rPh sb="8" eb="10">
      <t>シシュツ</t>
    </rPh>
    <phoneticPr fontId="2"/>
  </si>
  <si>
    <r>
      <rPr>
        <sz val="12"/>
        <rFont val="ＭＳ Ｐゴシック"/>
        <family val="3"/>
        <charset val="128"/>
      </rPr>
      <t>長期貸付金の回収による収入</t>
    </r>
    <rPh sb="0" eb="2">
      <t>チョウキ</t>
    </rPh>
    <rPh sb="2" eb="4">
      <t>カシツケ</t>
    </rPh>
    <rPh sb="4" eb="5">
      <t>キン</t>
    </rPh>
    <rPh sb="6" eb="8">
      <t>カイシュウ</t>
    </rPh>
    <rPh sb="11" eb="13">
      <t>シュウニュウ</t>
    </rPh>
    <phoneticPr fontId="2"/>
  </si>
  <si>
    <r>
      <rPr>
        <sz val="12"/>
        <rFont val="ＭＳ Ｐゴシック"/>
        <family val="3"/>
        <charset val="128"/>
      </rPr>
      <t>子会社の取得による収支（▲は支出）</t>
    </r>
    <rPh sb="0" eb="3">
      <t>コガイシャ</t>
    </rPh>
    <rPh sb="4" eb="6">
      <t>シュトク</t>
    </rPh>
    <rPh sb="9" eb="11">
      <t>シュウシ</t>
    </rPh>
    <rPh sb="14" eb="16">
      <t>シシュツ</t>
    </rPh>
    <phoneticPr fontId="2"/>
  </si>
  <si>
    <r>
      <rPr>
        <sz val="12"/>
        <rFont val="ＭＳ Ｐゴシック"/>
        <family val="3"/>
        <charset val="128"/>
      </rPr>
      <t>子会社の売却による収支（▲は支出）</t>
    </r>
    <rPh sb="0" eb="3">
      <t>コガイシャ</t>
    </rPh>
    <rPh sb="4" eb="6">
      <t>バイキャク</t>
    </rPh>
    <rPh sb="9" eb="11">
      <t>シュウシ</t>
    </rPh>
    <rPh sb="14" eb="16">
      <t>シシュツ</t>
    </rPh>
    <phoneticPr fontId="2"/>
  </si>
  <si>
    <r>
      <rPr>
        <sz val="12"/>
        <rFont val="ＭＳ Ｐゴシック"/>
        <family val="3"/>
        <charset val="128"/>
      </rPr>
      <t>投資の取得による支出</t>
    </r>
    <rPh sb="0" eb="2">
      <t>トウシ</t>
    </rPh>
    <rPh sb="3" eb="5">
      <t>シュトク</t>
    </rPh>
    <rPh sb="8" eb="10">
      <t>シシュツ</t>
    </rPh>
    <phoneticPr fontId="2"/>
  </si>
  <si>
    <r>
      <rPr>
        <sz val="12"/>
        <rFont val="ＭＳ Ｐゴシック"/>
        <family val="3"/>
        <charset val="128"/>
      </rPr>
      <t>投資の売却による収入</t>
    </r>
    <rPh sb="0" eb="2">
      <t>トウシ</t>
    </rPh>
    <rPh sb="3" eb="5">
      <t>バイキャク</t>
    </rPh>
    <rPh sb="8" eb="10">
      <t>シュウニュウ</t>
    </rPh>
    <phoneticPr fontId="2"/>
  </si>
  <si>
    <r>
      <rPr>
        <sz val="12"/>
        <rFont val="ＭＳ Ｐゴシック"/>
        <family val="3"/>
        <charset val="128"/>
      </rPr>
      <t>その他</t>
    </r>
    <rPh sb="2" eb="3">
      <t>タ</t>
    </rPh>
    <phoneticPr fontId="2"/>
  </si>
  <si>
    <r>
      <rPr>
        <b/>
        <sz val="14"/>
        <rFont val="ＭＳ Ｐゴシック"/>
        <family val="3"/>
        <charset val="128"/>
      </rPr>
      <t>財務活動によるキャッシュ・フロー</t>
    </r>
    <phoneticPr fontId="2"/>
  </si>
  <si>
    <r>
      <rPr>
        <sz val="12"/>
        <rFont val="ＭＳ Ｐゴシック"/>
        <family val="3"/>
        <charset val="128"/>
      </rPr>
      <t>短期借入金及びコマーシャル・ペーパーの増減（▲は減少）</t>
    </r>
    <rPh sb="0" eb="2">
      <t>タンキ</t>
    </rPh>
    <rPh sb="2" eb="4">
      <t>カリイレ</t>
    </rPh>
    <rPh sb="4" eb="5">
      <t>キン</t>
    </rPh>
    <rPh sb="5" eb="6">
      <t>オヨ</t>
    </rPh>
    <rPh sb="19" eb="21">
      <t>ゾウゲン</t>
    </rPh>
    <rPh sb="24" eb="26">
      <t>ゲンショウ</t>
    </rPh>
    <phoneticPr fontId="2"/>
  </si>
  <si>
    <r>
      <rPr>
        <sz val="12"/>
        <rFont val="ＭＳ Ｐゴシック"/>
        <family val="3"/>
        <charset val="128"/>
      </rPr>
      <t>長期借入れによる収入</t>
    </r>
    <rPh sb="0" eb="2">
      <t>チョウキ</t>
    </rPh>
    <rPh sb="2" eb="4">
      <t>カリイレ</t>
    </rPh>
    <rPh sb="8" eb="10">
      <t>シュウニュウ</t>
    </rPh>
    <phoneticPr fontId="2"/>
  </si>
  <si>
    <r>
      <rPr>
        <sz val="12"/>
        <rFont val="ＭＳ Ｐゴシック"/>
        <family val="3"/>
        <charset val="128"/>
      </rPr>
      <t>長期借入金の返済による支出</t>
    </r>
    <rPh sb="0" eb="2">
      <t>チョウキ</t>
    </rPh>
    <rPh sb="2" eb="4">
      <t>カリイレ</t>
    </rPh>
    <rPh sb="4" eb="5">
      <t>キン</t>
    </rPh>
    <rPh sb="6" eb="8">
      <t>ヘンサイ</t>
    </rPh>
    <rPh sb="11" eb="13">
      <t>シシュツ</t>
    </rPh>
    <phoneticPr fontId="2"/>
  </si>
  <si>
    <r>
      <rPr>
        <sz val="12"/>
        <rFont val="ＭＳ Ｐゴシック"/>
        <family val="3"/>
        <charset val="128"/>
      </rPr>
      <t>社債の発行による収入</t>
    </r>
    <rPh sb="0" eb="2">
      <t>シャサイ</t>
    </rPh>
    <rPh sb="3" eb="5">
      <t>ハッコウ</t>
    </rPh>
    <rPh sb="8" eb="10">
      <t>シュウニュウ</t>
    </rPh>
    <phoneticPr fontId="2"/>
  </si>
  <si>
    <r>
      <rPr>
        <sz val="12"/>
        <rFont val="ＭＳ Ｐゴシック"/>
        <family val="3"/>
        <charset val="128"/>
      </rPr>
      <t>社債の償還による支出</t>
    </r>
    <rPh sb="0" eb="2">
      <t>シャサイ</t>
    </rPh>
    <rPh sb="3" eb="5">
      <t>ショウカン</t>
    </rPh>
    <rPh sb="8" eb="10">
      <t>シシュツ</t>
    </rPh>
    <phoneticPr fontId="2"/>
  </si>
  <si>
    <r>
      <rPr>
        <sz val="12"/>
        <rFont val="ＭＳ Ｐゴシック"/>
        <family val="3"/>
        <charset val="128"/>
      </rPr>
      <t>非支配持分株主への子会社持分売却による収入</t>
    </r>
    <rPh sb="0" eb="1">
      <t>ヒ</t>
    </rPh>
    <rPh sb="1" eb="3">
      <t>シハイ</t>
    </rPh>
    <rPh sb="3" eb="5">
      <t>モチブン</t>
    </rPh>
    <rPh sb="5" eb="7">
      <t>カブヌシ</t>
    </rPh>
    <rPh sb="9" eb="12">
      <t>コガイシャ</t>
    </rPh>
    <rPh sb="12" eb="14">
      <t>モチブン</t>
    </rPh>
    <rPh sb="14" eb="16">
      <t>バイキャク</t>
    </rPh>
    <rPh sb="19" eb="21">
      <t>シュウニュウ</t>
    </rPh>
    <phoneticPr fontId="2"/>
  </si>
  <si>
    <r>
      <rPr>
        <sz val="12"/>
        <rFont val="ＭＳ Ｐゴシック"/>
        <family val="3"/>
        <charset val="128"/>
      </rPr>
      <t>非支配持分株主からの子会社持分取得による支出</t>
    </r>
    <rPh sb="0" eb="1">
      <t>ヒ</t>
    </rPh>
    <rPh sb="1" eb="3">
      <t>シハイ</t>
    </rPh>
    <rPh sb="3" eb="5">
      <t>モチブン</t>
    </rPh>
    <rPh sb="5" eb="7">
      <t>カブヌシ</t>
    </rPh>
    <rPh sb="10" eb="13">
      <t>コガイシャ</t>
    </rPh>
    <rPh sb="13" eb="15">
      <t>モチブン</t>
    </rPh>
    <rPh sb="15" eb="17">
      <t>シュトク</t>
    </rPh>
    <rPh sb="20" eb="22">
      <t>シシュツ</t>
    </rPh>
    <phoneticPr fontId="2"/>
  </si>
  <si>
    <r>
      <rPr>
        <sz val="12"/>
        <rFont val="ＭＳ Ｐゴシック"/>
        <family val="3"/>
        <charset val="128"/>
      </rPr>
      <t>自己株式の取得による支出</t>
    </r>
    <rPh sb="0" eb="2">
      <t>ジコ</t>
    </rPh>
    <rPh sb="2" eb="4">
      <t>カブシキ</t>
    </rPh>
    <rPh sb="5" eb="7">
      <t>シュトク</t>
    </rPh>
    <rPh sb="10" eb="12">
      <t>シシュツ</t>
    </rPh>
    <phoneticPr fontId="2"/>
  </si>
  <si>
    <r>
      <rPr>
        <sz val="12"/>
        <rFont val="ＭＳ Ｐゴシック"/>
        <family val="3"/>
        <charset val="128"/>
      </rPr>
      <t>配当金の支払額</t>
    </r>
    <rPh sb="0" eb="3">
      <t>ハイトウキン</t>
    </rPh>
    <rPh sb="4" eb="6">
      <t>シハライ</t>
    </rPh>
    <rPh sb="6" eb="7">
      <t>ガク</t>
    </rPh>
    <phoneticPr fontId="2"/>
  </si>
  <si>
    <r>
      <rPr>
        <sz val="12"/>
        <rFont val="ＭＳ Ｐゴシック"/>
        <family val="3"/>
        <charset val="128"/>
      </rPr>
      <t>非支配持分株主への配当金の支払額</t>
    </r>
    <rPh sb="0" eb="4">
      <t>ヒシハイモ</t>
    </rPh>
    <rPh sb="4" eb="5">
      <t>ブン</t>
    </rPh>
    <rPh sb="5" eb="7">
      <t>カブヌシ</t>
    </rPh>
    <rPh sb="9" eb="12">
      <t>ハイトウキン</t>
    </rPh>
    <rPh sb="13" eb="15">
      <t>シハラ</t>
    </rPh>
    <rPh sb="15" eb="16">
      <t>ガク</t>
    </rPh>
    <phoneticPr fontId="2"/>
  </si>
  <si>
    <r>
      <rPr>
        <sz val="12"/>
        <rFont val="ＭＳ Ｐゴシック"/>
        <family val="3"/>
        <charset val="128"/>
      </rPr>
      <t>その他</t>
    </r>
  </si>
  <si>
    <r>
      <rPr>
        <sz val="14"/>
        <rFont val="ＭＳ Ｐゴシック"/>
        <family val="3"/>
        <charset val="128"/>
      </rPr>
      <t>現金及び現金同等物の増減（▲は減少）</t>
    </r>
    <rPh sb="15" eb="17">
      <t>ゲンショウ</t>
    </rPh>
    <phoneticPr fontId="2"/>
  </si>
  <si>
    <r>
      <rPr>
        <sz val="14"/>
        <rFont val="ＭＳ Ｐゴシック"/>
        <family val="3"/>
        <charset val="128"/>
      </rPr>
      <t>現金及び現金同等物の期首残高</t>
    </r>
    <phoneticPr fontId="2"/>
  </si>
  <si>
    <r>
      <rPr>
        <sz val="14"/>
        <rFont val="ＭＳ Ｐゴシック"/>
        <family val="3"/>
        <charset val="128"/>
      </rPr>
      <t>現金及び現金同等物に係る換算差額</t>
    </r>
    <phoneticPr fontId="2"/>
  </si>
  <si>
    <r>
      <rPr>
        <b/>
        <sz val="14"/>
        <rFont val="ＭＳ Ｐゴシック"/>
        <family val="3"/>
        <charset val="128"/>
      </rPr>
      <t>現金及び現金同等物の期末残高</t>
    </r>
    <rPh sb="12" eb="14">
      <t>ザンダカ</t>
    </rPh>
    <phoneticPr fontId="2"/>
  </si>
  <si>
    <r>
      <t>1-1.</t>
    </r>
    <r>
      <rPr>
        <b/>
        <sz val="14"/>
        <rFont val="ＭＳ Ｐゴシック"/>
        <family val="3"/>
        <charset val="128"/>
      </rPr>
      <t>　連結損益計算書の推移【日本基準】</t>
    </r>
    <rPh sb="5" eb="7">
      <t>レンケツ</t>
    </rPh>
    <rPh sb="7" eb="9">
      <t>ソンエキ</t>
    </rPh>
    <rPh sb="9" eb="11">
      <t>ケイサン</t>
    </rPh>
    <rPh sb="11" eb="12">
      <t>ショ</t>
    </rPh>
    <rPh sb="13" eb="15">
      <t>スイイ</t>
    </rPh>
    <rPh sb="16" eb="18">
      <t>ニホン</t>
    </rPh>
    <rPh sb="18" eb="20">
      <t>キジュン</t>
    </rPh>
    <phoneticPr fontId="2"/>
  </si>
  <si>
    <t>（単位：百万円）</t>
    <rPh sb="4" eb="6">
      <t>ヒャクマン</t>
    </rPh>
    <phoneticPr fontId="2"/>
  </si>
  <si>
    <r>
      <t>2003</t>
    </r>
    <r>
      <rPr>
        <sz val="14"/>
        <rFont val="ＭＳ Ｐゴシック"/>
        <family val="3"/>
        <charset val="128"/>
      </rPr>
      <t>年度</t>
    </r>
    <rPh sb="4" eb="6">
      <t>ネンド</t>
    </rPh>
    <phoneticPr fontId="2"/>
  </si>
  <si>
    <r>
      <t>2004</t>
    </r>
    <r>
      <rPr>
        <sz val="14"/>
        <rFont val="ＭＳ Ｐゴシック"/>
        <family val="3"/>
        <charset val="128"/>
      </rPr>
      <t>年度</t>
    </r>
    <rPh sb="4" eb="6">
      <t>ネンド</t>
    </rPh>
    <phoneticPr fontId="2"/>
  </si>
  <si>
    <r>
      <t>2005年度</t>
    </r>
    <r>
      <rPr>
        <sz val="14"/>
        <rFont val="ＭＳ Ｐゴシック"/>
        <family val="3"/>
        <charset val="128"/>
      </rPr>
      <t/>
    </r>
    <rPh sb="4" eb="6">
      <t>ネンド</t>
    </rPh>
    <phoneticPr fontId="2"/>
  </si>
  <si>
    <r>
      <t>2006年度</t>
    </r>
    <r>
      <rPr>
        <sz val="14"/>
        <rFont val="ＭＳ Ｐゴシック"/>
        <family val="3"/>
        <charset val="128"/>
      </rPr>
      <t/>
    </r>
    <rPh sb="4" eb="6">
      <t>ネンド</t>
    </rPh>
    <phoneticPr fontId="2"/>
  </si>
  <si>
    <r>
      <t>2007年度</t>
    </r>
    <r>
      <rPr>
        <sz val="14"/>
        <rFont val="ＭＳ Ｐゴシック"/>
        <family val="3"/>
        <charset val="128"/>
      </rPr>
      <t/>
    </r>
    <rPh sb="4" eb="6">
      <t>ネンド</t>
    </rPh>
    <phoneticPr fontId="2"/>
  </si>
  <si>
    <r>
      <t>2008年度</t>
    </r>
    <r>
      <rPr>
        <sz val="14"/>
        <rFont val="ＭＳ Ｐゴシック"/>
        <family val="3"/>
        <charset val="128"/>
      </rPr>
      <t/>
    </r>
    <rPh sb="4" eb="6">
      <t>ネンド</t>
    </rPh>
    <phoneticPr fontId="2"/>
  </si>
  <si>
    <r>
      <t>2009年度</t>
    </r>
    <r>
      <rPr>
        <sz val="14"/>
        <rFont val="ＭＳ Ｐゴシック"/>
        <family val="3"/>
        <charset val="128"/>
      </rPr>
      <t/>
    </r>
    <rPh sb="4" eb="6">
      <t>ネンド</t>
    </rPh>
    <phoneticPr fontId="2"/>
  </si>
  <si>
    <r>
      <t>2010年度</t>
    </r>
    <r>
      <rPr>
        <sz val="14"/>
        <rFont val="ＭＳ Ｐゴシック"/>
        <family val="3"/>
        <charset val="128"/>
      </rPr>
      <t/>
    </r>
    <rPh sb="4" eb="6">
      <t>ネンド</t>
    </rPh>
    <phoneticPr fontId="2"/>
  </si>
  <si>
    <t>売上高</t>
    <rPh sb="0" eb="2">
      <t>ウリアゲ</t>
    </rPh>
    <rPh sb="2" eb="3">
      <t>ダカ</t>
    </rPh>
    <phoneticPr fontId="2"/>
  </si>
  <si>
    <t>売上原価</t>
    <rPh sb="0" eb="2">
      <t>ウリアゲ</t>
    </rPh>
    <rPh sb="2" eb="4">
      <t>ゲンカ</t>
    </rPh>
    <phoneticPr fontId="2"/>
  </si>
  <si>
    <t>　販売費及び一般管理費</t>
    <rPh sb="1" eb="4">
      <t>ハンバイヒ</t>
    </rPh>
    <rPh sb="4" eb="5">
      <t>オヨ</t>
    </rPh>
    <rPh sb="6" eb="8">
      <t>イッパン</t>
    </rPh>
    <rPh sb="8" eb="11">
      <t>カンリヒ</t>
    </rPh>
    <phoneticPr fontId="2"/>
  </si>
  <si>
    <t>営業外収益</t>
    <rPh sb="0" eb="3">
      <t>エイギョウガイ</t>
    </rPh>
    <rPh sb="3" eb="5">
      <t>シュウエキ</t>
    </rPh>
    <phoneticPr fontId="2"/>
  </si>
  <si>
    <t>　受取利息</t>
    <rPh sb="1" eb="5">
      <t>ウケトリリソク</t>
    </rPh>
    <phoneticPr fontId="2"/>
  </si>
  <si>
    <t>　受取配当金</t>
    <rPh sb="1" eb="3">
      <t>ウケトリ</t>
    </rPh>
    <rPh sb="3" eb="6">
      <t>ハイトウキン</t>
    </rPh>
    <phoneticPr fontId="2"/>
  </si>
  <si>
    <t>　持分法による投資利益</t>
    <rPh sb="1" eb="3">
      <t>モチブン</t>
    </rPh>
    <rPh sb="3" eb="4">
      <t>ホウ</t>
    </rPh>
    <rPh sb="7" eb="9">
      <t>トウシ</t>
    </rPh>
    <rPh sb="9" eb="11">
      <t>リエキ</t>
    </rPh>
    <phoneticPr fontId="2"/>
  </si>
  <si>
    <t>　投資有価証券売却益</t>
    <rPh sb="1" eb="3">
      <t>トウシ</t>
    </rPh>
    <rPh sb="3" eb="5">
      <t>ユウカ</t>
    </rPh>
    <rPh sb="5" eb="7">
      <t>ショウケン</t>
    </rPh>
    <rPh sb="7" eb="10">
      <t>バイキャクエキ</t>
    </rPh>
    <phoneticPr fontId="2"/>
  </si>
  <si>
    <t>-</t>
    <phoneticPr fontId="2"/>
  </si>
  <si>
    <t>　違約金収入</t>
    <rPh sb="1" eb="4">
      <t>イヤクキン</t>
    </rPh>
    <rPh sb="4" eb="6">
      <t>シュウニュウ</t>
    </rPh>
    <phoneticPr fontId="2"/>
  </si>
  <si>
    <t>　為替差益</t>
    <rPh sb="1" eb="3">
      <t>カワセ</t>
    </rPh>
    <rPh sb="3" eb="5">
      <t>サエキ</t>
    </rPh>
    <phoneticPr fontId="2"/>
  </si>
  <si>
    <t>　その他</t>
    <rPh sb="3" eb="4">
      <t>ホカ</t>
    </rPh>
    <phoneticPr fontId="2"/>
  </si>
  <si>
    <t>営業外費用</t>
    <rPh sb="0" eb="3">
      <t>エイギョウガイ</t>
    </rPh>
    <rPh sb="3" eb="5">
      <t>ヒヨウ</t>
    </rPh>
    <phoneticPr fontId="2"/>
  </si>
  <si>
    <t>　支払利息</t>
    <rPh sb="1" eb="3">
      <t>シハライ</t>
    </rPh>
    <rPh sb="3" eb="5">
      <t>リソク</t>
    </rPh>
    <phoneticPr fontId="2"/>
  </si>
  <si>
    <t>　コマーシャルペーパー利息</t>
    <rPh sb="11" eb="13">
      <t>リソク</t>
    </rPh>
    <phoneticPr fontId="2"/>
  </si>
  <si>
    <t>　為替差損</t>
    <rPh sb="1" eb="3">
      <t>カワセ</t>
    </rPh>
    <rPh sb="3" eb="5">
      <t>サソン</t>
    </rPh>
    <phoneticPr fontId="2"/>
  </si>
  <si>
    <t>-</t>
    <phoneticPr fontId="2"/>
  </si>
  <si>
    <t>　デリバティブ評価損</t>
    <rPh sb="7" eb="9">
      <t>ヒョウカ</t>
    </rPh>
    <rPh sb="9" eb="10">
      <t>ソン</t>
    </rPh>
    <phoneticPr fontId="2"/>
  </si>
  <si>
    <t>特別損益合計</t>
    <rPh sb="0" eb="2">
      <t>トクベツ</t>
    </rPh>
    <rPh sb="2" eb="4">
      <t>ソンエキ</t>
    </rPh>
    <rPh sb="4" eb="6">
      <t>ゴウケイ</t>
    </rPh>
    <phoneticPr fontId="2"/>
  </si>
  <si>
    <t>税金等調整前当期純利益</t>
    <rPh sb="0" eb="2">
      <t>ゼイキン</t>
    </rPh>
    <rPh sb="2" eb="3">
      <t>ナド</t>
    </rPh>
    <rPh sb="3" eb="5">
      <t>チョウセイ</t>
    </rPh>
    <rPh sb="5" eb="6">
      <t>マエ</t>
    </rPh>
    <rPh sb="6" eb="8">
      <t>トウキ</t>
    </rPh>
    <rPh sb="8" eb="11">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</si>
  <si>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</si>
  <si>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ナド</t>
    </rPh>
    <rPh sb="4" eb="6">
      <t>チョウセイ</t>
    </rPh>
    <rPh sb="6" eb="7">
      <t>ガク</t>
    </rPh>
    <phoneticPr fontId="2"/>
  </si>
  <si>
    <t>少数株主損益調整前当期純利益</t>
    <rPh sb="0" eb="2">
      <t>ショウスウ</t>
    </rPh>
    <rPh sb="2" eb="3">
      <t>カブ</t>
    </rPh>
    <rPh sb="3" eb="4">
      <t>ヌシ</t>
    </rPh>
    <rPh sb="4" eb="6">
      <t>ソンエキ</t>
    </rPh>
    <rPh sb="6" eb="8">
      <t>チョウセイ</t>
    </rPh>
    <rPh sb="8" eb="9">
      <t>マエ</t>
    </rPh>
    <rPh sb="9" eb="10">
      <t>トウ</t>
    </rPh>
    <rPh sb="10" eb="11">
      <t>キ</t>
    </rPh>
    <rPh sb="11" eb="12">
      <t>ジュン</t>
    </rPh>
    <rPh sb="12" eb="14">
      <t>リエキ</t>
    </rPh>
    <phoneticPr fontId="2"/>
  </si>
  <si>
    <t>‐</t>
    <phoneticPr fontId="2"/>
  </si>
  <si>
    <t>‐</t>
    <phoneticPr fontId="2"/>
  </si>
  <si>
    <t>少数株主利益</t>
    <rPh sb="0" eb="2">
      <t>ショウスウ</t>
    </rPh>
    <rPh sb="2" eb="4">
      <t>カブヌシ</t>
    </rPh>
    <rPh sb="4" eb="6">
      <t>リエキ</t>
    </rPh>
    <phoneticPr fontId="2"/>
  </si>
  <si>
    <t>当期純利益</t>
    <rPh sb="0" eb="2">
      <t>トウキ</t>
    </rPh>
    <rPh sb="2" eb="5">
      <t>ジュンリエキ</t>
    </rPh>
    <phoneticPr fontId="2"/>
  </si>
  <si>
    <r>
      <t>基礎的収益力</t>
    </r>
    <r>
      <rPr>
        <b/>
        <vertAlign val="superscript"/>
        <sz val="13"/>
        <rFont val="ＭＳ Ｐゴシック"/>
        <family val="3"/>
        <charset val="128"/>
      </rPr>
      <t>※1</t>
    </r>
    <rPh sb="0" eb="2">
      <t>キソ</t>
    </rPh>
    <rPh sb="2" eb="3">
      <t>テキ</t>
    </rPh>
    <rPh sb="3" eb="5">
      <t>シュウエキ</t>
    </rPh>
    <rPh sb="5" eb="6">
      <t>リョク</t>
    </rPh>
    <phoneticPr fontId="2"/>
  </si>
  <si>
    <r>
      <t>2-1.</t>
    </r>
    <r>
      <rPr>
        <b/>
        <sz val="14"/>
        <rFont val="ＭＳ Ｐゴシック"/>
        <family val="3"/>
        <charset val="128"/>
      </rPr>
      <t>　連結包括利益計算書の推移【日本基準】</t>
    </r>
    <rPh sb="5" eb="7">
      <t>レンケツ</t>
    </rPh>
    <rPh sb="7" eb="9">
      <t>ホウカツ</t>
    </rPh>
    <rPh sb="9" eb="11">
      <t>リエキ</t>
    </rPh>
    <rPh sb="11" eb="13">
      <t>ケイサン</t>
    </rPh>
    <rPh sb="13" eb="14">
      <t>ショ</t>
    </rPh>
    <rPh sb="15" eb="17">
      <t>スイイ</t>
    </rPh>
    <rPh sb="18" eb="20">
      <t>ニホン</t>
    </rPh>
    <rPh sb="20" eb="22">
      <t>キジュン</t>
    </rPh>
    <phoneticPr fontId="2"/>
  </si>
  <si>
    <r>
      <t>2009</t>
    </r>
    <r>
      <rPr>
        <sz val="14"/>
        <rFont val="ＭＳ Ｐゴシック"/>
        <family val="3"/>
        <charset val="128"/>
      </rPr>
      <t>年度</t>
    </r>
    <rPh sb="4" eb="6">
      <t>ネンド</t>
    </rPh>
    <phoneticPr fontId="2"/>
  </si>
  <si>
    <r>
      <t>2010</t>
    </r>
    <r>
      <rPr>
        <sz val="14"/>
        <rFont val="ＭＳ Ｐゴシック"/>
        <family val="3"/>
        <charset val="128"/>
      </rPr>
      <t>年度</t>
    </r>
    <rPh sb="4" eb="6">
      <t>ネンド</t>
    </rPh>
    <phoneticPr fontId="2"/>
  </si>
  <si>
    <t>その他の包括利益</t>
    <rPh sb="2" eb="3">
      <t>タ</t>
    </rPh>
    <rPh sb="4" eb="6">
      <t>ホウカツ</t>
    </rPh>
    <rPh sb="6" eb="8">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</si>
  <si>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</si>
  <si>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繰延ヘッジ損益</t>
    <rPh sb="1" eb="3">
      <t>クリノベ</t>
    </rPh>
    <rPh sb="6" eb="8">
      <t>ソンエキ</t>
    </rPh>
    <phoneticPr fontId="2"/>
  </si>
  <si>
    <t>　土地再評価差額金</t>
    <rPh sb="1" eb="3">
      <t>トチ</t>
    </rPh>
    <rPh sb="3" eb="6">
      <t>サイヒョウカ</t>
    </rPh>
    <rPh sb="6" eb="8">
      <t>サガク</t>
    </rPh>
    <rPh sb="8" eb="9">
      <t>キン</t>
    </rPh>
    <phoneticPr fontId="2"/>
  </si>
  <si>
    <t>　為替換算調整勘定</t>
    <rPh sb="1" eb="3">
      <t>カワセ</t>
    </rPh>
    <rPh sb="3" eb="5">
      <t>カンサン</t>
    </rPh>
    <rPh sb="5" eb="7">
      <t>チョウセイ</t>
    </rPh>
    <rPh sb="7" eb="9">
      <t>カンジョウ</t>
    </rPh>
    <phoneticPr fontId="2"/>
  </si>
  <si>
    <t>　在外会社の年金債務調整額</t>
    <rPh sb="1" eb="3">
      <t>ザイガイ</t>
    </rPh>
    <rPh sb="3" eb="5">
      <t>カイシャ</t>
    </rPh>
    <rPh sb="6" eb="8">
      <t>ネンキン</t>
    </rPh>
    <rPh sb="8" eb="10">
      <t>サイム</t>
    </rPh>
    <rPh sb="10" eb="12">
      <t>チョウセイ</t>
    </rPh>
    <rPh sb="12" eb="13">
      <t>ガク</t>
    </rPh>
    <phoneticPr fontId="2"/>
  </si>
  <si>
    <t>　持分法適用会社に対する持分相当額</t>
    <rPh sb="1" eb="2">
      <t>モ</t>
    </rPh>
    <rPh sb="2" eb="3">
      <t>フン</t>
    </rPh>
    <rPh sb="3" eb="4">
      <t>ホウ</t>
    </rPh>
    <rPh sb="4" eb="6">
      <t>テキヨウ</t>
    </rPh>
    <rPh sb="6" eb="8">
      <t>ガイシャ</t>
    </rPh>
    <rPh sb="9" eb="10">
      <t>タイ</t>
    </rPh>
    <rPh sb="12" eb="13">
      <t>モ</t>
    </rPh>
    <rPh sb="13" eb="14">
      <t>ブン</t>
    </rPh>
    <rPh sb="14" eb="16">
      <t>ソウトウ</t>
    </rPh>
    <rPh sb="16" eb="17">
      <t>ガク</t>
    </rPh>
    <phoneticPr fontId="2"/>
  </si>
  <si>
    <t>包括利益</t>
    <rPh sb="0" eb="2">
      <t>ホウカツ</t>
    </rPh>
    <rPh sb="2" eb="4">
      <t>リエキ</t>
    </rPh>
    <phoneticPr fontId="2"/>
  </si>
  <si>
    <t>　（内訳）</t>
    <rPh sb="2" eb="4">
      <t>ウチワケ</t>
    </rPh>
    <phoneticPr fontId="2"/>
  </si>
  <si>
    <t>　親会社株主に係る包括利益</t>
    <rPh sb="1" eb="4">
      <t>オヤガイシャ</t>
    </rPh>
    <rPh sb="4" eb="6">
      <t>カブヌシ</t>
    </rPh>
    <rPh sb="7" eb="8">
      <t>カカワ</t>
    </rPh>
    <rPh sb="9" eb="11">
      <t>ホウカツ</t>
    </rPh>
    <rPh sb="11" eb="13">
      <t>リエキ</t>
    </rPh>
    <phoneticPr fontId="2"/>
  </si>
  <si>
    <t>　少数株主に係る包括利益</t>
    <rPh sb="1" eb="3">
      <t>ショウスウ</t>
    </rPh>
    <rPh sb="3" eb="5">
      <t>カブヌシ</t>
    </rPh>
    <rPh sb="6" eb="7">
      <t>カカワ</t>
    </rPh>
    <rPh sb="8" eb="10">
      <t>ホウカツ</t>
    </rPh>
    <rPh sb="10" eb="12">
      <t>リエキ</t>
    </rPh>
    <phoneticPr fontId="2"/>
  </si>
  <si>
    <r>
      <t>3-1.</t>
    </r>
    <r>
      <rPr>
        <b/>
        <sz val="14"/>
        <rFont val="ＭＳ Ｐゴシック"/>
        <family val="3"/>
        <charset val="128"/>
      </rPr>
      <t>　連結特別損益の推移【日本基準】</t>
    </r>
    <rPh sb="5" eb="7">
      <t>レンケツ</t>
    </rPh>
    <rPh sb="7" eb="9">
      <t>トクベツ</t>
    </rPh>
    <rPh sb="9" eb="11">
      <t>ソンエキ</t>
    </rPh>
    <rPh sb="12" eb="14">
      <t>スイイ</t>
    </rPh>
    <rPh sb="15" eb="17">
      <t>ニホン</t>
    </rPh>
    <rPh sb="17" eb="19">
      <t>キジュン</t>
    </rPh>
    <phoneticPr fontId="2"/>
  </si>
  <si>
    <t>特別利益</t>
    <rPh sb="0" eb="2">
      <t>トクベツ</t>
    </rPh>
    <rPh sb="2" eb="4">
      <t>リエキ</t>
    </rPh>
    <phoneticPr fontId="2"/>
  </si>
  <si>
    <t>　固定資産売却益</t>
    <rPh sb="1" eb="3">
      <t>コテイ</t>
    </rPh>
    <rPh sb="3" eb="5">
      <t>シサン</t>
    </rPh>
    <rPh sb="5" eb="8">
      <t>バイキャクエキ</t>
    </rPh>
    <phoneticPr fontId="2"/>
  </si>
  <si>
    <t>　投資不動産売却益</t>
    <rPh sb="1" eb="3">
      <t>トウシ</t>
    </rPh>
    <rPh sb="3" eb="5">
      <t>フドウ</t>
    </rPh>
    <rPh sb="5" eb="6">
      <t>サン</t>
    </rPh>
    <rPh sb="6" eb="9">
      <t>バイキャクエキ</t>
    </rPh>
    <phoneticPr fontId="2"/>
  </si>
  <si>
    <t>　出資金売却益</t>
    <rPh sb="1" eb="4">
      <t>シュッシキン</t>
    </rPh>
    <rPh sb="4" eb="7">
      <t>バイキャクエキ</t>
    </rPh>
    <phoneticPr fontId="2"/>
  </si>
  <si>
    <t>　持分変動利益</t>
    <rPh sb="1" eb="3">
      <t>モチブン</t>
    </rPh>
    <rPh sb="3" eb="5">
      <t>ヘンドウ</t>
    </rPh>
    <rPh sb="5" eb="7">
      <t>リエキ</t>
    </rPh>
    <phoneticPr fontId="2"/>
  </si>
  <si>
    <t>　負ののれん発生益</t>
    <rPh sb="1" eb="2">
      <t>フ</t>
    </rPh>
    <rPh sb="6" eb="8">
      <t>ハッセイ</t>
    </rPh>
    <rPh sb="8" eb="9">
      <t>エキ</t>
    </rPh>
    <phoneticPr fontId="2"/>
  </si>
  <si>
    <t>　段階取得に係る差益</t>
    <rPh sb="1" eb="3">
      <t>ダンカイ</t>
    </rPh>
    <rPh sb="3" eb="5">
      <t>シュトク</t>
    </rPh>
    <rPh sb="6" eb="7">
      <t>カカワ</t>
    </rPh>
    <rPh sb="8" eb="10">
      <t>サエキ</t>
    </rPh>
    <phoneticPr fontId="2"/>
  </si>
  <si>
    <t>　貸倒引当金戻入額</t>
    <rPh sb="1" eb="3">
      <t>カシダオレ</t>
    </rPh>
    <rPh sb="3" eb="5">
      <t>ヒキアテ</t>
    </rPh>
    <rPh sb="5" eb="6">
      <t>キン</t>
    </rPh>
    <rPh sb="6" eb="7">
      <t>モド</t>
    </rPh>
    <rPh sb="7" eb="8">
      <t>イ</t>
    </rPh>
    <rPh sb="8" eb="9">
      <t>ガク</t>
    </rPh>
    <phoneticPr fontId="2"/>
  </si>
  <si>
    <t>　特定海外債権売却益</t>
    <rPh sb="1" eb="3">
      <t>トクテイ</t>
    </rPh>
    <rPh sb="3" eb="5">
      <t>カイガイ</t>
    </rPh>
    <rPh sb="5" eb="7">
      <t>サイケン</t>
    </rPh>
    <rPh sb="7" eb="10">
      <t>バイキャクエキ</t>
    </rPh>
    <phoneticPr fontId="2"/>
  </si>
  <si>
    <t>　償却債権取立益</t>
    <rPh sb="1" eb="3">
      <t>ショウキャク</t>
    </rPh>
    <rPh sb="3" eb="5">
      <t>サイケン</t>
    </rPh>
    <rPh sb="5" eb="7">
      <t>トリタ</t>
    </rPh>
    <rPh sb="7" eb="8">
      <t>エキ</t>
    </rPh>
    <phoneticPr fontId="2"/>
  </si>
  <si>
    <t>　関係会社整理益</t>
    <rPh sb="1" eb="3">
      <t>カンケイ</t>
    </rPh>
    <rPh sb="3" eb="5">
      <t>ガイシャ</t>
    </rPh>
    <rPh sb="5" eb="7">
      <t>セイリ</t>
    </rPh>
    <rPh sb="7" eb="8">
      <t>エキ</t>
    </rPh>
    <phoneticPr fontId="2"/>
  </si>
  <si>
    <t xml:space="preserve">  インフレ会計調整額</t>
    <rPh sb="6" eb="8">
      <t>カイケイ</t>
    </rPh>
    <rPh sb="8" eb="10">
      <t>チョウセイ</t>
    </rPh>
    <rPh sb="10" eb="11">
      <t>ガク</t>
    </rPh>
    <phoneticPr fontId="2"/>
  </si>
  <si>
    <t>　退職給付引当金取崩益等</t>
    <rPh sb="1" eb="3">
      <t>タイショク</t>
    </rPh>
    <rPh sb="3" eb="5">
      <t>キュウフ</t>
    </rPh>
    <rPh sb="5" eb="7">
      <t>ヒキアテ</t>
    </rPh>
    <rPh sb="7" eb="8">
      <t>キン</t>
    </rPh>
    <rPh sb="8" eb="9">
      <t>ト</t>
    </rPh>
    <rPh sb="9" eb="10">
      <t>クズ</t>
    </rPh>
    <rPh sb="10" eb="11">
      <t>エキ</t>
    </rPh>
    <rPh sb="11" eb="12">
      <t>トウ</t>
    </rPh>
    <phoneticPr fontId="2"/>
  </si>
  <si>
    <t>特別損失</t>
    <rPh sb="0" eb="2">
      <t>トクベツ</t>
    </rPh>
    <rPh sb="2" eb="4">
      <t>ソンシツ</t>
    </rPh>
    <phoneticPr fontId="2"/>
  </si>
  <si>
    <t>　固定資産除売却損</t>
    <rPh sb="1" eb="3">
      <t>コテイ</t>
    </rPh>
    <rPh sb="3" eb="6">
      <t>シサンジョ</t>
    </rPh>
    <rPh sb="6" eb="9">
      <t>バイキャクゾン</t>
    </rPh>
    <phoneticPr fontId="2"/>
  </si>
  <si>
    <t>　投資不動産売却損</t>
    <rPh sb="1" eb="3">
      <t>トウシ</t>
    </rPh>
    <rPh sb="3" eb="5">
      <t>フドウ</t>
    </rPh>
    <rPh sb="5" eb="6">
      <t>サン</t>
    </rPh>
    <rPh sb="6" eb="9">
      <t>バイキャクソン</t>
    </rPh>
    <phoneticPr fontId="2"/>
  </si>
  <si>
    <t>　減損損失</t>
    <rPh sb="1" eb="3">
      <t>ゲンソン</t>
    </rPh>
    <rPh sb="3" eb="5">
      <t>ソンシツ</t>
    </rPh>
    <phoneticPr fontId="2"/>
  </si>
  <si>
    <t>　投資有価証券売却損</t>
    <rPh sb="1" eb="3">
      <t>トウシ</t>
    </rPh>
    <rPh sb="3" eb="5">
      <t>ユウカ</t>
    </rPh>
    <rPh sb="5" eb="7">
      <t>ショウケン</t>
    </rPh>
    <rPh sb="7" eb="9">
      <t>バイキャク</t>
    </rPh>
    <rPh sb="9" eb="10">
      <t>ゾン</t>
    </rPh>
    <phoneticPr fontId="2"/>
  </si>
  <si>
    <t>　出資金売却損</t>
    <rPh sb="1" eb="4">
      <t>シュッシキン</t>
    </rPh>
    <rPh sb="4" eb="6">
      <t>バイキャク</t>
    </rPh>
    <rPh sb="6" eb="7">
      <t>ゾン</t>
    </rPh>
    <phoneticPr fontId="2"/>
  </si>
  <si>
    <t>　投資有価証券等評価損</t>
    <rPh sb="1" eb="3">
      <t>トウシ</t>
    </rPh>
    <rPh sb="3" eb="5">
      <t>ユウカ</t>
    </rPh>
    <rPh sb="5" eb="7">
      <t>ショウケン</t>
    </rPh>
    <rPh sb="7" eb="8">
      <t>トウ</t>
    </rPh>
    <rPh sb="8" eb="10">
      <t>ヒョウカ</t>
    </rPh>
    <rPh sb="10" eb="11">
      <t>ソン</t>
    </rPh>
    <phoneticPr fontId="2"/>
  </si>
  <si>
    <t>　有形固定資産等評価損</t>
    <rPh sb="1" eb="3">
      <t>ユウケイ</t>
    </rPh>
    <rPh sb="3" eb="5">
      <t>コテイ</t>
    </rPh>
    <rPh sb="5" eb="7">
      <t>シサン</t>
    </rPh>
    <rPh sb="7" eb="8">
      <t>トウ</t>
    </rPh>
    <rPh sb="8" eb="10">
      <t>ヒョウカ</t>
    </rPh>
    <rPh sb="10" eb="11">
      <t>ソン</t>
    </rPh>
    <phoneticPr fontId="2"/>
  </si>
  <si>
    <t>　持分変動損失</t>
    <rPh sb="1" eb="3">
      <t>モチブン</t>
    </rPh>
    <rPh sb="3" eb="5">
      <t>ヘンドウ</t>
    </rPh>
    <rPh sb="5" eb="7">
      <t>ソンシツ</t>
    </rPh>
    <phoneticPr fontId="2"/>
  </si>
  <si>
    <t>　関係会社等整理・引当損</t>
    <rPh sb="1" eb="6">
      <t>カンケイガイシャナド</t>
    </rPh>
    <rPh sb="6" eb="8">
      <t>セイリ</t>
    </rPh>
    <rPh sb="9" eb="11">
      <t>ヒキアテ</t>
    </rPh>
    <rPh sb="11" eb="12">
      <t>ゾン</t>
    </rPh>
    <phoneticPr fontId="2"/>
  </si>
  <si>
    <t>　事業構造改善損</t>
    <rPh sb="1" eb="3">
      <t>ジギョウ</t>
    </rPh>
    <rPh sb="3" eb="5">
      <t>コウゾウ</t>
    </rPh>
    <rPh sb="5" eb="7">
      <t>カイゼン</t>
    </rPh>
    <rPh sb="7" eb="8">
      <t>ゾン</t>
    </rPh>
    <phoneticPr fontId="2"/>
  </si>
  <si>
    <t>　先物取引清算損失</t>
    <rPh sb="1" eb="3">
      <t>サキモノ</t>
    </rPh>
    <rPh sb="3" eb="5">
      <t>トリヒキ</t>
    </rPh>
    <rPh sb="5" eb="7">
      <t>セイサン</t>
    </rPh>
    <rPh sb="7" eb="9">
      <t>ソンシツ</t>
    </rPh>
    <phoneticPr fontId="2"/>
  </si>
  <si>
    <t>　たな卸資産評価損</t>
    <rPh sb="3" eb="4">
      <t>オロシ</t>
    </rPh>
    <rPh sb="4" eb="6">
      <t>シサン</t>
    </rPh>
    <rPh sb="6" eb="8">
      <t>ヒョウカ</t>
    </rPh>
    <rPh sb="8" eb="9">
      <t>ゾン</t>
    </rPh>
    <phoneticPr fontId="2"/>
  </si>
  <si>
    <t>　特別退職金</t>
    <rPh sb="1" eb="3">
      <t>トクベツ</t>
    </rPh>
    <rPh sb="3" eb="6">
      <t>タイショクキン</t>
    </rPh>
    <phoneticPr fontId="2"/>
  </si>
  <si>
    <t>　役員退職慰労引当金繰入額</t>
    <rPh sb="1" eb="3">
      <t>ヤクイン</t>
    </rPh>
    <rPh sb="3" eb="5">
      <t>タイショク</t>
    </rPh>
    <rPh sb="5" eb="7">
      <t>イロウ</t>
    </rPh>
    <rPh sb="7" eb="9">
      <t>ヒキアテ</t>
    </rPh>
    <rPh sb="9" eb="10">
      <t>キン</t>
    </rPh>
    <rPh sb="10" eb="12">
      <t>クリイレ</t>
    </rPh>
    <rPh sb="12" eb="13">
      <t>ガク</t>
    </rPh>
    <phoneticPr fontId="2"/>
  </si>
  <si>
    <t xml:space="preserve">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0">
      <t>エイキョウ</t>
    </rPh>
    <rPh sb="20" eb="21">
      <t>ガク</t>
    </rPh>
    <phoneticPr fontId="2"/>
  </si>
  <si>
    <t>‐</t>
    <phoneticPr fontId="2"/>
  </si>
  <si>
    <t xml:space="preserve">  災害による損失</t>
    <rPh sb="2" eb="4">
      <t>サイガイ</t>
    </rPh>
    <rPh sb="7" eb="9">
      <t>ソンシツ</t>
    </rPh>
    <phoneticPr fontId="2"/>
  </si>
  <si>
    <t>　特定海外債権引当金繰入額</t>
    <rPh sb="1" eb="3">
      <t>トクテイ</t>
    </rPh>
    <rPh sb="3" eb="5">
      <t>カイガイ</t>
    </rPh>
    <rPh sb="5" eb="7">
      <t>サイケン</t>
    </rPh>
    <rPh sb="7" eb="9">
      <t>ヒキアテ</t>
    </rPh>
    <rPh sb="9" eb="10">
      <t>キン</t>
    </rPh>
    <rPh sb="10" eb="12">
      <t>クリイレ</t>
    </rPh>
    <rPh sb="12" eb="13">
      <t>ガク</t>
    </rPh>
    <phoneticPr fontId="2"/>
  </si>
  <si>
    <t>　退職給付制度変更費用</t>
    <rPh sb="1" eb="3">
      <t>タイショク</t>
    </rPh>
    <rPh sb="3" eb="5">
      <t>キュウフ</t>
    </rPh>
    <rPh sb="5" eb="7">
      <t>セイド</t>
    </rPh>
    <rPh sb="7" eb="9">
      <t>ヘンコウ</t>
    </rPh>
    <rPh sb="9" eb="11">
      <t>ヒヨウ</t>
    </rPh>
    <phoneticPr fontId="2"/>
  </si>
  <si>
    <t>　統合費用</t>
    <rPh sb="1" eb="3">
      <t>トウゴウ</t>
    </rPh>
    <rPh sb="3" eb="5">
      <t>ヒヨウ</t>
    </rPh>
    <phoneticPr fontId="2"/>
  </si>
  <si>
    <t>　訴訟等損失</t>
    <rPh sb="1" eb="3">
      <t>ソショウ</t>
    </rPh>
    <rPh sb="3" eb="4">
      <t>トウ</t>
    </rPh>
    <rPh sb="4" eb="6">
      <t>ソンシツ</t>
    </rPh>
    <phoneticPr fontId="2"/>
  </si>
  <si>
    <t>　退職給付費用</t>
    <rPh sb="1" eb="3">
      <t>タイショク</t>
    </rPh>
    <rPh sb="3" eb="5">
      <t>キュウフ</t>
    </rPh>
    <rPh sb="5" eb="7">
      <t>ヒヨウ</t>
    </rPh>
    <phoneticPr fontId="2"/>
  </si>
  <si>
    <r>
      <t>2003</t>
    </r>
    <r>
      <rPr>
        <sz val="16"/>
        <rFont val="ＭＳ Ｐゴシック"/>
        <family val="3"/>
        <charset val="128"/>
      </rPr>
      <t>年度</t>
    </r>
    <rPh sb="4" eb="6">
      <t>ネンド</t>
    </rPh>
    <phoneticPr fontId="2"/>
  </si>
  <si>
    <r>
      <t>2004</t>
    </r>
    <r>
      <rPr>
        <sz val="16"/>
        <rFont val="ＭＳ Ｐゴシック"/>
        <family val="3"/>
        <charset val="128"/>
      </rPr>
      <t>年度</t>
    </r>
    <rPh sb="4" eb="6">
      <t>ネンド</t>
    </rPh>
    <phoneticPr fontId="2"/>
  </si>
  <si>
    <r>
      <t>2005</t>
    </r>
    <r>
      <rPr>
        <sz val="16"/>
        <rFont val="ＭＳ Ｐゴシック"/>
        <family val="3"/>
        <charset val="128"/>
      </rPr>
      <t>年度</t>
    </r>
    <rPh sb="4" eb="6">
      <t>ネンド</t>
    </rPh>
    <phoneticPr fontId="2"/>
  </si>
  <si>
    <r>
      <t>2006</t>
    </r>
    <r>
      <rPr>
        <sz val="16"/>
        <rFont val="ＭＳ Ｐゴシック"/>
        <family val="3"/>
        <charset val="128"/>
      </rPr>
      <t>年度</t>
    </r>
    <rPh sb="4" eb="6">
      <t>ネンド</t>
    </rPh>
    <phoneticPr fontId="2"/>
  </si>
  <si>
    <r>
      <t>2007</t>
    </r>
    <r>
      <rPr>
        <sz val="16"/>
        <rFont val="ＭＳ Ｐゴシック"/>
        <family val="3"/>
        <charset val="128"/>
      </rPr>
      <t>年度</t>
    </r>
    <rPh sb="4" eb="6">
      <t>ネンド</t>
    </rPh>
    <phoneticPr fontId="2"/>
  </si>
  <si>
    <r>
      <t>2008</t>
    </r>
    <r>
      <rPr>
        <sz val="16"/>
        <rFont val="ＭＳ Ｐゴシック"/>
        <family val="3"/>
        <charset val="128"/>
      </rPr>
      <t>年度</t>
    </r>
    <rPh sb="4" eb="6">
      <t>ネンド</t>
    </rPh>
    <phoneticPr fontId="2"/>
  </si>
  <si>
    <r>
      <t>2009</t>
    </r>
    <r>
      <rPr>
        <sz val="16"/>
        <rFont val="ＭＳ Ｐゴシック"/>
        <family val="3"/>
        <charset val="128"/>
      </rPr>
      <t>年度</t>
    </r>
    <rPh sb="4" eb="6">
      <t>ネンド</t>
    </rPh>
    <phoneticPr fontId="2"/>
  </si>
  <si>
    <t>2010年度</t>
    <rPh sb="4" eb="5">
      <t>ネン</t>
    </rPh>
    <rPh sb="5" eb="6">
      <t>ド</t>
    </rPh>
    <phoneticPr fontId="2"/>
  </si>
  <si>
    <t>2011年度</t>
    <rPh sb="4" eb="5">
      <t>ネン</t>
    </rPh>
    <rPh sb="5" eb="6">
      <t>ド</t>
    </rPh>
    <phoneticPr fontId="2"/>
  </si>
  <si>
    <t>2012年度</t>
    <rPh sb="4" eb="5">
      <t>ネン</t>
    </rPh>
    <rPh sb="5" eb="6">
      <t>ド</t>
    </rPh>
    <phoneticPr fontId="2"/>
  </si>
  <si>
    <r>
      <t>第</t>
    </r>
    <r>
      <rPr>
        <sz val="16"/>
        <rFont val="Arial"/>
        <family val="2"/>
      </rPr>
      <t>1</t>
    </r>
    <r>
      <rPr>
        <sz val="16"/>
        <rFont val="ＭＳ Ｐゴシック"/>
        <family val="3"/>
        <charset val="128"/>
      </rPr>
      <t>四半期</t>
    </r>
    <rPh sb="0" eb="1">
      <t>ダイ</t>
    </rPh>
    <rPh sb="2" eb="3">
      <t>シ</t>
    </rPh>
    <rPh sb="3" eb="5">
      <t>ハンキ</t>
    </rPh>
    <phoneticPr fontId="2"/>
  </si>
  <si>
    <r>
      <t>第</t>
    </r>
    <r>
      <rPr>
        <sz val="16"/>
        <rFont val="Arial"/>
        <family val="2"/>
      </rPr>
      <t>2</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</si>
  <si>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rPh sb="0" eb="1">
      <t>ダイ</t>
    </rPh>
    <rPh sb="2" eb="3">
      <t>シ</t>
    </rPh>
    <rPh sb="3" eb="5">
      <t>ハンキ</t>
    </rPh>
    <phoneticPr fontId="2"/>
  </si>
  <si>
    <r>
      <t>第</t>
    </r>
    <r>
      <rPr>
        <sz val="16"/>
        <rFont val="Arial"/>
        <family val="2"/>
      </rPr>
      <t>4</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</si>
  <si>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</si>
  <si>
    <r>
      <t>第</t>
    </r>
    <r>
      <rPr>
        <sz val="16"/>
        <rFont val="Arial"/>
        <family val="2"/>
      </rPr>
      <t>4</t>
    </r>
    <r>
      <rPr>
        <sz val="16"/>
        <rFont val="ＭＳ Ｐゴシック"/>
        <family val="3"/>
        <charset val="128"/>
      </rPr>
      <t>四半期</t>
    </r>
  </si>
  <si>
    <r>
      <t>第3四半期</t>
    </r>
    <r>
      <rPr>
        <sz val="16"/>
        <rFont val="ＭＳ Ｐゴシック"/>
        <family val="3"/>
        <charset val="128"/>
      </rPr>
      <t/>
    </r>
  </si>
  <si>
    <t>第4四半期</t>
    <phoneticPr fontId="2"/>
  </si>
  <si>
    <t>第3四半期</t>
    <rPh sb="0" eb="1">
      <t>ダイ</t>
    </rPh>
    <rPh sb="2" eb="3">
      <t>シ</t>
    </rPh>
    <rPh sb="3" eb="5">
      <t>ハンキ</t>
    </rPh>
    <phoneticPr fontId="2"/>
  </si>
  <si>
    <t>第4四半期</t>
    <rPh sb="0" eb="1">
      <t>ダイ</t>
    </rPh>
    <rPh sb="2" eb="3">
      <t>シ</t>
    </rPh>
    <rPh sb="3" eb="5">
      <t>ハンキ</t>
    </rPh>
    <phoneticPr fontId="2"/>
  </si>
  <si>
    <t>第2四半期</t>
    <rPh sb="0" eb="1">
      <t>ダイ</t>
    </rPh>
    <rPh sb="2" eb="3">
      <t>シ</t>
    </rPh>
    <rPh sb="3" eb="5">
      <t>ハンキ</t>
    </rPh>
    <phoneticPr fontId="2"/>
  </si>
  <si>
    <t>-</t>
  </si>
  <si>
    <t>　持分法による投資損失</t>
    <rPh sb="1" eb="3">
      <t>モチブン</t>
    </rPh>
    <rPh sb="3" eb="4">
      <t>ホウ</t>
    </rPh>
    <rPh sb="7" eb="9">
      <t>トウシ</t>
    </rPh>
    <rPh sb="9" eb="11">
      <t>ソンシツ</t>
    </rPh>
    <phoneticPr fontId="2"/>
  </si>
  <si>
    <t>　特別利益</t>
    <rPh sb="1" eb="3">
      <t>トクベツ</t>
    </rPh>
    <rPh sb="3" eb="5">
      <t>リエキ</t>
    </rPh>
    <phoneticPr fontId="2"/>
  </si>
  <si>
    <t>　特別損失</t>
    <rPh sb="1" eb="3">
      <t>トクベツ</t>
    </rPh>
    <rPh sb="3" eb="5">
      <t>ソンシツ</t>
    </rPh>
    <phoneticPr fontId="2"/>
  </si>
  <si>
    <t>特別損益</t>
    <rPh sb="0" eb="2">
      <t>トクベツ</t>
    </rPh>
    <rPh sb="2" eb="4">
      <t>ソンエキ</t>
    </rPh>
    <phoneticPr fontId="2"/>
  </si>
  <si>
    <t>税金等調整前四半期純利益</t>
    <rPh sb="0" eb="2">
      <t>ゼイキン</t>
    </rPh>
    <rPh sb="2" eb="3">
      <t>ナド</t>
    </rPh>
    <rPh sb="3" eb="5">
      <t>チョウセイ</t>
    </rPh>
    <rPh sb="5" eb="6">
      <t>マエ</t>
    </rPh>
    <rPh sb="6" eb="7">
      <t>シ</t>
    </rPh>
    <rPh sb="7" eb="9">
      <t>ハンキ</t>
    </rPh>
    <rPh sb="9" eb="12">
      <t>ジュンリエキ</t>
    </rPh>
    <phoneticPr fontId="2"/>
  </si>
  <si>
    <t>少数株主損益調整前四半期純損益</t>
    <rPh sb="0" eb="2">
      <t>ショウスウ</t>
    </rPh>
    <rPh sb="2" eb="4">
      <t>カブヌシ</t>
    </rPh>
    <rPh sb="4" eb="6">
      <t>ソンエキ</t>
    </rPh>
    <rPh sb="6" eb="8">
      <t>チョウセイ</t>
    </rPh>
    <rPh sb="8" eb="9">
      <t>マエ</t>
    </rPh>
    <rPh sb="9" eb="10">
      <t>シ</t>
    </rPh>
    <rPh sb="10" eb="12">
      <t>ハンキ</t>
    </rPh>
    <rPh sb="12" eb="13">
      <t>ジュン</t>
    </rPh>
    <rPh sb="13" eb="15">
      <t>ソンエキ</t>
    </rPh>
    <phoneticPr fontId="2"/>
  </si>
  <si>
    <t>‐</t>
  </si>
  <si>
    <t>四半期純損益</t>
    <rPh sb="0" eb="1">
      <t>シ</t>
    </rPh>
    <rPh sb="1" eb="3">
      <t>ハンキ</t>
    </rPh>
    <rPh sb="3" eb="6">
      <t>ジュンソンエキ</t>
    </rPh>
    <phoneticPr fontId="2"/>
  </si>
  <si>
    <r>
      <t>5-1.</t>
    </r>
    <r>
      <rPr>
        <b/>
        <sz val="15"/>
        <rFont val="ＭＳ Ｐゴシック"/>
        <family val="3"/>
        <charset val="128"/>
      </rPr>
      <t>　連結貸借対照表の推移【日本基準】</t>
    </r>
    <rPh sb="16" eb="18">
      <t>ニホン</t>
    </rPh>
    <rPh sb="18" eb="20">
      <t>キジュン</t>
    </rPh>
    <phoneticPr fontId="2"/>
  </si>
  <si>
    <r>
      <t>2003年度</t>
    </r>
    <r>
      <rPr>
        <sz val="14"/>
        <rFont val="ＭＳ Ｐゴシック"/>
        <family val="3"/>
        <charset val="128"/>
      </rPr>
      <t/>
    </r>
    <rPh sb="4" eb="6">
      <t>ネンド</t>
    </rPh>
    <phoneticPr fontId="2"/>
  </si>
  <si>
    <r>
      <t>2005</t>
    </r>
    <r>
      <rPr>
        <sz val="14"/>
        <rFont val="ＭＳ Ｐゴシック"/>
        <family val="3"/>
        <charset val="128"/>
      </rPr>
      <t>年度</t>
    </r>
    <rPh sb="4" eb="6">
      <t>ネンド</t>
    </rPh>
    <phoneticPr fontId="2"/>
  </si>
  <si>
    <r>
      <t>2006</t>
    </r>
    <r>
      <rPr>
        <sz val="14"/>
        <rFont val="ＭＳ Ｐゴシック"/>
        <family val="3"/>
        <charset val="128"/>
      </rPr>
      <t>年度</t>
    </r>
    <rPh sb="4" eb="6">
      <t>ネンド</t>
    </rPh>
    <phoneticPr fontId="2"/>
  </si>
  <si>
    <r>
      <t>2007</t>
    </r>
    <r>
      <rPr>
        <sz val="14"/>
        <rFont val="ＭＳ Ｐゴシック"/>
        <family val="3"/>
        <charset val="128"/>
      </rPr>
      <t>年度</t>
    </r>
    <rPh sb="4" eb="6">
      <t>ネンド</t>
    </rPh>
    <phoneticPr fontId="2"/>
  </si>
  <si>
    <r>
      <t>2008</t>
    </r>
    <r>
      <rPr>
        <sz val="14"/>
        <rFont val="ＭＳ Ｐゴシック"/>
        <family val="3"/>
        <charset val="128"/>
      </rPr>
      <t>年度</t>
    </r>
    <rPh sb="4" eb="6">
      <t>ネンド</t>
    </rPh>
    <phoneticPr fontId="2"/>
  </si>
  <si>
    <t>流動資産</t>
    <rPh sb="0" eb="2">
      <t>リュウドウ</t>
    </rPh>
    <rPh sb="2" eb="4">
      <t>シサン</t>
    </rPh>
    <phoneticPr fontId="2"/>
  </si>
  <si>
    <t>　現金及び預金</t>
    <rPh sb="1" eb="3">
      <t>ゲンキン</t>
    </rPh>
    <rPh sb="3" eb="4">
      <t>オヨ</t>
    </rPh>
    <rPh sb="5" eb="7">
      <t>ヨキン</t>
    </rPh>
    <phoneticPr fontId="2"/>
  </si>
  <si>
    <t>　受取手形及び売掛金</t>
    <rPh sb="1" eb="3">
      <t>ウケトリ</t>
    </rPh>
    <rPh sb="3" eb="5">
      <t>テガタ</t>
    </rPh>
    <rPh sb="5" eb="6">
      <t>オヨ</t>
    </rPh>
    <rPh sb="7" eb="9">
      <t>ウリカケ</t>
    </rPh>
    <rPh sb="9" eb="10">
      <t>キン</t>
    </rPh>
    <phoneticPr fontId="2"/>
  </si>
  <si>
    <t>　有価証券</t>
    <rPh sb="1" eb="3">
      <t>ユウカ</t>
    </rPh>
    <rPh sb="3" eb="5">
      <t>ショウケン</t>
    </rPh>
    <phoneticPr fontId="2"/>
  </si>
  <si>
    <t>　たな卸資産</t>
    <rPh sb="3" eb="4">
      <t>オロシ</t>
    </rPh>
    <rPh sb="4" eb="6">
      <t>シサン</t>
    </rPh>
    <phoneticPr fontId="2"/>
  </si>
  <si>
    <t>　短期貸付金</t>
    <rPh sb="1" eb="3">
      <t>タンキ</t>
    </rPh>
    <rPh sb="3" eb="5">
      <t>カシツケ</t>
    </rPh>
    <rPh sb="5" eb="6">
      <t>キン</t>
    </rPh>
    <phoneticPr fontId="2"/>
  </si>
  <si>
    <t>　繰延税金資産</t>
    <rPh sb="1" eb="3">
      <t>クリノベ</t>
    </rPh>
    <rPh sb="3" eb="5">
      <t>ゼイキン</t>
    </rPh>
    <rPh sb="5" eb="7">
      <t>シサン</t>
    </rPh>
    <phoneticPr fontId="2"/>
  </si>
  <si>
    <t>　その他</t>
    <rPh sb="3" eb="4">
      <t>タ</t>
    </rPh>
    <phoneticPr fontId="2"/>
  </si>
  <si>
    <t>　貸倒引当金</t>
    <rPh sb="1" eb="3">
      <t>カシダオ</t>
    </rPh>
    <rPh sb="3" eb="5">
      <t>ヒキアテ</t>
    </rPh>
    <rPh sb="5" eb="6">
      <t>キン</t>
    </rPh>
    <phoneticPr fontId="2"/>
  </si>
  <si>
    <t>流動資産合計</t>
    <rPh sb="0" eb="4">
      <t>リュウドウシサン</t>
    </rPh>
    <rPh sb="4" eb="6">
      <t>ゴウケイ</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</si>
  <si>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</si>
  <si>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</si>
  <si>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　のれん</t>
    <phoneticPr fontId="2"/>
  </si>
  <si>
    <t>投資その他の資産</t>
    <rPh sb="0" eb="2">
      <t>トウシ</t>
    </rPh>
    <rPh sb="4" eb="5">
      <t>タ</t>
    </rPh>
    <rPh sb="6" eb="8">
      <t>シサン</t>
    </rPh>
    <phoneticPr fontId="2"/>
  </si>
  <si>
    <t>　投資有価証券</t>
    <rPh sb="1" eb="3">
      <t>トウシ</t>
    </rPh>
    <rPh sb="3" eb="5">
      <t>ユウカ</t>
    </rPh>
    <rPh sb="5" eb="7">
      <t>ショウケン</t>
    </rPh>
    <phoneticPr fontId="2"/>
  </si>
  <si>
    <t>　長期貸付金</t>
    <rPh sb="1" eb="3">
      <t>チョウキ</t>
    </rPh>
    <rPh sb="3" eb="5">
      <t>カシツケ</t>
    </rPh>
    <rPh sb="5" eb="6">
      <t>キン</t>
    </rPh>
    <phoneticPr fontId="2"/>
  </si>
  <si>
    <t>　固定化営業債権</t>
    <rPh sb="1" eb="4">
      <t>コテイカ</t>
    </rPh>
    <rPh sb="4" eb="6">
      <t>エイギョウ</t>
    </rPh>
    <rPh sb="6" eb="8">
      <t>サイケン</t>
    </rPh>
    <phoneticPr fontId="2"/>
  </si>
  <si>
    <t>　投資不動産</t>
    <rPh sb="1" eb="3">
      <t>トウシ</t>
    </rPh>
    <rPh sb="3" eb="6">
      <t>フドウサン</t>
    </rPh>
    <phoneticPr fontId="2"/>
  </si>
  <si>
    <t>固定資産合計</t>
    <rPh sb="0" eb="2">
      <t>コテイ</t>
    </rPh>
    <rPh sb="2" eb="4">
      <t>シサン</t>
    </rPh>
    <rPh sb="4" eb="6">
      <t>ゴウケイ</t>
    </rPh>
    <phoneticPr fontId="2"/>
  </si>
  <si>
    <t>繰延資産</t>
    <rPh sb="0" eb="2">
      <t>クリノベ</t>
    </rPh>
    <rPh sb="2" eb="4">
      <t>シサン</t>
    </rPh>
    <phoneticPr fontId="2"/>
  </si>
  <si>
    <t>資産合計</t>
    <rPh sb="0" eb="2">
      <t>シサン</t>
    </rPh>
    <rPh sb="2" eb="4">
      <t>ゴウケイ</t>
    </rPh>
    <phoneticPr fontId="2"/>
  </si>
  <si>
    <t>流動負債</t>
    <rPh sb="0" eb="2">
      <t>リュウドウ</t>
    </rPh>
    <rPh sb="2" eb="4">
      <t>フサイ</t>
    </rPh>
    <phoneticPr fontId="2"/>
  </si>
  <si>
    <t>　支払手形及び買掛金</t>
    <rPh sb="1" eb="3">
      <t>シハライ</t>
    </rPh>
    <rPh sb="3" eb="5">
      <t>テガタ</t>
    </rPh>
    <rPh sb="5" eb="6">
      <t>オヨ</t>
    </rPh>
    <rPh sb="7" eb="10">
      <t>カイカケキン</t>
    </rPh>
    <phoneticPr fontId="2"/>
  </si>
  <si>
    <t>　短期借入金</t>
    <rPh sb="1" eb="3">
      <t>タンキ</t>
    </rPh>
    <rPh sb="3" eb="5">
      <t>カリイレ</t>
    </rPh>
    <rPh sb="5" eb="6">
      <t>キン</t>
    </rPh>
    <phoneticPr fontId="2"/>
  </si>
  <si>
    <t>　コマーシャルペーパー</t>
    <phoneticPr fontId="2"/>
  </si>
  <si>
    <r>
      <t>　</t>
    </r>
    <r>
      <rPr>
        <sz val="12"/>
        <rFont val="Arial"/>
        <family val="2"/>
      </rPr>
      <t>1</t>
    </r>
    <r>
      <rPr>
        <sz val="12"/>
        <rFont val="ＭＳ Ｐゴシック"/>
        <family val="3"/>
        <charset val="128"/>
      </rPr>
      <t>年内償還予定の社債</t>
    </r>
    <rPh sb="2" eb="3">
      <t>ネン</t>
    </rPh>
    <rPh sb="3" eb="4">
      <t>ナイ</t>
    </rPh>
    <rPh sb="4" eb="6">
      <t>ショウカン</t>
    </rPh>
    <rPh sb="6" eb="8">
      <t>ヨテイ</t>
    </rPh>
    <rPh sb="9" eb="11">
      <t>シャサイ</t>
    </rPh>
    <phoneticPr fontId="2"/>
  </si>
  <si>
    <t>　未払法人税等</t>
    <rPh sb="1" eb="2">
      <t>ミ</t>
    </rPh>
    <rPh sb="2" eb="3">
      <t>バライ</t>
    </rPh>
    <rPh sb="3" eb="7">
      <t>ホウジンゼイナド</t>
    </rPh>
    <phoneticPr fontId="2"/>
  </si>
  <si>
    <t>　繰延税金負債</t>
    <rPh sb="1" eb="3">
      <t>クリノベ</t>
    </rPh>
    <rPh sb="3" eb="5">
      <t>ゼイキン</t>
    </rPh>
    <rPh sb="5" eb="7">
      <t>フサイ</t>
    </rPh>
    <phoneticPr fontId="2"/>
  </si>
  <si>
    <t>　賞与引当金</t>
    <rPh sb="1" eb="3">
      <t>ショウヨ</t>
    </rPh>
    <rPh sb="3" eb="5">
      <t>ヒキアテ</t>
    </rPh>
    <rPh sb="5" eb="6">
      <t>キン</t>
    </rPh>
    <phoneticPr fontId="2"/>
  </si>
  <si>
    <t>流動負債合計</t>
    <rPh sb="0" eb="2">
      <t>リュウドウ</t>
    </rPh>
    <rPh sb="2" eb="4">
      <t>フサイ</t>
    </rPh>
    <rPh sb="4" eb="6">
      <t>ゴウケイ</t>
    </rPh>
    <phoneticPr fontId="2"/>
  </si>
  <si>
    <t>固定負債</t>
    <rPh sb="0" eb="2">
      <t>コテイ</t>
    </rPh>
    <rPh sb="2" eb="4">
      <t>フサイ</t>
    </rPh>
    <phoneticPr fontId="2"/>
  </si>
  <si>
    <t>　社債</t>
    <rPh sb="1" eb="3">
      <t>シャサイ</t>
    </rPh>
    <phoneticPr fontId="2"/>
  </si>
  <si>
    <t>　長期借入金</t>
    <rPh sb="1" eb="3">
      <t>チョウキ</t>
    </rPh>
    <rPh sb="3" eb="5">
      <t>カリイレ</t>
    </rPh>
    <rPh sb="5" eb="6">
      <t>キン</t>
    </rPh>
    <phoneticPr fontId="2"/>
  </si>
  <si>
    <t>　再評価に係る繰延税金負債</t>
    <rPh sb="1" eb="4">
      <t>サイヒョウカ</t>
    </rPh>
    <rPh sb="5" eb="6">
      <t>カカワ</t>
    </rPh>
    <rPh sb="7" eb="9">
      <t>クリノベ</t>
    </rPh>
    <rPh sb="9" eb="11">
      <t>ゼイキン</t>
    </rPh>
    <rPh sb="11" eb="13">
      <t>フサイ</t>
    </rPh>
    <phoneticPr fontId="2"/>
  </si>
  <si>
    <t>　退職給付引当金</t>
    <rPh sb="1" eb="3">
      <t>タイショク</t>
    </rPh>
    <rPh sb="3" eb="5">
      <t>キュウフ</t>
    </rPh>
    <rPh sb="5" eb="7">
      <t>ヒキアテ</t>
    </rPh>
    <rPh sb="7" eb="8">
      <t>キン</t>
    </rPh>
    <phoneticPr fontId="2"/>
  </si>
  <si>
    <t>　役員退職慰労引当金</t>
    <rPh sb="1" eb="3">
      <t>ヤクイン</t>
    </rPh>
    <rPh sb="3" eb="5">
      <t>タイショク</t>
    </rPh>
    <rPh sb="5" eb="7">
      <t>イロウ</t>
    </rPh>
    <rPh sb="7" eb="9">
      <t>ヒキアテ</t>
    </rPh>
    <rPh sb="9" eb="10">
      <t>キン</t>
    </rPh>
    <phoneticPr fontId="2"/>
  </si>
  <si>
    <t>固定負債合計</t>
    <rPh sb="0" eb="2">
      <t>コテイ</t>
    </rPh>
    <rPh sb="2" eb="4">
      <t>フサイ</t>
    </rPh>
    <rPh sb="4" eb="6">
      <t>ゴウケイ</t>
    </rPh>
    <phoneticPr fontId="2"/>
  </si>
  <si>
    <t>負債合計</t>
    <rPh sb="0" eb="2">
      <t>フサイ</t>
    </rPh>
    <rPh sb="2" eb="4">
      <t>ゴウケイ</t>
    </rPh>
    <phoneticPr fontId="2"/>
  </si>
  <si>
    <t>株主資本</t>
    <rPh sb="0" eb="2">
      <t>カブヌシ</t>
    </rPh>
    <rPh sb="2" eb="4">
      <t>シホン</t>
    </rPh>
    <phoneticPr fontId="2"/>
  </si>
  <si>
    <t>　資本金</t>
    <rPh sb="1" eb="4">
      <t>シホンキン</t>
    </rPh>
    <phoneticPr fontId="2"/>
  </si>
  <si>
    <t>　資本剰余金</t>
    <rPh sb="1" eb="3">
      <t>シホン</t>
    </rPh>
    <rPh sb="3" eb="6">
      <t>ジョウヨキン</t>
    </rPh>
    <phoneticPr fontId="2"/>
  </si>
  <si>
    <t>　利益剰余金</t>
    <rPh sb="1" eb="3">
      <t>リエキ</t>
    </rPh>
    <rPh sb="3" eb="6">
      <t>ジョウヨキン</t>
    </rPh>
    <phoneticPr fontId="2"/>
  </si>
  <si>
    <t>　自己株式</t>
    <rPh sb="1" eb="3">
      <t>ジコ</t>
    </rPh>
    <rPh sb="3" eb="5">
      <t>カブシキ</t>
    </rPh>
    <phoneticPr fontId="2"/>
  </si>
  <si>
    <t>その他の包括利益累計額</t>
    <rPh sb="2" eb="3">
      <t>タ</t>
    </rPh>
    <rPh sb="4" eb="6">
      <t>ホウカツ</t>
    </rPh>
    <rPh sb="6" eb="8">
      <t>リエキ</t>
    </rPh>
    <rPh sb="8" eb="11">
      <t>ルイケイガク</t>
    </rPh>
    <phoneticPr fontId="2"/>
  </si>
  <si>
    <t>　土地再評価差額金</t>
    <rPh sb="1" eb="3">
      <t>トチ</t>
    </rPh>
    <rPh sb="3" eb="6">
      <t>サイヒョウカ</t>
    </rPh>
    <rPh sb="6" eb="8">
      <t>サガク</t>
    </rPh>
    <rPh sb="8" eb="9">
      <t>カネ</t>
    </rPh>
    <phoneticPr fontId="2"/>
  </si>
  <si>
    <t>少数株主持分</t>
    <rPh sb="0" eb="2">
      <t>ショウスウ</t>
    </rPh>
    <rPh sb="2" eb="4">
      <t>カブヌシ</t>
    </rPh>
    <rPh sb="4" eb="6">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</si>
  <si>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</si>
  <si>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</si>
  <si>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r>
      <t>6-1.</t>
    </r>
    <r>
      <rPr>
        <b/>
        <sz val="14.5"/>
        <rFont val="ＭＳ Ｐゴシック"/>
        <family val="3"/>
        <charset val="128"/>
      </rPr>
      <t>　連結キャッシュ・フロー計算書の推移【日本基準】</t>
    </r>
    <rPh sb="5" eb="7">
      <t>レンケツ</t>
    </rPh>
    <rPh sb="16" eb="18">
      <t>ケイサン</t>
    </rPh>
    <rPh sb="18" eb="19">
      <t>ショ</t>
    </rPh>
    <rPh sb="20" eb="22">
      <t>スイイ</t>
    </rPh>
    <rPh sb="23" eb="25">
      <t>ニホン</t>
    </rPh>
    <rPh sb="25" eb="27">
      <t>キジュン</t>
    </rPh>
    <phoneticPr fontId="2"/>
  </si>
  <si>
    <t>営業活動によるキャッシュ・フロー</t>
    <phoneticPr fontId="2"/>
  </si>
  <si>
    <t>税金等調整前当期（四半期）純利益</t>
    <rPh sb="0" eb="2">
      <t>ゼイキン</t>
    </rPh>
    <rPh sb="2" eb="3">
      <t>ナド</t>
    </rPh>
    <rPh sb="3" eb="5">
      <t>チョウセイ</t>
    </rPh>
    <rPh sb="5" eb="6">
      <t>マエ</t>
    </rPh>
    <rPh sb="6" eb="8">
      <t>トウキ</t>
    </rPh>
    <rPh sb="9" eb="12">
      <t>シハンキ</t>
    </rPh>
    <rPh sb="13" eb="16">
      <t>ジュンリエキ</t>
    </rPh>
    <phoneticPr fontId="2"/>
  </si>
  <si>
    <t>　減価償却費</t>
    <rPh sb="1" eb="3">
      <t>ゲンカ</t>
    </rPh>
    <rPh sb="3" eb="5">
      <t>ショウキャク</t>
    </rPh>
    <rPh sb="5" eb="6">
      <t>ヒ</t>
    </rPh>
    <phoneticPr fontId="2"/>
  </si>
  <si>
    <t>　投資有価証券等評価損</t>
    <rPh sb="1" eb="3">
      <t>トウシ</t>
    </rPh>
    <rPh sb="3" eb="5">
      <t>ユウカ</t>
    </rPh>
    <rPh sb="5" eb="7">
      <t>ショウケン</t>
    </rPh>
    <rPh sb="7" eb="8">
      <t>ナド</t>
    </rPh>
    <rPh sb="8" eb="10">
      <t>ヒョウカ</t>
    </rPh>
    <rPh sb="10" eb="11">
      <t>ソン</t>
    </rPh>
    <phoneticPr fontId="2"/>
  </si>
  <si>
    <t>　のれん償却額</t>
    <rPh sb="4" eb="6">
      <t>ショウキャク</t>
    </rPh>
    <rPh sb="6" eb="7">
      <t>ガク</t>
    </rPh>
    <phoneticPr fontId="2"/>
  </si>
  <si>
    <t>　貸倒引当金の増減額</t>
    <rPh sb="1" eb="3">
      <t>カシダオレ</t>
    </rPh>
    <rPh sb="3" eb="5">
      <t>ヒキアテ</t>
    </rPh>
    <rPh sb="5" eb="6">
      <t>キン</t>
    </rPh>
    <rPh sb="7" eb="10">
      <t>ゾウゲンガク</t>
    </rPh>
    <phoneticPr fontId="2"/>
  </si>
  <si>
    <t>　退職給付引当金の増減額</t>
    <rPh sb="1" eb="3">
      <t>タイショク</t>
    </rPh>
    <rPh sb="3" eb="5">
      <t>キュウフ</t>
    </rPh>
    <rPh sb="5" eb="7">
      <t>ヒキアテ</t>
    </rPh>
    <rPh sb="7" eb="8">
      <t>キン</t>
    </rPh>
    <rPh sb="9" eb="12">
      <t>ゾウゲンガク</t>
    </rPh>
    <phoneticPr fontId="2"/>
  </si>
  <si>
    <t>　受取利息及び受取配当金</t>
    <rPh sb="1" eb="3">
      <t>ウケトリ</t>
    </rPh>
    <rPh sb="3" eb="5">
      <t>リソク</t>
    </rPh>
    <rPh sb="5" eb="6">
      <t>オヨ</t>
    </rPh>
    <rPh sb="7" eb="8">
      <t>ウ</t>
    </rPh>
    <rPh sb="8" eb="9">
      <t>ト</t>
    </rPh>
    <rPh sb="9" eb="12">
      <t>ハイトウキン</t>
    </rPh>
    <phoneticPr fontId="2"/>
  </si>
  <si>
    <t>　為替差損益</t>
    <rPh sb="1" eb="3">
      <t>カワセ</t>
    </rPh>
    <rPh sb="3" eb="5">
      <t>サソン</t>
    </rPh>
    <rPh sb="5" eb="6">
      <t>エキ</t>
    </rPh>
    <phoneticPr fontId="2"/>
  </si>
  <si>
    <t>　持分法による投資利益</t>
    <rPh sb="1" eb="3">
      <t>モチブン</t>
    </rPh>
    <rPh sb="3" eb="4">
      <t>ポウ</t>
    </rPh>
    <rPh sb="7" eb="9">
      <t>トウシ</t>
    </rPh>
    <rPh sb="9" eb="11">
      <t>リエキ</t>
    </rPh>
    <phoneticPr fontId="2"/>
  </si>
  <si>
    <t>　投資有価証券売却損益</t>
    <rPh sb="1" eb="3">
      <t>トウシ</t>
    </rPh>
    <rPh sb="3" eb="5">
      <t>ユウカ</t>
    </rPh>
    <rPh sb="5" eb="7">
      <t>ショウケン</t>
    </rPh>
    <rPh sb="7" eb="9">
      <t>バイキャク</t>
    </rPh>
    <rPh sb="9" eb="11">
      <t>ソンエキ</t>
    </rPh>
    <phoneticPr fontId="2"/>
  </si>
  <si>
    <t>　固定資産除売却損益</t>
    <rPh sb="1" eb="3">
      <t>コテイ</t>
    </rPh>
    <rPh sb="3" eb="5">
      <t>シサン</t>
    </rPh>
    <rPh sb="5" eb="6">
      <t>ジョ</t>
    </rPh>
    <rPh sb="6" eb="8">
      <t>バイキャク</t>
    </rPh>
    <rPh sb="8" eb="10">
      <t>ソンエキ</t>
    </rPh>
    <phoneticPr fontId="2"/>
  </si>
  <si>
    <t>　段階取得に係る差損益</t>
    <rPh sb="1" eb="3">
      <t>ダンカイ</t>
    </rPh>
    <rPh sb="3" eb="5">
      <t>シュトク</t>
    </rPh>
    <rPh sb="6" eb="7">
      <t>カカワ</t>
    </rPh>
    <rPh sb="8" eb="10">
      <t>サソン</t>
    </rPh>
    <rPh sb="10" eb="11">
      <t>エキ</t>
    </rPh>
    <phoneticPr fontId="2"/>
  </si>
  <si>
    <t>　売上債権の増減額</t>
    <rPh sb="1" eb="3">
      <t>ウリアゲ</t>
    </rPh>
    <rPh sb="3" eb="5">
      <t>サイケン</t>
    </rPh>
    <rPh sb="6" eb="9">
      <t>ゾウゲンガク</t>
    </rPh>
    <phoneticPr fontId="2"/>
  </si>
  <si>
    <t>　たな卸資産の増減額</t>
    <rPh sb="3" eb="4">
      <t>オロシ</t>
    </rPh>
    <rPh sb="4" eb="6">
      <t>シサン</t>
    </rPh>
    <rPh sb="7" eb="10">
      <t>ゾウゲンガク</t>
    </rPh>
    <phoneticPr fontId="2"/>
  </si>
  <si>
    <t>　仕入債務の増減額</t>
    <rPh sb="1" eb="3">
      <t>シイ</t>
    </rPh>
    <rPh sb="3" eb="5">
      <t>サイム</t>
    </rPh>
    <rPh sb="6" eb="9">
      <t>ゾウゲンガク</t>
    </rPh>
    <phoneticPr fontId="2"/>
  </si>
  <si>
    <t>　その他</t>
    <phoneticPr fontId="2"/>
  </si>
  <si>
    <t>　小計</t>
    <rPh sb="1" eb="3">
      <t>ショウケイ</t>
    </rPh>
    <phoneticPr fontId="2"/>
  </si>
  <si>
    <t>　利息及び配当金の受取額</t>
    <rPh sb="1" eb="3">
      <t>リソク</t>
    </rPh>
    <rPh sb="3" eb="4">
      <t>オヨ</t>
    </rPh>
    <rPh sb="5" eb="8">
      <t>ハイトウキン</t>
    </rPh>
    <rPh sb="9" eb="11">
      <t>ウケトリ</t>
    </rPh>
    <rPh sb="11" eb="12">
      <t>ガク</t>
    </rPh>
    <phoneticPr fontId="2"/>
  </si>
  <si>
    <t>　利息の支払額</t>
    <rPh sb="1" eb="3">
      <t>リソク</t>
    </rPh>
    <rPh sb="4" eb="6">
      <t>シハライ</t>
    </rPh>
    <rPh sb="6" eb="7">
      <t>ガク</t>
    </rPh>
    <phoneticPr fontId="2"/>
  </si>
  <si>
    <t>　訴訟関連損失の支払額</t>
    <rPh sb="1" eb="3">
      <t>ソショウ</t>
    </rPh>
    <rPh sb="3" eb="5">
      <t>カンレン</t>
    </rPh>
    <rPh sb="5" eb="7">
      <t>ソンシツ</t>
    </rPh>
    <rPh sb="8" eb="10">
      <t>シハライ</t>
    </rPh>
    <rPh sb="10" eb="11">
      <t>ガク</t>
    </rPh>
    <phoneticPr fontId="2"/>
  </si>
  <si>
    <t>　法人税等の支払額</t>
    <rPh sb="1" eb="4">
      <t>ホウジンゼイ</t>
    </rPh>
    <rPh sb="4" eb="5">
      <t>ナド</t>
    </rPh>
    <rPh sb="6" eb="8">
      <t>シハライ</t>
    </rPh>
    <rPh sb="8" eb="9">
      <t>ガク</t>
    </rPh>
    <phoneticPr fontId="2"/>
  </si>
  <si>
    <r>
      <t>　</t>
    </r>
    <r>
      <rPr>
        <b/>
        <sz val="14"/>
        <rFont val="Arial"/>
        <family val="2"/>
      </rPr>
      <t xml:space="preserve"> </t>
    </r>
    <r>
      <rPr>
        <b/>
        <sz val="14"/>
        <rFont val="ＭＳ Ｐゴシック"/>
        <family val="3"/>
        <charset val="128"/>
      </rPr>
      <t>営業活動によるキャッシュ・フロー計</t>
    </r>
    <rPh sb="18" eb="19">
      <t>ケイ</t>
    </rPh>
    <phoneticPr fontId="2"/>
  </si>
  <si>
    <t>投資活動によるキャッシュ・フロー</t>
    <phoneticPr fontId="2"/>
  </si>
  <si>
    <t>定期預金の増減額</t>
    <rPh sb="0" eb="2">
      <t>テイキ</t>
    </rPh>
    <rPh sb="2" eb="4">
      <t>ヨキン</t>
    </rPh>
    <rPh sb="5" eb="8">
      <t>ゾウゲンガク</t>
    </rPh>
    <phoneticPr fontId="2"/>
  </si>
  <si>
    <t>有価証券の増減額</t>
    <rPh sb="0" eb="2">
      <t>ユウカ</t>
    </rPh>
    <rPh sb="2" eb="4">
      <t>ショウケン</t>
    </rPh>
    <rPh sb="5" eb="8">
      <t>ゾウゲンガク</t>
    </rPh>
    <phoneticPr fontId="2"/>
  </si>
  <si>
    <t>有形固定資産の取得による支出</t>
    <rPh sb="0" eb="2">
      <t>ユウケイ</t>
    </rPh>
    <rPh sb="2" eb="4">
      <t>コテイ</t>
    </rPh>
    <rPh sb="4" eb="6">
      <t>シサン</t>
    </rPh>
    <rPh sb="7" eb="9">
      <t>シュトク</t>
    </rPh>
    <rPh sb="12" eb="14">
      <t>シシュツ</t>
    </rPh>
    <phoneticPr fontId="2"/>
  </si>
  <si>
    <t>有形固定資産の売却による収入</t>
    <rPh sb="0" eb="2">
      <t>ユウケイ</t>
    </rPh>
    <rPh sb="2" eb="4">
      <t>コテイ</t>
    </rPh>
    <rPh sb="4" eb="6">
      <t>シサン</t>
    </rPh>
    <rPh sb="7" eb="9">
      <t>バイキャク</t>
    </rPh>
    <rPh sb="12" eb="14">
      <t>シュウニュウ</t>
    </rPh>
    <phoneticPr fontId="2"/>
  </si>
  <si>
    <t>無形固定資産の取得による支出</t>
    <rPh sb="0" eb="2">
      <t>ムケイ</t>
    </rPh>
    <rPh sb="2" eb="4">
      <t>コテイ</t>
    </rPh>
    <rPh sb="4" eb="6">
      <t>シサン</t>
    </rPh>
    <rPh sb="7" eb="9">
      <t>シュトク</t>
    </rPh>
    <rPh sb="12" eb="14">
      <t>シシュツ</t>
    </rPh>
    <phoneticPr fontId="2"/>
  </si>
  <si>
    <t>投資有価証券等の取得による支出</t>
    <rPh sb="0" eb="2">
      <t>トウシ</t>
    </rPh>
    <rPh sb="2" eb="4">
      <t>ユウカ</t>
    </rPh>
    <rPh sb="4" eb="6">
      <t>ショウケン</t>
    </rPh>
    <rPh sb="6" eb="7">
      <t>ナド</t>
    </rPh>
    <rPh sb="8" eb="10">
      <t>シュトク</t>
    </rPh>
    <rPh sb="13" eb="15">
      <t>シシュツ</t>
    </rPh>
    <phoneticPr fontId="2"/>
  </si>
  <si>
    <t>投資有価証券の売却及び償還による収入</t>
    <rPh sb="0" eb="2">
      <t>トウシ</t>
    </rPh>
    <rPh sb="2" eb="4">
      <t>ユウカ</t>
    </rPh>
    <rPh sb="4" eb="6">
      <t>ショウケン</t>
    </rPh>
    <rPh sb="7" eb="9">
      <t>バイキャク</t>
    </rPh>
    <rPh sb="9" eb="10">
      <t>オヨ</t>
    </rPh>
    <rPh sb="11" eb="13">
      <t>ショウカン</t>
    </rPh>
    <rPh sb="16" eb="18">
      <t>シュウニュウ</t>
    </rPh>
    <phoneticPr fontId="2"/>
  </si>
  <si>
    <t>短期貸付金の増減額</t>
    <rPh sb="0" eb="2">
      <t>タンキ</t>
    </rPh>
    <rPh sb="2" eb="4">
      <t>カシツケ</t>
    </rPh>
    <rPh sb="4" eb="5">
      <t>キン</t>
    </rPh>
    <rPh sb="6" eb="9">
      <t>ゾウゲンガク</t>
    </rPh>
    <phoneticPr fontId="2"/>
  </si>
  <si>
    <t>長期貸付けによる支出</t>
    <rPh sb="0" eb="2">
      <t>チョウキ</t>
    </rPh>
    <rPh sb="2" eb="4">
      <t>カシツケ</t>
    </rPh>
    <rPh sb="8" eb="10">
      <t>シシュツ</t>
    </rPh>
    <phoneticPr fontId="2"/>
  </si>
  <si>
    <t>長期貸付金の回収による収入</t>
    <rPh sb="0" eb="2">
      <t>チョウキ</t>
    </rPh>
    <rPh sb="2" eb="4">
      <t>カシツケ</t>
    </rPh>
    <rPh sb="4" eb="5">
      <t>キン</t>
    </rPh>
    <rPh sb="6" eb="8">
      <t>カイシュウ</t>
    </rPh>
    <rPh sb="11" eb="13">
      <t>シュウニュウ</t>
    </rPh>
    <phoneticPr fontId="2"/>
  </si>
  <si>
    <t>連結の範囲の変更を伴う子会社株式の取得による収入（支出）</t>
    <rPh sb="0" eb="2">
      <t>レンケツ</t>
    </rPh>
    <rPh sb="3" eb="5">
      <t>ハンイ</t>
    </rPh>
    <rPh sb="6" eb="8">
      <t>ヘンコウ</t>
    </rPh>
    <rPh sb="9" eb="10">
      <t>トモナ</t>
    </rPh>
    <rPh sb="11" eb="14">
      <t>コガイシャ</t>
    </rPh>
    <rPh sb="14" eb="16">
      <t>カブシキ</t>
    </rPh>
    <rPh sb="17" eb="19">
      <t>シュトク</t>
    </rPh>
    <rPh sb="22" eb="24">
      <t>シュウニュウ</t>
    </rPh>
    <rPh sb="25" eb="27">
      <t>シシュツ</t>
    </rPh>
    <phoneticPr fontId="2"/>
  </si>
  <si>
    <t>連結の範囲の変更を伴う子会社株式の売却による支出（収入）</t>
    <rPh sb="0" eb="2">
      <t>レンケツ</t>
    </rPh>
    <rPh sb="3" eb="5">
      <t>ハンイ</t>
    </rPh>
    <rPh sb="6" eb="8">
      <t>ヘンコウ</t>
    </rPh>
    <rPh sb="9" eb="10">
      <t>トモナ</t>
    </rPh>
    <rPh sb="11" eb="14">
      <t>コガイシャ</t>
    </rPh>
    <rPh sb="14" eb="16">
      <t>カブシキ</t>
    </rPh>
    <rPh sb="17" eb="19">
      <t>バイキャク</t>
    </rPh>
    <rPh sb="22" eb="24">
      <t>シシュツ</t>
    </rPh>
    <rPh sb="25" eb="27">
      <t>シュウニュウ</t>
    </rPh>
    <phoneticPr fontId="2"/>
  </si>
  <si>
    <r>
      <t>　</t>
    </r>
    <r>
      <rPr>
        <b/>
        <sz val="14"/>
        <rFont val="Arial"/>
        <family val="2"/>
      </rPr>
      <t xml:space="preserve"> </t>
    </r>
    <r>
      <rPr>
        <b/>
        <sz val="14"/>
        <rFont val="ＭＳ Ｐゴシック"/>
        <family val="3"/>
        <charset val="128"/>
      </rPr>
      <t>投資活動によるキャッシュ・フロー計</t>
    </r>
    <rPh sb="18" eb="19">
      <t>ケイ</t>
    </rPh>
    <phoneticPr fontId="2"/>
  </si>
  <si>
    <t>財務活動によるキャッシュ・フロー</t>
    <phoneticPr fontId="2"/>
  </si>
  <si>
    <t>短期借入金の純増減額</t>
    <rPh sb="0" eb="2">
      <t>タンキ</t>
    </rPh>
    <rPh sb="2" eb="4">
      <t>カリイレ</t>
    </rPh>
    <rPh sb="4" eb="5">
      <t>キン</t>
    </rPh>
    <rPh sb="6" eb="8">
      <t>ジュンゾウ</t>
    </rPh>
    <rPh sb="8" eb="10">
      <t>ゲンガク</t>
    </rPh>
    <phoneticPr fontId="2"/>
  </si>
  <si>
    <t>コマーシャルペーパーの増減額</t>
    <rPh sb="11" eb="14">
      <t>ゾウゲンガク</t>
    </rPh>
    <phoneticPr fontId="2"/>
  </si>
  <si>
    <t>長期借入れによる収入</t>
    <rPh sb="0" eb="2">
      <t>チョウキ</t>
    </rPh>
    <rPh sb="2" eb="4">
      <t>カリイレ</t>
    </rPh>
    <rPh sb="8" eb="10">
      <t>シュウニュウ</t>
    </rPh>
    <phoneticPr fontId="2"/>
  </si>
  <si>
    <t>長期借入金の返済による支出</t>
    <rPh sb="0" eb="2">
      <t>チョウキ</t>
    </rPh>
    <rPh sb="2" eb="4">
      <t>カリイレ</t>
    </rPh>
    <rPh sb="4" eb="5">
      <t>キン</t>
    </rPh>
    <rPh sb="6" eb="8">
      <t>ヘンサイ</t>
    </rPh>
    <rPh sb="11" eb="13">
      <t>シシュツ</t>
    </rPh>
    <phoneticPr fontId="2"/>
  </si>
  <si>
    <t>社債の発行による収入</t>
    <rPh sb="0" eb="2">
      <t>シャサイ</t>
    </rPh>
    <rPh sb="3" eb="5">
      <t>ハッコウ</t>
    </rPh>
    <rPh sb="8" eb="10">
      <t>シュウニュウ</t>
    </rPh>
    <phoneticPr fontId="2"/>
  </si>
  <si>
    <t>社債の償還による支出</t>
    <rPh sb="0" eb="2">
      <t>シャサイ</t>
    </rPh>
    <rPh sb="3" eb="5">
      <t>ショウカン</t>
    </rPh>
    <rPh sb="8" eb="10">
      <t>シシュツ</t>
    </rPh>
    <phoneticPr fontId="2"/>
  </si>
  <si>
    <t>増資による収入</t>
    <rPh sb="0" eb="2">
      <t>ゾウシ</t>
    </rPh>
    <rPh sb="5" eb="7">
      <t>シュウニュウ</t>
    </rPh>
    <phoneticPr fontId="2"/>
  </si>
  <si>
    <t>優先株式の買入による支出</t>
    <rPh sb="0" eb="2">
      <t>ユウセン</t>
    </rPh>
    <rPh sb="2" eb="4">
      <t>カブシキ</t>
    </rPh>
    <rPh sb="5" eb="7">
      <t>カイイレ</t>
    </rPh>
    <rPh sb="10" eb="12">
      <t>シシュツ</t>
    </rPh>
    <phoneticPr fontId="2"/>
  </si>
  <si>
    <t>少数株主からの払込みによる収入</t>
    <rPh sb="0" eb="2">
      <t>ショウスウ</t>
    </rPh>
    <rPh sb="2" eb="4">
      <t>カブヌシ</t>
    </rPh>
    <rPh sb="7" eb="8">
      <t>ハラ</t>
    </rPh>
    <rPh sb="8" eb="9">
      <t>コ</t>
    </rPh>
    <rPh sb="13" eb="15">
      <t>シュウニュウ</t>
    </rPh>
    <phoneticPr fontId="2"/>
  </si>
  <si>
    <t>自己株式の取得による支出</t>
    <rPh sb="0" eb="2">
      <t>ジコ</t>
    </rPh>
    <rPh sb="2" eb="4">
      <t>カブシキ</t>
    </rPh>
    <rPh sb="5" eb="7">
      <t>シュトク</t>
    </rPh>
    <rPh sb="10" eb="12">
      <t>シシュツ</t>
    </rPh>
    <phoneticPr fontId="2"/>
  </si>
  <si>
    <t>配当金の支払額</t>
    <rPh sb="0" eb="3">
      <t>ハイトウキン</t>
    </rPh>
    <rPh sb="4" eb="6">
      <t>シハライ</t>
    </rPh>
    <rPh sb="6" eb="7">
      <t>ガク</t>
    </rPh>
    <phoneticPr fontId="2"/>
  </si>
  <si>
    <t>少数株主への配当金の支払額</t>
    <rPh sb="0" eb="2">
      <t>ショウスウ</t>
    </rPh>
    <rPh sb="2" eb="4">
      <t>カブヌシ</t>
    </rPh>
    <rPh sb="6" eb="9">
      <t>ハイトウキン</t>
    </rPh>
    <rPh sb="10" eb="12">
      <t>シハラ</t>
    </rPh>
    <rPh sb="12" eb="13">
      <t>ガク</t>
    </rPh>
    <phoneticPr fontId="2"/>
  </si>
  <si>
    <t>その他</t>
  </si>
  <si>
    <r>
      <t>　</t>
    </r>
    <r>
      <rPr>
        <b/>
        <sz val="14"/>
        <rFont val="Arial"/>
        <family val="2"/>
      </rPr>
      <t xml:space="preserve"> </t>
    </r>
    <r>
      <rPr>
        <b/>
        <sz val="14"/>
        <rFont val="ＭＳ Ｐゴシック"/>
        <family val="3"/>
        <charset val="128"/>
      </rPr>
      <t>財務活動によるキャッシュ・フロー計</t>
    </r>
    <rPh sb="18" eb="19">
      <t>ケイ</t>
    </rPh>
    <phoneticPr fontId="2"/>
  </si>
  <si>
    <t>現金及び現金同等物に係る換算差額</t>
    <phoneticPr fontId="2"/>
  </si>
  <si>
    <t>現金及び現金同等物の増減額</t>
    <phoneticPr fontId="2"/>
  </si>
  <si>
    <t>現金及び現金同等物の期首残高</t>
    <phoneticPr fontId="2"/>
  </si>
  <si>
    <t>連結範囲の変更に伴う現金及び現金同等物増減額</t>
    <rPh sb="0" eb="2">
      <t>レンケツ</t>
    </rPh>
    <rPh sb="2" eb="4">
      <t>ハンイ</t>
    </rPh>
    <rPh sb="5" eb="7">
      <t>ヘンコウ</t>
    </rPh>
    <rPh sb="8" eb="9">
      <t>トモナ</t>
    </rPh>
    <rPh sb="10" eb="12">
      <t>ゲンキン</t>
    </rPh>
    <rPh sb="12" eb="13">
      <t>オヨ</t>
    </rPh>
    <rPh sb="14" eb="16">
      <t>ゲンキン</t>
    </rPh>
    <rPh sb="16" eb="18">
      <t>ドウトウ</t>
    </rPh>
    <rPh sb="18" eb="19">
      <t>ブツ</t>
    </rPh>
    <rPh sb="19" eb="22">
      <t>ゾウゲンガク</t>
    </rPh>
    <phoneticPr fontId="2"/>
  </si>
  <si>
    <t>現金及び現金同等物の期末（四半期末）残高</t>
    <rPh sb="13" eb="16">
      <t>シハンキ</t>
    </rPh>
    <rPh sb="16" eb="17">
      <t>マツ</t>
    </rPh>
    <phoneticPr fontId="2"/>
  </si>
  <si>
    <r>
      <t>1-2.</t>
    </r>
    <r>
      <rPr>
        <b/>
        <sz val="14"/>
        <rFont val="ＭＳ Ｐゴシック"/>
        <family val="3"/>
        <charset val="128"/>
      </rPr>
      <t>　連結純損益計算書の推移【</t>
    </r>
    <r>
      <rPr>
        <b/>
        <sz val="14"/>
        <rFont val="Arial"/>
        <family val="2"/>
      </rPr>
      <t>IFRS</t>
    </r>
    <r>
      <rPr>
        <b/>
        <sz val="14"/>
        <rFont val="ＭＳ Ｐゴシック"/>
        <family val="3"/>
        <charset val="128"/>
      </rPr>
      <t>】</t>
    </r>
    <rPh sb="5" eb="7">
      <t>レンケツ</t>
    </rPh>
    <rPh sb="7" eb="8">
      <t>ジュン</t>
    </rPh>
    <rPh sb="8" eb="10">
      <t>ソンエキ</t>
    </rPh>
    <rPh sb="10" eb="12">
      <t>ケイサン</t>
    </rPh>
    <rPh sb="12" eb="13">
      <t>ショ</t>
    </rPh>
    <rPh sb="14" eb="16">
      <t>スイイ</t>
    </rPh>
    <phoneticPr fontId="2"/>
  </si>
  <si>
    <r>
      <t>4-1.</t>
    </r>
    <r>
      <rPr>
        <b/>
        <sz val="19"/>
        <rFont val="ＭＳ Ｐゴシック"/>
        <family val="3"/>
        <charset val="128"/>
      </rPr>
      <t>　四半期情報【日本基準】</t>
    </r>
    <rPh sb="5" eb="6">
      <t>シ</t>
    </rPh>
    <rPh sb="6" eb="8">
      <t>ハンキ</t>
    </rPh>
    <rPh sb="8" eb="10">
      <t>ジョウホウ</t>
    </rPh>
    <rPh sb="11" eb="16">
      <t>ニホンキジュン）</t>
    </rPh>
    <phoneticPr fontId="2"/>
  </si>
  <si>
    <r>
      <t>4-2.</t>
    </r>
    <r>
      <rPr>
        <b/>
        <sz val="14"/>
        <rFont val="ＭＳ Ｐゴシック"/>
        <family val="3"/>
        <charset val="128"/>
      </rPr>
      <t>　四半期情報【</t>
    </r>
    <r>
      <rPr>
        <b/>
        <sz val="14"/>
        <rFont val="Arial"/>
        <family val="2"/>
      </rPr>
      <t>IFRS</t>
    </r>
    <r>
      <rPr>
        <b/>
        <sz val="14"/>
        <rFont val="ＭＳ Ｐゴシック"/>
        <family val="3"/>
        <charset val="128"/>
      </rPr>
      <t>】</t>
    </r>
    <rPh sb="5" eb="6">
      <t>シ</t>
    </rPh>
    <rPh sb="6" eb="8">
      <t>ハンキ</t>
    </rPh>
    <rPh sb="8" eb="10">
      <t>ジョウホウ</t>
    </rPh>
    <phoneticPr fontId="2"/>
  </si>
  <si>
    <r>
      <t>5-2.</t>
    </r>
    <r>
      <rPr>
        <b/>
        <sz val="15"/>
        <rFont val="ＭＳ Ｐゴシック"/>
        <family val="3"/>
        <charset val="128"/>
      </rPr>
      <t>　連結財政状態計算書の推移【</t>
    </r>
    <r>
      <rPr>
        <b/>
        <sz val="15"/>
        <rFont val="Arial"/>
        <family val="2"/>
      </rPr>
      <t>IFRS</t>
    </r>
    <r>
      <rPr>
        <b/>
        <sz val="15"/>
        <rFont val="ＭＳ Ｐゴシック"/>
        <family val="3"/>
        <charset val="128"/>
      </rPr>
      <t>】</t>
    </r>
    <rPh sb="7" eb="9">
      <t>ザイセイ</t>
    </rPh>
    <rPh sb="9" eb="11">
      <t>ジョウタイ</t>
    </rPh>
    <rPh sb="11" eb="14">
      <t>ケイサンショ</t>
    </rPh>
    <phoneticPr fontId="2"/>
  </si>
  <si>
    <r>
      <t>6-2.</t>
    </r>
    <r>
      <rPr>
        <b/>
        <sz val="14.5"/>
        <rFont val="ＭＳ Ｐゴシック"/>
        <family val="3"/>
        <charset val="128"/>
      </rPr>
      <t>　連結キャッシュ・フロー計算書の推移【</t>
    </r>
    <r>
      <rPr>
        <b/>
        <sz val="14.5"/>
        <rFont val="Arial"/>
        <family val="2"/>
      </rPr>
      <t>IFRS</t>
    </r>
    <r>
      <rPr>
        <b/>
        <sz val="14.5"/>
        <rFont val="ＭＳ Ｐゴシック"/>
        <family val="3"/>
        <charset val="128"/>
      </rPr>
      <t>】</t>
    </r>
    <rPh sb="5" eb="7">
      <t>レンケツ</t>
    </rPh>
    <rPh sb="16" eb="18">
      <t>ケイサン</t>
    </rPh>
    <rPh sb="18" eb="19">
      <t>ショ</t>
    </rPh>
    <rPh sb="20" eb="22">
      <t>スイイ</t>
    </rPh>
    <phoneticPr fontId="2"/>
  </si>
  <si>
    <r>
      <t>11.</t>
    </r>
    <r>
      <rPr>
        <b/>
        <sz val="12.5"/>
        <rFont val="ＭＳ Ｐゴシック"/>
        <family val="3"/>
        <charset val="128"/>
      </rPr>
      <t>　主要経営指標の推移</t>
    </r>
    <phoneticPr fontId="2"/>
  </si>
  <si>
    <r>
      <t>12.</t>
    </r>
    <r>
      <rPr>
        <b/>
        <sz val="12.5"/>
        <rFont val="ＭＳ Ｐゴシック"/>
        <family val="3"/>
        <charset val="128"/>
      </rPr>
      <t>　株価関連指標の推移　</t>
    </r>
    <phoneticPr fontId="2"/>
  </si>
  <si>
    <t>営業活動に係る利益</t>
    <rPh sb="0" eb="2">
      <t>エイギョウ</t>
    </rPh>
    <rPh sb="2" eb="4">
      <t>カツドウ</t>
    </rPh>
    <rPh sb="5" eb="6">
      <t>カカワ</t>
    </rPh>
    <rPh sb="7" eb="9">
      <t>リエキ</t>
    </rPh>
    <phoneticPr fontId="2"/>
  </si>
  <si>
    <t>持分法による投資損益</t>
    <rPh sb="0" eb="1">
      <t>モ</t>
    </rPh>
    <rPh sb="1" eb="2">
      <t>ブン</t>
    </rPh>
    <rPh sb="2" eb="3">
      <t>ホウ</t>
    </rPh>
    <rPh sb="6" eb="8">
      <t>トウシ</t>
    </rPh>
    <rPh sb="8" eb="10">
      <t>ソンエキ</t>
    </rPh>
    <phoneticPr fontId="2"/>
  </si>
  <si>
    <t>税引前四半期利益</t>
    <rPh sb="0" eb="2">
      <t>ゼイビキ</t>
    </rPh>
    <rPh sb="2" eb="3">
      <t>マエ</t>
    </rPh>
    <rPh sb="3" eb="6">
      <t>シハンキ</t>
    </rPh>
    <rPh sb="6" eb="8">
      <t>リエキ</t>
    </rPh>
    <phoneticPr fontId="2"/>
  </si>
  <si>
    <r>
      <t xml:space="preserve">2011/04/01
</t>
    </r>
    <r>
      <rPr>
        <sz val="14"/>
        <rFont val="ＭＳ Ｐゴシック"/>
        <family val="3"/>
        <charset val="128"/>
      </rPr>
      <t>（移行日）</t>
    </r>
    <rPh sb="12" eb="14">
      <t>イコウ</t>
    </rPh>
    <rPh sb="14" eb="15">
      <t>ビ</t>
    </rPh>
    <phoneticPr fontId="2"/>
  </si>
  <si>
    <t>　その他の資本の構成要素</t>
    <rPh sb="3" eb="4">
      <t>タ</t>
    </rPh>
    <rPh sb="5" eb="7">
      <t>シホン</t>
    </rPh>
    <rPh sb="8" eb="10">
      <t>コウセイ</t>
    </rPh>
    <rPh sb="10" eb="12">
      <t>ヨウソ</t>
    </rPh>
    <phoneticPr fontId="2"/>
  </si>
  <si>
    <r>
      <t>2011</t>
    </r>
    <r>
      <rPr>
        <sz val="14"/>
        <rFont val="ＭＳ Ｐゴシック"/>
        <family val="3"/>
        <charset val="128"/>
      </rPr>
      <t>年度</t>
    </r>
    <rPh sb="4" eb="5">
      <t>ネン</t>
    </rPh>
    <rPh sb="5" eb="6">
      <t>ド</t>
    </rPh>
    <phoneticPr fontId="2"/>
  </si>
  <si>
    <t>親会社の所有者に帰属する持分合計</t>
    <rPh sb="0" eb="1">
      <t>オヤ</t>
    </rPh>
    <rPh sb="1" eb="3">
      <t>カイシャ</t>
    </rPh>
    <rPh sb="4" eb="7">
      <t>ショユウシャ</t>
    </rPh>
    <rPh sb="8" eb="10">
      <t>キゾク</t>
    </rPh>
    <rPh sb="12" eb="14">
      <t>モチブン</t>
    </rPh>
    <rPh sb="14" eb="16">
      <t>ゴウケイ</t>
    </rPh>
    <phoneticPr fontId="2"/>
  </si>
  <si>
    <r>
      <t>2012</t>
    </r>
    <r>
      <rPr>
        <sz val="14"/>
        <rFont val="ＭＳ Ｐゴシック"/>
        <family val="3"/>
        <charset val="128"/>
      </rPr>
      <t>年度</t>
    </r>
    <rPh sb="4" eb="5">
      <t>ネン</t>
    </rPh>
    <rPh sb="5" eb="6">
      <t>ド</t>
    </rPh>
    <phoneticPr fontId="2"/>
  </si>
  <si>
    <r>
      <t>2-2.</t>
    </r>
    <r>
      <rPr>
        <b/>
        <sz val="14"/>
        <rFont val="ＭＳ Ｐゴシック"/>
        <family val="3"/>
        <charset val="128"/>
      </rPr>
      <t>　連結純損益及びその他の包括利益計算書の推移【</t>
    </r>
    <r>
      <rPr>
        <b/>
        <sz val="14"/>
        <rFont val="Arial"/>
        <family val="2"/>
      </rPr>
      <t>IFRS</t>
    </r>
    <r>
      <rPr>
        <b/>
        <sz val="14"/>
        <rFont val="ＭＳ Ｐゴシック"/>
        <family val="3"/>
        <charset val="128"/>
      </rPr>
      <t>】</t>
    </r>
    <rPh sb="5" eb="7">
      <t>レンケツ</t>
    </rPh>
    <rPh sb="7" eb="10">
      <t>ジュンソンエキ</t>
    </rPh>
    <rPh sb="10" eb="11">
      <t>オヨ</t>
    </rPh>
    <rPh sb="14" eb="15">
      <t>タ</t>
    </rPh>
    <rPh sb="16" eb="18">
      <t>ホウカツ</t>
    </rPh>
    <rPh sb="18" eb="20">
      <t>リエキ</t>
    </rPh>
    <rPh sb="20" eb="23">
      <t>ケイサンショ</t>
    </rPh>
    <rPh sb="24" eb="26">
      <t>スイイ</t>
    </rPh>
    <phoneticPr fontId="2"/>
  </si>
  <si>
    <r>
      <rPr>
        <b/>
        <sz val="14"/>
        <rFont val="ＭＳ Ｐゴシック"/>
        <family val="3"/>
        <charset val="128"/>
      </rPr>
      <t>　</t>
    </r>
    <r>
      <rPr>
        <b/>
        <sz val="14"/>
        <rFont val="Arial"/>
        <family val="2"/>
      </rPr>
      <t xml:space="preserve"> </t>
    </r>
    <r>
      <rPr>
        <b/>
        <sz val="14"/>
        <rFont val="ＭＳ Ｐゴシック"/>
        <family val="3"/>
        <charset val="128"/>
      </rPr>
      <t>財務活動によるキャッシュ・フロー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</si>
  <si>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投資活動によるキャッシュ・フロー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</si>
  <si>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営業活動によるキャッシュ・フロー</t>
    </r>
    <phoneticPr fontId="2"/>
  </si>
  <si>
    <r>
      <t>2012</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</si>
  <si>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</si>
  <si>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</si>
  <si>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2012</t>
    </r>
    <r>
      <rPr>
        <sz val="14"/>
        <rFont val="ＭＳ Ｐゴシック"/>
        <family val="3"/>
        <charset val="128"/>
      </rPr>
      <t>年度
第</t>
    </r>
    <r>
      <rPr>
        <sz val="14"/>
        <rFont val="Arial"/>
        <family val="2"/>
      </rPr>
      <t>3四半期</t>
    </r>
    <r>
      <rPr>
        <sz val="14"/>
        <rFont val="ＭＳ Ｐゴシック"/>
        <family val="3"/>
        <charset val="128"/>
      </rPr>
      <t/>
    </r>
    <rPh sb="4" eb="6">
      <t>ネンド</t>
    </rPh>
    <rPh sb="7" eb="8">
      <t>ダイ</t>
    </rPh>
    <rPh sb="9" eb="10">
      <t>シ</t>
    </rPh>
    <rPh sb="10" eb="12">
      <t>ハンキ</t>
    </rPh>
    <phoneticPr fontId="2"/>
  </si>
  <si>
    <t>短期貸付金の増減額（▲は増加）</t>
    <rPh sb="0" eb="2">
      <t>タンキ</t>
    </rPh>
    <rPh sb="2" eb="4">
      <t>カシツケ</t>
    </rPh>
    <rPh sb="4" eb="5">
      <t>キン</t>
    </rPh>
    <rPh sb="6" eb="8">
      <t>ゾウゲン</t>
    </rPh>
    <rPh sb="8" eb="9">
      <t>ガク</t>
    </rPh>
    <rPh sb="12" eb="14">
      <t>ゾウカ</t>
    </rPh>
    <phoneticPr fontId="2"/>
  </si>
  <si>
    <r>
      <t>2013</t>
    </r>
    <r>
      <rPr>
        <sz val="14"/>
        <rFont val="ＭＳ Ｐゴシック"/>
        <family val="3"/>
        <charset val="128"/>
      </rPr>
      <t>年度</t>
    </r>
    <rPh sb="4" eb="5">
      <t>ネン</t>
    </rPh>
    <rPh sb="5" eb="6">
      <t>ド</t>
    </rPh>
    <phoneticPr fontId="2"/>
  </si>
  <si>
    <r>
      <t>2012</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</si>
  <si>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</si>
  <si>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20"/>
        <rFont val="ＭＳ Ｐゴシック"/>
        <family val="3"/>
        <charset val="128"/>
      </rPr>
      <t>年度</t>
    </r>
    <rPh sb="4" eb="6">
      <t>ネンド</t>
    </rPh>
    <phoneticPr fontId="2"/>
  </si>
  <si>
    <r>
      <t>2013</t>
    </r>
    <r>
      <rPr>
        <sz val="12"/>
        <rFont val="ＭＳ Ｐゴシック"/>
        <family val="3"/>
        <charset val="128"/>
      </rPr>
      <t>年度</t>
    </r>
    <rPh sb="4" eb="6">
      <t>ネンド</t>
    </rPh>
    <phoneticPr fontId="2"/>
  </si>
  <si>
    <r>
      <t>2013</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</si>
  <si>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</si>
  <si>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t>
    <phoneticPr fontId="2"/>
  </si>
  <si>
    <t>-</t>
    <phoneticPr fontId="2"/>
  </si>
  <si>
    <r>
      <t>8-1.</t>
    </r>
    <r>
      <rPr>
        <b/>
        <sz val="14"/>
        <rFont val="ＭＳ Ｐゴシック"/>
        <family val="3"/>
        <charset val="128"/>
      </rPr>
      <t>　連結対象会社数【</t>
    </r>
    <r>
      <rPr>
        <b/>
        <sz val="14"/>
        <rFont val="Arial"/>
        <family val="2"/>
      </rPr>
      <t>IFRS</t>
    </r>
    <r>
      <rPr>
        <b/>
        <sz val="14"/>
        <rFont val="ＭＳ Ｐゴシック"/>
        <family val="3"/>
        <charset val="128"/>
      </rPr>
      <t>】</t>
    </r>
    <rPh sb="5" eb="7">
      <t>レンケツ</t>
    </rPh>
    <rPh sb="7" eb="9">
      <t>タイショウ</t>
    </rPh>
    <rPh sb="9" eb="11">
      <t>カイシャ</t>
    </rPh>
    <rPh sb="11" eb="12">
      <t>スウ</t>
    </rPh>
    <phoneticPr fontId="2"/>
  </si>
  <si>
    <r>
      <t>8-2.</t>
    </r>
    <r>
      <rPr>
        <b/>
        <sz val="14"/>
        <rFont val="ＭＳ Ｐゴシック"/>
        <family val="3"/>
        <charset val="128"/>
      </rPr>
      <t>　連結対象会社数【日本基準】</t>
    </r>
    <rPh sb="5" eb="7">
      <t>レンケツ</t>
    </rPh>
    <rPh sb="7" eb="9">
      <t>タイショウ</t>
    </rPh>
    <rPh sb="9" eb="11">
      <t>カイシャ</t>
    </rPh>
    <rPh sb="11" eb="12">
      <t>スウ</t>
    </rPh>
    <rPh sb="13" eb="15">
      <t>ニホン</t>
    </rPh>
    <rPh sb="15" eb="17">
      <t>キジュン</t>
    </rPh>
    <phoneticPr fontId="2"/>
  </si>
  <si>
    <r>
      <t>9-1.</t>
    </r>
    <r>
      <rPr>
        <b/>
        <sz val="14"/>
        <rFont val="ＭＳ Ｐゴシック"/>
        <family val="3"/>
        <charset val="128"/>
      </rPr>
      <t>　黒字会社数・赤字会社数【</t>
    </r>
    <r>
      <rPr>
        <b/>
        <sz val="14"/>
        <rFont val="Arial"/>
        <family val="2"/>
      </rPr>
      <t>IFRS</t>
    </r>
    <r>
      <rPr>
        <b/>
        <sz val="14"/>
        <rFont val="ＭＳ Ｐゴシック"/>
        <family val="3"/>
        <charset val="128"/>
      </rPr>
      <t>】</t>
    </r>
    <rPh sb="5" eb="7">
      <t>クロジ</t>
    </rPh>
    <rPh sb="7" eb="9">
      <t>カイシャ</t>
    </rPh>
    <rPh sb="9" eb="10">
      <t>スウ</t>
    </rPh>
    <rPh sb="11" eb="13">
      <t>アカジ</t>
    </rPh>
    <rPh sb="13" eb="15">
      <t>カイシャ</t>
    </rPh>
    <rPh sb="15" eb="16">
      <t>スウ</t>
    </rPh>
    <phoneticPr fontId="2"/>
  </si>
  <si>
    <r>
      <t>9-2.</t>
    </r>
    <r>
      <rPr>
        <b/>
        <sz val="14"/>
        <rFont val="ＭＳ Ｐゴシック"/>
        <family val="3"/>
        <charset val="128"/>
      </rPr>
      <t>　黒字会社数・赤字会社数【日本基準】</t>
    </r>
    <rPh sb="5" eb="7">
      <t>クロジ</t>
    </rPh>
    <rPh sb="7" eb="9">
      <t>カイシャ</t>
    </rPh>
    <rPh sb="9" eb="10">
      <t>スウ</t>
    </rPh>
    <rPh sb="11" eb="13">
      <t>アカジ</t>
    </rPh>
    <rPh sb="13" eb="15">
      <t>カイシャ</t>
    </rPh>
    <rPh sb="15" eb="16">
      <t>スウ</t>
    </rPh>
    <rPh sb="17" eb="19">
      <t>ニホン</t>
    </rPh>
    <rPh sb="19" eb="21">
      <t>キジュン</t>
    </rPh>
    <phoneticPr fontId="2"/>
  </si>
  <si>
    <r>
      <t>10-1.</t>
    </r>
    <r>
      <rPr>
        <b/>
        <sz val="14"/>
        <rFont val="ＭＳ Ｐゴシック"/>
        <family val="3"/>
        <charset val="128"/>
      </rPr>
      <t>　黒字額・赤字額【</t>
    </r>
    <r>
      <rPr>
        <b/>
        <sz val="14"/>
        <rFont val="Arial"/>
        <family val="2"/>
      </rPr>
      <t>IFRS</t>
    </r>
    <r>
      <rPr>
        <b/>
        <sz val="14"/>
        <rFont val="ＭＳ Ｐゴシック"/>
        <family val="3"/>
        <charset val="128"/>
      </rPr>
      <t>】</t>
    </r>
    <rPh sb="6" eb="8">
      <t>クロジ</t>
    </rPh>
    <rPh sb="8" eb="9">
      <t>ガク</t>
    </rPh>
    <rPh sb="10" eb="12">
      <t>アカジ</t>
    </rPh>
    <rPh sb="12" eb="13">
      <t>ガク</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</si>
  <si>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</si>
  <si>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</si>
  <si>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t>-</t>
    <phoneticPr fontId="2"/>
  </si>
  <si>
    <r>
      <t>(</t>
    </r>
    <r>
      <rPr>
        <sz val="12"/>
        <rFont val="ＭＳ Ｐゴシック"/>
        <family val="3"/>
        <charset val="128"/>
      </rPr>
      <t>注</t>
    </r>
    <r>
      <rPr>
        <sz val="12"/>
        <rFont val="Arial"/>
        <family val="2"/>
      </rPr>
      <t>)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</si>
  <si>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t>2014</t>
    </r>
    <r>
      <rPr>
        <sz val="14"/>
        <rFont val="ＭＳ Ｐゴシック"/>
        <family val="3"/>
        <charset val="128"/>
      </rPr>
      <t>年度</t>
    </r>
    <rPh sb="4" eb="6">
      <t>ネンド</t>
    </rPh>
    <phoneticPr fontId="2"/>
  </si>
  <si>
    <t>その他の収益・費用</t>
    <rPh sb="2" eb="3">
      <t>タ</t>
    </rPh>
    <rPh sb="4" eb="6">
      <t>シュウエキ</t>
    </rPh>
    <rPh sb="7" eb="9">
      <t>ヒヨウ</t>
    </rPh>
    <phoneticPr fontId="2"/>
  </si>
  <si>
    <r>
      <rPr>
        <sz val="14"/>
        <rFont val="ＭＳ Ｐゴシック"/>
        <family val="3"/>
        <charset val="128"/>
      </rPr>
      <t>第</t>
    </r>
    <r>
      <rPr>
        <sz val="14"/>
        <rFont val="Arial"/>
        <family val="2"/>
      </rPr>
      <t>2</t>
    </r>
    <r>
      <rPr>
        <sz val="14"/>
        <rFont val="ＭＳ Ｐゴシック"/>
        <family val="3"/>
        <charset val="128"/>
      </rPr>
      <t>四半期</t>
    </r>
    <rPh sb="0" eb="1">
      <t>ダイ</t>
    </rPh>
    <rPh sb="2" eb="5">
      <t>シハンキ</t>
    </rPh>
    <phoneticPr fontId="2"/>
  </si>
  <si>
    <t>-</t>
    <phoneticPr fontId="2"/>
  </si>
  <si>
    <t>※1基礎的収益力＝営業利益（貸倒引当金繰入・貸倒償却控除前）＋金利収支＋受取配当金＋持分法による投資利益</t>
    <rPh sb="2" eb="4">
      <t>キソ</t>
    </rPh>
    <rPh sb="4" eb="5">
      <t>テキ</t>
    </rPh>
    <rPh sb="5" eb="7">
      <t>シュウエキ</t>
    </rPh>
    <rPh sb="7" eb="8">
      <t>リョク</t>
    </rPh>
    <rPh sb="9" eb="11">
      <t>エイギョウ</t>
    </rPh>
    <rPh sb="11" eb="13">
      <t>リエキ</t>
    </rPh>
    <rPh sb="14" eb="16">
      <t>カシダオレ</t>
    </rPh>
    <rPh sb="16" eb="18">
      <t>ヒキアテ</t>
    </rPh>
    <rPh sb="18" eb="19">
      <t>キン</t>
    </rPh>
    <rPh sb="19" eb="21">
      <t>クリイレ</t>
    </rPh>
    <rPh sb="22" eb="24">
      <t>カシダオレ</t>
    </rPh>
    <rPh sb="24" eb="26">
      <t>ショウキャク</t>
    </rPh>
    <rPh sb="26" eb="28">
      <t>コウジョ</t>
    </rPh>
    <rPh sb="28" eb="29">
      <t>マエ</t>
    </rPh>
    <rPh sb="31" eb="33">
      <t>キンリ</t>
    </rPh>
    <rPh sb="33" eb="35">
      <t>シュウシ</t>
    </rPh>
    <rPh sb="36" eb="38">
      <t>ウケトリ</t>
    </rPh>
    <rPh sb="38" eb="41">
      <t>ハイトウキン</t>
    </rPh>
    <rPh sb="42" eb="44">
      <t>モチブン</t>
    </rPh>
    <rPh sb="44" eb="45">
      <t>ポウ</t>
    </rPh>
    <rPh sb="48" eb="50">
      <t>トウシ</t>
    </rPh>
    <rPh sb="50" eb="52">
      <t>リエキ</t>
    </rPh>
    <phoneticPr fontId="2"/>
  </si>
  <si>
    <r>
      <rPr>
        <sz val="14"/>
        <rFont val="ＭＳ Ｐゴシック"/>
        <family val="3"/>
        <charset val="128"/>
      </rPr>
      <t>第</t>
    </r>
    <r>
      <rPr>
        <sz val="14"/>
        <rFont val="Arial"/>
        <family val="2"/>
      </rPr>
      <t>3</t>
    </r>
    <r>
      <rPr>
        <sz val="14"/>
        <rFont val="ＭＳ Ｐゴシック"/>
        <family val="3"/>
        <charset val="128"/>
      </rPr>
      <t>四半期</t>
    </r>
    <rPh sb="0" eb="1">
      <t>ダイ</t>
    </rPh>
    <rPh sb="2" eb="5">
      <t>シハンキ</t>
    </rPh>
    <phoneticPr fontId="2"/>
  </si>
  <si>
    <r>
      <t>2006</t>
    </r>
    <r>
      <rPr>
        <sz val="13"/>
        <rFont val="ＭＳ Ｐゴシック"/>
        <family val="3"/>
        <charset val="128"/>
      </rPr>
      <t>年度
（日本基準）</t>
    </r>
    <rPh sb="4" eb="6">
      <t>ネンド</t>
    </rPh>
    <rPh sb="8" eb="12">
      <t>ニホンキジュン</t>
    </rPh>
    <phoneticPr fontId="2"/>
  </si>
  <si>
    <r>
      <t>2007</t>
    </r>
    <r>
      <rPr>
        <sz val="13"/>
        <rFont val="ＭＳ Ｐゴシック"/>
        <family val="3"/>
        <charset val="128"/>
      </rPr>
      <t>年度
（日本基準）</t>
    </r>
    <rPh sb="4" eb="6">
      <t>ネンド</t>
    </rPh>
    <rPh sb="8" eb="10">
      <t>ニホン</t>
    </rPh>
    <rPh sb="10" eb="12">
      <t>キジュン</t>
    </rPh>
    <phoneticPr fontId="2"/>
  </si>
  <si>
    <r>
      <t>2008</t>
    </r>
    <r>
      <rPr>
        <sz val="13"/>
        <rFont val="ＭＳ Ｐゴシック"/>
        <family val="3"/>
        <charset val="128"/>
      </rPr>
      <t>年度
（日本基準）</t>
    </r>
    <rPh sb="4" eb="6">
      <t>ネンド</t>
    </rPh>
    <rPh sb="8" eb="12">
      <t>ニホンキジュン</t>
    </rPh>
    <phoneticPr fontId="2"/>
  </si>
  <si>
    <r>
      <t>2009</t>
    </r>
    <r>
      <rPr>
        <sz val="13"/>
        <rFont val="ＭＳ Ｐゴシック"/>
        <family val="3"/>
        <charset val="128"/>
      </rPr>
      <t>年度
（日本基準）</t>
    </r>
    <rPh sb="4" eb="6">
      <t>ネンド</t>
    </rPh>
    <rPh sb="8" eb="12">
      <t>ニホンキジュン</t>
    </rPh>
    <phoneticPr fontId="2"/>
  </si>
  <si>
    <r>
      <t>2010</t>
    </r>
    <r>
      <rPr>
        <sz val="13"/>
        <rFont val="ＭＳ Ｐゴシック"/>
        <family val="3"/>
        <charset val="128"/>
      </rPr>
      <t>年度
（日本基準）</t>
    </r>
    <rPh sb="4" eb="6">
      <t>ネンド</t>
    </rPh>
    <rPh sb="8" eb="12">
      <t>ニホンキジュン</t>
    </rPh>
    <phoneticPr fontId="2"/>
  </si>
  <si>
    <r>
      <t>2011</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</si>
  <si>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2012</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</si>
  <si>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2014</t>
    </r>
    <r>
      <rPr>
        <sz val="14"/>
        <rFont val="ＭＳ Ｐゴシック"/>
        <family val="3"/>
        <charset val="128"/>
      </rPr>
      <t>年度</t>
    </r>
    <rPh sb="4" eb="5">
      <t>ネン</t>
    </rPh>
    <rPh sb="5" eb="6">
      <t>ド</t>
    </rPh>
    <phoneticPr fontId="2"/>
  </si>
  <si>
    <r>
      <rPr>
        <sz val="14"/>
        <rFont val="ＭＳ Ｐゴシック"/>
        <family val="3"/>
        <charset val="128"/>
      </rPr>
      <t>第</t>
    </r>
    <r>
      <rPr>
        <sz val="14"/>
        <rFont val="Arial"/>
        <family val="2"/>
      </rPr>
      <t>4</t>
    </r>
    <r>
      <rPr>
        <sz val="14"/>
        <rFont val="ＭＳ Ｐゴシック"/>
        <family val="3"/>
        <charset val="128"/>
      </rPr>
      <t>四半期</t>
    </r>
    <rPh sb="0" eb="1">
      <t>ダイ</t>
    </rPh>
    <rPh sb="2" eb="5">
      <t>シハンキ</t>
    </rPh>
    <phoneticPr fontId="2"/>
  </si>
  <si>
    <r>
      <t>2014</t>
    </r>
    <r>
      <rPr>
        <sz val="20"/>
        <rFont val="ＭＳ Ｐゴシック"/>
        <family val="3"/>
        <charset val="128"/>
      </rPr>
      <t>年度</t>
    </r>
    <rPh sb="4" eb="6">
      <t>ネンド</t>
    </rPh>
    <phoneticPr fontId="2"/>
  </si>
  <si>
    <r>
      <t>2014</t>
    </r>
    <r>
      <rPr>
        <sz val="12"/>
        <rFont val="ＭＳ Ｐゴシック"/>
        <family val="3"/>
        <charset val="128"/>
      </rPr>
      <t>年度</t>
    </r>
    <rPh sb="4" eb="6">
      <t>ネンド</t>
    </rPh>
    <phoneticPr fontId="2"/>
  </si>
  <si>
    <r>
      <t>2014</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</si>
  <si>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10-2.</t>
    </r>
    <r>
      <rPr>
        <b/>
        <sz val="14"/>
        <rFont val="ＭＳ Ｐゴシック"/>
        <family val="3"/>
        <charset val="128"/>
      </rPr>
      <t>　黒字額・赤字額【日本基準】</t>
    </r>
    <rPh sb="6" eb="8">
      <t>クロジ</t>
    </rPh>
    <rPh sb="8" eb="9">
      <t>ガク</t>
    </rPh>
    <rPh sb="10" eb="12">
      <t>アカジ</t>
    </rPh>
    <rPh sb="12" eb="13">
      <t>ガク</t>
    </rPh>
    <rPh sb="14" eb="16">
      <t>ニホン</t>
    </rPh>
    <rPh sb="16" eb="18">
      <t>キジュン</t>
    </rPh>
    <phoneticPr fontId="2"/>
  </si>
  <si>
    <t>　　確定給付制度の再測定</t>
    <rPh sb="2" eb="4">
      <t>カクテイ</t>
    </rPh>
    <rPh sb="4" eb="6">
      <t>キュウフ</t>
    </rPh>
    <rPh sb="6" eb="8">
      <t>セイド</t>
    </rPh>
    <rPh sb="9" eb="12">
      <t>サイソクテイ</t>
    </rPh>
    <phoneticPr fontId="2"/>
  </si>
  <si>
    <t>非支配持分株主からの払込による収入</t>
    <rPh sb="0" eb="1">
      <t>ヒ</t>
    </rPh>
    <rPh sb="1" eb="3">
      <t>シハイ</t>
    </rPh>
    <rPh sb="3" eb="4">
      <t>モ</t>
    </rPh>
    <rPh sb="4" eb="5">
      <t>ブン</t>
    </rPh>
    <rPh sb="5" eb="7">
      <t>カブヌシ</t>
    </rPh>
    <rPh sb="10" eb="11">
      <t>ハラ</t>
    </rPh>
    <rPh sb="11" eb="12">
      <t>コ</t>
    </rPh>
    <rPh sb="15" eb="17">
      <t>シュウニュウ</t>
    </rPh>
    <phoneticPr fontId="2"/>
  </si>
  <si>
    <t xml:space="preserve">   （注）.2012年度まで中期経営計画2014における定量目標を日本基準に基づき設定しておりましたので、2012年度の日本基準による連結財務諸表を読者の便宜を考慮し記載しております。</t>
    <rPh sb="4" eb="5">
      <t>チュウ</t>
    </rPh>
    <rPh sb="34" eb="36">
      <t>ニホン</t>
    </rPh>
    <rPh sb="61" eb="63">
      <t>ニホン</t>
    </rPh>
    <phoneticPr fontId="2"/>
  </si>
  <si>
    <t xml:space="preserve">   （注）2012年度まで中期経営計画2014における定量目標を日本基準に基づき設定しておりましたので、2012年度の日本基準による連結財務諸表を読者の便宜を考慮し記載しております。</t>
    <rPh sb="4" eb="5">
      <t>チュウ</t>
    </rPh>
    <rPh sb="33" eb="35">
      <t>ニホン</t>
    </rPh>
    <rPh sb="60" eb="62">
      <t>ニホン</t>
    </rPh>
    <phoneticPr fontId="2"/>
  </si>
  <si>
    <t>※2.2012年度まで中期経営計画2014における定量目標を日本基準に基づき設定しておりましたので、2012年度の日本基準による連結財務諸表を読者の便宜を考慮し記載しております。</t>
    <rPh sb="30" eb="32">
      <t>ニホン</t>
    </rPh>
    <rPh sb="57" eb="59">
      <t>ニホン</t>
    </rPh>
    <phoneticPr fontId="2"/>
  </si>
  <si>
    <r>
      <t>2015</t>
    </r>
    <r>
      <rPr>
        <sz val="14"/>
        <rFont val="ＭＳ Ｐゴシック"/>
        <family val="3"/>
        <charset val="128"/>
      </rPr>
      <t>年度</t>
    </r>
    <rPh sb="4" eb="6">
      <t>ネンド</t>
    </rPh>
    <phoneticPr fontId="2"/>
  </si>
  <si>
    <r>
      <rPr>
        <sz val="13"/>
        <rFont val="ＭＳ Ｐゴシック"/>
        <family val="3"/>
        <charset val="128"/>
      </rPr>
      <t>中期経営計画</t>
    </r>
    <r>
      <rPr>
        <sz val="13"/>
        <rFont val="Arial"/>
        <family val="2"/>
      </rPr>
      <t>2017</t>
    </r>
    <rPh sb="0" eb="2">
      <t>チュウキ</t>
    </rPh>
    <rPh sb="2" eb="4">
      <t>ケイエイ</t>
    </rPh>
    <rPh sb="4" eb="6">
      <t>ケイカク</t>
    </rPh>
    <phoneticPr fontId="2"/>
  </si>
  <si>
    <r>
      <t>2015</t>
    </r>
    <r>
      <rPr>
        <sz val="14"/>
        <rFont val="ＭＳ Ｐゴシック"/>
        <family val="3"/>
        <charset val="128"/>
      </rPr>
      <t>年度</t>
    </r>
    <rPh sb="4" eb="5">
      <t>ネン</t>
    </rPh>
    <rPh sb="5" eb="6">
      <t>ド</t>
    </rPh>
    <phoneticPr fontId="2"/>
  </si>
  <si>
    <r>
      <t>2015</t>
    </r>
    <r>
      <rPr>
        <sz val="20"/>
        <rFont val="ＭＳ Ｐゴシック"/>
        <family val="3"/>
        <charset val="128"/>
      </rPr>
      <t>年度</t>
    </r>
    <rPh sb="4" eb="6">
      <t>ネンド</t>
    </rPh>
    <phoneticPr fontId="2"/>
  </si>
  <si>
    <r>
      <t>2015</t>
    </r>
    <r>
      <rPr>
        <sz val="12"/>
        <rFont val="ＭＳ Ｐゴシック"/>
        <family val="3"/>
        <charset val="128"/>
      </rPr>
      <t>年度</t>
    </r>
    <rPh sb="4" eb="6">
      <t>ネンド</t>
    </rPh>
    <phoneticPr fontId="2"/>
  </si>
  <si>
    <r>
      <t>2015</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</si>
  <si>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</si>
  <si>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t>
    <phoneticPr fontId="2"/>
  </si>
  <si>
    <t>自動車</t>
    <rPh sb="0" eb="3">
      <t>ジドウシャ</t>
    </rPh>
    <phoneticPr fontId="2"/>
  </si>
  <si>
    <t>航空産業・情報</t>
    <rPh sb="0" eb="2">
      <t>コウクウ</t>
    </rPh>
    <rPh sb="2" eb="4">
      <t>サンギョウ</t>
    </rPh>
    <rPh sb="5" eb="7">
      <t>ジョウホウ</t>
    </rPh>
    <phoneticPr fontId="2"/>
  </si>
  <si>
    <t>環境・産業インフラ</t>
    <rPh sb="0" eb="2">
      <t>カンキョウ</t>
    </rPh>
    <rPh sb="3" eb="5">
      <t>サンギョウ</t>
    </rPh>
    <phoneticPr fontId="2"/>
  </si>
  <si>
    <t>石炭・金属</t>
    <rPh sb="0" eb="2">
      <t>セキタン</t>
    </rPh>
    <rPh sb="3" eb="5">
      <t>キンゾク</t>
    </rPh>
    <phoneticPr fontId="2"/>
  </si>
  <si>
    <t>食料・アグリビジネス</t>
    <rPh sb="0" eb="2">
      <t>ショクリョウ</t>
    </rPh>
    <phoneticPr fontId="2"/>
  </si>
  <si>
    <r>
      <t>※</t>
    </r>
    <r>
      <rPr>
        <sz val="20"/>
        <rFont val="Arial"/>
        <family val="2"/>
      </rPr>
      <t>2015</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t>
    </r>
    <r>
      <rPr>
        <sz val="20"/>
        <rFont val="Arial"/>
        <family val="2"/>
      </rPr>
      <t>4</t>
    </r>
    <r>
      <rPr>
        <sz val="20"/>
        <rFont val="ＭＳ Ｐゴシック"/>
        <family val="3"/>
        <charset val="128"/>
      </rPr>
      <t>部門、</t>
    </r>
    <r>
      <rPr>
        <sz val="20"/>
        <rFont val="Arial"/>
        <family val="2"/>
      </rPr>
      <t>9</t>
    </r>
    <r>
      <rPr>
        <sz val="20"/>
        <rFont val="ＭＳ Ｐゴシック"/>
        <family val="3"/>
        <charset val="128"/>
      </rPr>
      <t>本部制を廃止し、</t>
    </r>
    <r>
      <rPr>
        <sz val="20"/>
        <rFont val="Arial"/>
        <family val="2"/>
      </rPr>
      <t>9</t>
    </r>
    <r>
      <rPr>
        <sz val="20"/>
        <rFont val="ＭＳ Ｐゴシック"/>
        <family val="3"/>
        <charset val="128"/>
      </rPr>
      <t>つの本部に再編しております。</t>
    </r>
    <rPh sb="5" eb="6">
      <t>ネン</t>
    </rPh>
    <rPh sb="7" eb="8">
      <t>ガツ</t>
    </rPh>
    <rPh sb="9" eb="10">
      <t>ニチ</t>
    </rPh>
    <rPh sb="10" eb="11">
      <t>ヅケ</t>
    </rPh>
    <rPh sb="15" eb="17">
      <t>ブモン</t>
    </rPh>
    <rPh sb="19" eb="21">
      <t>ホンブ</t>
    </rPh>
    <rPh sb="21" eb="22">
      <t>セイ</t>
    </rPh>
    <rPh sb="23" eb="25">
      <t>ハイシ</t>
    </rPh>
    <rPh sb="30" eb="32">
      <t>ホンブ</t>
    </rPh>
    <rPh sb="33" eb="35">
      <t>サイヘン</t>
    </rPh>
    <phoneticPr fontId="2"/>
  </si>
  <si>
    <t>当期純利益（当社株主帰属）</t>
    <rPh sb="0" eb="2">
      <t>トウキ</t>
    </rPh>
    <rPh sb="2" eb="3">
      <t>ジュン</t>
    </rPh>
    <rPh sb="3" eb="5">
      <t>リエキ</t>
    </rPh>
    <rPh sb="6" eb="8">
      <t>トウシャ</t>
    </rPh>
    <rPh sb="8" eb="10">
      <t>カブヌシ</t>
    </rPh>
    <rPh sb="10" eb="12">
      <t>キゾク</t>
    </rPh>
    <phoneticPr fontId="2"/>
  </si>
  <si>
    <t>当期純利益
（当社株主帰属）</t>
    <rPh sb="0" eb="2">
      <t>トウキ</t>
    </rPh>
    <rPh sb="2" eb="5">
      <t>ジュンリエキ</t>
    </rPh>
    <rPh sb="7" eb="9">
      <t>トウシャ</t>
    </rPh>
    <rPh sb="9" eb="11">
      <t>カブヌシ</t>
    </rPh>
    <rPh sb="11" eb="13">
      <t>キゾク</t>
    </rPh>
    <phoneticPr fontId="2"/>
  </si>
  <si>
    <r>
      <t>7-1.</t>
    </r>
    <r>
      <rPr>
        <b/>
        <sz val="22"/>
        <rFont val="ＭＳ Ｐゴシック"/>
        <family val="3"/>
        <charset val="128"/>
      </rPr>
      <t>　セグメント情報【日本基準】</t>
    </r>
    <rPh sb="13" eb="15">
      <t>ニホン</t>
    </rPh>
    <rPh sb="15" eb="17">
      <t>キジュン</t>
    </rPh>
    <phoneticPr fontId="2"/>
  </si>
  <si>
    <r>
      <t>7-2.</t>
    </r>
    <r>
      <rPr>
        <b/>
        <sz val="22"/>
        <rFont val="ＭＳ Ｐゴシック"/>
        <family val="3"/>
        <charset val="128"/>
      </rPr>
      <t>　セグメント情報【日本基準】</t>
    </r>
    <phoneticPr fontId="2"/>
  </si>
  <si>
    <r>
      <t>7-3.</t>
    </r>
    <r>
      <rPr>
        <b/>
        <sz val="22"/>
        <rFont val="ＭＳ Ｐゴシック"/>
        <family val="3"/>
        <charset val="128"/>
      </rPr>
      <t>　セグメント情報【日本基準】</t>
    </r>
    <phoneticPr fontId="2"/>
  </si>
  <si>
    <r>
      <t>2016</t>
    </r>
    <r>
      <rPr>
        <sz val="14"/>
        <rFont val="ＭＳ Ｐゴシック"/>
        <family val="3"/>
        <charset val="128"/>
      </rPr>
      <t>年度</t>
    </r>
    <rPh sb="4" eb="6">
      <t>ネンド</t>
    </rPh>
    <phoneticPr fontId="2"/>
  </si>
  <si>
    <t>-</t>
    <phoneticPr fontId="2"/>
  </si>
  <si>
    <t>　　持分法で会計処理されている投資におけるその他の包括利益</t>
    <rPh sb="2" eb="4">
      <t>モチブン</t>
    </rPh>
    <rPh sb="4" eb="5">
      <t>ホウ</t>
    </rPh>
    <rPh sb="6" eb="8">
      <t>カイケイ</t>
    </rPh>
    <rPh sb="8" eb="10">
      <t>ショリ</t>
    </rPh>
    <rPh sb="15" eb="17">
      <t>トウシ</t>
    </rPh>
    <rPh sb="23" eb="24">
      <t>タ</t>
    </rPh>
    <rPh sb="25" eb="27">
      <t>ホウカツ</t>
    </rPh>
    <rPh sb="27" eb="29">
      <t>リエキ</t>
    </rPh>
    <phoneticPr fontId="2"/>
  </si>
  <si>
    <t>-</t>
    <phoneticPr fontId="2"/>
  </si>
  <si>
    <t>第2四半期</t>
    <rPh sb="0" eb="1">
      <t>ダイ</t>
    </rPh>
    <rPh sb="2" eb="5">
      <t>シハンキ</t>
    </rPh>
    <phoneticPr fontId="2"/>
  </si>
  <si>
    <t>-</t>
    <phoneticPr fontId="2"/>
  </si>
  <si>
    <t>第3四半期</t>
    <rPh sb="0" eb="1">
      <t>ダイ</t>
    </rPh>
    <rPh sb="2" eb="5">
      <t>シハンキ</t>
    </rPh>
    <phoneticPr fontId="2"/>
  </si>
  <si>
    <r>
      <t>2016年度</t>
    </r>
    <r>
      <rPr>
        <sz val="14"/>
        <rFont val="ＭＳ Ｐゴシック"/>
        <family val="3"/>
        <charset val="128"/>
      </rPr>
      <t/>
    </r>
    <rPh sb="4" eb="5">
      <t>ネン</t>
    </rPh>
    <rPh sb="5" eb="6">
      <t>ド</t>
    </rPh>
    <phoneticPr fontId="2"/>
  </si>
  <si>
    <r>
      <t>2016年度</t>
    </r>
    <r>
      <rPr>
        <sz val="14"/>
        <rFont val="ＭＳ Ｐゴシック"/>
        <family val="3"/>
        <charset val="128"/>
      </rPr>
      <t/>
    </r>
    <rPh sb="4" eb="6">
      <t>ネンド</t>
    </rPh>
    <phoneticPr fontId="2"/>
  </si>
  <si>
    <t>第4四半期</t>
    <rPh sb="0" eb="1">
      <t>ダイ</t>
    </rPh>
    <rPh sb="2" eb="5">
      <t>シハンキ</t>
    </rPh>
    <phoneticPr fontId="2"/>
  </si>
  <si>
    <r>
      <t>2016</t>
    </r>
    <r>
      <rPr>
        <sz val="12"/>
        <rFont val="ＭＳ Ｐゴシック"/>
        <family val="3"/>
        <charset val="128"/>
      </rPr>
      <t>年度</t>
    </r>
    <rPh sb="4" eb="6">
      <t>ネンド</t>
    </rPh>
    <phoneticPr fontId="2"/>
  </si>
  <si>
    <r>
      <t>2016年度</t>
    </r>
    <r>
      <rPr>
        <sz val="12"/>
        <rFont val="ＭＳ Ｐゴシック"/>
        <family val="3"/>
        <charset val="128"/>
      </rPr>
      <t/>
    </r>
    <rPh sb="4" eb="6">
      <t>ネンド</t>
    </rPh>
    <phoneticPr fontId="2"/>
  </si>
  <si>
    <r>
      <t>2016</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</si>
  <si>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2017</t>
    </r>
    <r>
      <rPr>
        <sz val="14"/>
        <rFont val="ＭＳ Ｐゴシック"/>
        <family val="3"/>
        <charset val="128"/>
      </rPr>
      <t>年度</t>
    </r>
    <rPh sb="4" eb="6">
      <t>ネンド</t>
    </rPh>
    <phoneticPr fontId="2"/>
  </si>
  <si>
    <r>
      <t>2017年度</t>
    </r>
    <r>
      <rPr>
        <sz val="14"/>
        <rFont val="ＭＳ Ｐゴシック"/>
        <family val="3"/>
        <charset val="128"/>
      </rPr>
      <t/>
    </r>
    <rPh sb="4" eb="5">
      <t>ネン</t>
    </rPh>
    <rPh sb="5" eb="6">
      <t>ド</t>
    </rPh>
    <phoneticPr fontId="2"/>
  </si>
  <si>
    <r>
      <t>2017年度</t>
    </r>
    <r>
      <rPr>
        <sz val="14"/>
        <rFont val="ＭＳ Ｐゴシック"/>
        <family val="3"/>
        <charset val="128"/>
      </rPr>
      <t/>
    </r>
    <rPh sb="4" eb="6">
      <t>ネンド</t>
    </rPh>
    <phoneticPr fontId="2"/>
  </si>
  <si>
    <t>第4四半期</t>
  </si>
  <si>
    <r>
      <t>2018</t>
    </r>
    <r>
      <rPr>
        <sz val="14"/>
        <rFont val="ＭＳ Ｐゴシック"/>
        <family val="3"/>
        <charset val="128"/>
      </rPr>
      <t>年度</t>
    </r>
    <rPh sb="4" eb="6">
      <t>ネンド</t>
    </rPh>
    <phoneticPr fontId="2"/>
  </si>
  <si>
    <t>リテール・生活産業</t>
    <rPh sb="5" eb="7">
      <t>セイカツ</t>
    </rPh>
    <rPh sb="7" eb="9">
      <t>サンギョウ</t>
    </rPh>
    <phoneticPr fontId="2"/>
  </si>
  <si>
    <t>産業基盤・都市開発</t>
    <rPh sb="0" eb="2">
      <t>サンギョウ</t>
    </rPh>
    <rPh sb="2" eb="4">
      <t>キバン</t>
    </rPh>
    <rPh sb="5" eb="7">
      <t>トシ</t>
    </rPh>
    <rPh sb="7" eb="9">
      <t>カイハツ</t>
    </rPh>
    <phoneticPr fontId="2"/>
  </si>
  <si>
    <r>
      <t>2017</t>
    </r>
    <r>
      <rPr>
        <sz val="12"/>
        <rFont val="ＭＳ Ｐゴシック"/>
        <family val="3"/>
        <charset val="128"/>
      </rPr>
      <t>年度</t>
    </r>
    <rPh sb="4" eb="6">
      <t>ネンド</t>
    </rPh>
    <phoneticPr fontId="2"/>
  </si>
  <si>
    <r>
      <t>(</t>
    </r>
    <r>
      <rPr>
        <sz val="12"/>
        <rFont val="ＭＳ Ｐゴシック"/>
        <family val="3"/>
        <charset val="128"/>
      </rPr>
      <t>注</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</si>
  <si>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t>(</t>
    </r>
    <r>
      <rPr>
        <sz val="12"/>
        <rFont val="ＭＳ Ｐゴシック"/>
        <family val="3"/>
        <charset val="128"/>
      </rPr>
      <t>注</t>
    </r>
    <r>
      <rPr>
        <sz val="12"/>
        <rFont val="Arial"/>
        <family val="2"/>
      </rPr>
      <t>2)  2013</t>
    </r>
    <r>
      <rPr>
        <sz val="12"/>
        <rFont val="ＭＳ Ｐゴシック"/>
        <family val="3"/>
        <charset val="128"/>
      </rPr>
      <t>年度より、当社が直接連結経理処理を実施している連結対象会社を集計しております。</t>
    </r>
    <phoneticPr fontId="2"/>
  </si>
  <si>
    <t>(69%)</t>
    <phoneticPr fontId="2"/>
  </si>
  <si>
    <t>(71%)</t>
    <phoneticPr fontId="2"/>
  </si>
  <si>
    <t>(73%)</t>
    <phoneticPr fontId="2"/>
  </si>
  <si>
    <t>(74%)</t>
    <phoneticPr fontId="2"/>
  </si>
  <si>
    <t>(77%)</t>
    <phoneticPr fontId="2"/>
  </si>
  <si>
    <t>本部</t>
    <rPh sb="0" eb="2">
      <t>ホンブ</t>
    </rPh>
    <phoneticPr fontId="2"/>
  </si>
  <si>
    <t>コーポレート</t>
    <phoneticPr fontId="2"/>
  </si>
  <si>
    <t>　（黒字比率）</t>
    <phoneticPr fontId="2"/>
  </si>
  <si>
    <t>(75%)</t>
    <phoneticPr fontId="2"/>
  </si>
  <si>
    <r>
      <t>（</t>
    </r>
    <r>
      <rPr>
        <sz val="11"/>
        <rFont val="Arial"/>
        <family val="2"/>
      </rPr>
      <t>74%</t>
    </r>
    <r>
      <rPr>
        <sz val="11"/>
        <rFont val="ＭＳ Ｐゴシック"/>
        <family val="3"/>
        <charset val="128"/>
      </rPr>
      <t>）</t>
    </r>
    <phoneticPr fontId="2"/>
  </si>
  <si>
    <t>(75%)</t>
    <phoneticPr fontId="2"/>
  </si>
  <si>
    <r>
      <t>（</t>
    </r>
    <r>
      <rPr>
        <sz val="11"/>
        <rFont val="Arial"/>
        <family val="2"/>
      </rPr>
      <t>73%</t>
    </r>
    <r>
      <rPr>
        <sz val="11"/>
        <rFont val="ＭＳ Ｐゴシック"/>
        <family val="3"/>
        <charset val="128"/>
      </rPr>
      <t>）</t>
    </r>
    <phoneticPr fontId="2"/>
  </si>
  <si>
    <t>(72%)</t>
    <phoneticPr fontId="2"/>
  </si>
  <si>
    <t>(65%)</t>
    <phoneticPr fontId="2"/>
  </si>
  <si>
    <t>(67%)</t>
    <phoneticPr fontId="2"/>
  </si>
  <si>
    <t>（単位：億円）</t>
    <phoneticPr fontId="2"/>
  </si>
  <si>
    <t>-</t>
    <phoneticPr fontId="2"/>
  </si>
  <si>
    <t>（単位：円）</t>
    <phoneticPr fontId="2"/>
  </si>
  <si>
    <r>
      <rPr>
        <sz val="13"/>
        <rFont val="ＭＳ Ｐゴシック"/>
        <family val="3"/>
        <charset val="128"/>
      </rPr>
      <t>中期経営計画</t>
    </r>
    <r>
      <rPr>
        <sz val="13"/>
        <rFont val="Arial"/>
        <family val="2"/>
      </rPr>
      <t>2020</t>
    </r>
    <rPh sb="0" eb="2">
      <t>チュウキ</t>
    </rPh>
    <rPh sb="2" eb="4">
      <t>ケイエイ</t>
    </rPh>
    <rPh sb="4" eb="6">
      <t>ケイカク</t>
    </rPh>
    <phoneticPr fontId="2"/>
  </si>
  <si>
    <r>
      <t>2017</t>
    </r>
    <r>
      <rPr>
        <sz val="12"/>
        <rFont val="ＭＳ Ｐゴシック"/>
        <family val="3"/>
        <charset val="128"/>
      </rPr>
      <t xml:space="preserve">年度　
</t>
    </r>
    <r>
      <rPr>
        <sz val="12"/>
        <rFont val="ＭＳ Ｐゴシック"/>
        <family val="3"/>
        <charset val="128"/>
      </rPr>
      <t>（</t>
    </r>
    <r>
      <rPr>
        <sz val="12"/>
        <rFont val="Arial"/>
        <family val="2"/>
      </rPr>
      <t>IFRS)</t>
    </r>
    <rPh sb="4" eb="5">
      <t>ネン</t>
    </rPh>
    <rPh sb="5" eb="6">
      <t>ド</t>
    </rPh>
    <phoneticPr fontId="2"/>
  </si>
  <si>
    <t>-</t>
    <phoneticPr fontId="2"/>
  </si>
  <si>
    <t>(注1) 当社が直接連結経理処理を実施している連結対象会社を集計しています。</t>
    <phoneticPr fontId="49"/>
  </si>
  <si>
    <t>(注2) 海外現地法人の営業セグメントにかかる黒字額・赤字額は、各営業セグメントで認識しており、上記の会社数とは一致しません。</t>
    <rPh sb="5" eb="7">
      <t>カイガイ</t>
    </rPh>
    <rPh sb="7" eb="9">
      <t>ゲンチ</t>
    </rPh>
    <rPh sb="9" eb="11">
      <t>ホウジン</t>
    </rPh>
    <rPh sb="12" eb="14">
      <t>エイギョウ</t>
    </rPh>
    <rPh sb="23" eb="25">
      <t>クロジ</t>
    </rPh>
    <rPh sb="25" eb="26">
      <t>ガク</t>
    </rPh>
    <rPh sb="27" eb="30">
      <t>アカジガク</t>
    </rPh>
    <rPh sb="32" eb="33">
      <t>カク</t>
    </rPh>
    <rPh sb="33" eb="35">
      <t>エイギョウ</t>
    </rPh>
    <rPh sb="41" eb="43">
      <t>ニンシキ</t>
    </rPh>
    <rPh sb="48" eb="50">
      <t>ジョウキ</t>
    </rPh>
    <rPh sb="51" eb="53">
      <t>カイシャ</t>
    </rPh>
    <rPh sb="53" eb="54">
      <t>スウ</t>
    </rPh>
    <phoneticPr fontId="49"/>
  </si>
  <si>
    <t>-</t>
    <phoneticPr fontId="2"/>
  </si>
  <si>
    <r>
      <t>7-4.</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</si>
  <si>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（単位：億円）</t>
    <phoneticPr fontId="2"/>
  </si>
  <si>
    <r>
      <t>2016年度</t>
    </r>
    <r>
      <rPr>
        <sz val="20"/>
        <rFont val="ＭＳ Ｐゴシック"/>
        <family val="3"/>
        <charset val="128"/>
      </rPr>
      <t/>
    </r>
    <rPh sb="4" eb="6">
      <t>ネンド</t>
    </rPh>
    <phoneticPr fontId="2"/>
  </si>
  <si>
    <r>
      <t>2017年度</t>
    </r>
    <r>
      <rPr>
        <sz val="20"/>
        <rFont val="ＭＳ Ｐゴシック"/>
        <family val="3"/>
        <charset val="128"/>
      </rPr>
      <t/>
    </r>
    <rPh sb="4" eb="6">
      <t>ネンド</t>
    </rPh>
    <phoneticPr fontId="2"/>
  </si>
  <si>
    <t>エネルギー</t>
    <phoneticPr fontId="2"/>
  </si>
  <si>
    <r>
      <t>7-5.</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</si>
  <si>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（単位：億円）</t>
    <phoneticPr fontId="2"/>
  </si>
  <si>
    <t>-</t>
    <phoneticPr fontId="2"/>
  </si>
  <si>
    <t>（単位：百万円）</t>
    <phoneticPr fontId="2"/>
  </si>
  <si>
    <r>
      <rPr>
        <sz val="12"/>
        <rFont val="ＭＳ Ｐゴシック"/>
        <family val="3"/>
        <charset val="128"/>
      </rPr>
      <t>※</t>
    </r>
    <r>
      <rPr>
        <sz val="12"/>
        <rFont val="Arial"/>
        <family val="2"/>
      </rPr>
      <t>1</t>
    </r>
    <r>
      <rPr>
        <sz val="12"/>
        <rFont val="ＭＳ Ｐゴシック"/>
        <family val="3"/>
        <charset val="128"/>
      </rPr>
      <t>　</t>
    </r>
    <r>
      <rPr>
        <sz val="12"/>
        <rFont val="Arial"/>
        <family val="2"/>
      </rPr>
      <t>2018</t>
    </r>
    <r>
      <rPr>
        <sz val="12"/>
        <rFont val="ＭＳ Ｐゴシック"/>
        <family val="3"/>
        <charset val="128"/>
      </rPr>
      <t>年度より、営業活動によるキャッシュ・フローの「その他」に含めて表示しておりました「その他の資産及び負債の増減」を、より明瞭な表示とするため、区分掲記しております。</t>
    </r>
    <phoneticPr fontId="2"/>
  </si>
  <si>
    <r>
      <t>その他の資産及び負債の増減</t>
    </r>
    <r>
      <rPr>
        <vertAlign val="superscript"/>
        <sz val="12"/>
        <rFont val="ＭＳ Ｐゴシック"/>
        <family val="3"/>
        <charset val="128"/>
      </rPr>
      <t>※1</t>
    </r>
    <rPh sb="2" eb="3">
      <t>ホカ</t>
    </rPh>
    <rPh sb="4" eb="6">
      <t>シサン</t>
    </rPh>
    <rPh sb="6" eb="7">
      <t>オヨ</t>
    </rPh>
    <rPh sb="8" eb="10">
      <t>フサイ</t>
    </rPh>
    <rPh sb="11" eb="13">
      <t>ゾウゲン</t>
    </rPh>
    <phoneticPr fontId="2"/>
  </si>
  <si>
    <r>
      <rPr>
        <sz val="12"/>
        <rFont val="ＭＳ Ｐゴシック"/>
        <family val="3"/>
        <charset val="128"/>
      </rPr>
      <t>※</t>
    </r>
    <r>
      <rPr>
        <sz val="12"/>
        <rFont val="Arial"/>
        <family val="2"/>
      </rPr>
      <t>3</t>
    </r>
    <r>
      <rPr>
        <sz val="12"/>
        <rFont val="ＭＳ Ｐゴシック"/>
        <family val="3"/>
        <charset val="128"/>
      </rPr>
      <t>　基礎的収益力＝売上総利益</t>
    </r>
    <r>
      <rPr>
        <sz val="12"/>
        <rFont val="Arial"/>
        <family val="2"/>
      </rPr>
      <t xml:space="preserve"> + </t>
    </r>
    <r>
      <rPr>
        <sz val="12"/>
        <rFont val="ＭＳ Ｐゴシック"/>
        <family val="3"/>
        <charset val="128"/>
      </rPr>
      <t>販売管理費（貸倒引当金繰入・貸倒償却を除く）＋金利収支＋受取配当金＋持分法による投資損益</t>
    </r>
    <phoneticPr fontId="2"/>
  </si>
  <si>
    <r>
      <rPr>
        <sz val="12"/>
        <rFont val="ＭＳ Ｐゴシック"/>
        <family val="3"/>
        <charset val="128"/>
      </rPr>
      <t>※</t>
    </r>
    <r>
      <rPr>
        <sz val="12"/>
        <rFont val="Arial"/>
        <family val="2"/>
      </rPr>
      <t>1</t>
    </r>
    <r>
      <rPr>
        <sz val="12"/>
        <rFont val="ＭＳ Ｐゴシック"/>
        <family val="3"/>
        <charset val="128"/>
      </rPr>
      <t>　</t>
    </r>
    <r>
      <rPr>
        <sz val="12"/>
        <rFont val="Arial"/>
        <family val="2"/>
      </rPr>
      <t>2017</t>
    </r>
    <r>
      <rPr>
        <sz val="12"/>
        <rFont val="ＭＳ Ｐゴシック"/>
        <family val="3"/>
        <charset val="128"/>
      </rPr>
      <t>年度以前の金額は、従前開示しておりました「関係会社売却益」を表示しております。</t>
    </r>
    <phoneticPr fontId="2"/>
  </si>
  <si>
    <r>
      <rPr>
        <sz val="12"/>
        <rFont val="ＭＳ Ｐゴシック"/>
        <family val="3"/>
        <charset val="128"/>
      </rPr>
      <t>※</t>
    </r>
    <r>
      <rPr>
        <sz val="12"/>
        <rFont val="Arial"/>
        <family val="2"/>
      </rPr>
      <t>2</t>
    </r>
    <r>
      <rPr>
        <sz val="12"/>
        <rFont val="ＭＳ Ｐゴシック"/>
        <family val="3"/>
        <charset val="128"/>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charset val="128"/>
      </rPr>
      <t>当該売上高は</t>
    </r>
    <r>
      <rPr>
        <sz val="12"/>
        <rFont val="Arial"/>
        <family val="2"/>
      </rPr>
      <t>IFRS</t>
    </r>
    <r>
      <rPr>
        <sz val="12"/>
        <rFont val="ＭＳ Ｐゴシック"/>
        <family val="3"/>
        <charset val="128"/>
      </rPr>
      <t>に基づく収益と同義ではなく、代用されるものではありません。　</t>
    </r>
    <r>
      <rPr>
        <sz val="12"/>
        <rFont val="Arial"/>
        <family val="2"/>
      </rPr>
      <t/>
    </r>
    <phoneticPr fontId="2"/>
  </si>
  <si>
    <r>
      <t>　関係会社整理益</t>
    </r>
    <r>
      <rPr>
        <vertAlign val="superscript"/>
        <sz val="12"/>
        <rFont val="ＭＳ Ｐゴシック"/>
        <family val="3"/>
        <charset val="128"/>
      </rPr>
      <t>※1</t>
    </r>
    <rPh sb="1" eb="3">
      <t>カンケイ</t>
    </rPh>
    <rPh sb="3" eb="5">
      <t>カイシャ</t>
    </rPh>
    <rPh sb="5" eb="7">
      <t>セイリ</t>
    </rPh>
    <rPh sb="7" eb="8">
      <t>エキ</t>
    </rPh>
    <phoneticPr fontId="2"/>
  </si>
  <si>
    <r>
      <rPr>
        <b/>
        <sz val="13"/>
        <rFont val="ＭＳ Ｐゴシック"/>
        <family val="3"/>
        <charset val="128"/>
      </rPr>
      <t>売上高</t>
    </r>
    <r>
      <rPr>
        <b/>
        <vertAlign val="superscript"/>
        <sz val="13"/>
        <rFont val="ＭＳ Ｐゴシック"/>
        <family val="3"/>
        <charset val="128"/>
      </rPr>
      <t>※2</t>
    </r>
    <rPh sb="0" eb="2">
      <t>ウリアゲ</t>
    </rPh>
    <rPh sb="2" eb="3">
      <t>ダカ</t>
    </rPh>
    <phoneticPr fontId="2"/>
  </si>
  <si>
    <r>
      <t>売上高</t>
    </r>
    <r>
      <rPr>
        <b/>
        <vertAlign val="superscript"/>
        <sz val="13"/>
        <rFont val="ＭＳ Ｐゴシック"/>
        <family val="3"/>
        <charset val="128"/>
      </rPr>
      <t>※2</t>
    </r>
    <rPh sb="0" eb="2">
      <t>ウリアゲ</t>
    </rPh>
    <rPh sb="2" eb="3">
      <t>ダカ</t>
    </rPh>
    <phoneticPr fontId="2"/>
  </si>
  <si>
    <r>
      <t>基礎的収益力</t>
    </r>
    <r>
      <rPr>
        <b/>
        <vertAlign val="superscript"/>
        <sz val="13"/>
        <rFont val="ＭＳ Ｐゴシック"/>
        <family val="3"/>
        <charset val="128"/>
      </rPr>
      <t>※3</t>
    </r>
    <rPh sb="0" eb="2">
      <t>キソ</t>
    </rPh>
    <rPh sb="2" eb="3">
      <t>テキ</t>
    </rPh>
    <rPh sb="3" eb="5">
      <t>シュウエキ</t>
    </rPh>
    <rPh sb="5" eb="6">
      <t>リョク</t>
    </rPh>
    <phoneticPr fontId="2"/>
  </si>
  <si>
    <r>
      <rPr>
        <sz val="11"/>
        <rFont val="ＭＳ Ｐゴシック"/>
        <family val="3"/>
        <charset val="128"/>
      </rPr>
      <t>※</t>
    </r>
    <r>
      <rPr>
        <sz val="11"/>
        <rFont val="Arial"/>
        <family val="2"/>
      </rPr>
      <t>2</t>
    </r>
    <r>
      <rPr>
        <sz val="11"/>
        <rFont val="ＭＳ Ｐゴシック"/>
        <family val="3"/>
        <charset val="128"/>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charset val="128"/>
      </rPr>
      <t>に基づく収益と同義ではなく、代用されるものではありません。</t>
    </r>
    <r>
      <rPr>
        <sz val="11"/>
        <rFont val="Arial"/>
        <family val="2"/>
      </rPr>
      <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</si>
  <si>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2017</t>
    </r>
    <r>
      <rPr>
        <sz val="11"/>
        <rFont val="ＭＳ Ｐゴシック"/>
        <family val="3"/>
        <charset val="128"/>
      </rPr>
      <t>年度以前の金額は、従前開示しておりました「関係会社売却益」を表示しております。</t>
    </r>
    <phoneticPr fontId="2"/>
  </si>
  <si>
    <t>第3四半期</t>
  </si>
  <si>
    <t>-</t>
    <phoneticPr fontId="2"/>
  </si>
  <si>
    <t>（単位：百万円）</t>
    <phoneticPr fontId="2"/>
  </si>
  <si>
    <r>
      <t>2018</t>
    </r>
    <r>
      <rPr>
        <sz val="14"/>
        <rFont val="ＭＳ Ｐゴシック"/>
        <family val="3"/>
        <charset val="128"/>
      </rPr>
      <t>年度</t>
    </r>
    <rPh sb="4" eb="5">
      <t>ネン</t>
    </rPh>
    <rPh sb="5" eb="6">
      <t>ド</t>
    </rPh>
    <phoneticPr fontId="2"/>
  </si>
  <si>
    <t>（単位：億円）</t>
    <phoneticPr fontId="2"/>
  </si>
  <si>
    <t>第4四半期</t>
    <phoneticPr fontId="2"/>
  </si>
  <si>
    <r>
      <t>2018</t>
    </r>
    <r>
      <rPr>
        <sz val="20"/>
        <rFont val="ＭＳ Ｐゴシック"/>
        <family val="3"/>
        <charset val="128"/>
      </rPr>
      <t>年度</t>
    </r>
    <rPh sb="4" eb="6">
      <t>ネンド</t>
    </rPh>
    <phoneticPr fontId="2"/>
  </si>
  <si>
    <t>当期純利益
(当社株主帰属)</t>
    <rPh sb="0" eb="2">
      <t>トウキ</t>
    </rPh>
    <rPh sb="2" eb="5">
      <t>ジュンリエキ</t>
    </rPh>
    <rPh sb="7" eb="9">
      <t>トウシャ</t>
    </rPh>
    <rPh sb="9" eb="11">
      <t>カブヌシ</t>
    </rPh>
    <rPh sb="11" eb="13">
      <t>キゾク</t>
    </rPh>
    <phoneticPr fontId="2"/>
  </si>
  <si>
    <t>航空産業・交通PJ</t>
    <rPh sb="0" eb="2">
      <t>コウクウ</t>
    </rPh>
    <rPh sb="2" eb="4">
      <t>サンギョウ</t>
    </rPh>
    <rPh sb="5" eb="7">
      <t>コウツウ</t>
    </rPh>
    <phoneticPr fontId="2"/>
  </si>
  <si>
    <t>機械・医療インフラ</t>
    <rPh sb="0" eb="2">
      <t>キカイ</t>
    </rPh>
    <rPh sb="3" eb="5">
      <t>イリョウ</t>
    </rPh>
    <phoneticPr fontId="2"/>
  </si>
  <si>
    <t>エネルギー・社会インフラ</t>
    <rPh sb="6" eb="8">
      <t>シャカイ</t>
    </rPh>
    <phoneticPr fontId="2"/>
  </si>
  <si>
    <t>金属・資源</t>
    <rPh sb="0" eb="2">
      <t>キンゾク</t>
    </rPh>
    <rPh sb="3" eb="5">
      <t>シゲン</t>
    </rPh>
    <phoneticPr fontId="2"/>
  </si>
  <si>
    <r>
      <t>2018</t>
    </r>
    <r>
      <rPr>
        <sz val="12"/>
        <rFont val="ＭＳ Ｐゴシック"/>
        <family val="3"/>
        <charset val="128"/>
      </rPr>
      <t>年度</t>
    </r>
    <rPh sb="4" eb="6">
      <t>ネンド</t>
    </rPh>
    <phoneticPr fontId="2"/>
  </si>
  <si>
    <r>
      <t>2018</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</si>
  <si>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 xml:space="preserve">(注) </t>
    </r>
    <r>
      <rPr>
        <sz val="20"/>
        <rFont val="Arial"/>
        <family val="2"/>
      </rPr>
      <t xml:space="preserve"> 2012</t>
    </r>
    <r>
      <rPr>
        <sz val="20"/>
        <rFont val="ＭＳ Ｐゴシック"/>
        <family val="3"/>
        <charset val="128"/>
      </rPr>
      <t>年度より、</t>
    </r>
    <r>
      <rPr>
        <sz val="20"/>
        <rFont val="Arial"/>
        <family val="2"/>
      </rPr>
      <t>2011</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日を移行日として国際会計基準（</t>
    </r>
    <r>
      <rPr>
        <sz val="20"/>
        <rFont val="Arial"/>
        <family val="2"/>
      </rPr>
      <t>IFRS</t>
    </r>
    <r>
      <rPr>
        <sz val="20"/>
        <rFont val="ＭＳ Ｐゴシック"/>
        <family val="3"/>
        <charset val="128"/>
      </rPr>
      <t>）に基づく連結財務諸表を作成しております。</t>
    </r>
    <phoneticPr fontId="2"/>
  </si>
  <si>
    <r>
      <t>※</t>
    </r>
    <r>
      <rPr>
        <sz val="20"/>
        <rFont val="Arial"/>
        <family val="2"/>
      </rPr>
      <t>2018</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日付にて「航空産業・情報」、「環境・産業インフラ」、「エネルギー」を再編し、
「航空産業・交通プロジェクト」、「機械・医療インフラ」、「エネルギー・社会インフラ」へ
変更しております。また、「石炭・金属」の名称を「金属・資源」へ変更しております。</t>
    </r>
    <phoneticPr fontId="2"/>
  </si>
  <si>
    <t>-</t>
    <phoneticPr fontId="2"/>
  </si>
  <si>
    <t>(74%)</t>
    <phoneticPr fontId="2"/>
  </si>
  <si>
    <t>(注3) 当社は、2018年４月１日付にて「航空産業・情報」、「環境・産業インフラ」、「エネルギー」を再編し、「航空産業・交通プロジェクト」、「機械・医療インフラ」、「エネルギー・社会インフラ」へ変更しております。 また、「石炭・金属」の名称を「金属・資源」へ変更しております。これに伴い、報告セグメントの区分方法を 変更しております。なお、前会計年度のセグメント情報については、変更後の区分方法により作成しております。</t>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</si>
</sst>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quot;▲ &quot;#,##0"/>
    <numFmt numFmtId="185" formatCode="0_);[Red]\(0\)"/>
    <numFmt numFmtId="186" formatCode="#,##0\ ;&quot;▲ &quot;#,##0\ "/>
    <numFmt numFmtId="187" formatCode="0;&quot;▲ &quot;0"/>
  </numFmts>
  <fonts count="5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20"/>
      <name val="ＭＳ Ｐゴシック"/>
      <family val="3"/>
      <charset val="128"/>
    </font>
    <font>
      <b/>
      <sz val="12"/>
      <color indexed="8"/>
      <name val="Arial"/>
      <family val="2"/>
    </font>
    <font>
      <sz val="12"/>
      <color indexed="8"/>
      <name val="Arial"/>
      <family val="2"/>
    </font>
    <font>
      <b/>
      <sz val="22"/>
      <name val="ＭＳ Ｐゴシック"/>
      <family val="3"/>
      <charset val="128"/>
    </font>
    <font>
      <sz val="19"/>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charset val="128"/>
    </font>
    <font>
      <b/>
      <sz val="12"/>
      <name val="ＭＳ Ｐゴシック"/>
      <family val="3"/>
      <charset val="128"/>
    </font>
    <font>
      <b/>
      <sz val="19"/>
      <name val="Arial"/>
      <family val="2"/>
    </font>
    <font>
      <b/>
      <sz val="19"/>
      <name val="ＭＳ Ｐゴシック"/>
      <family val="3"/>
      <charset val="128"/>
    </font>
    <font>
      <sz val="16"/>
      <name val="Arial"/>
      <family val="2"/>
    </font>
    <font>
      <sz val="16"/>
      <name val="ＭＳ Ｐゴシック"/>
      <family val="3"/>
      <charset val="128"/>
    </font>
    <font>
      <b/>
      <sz val="16"/>
      <name val="ＭＳ Ｐゴシック"/>
      <family val="3"/>
      <charset val="128"/>
    </font>
    <font>
      <b/>
      <sz val="16"/>
      <name val="Arial"/>
      <family val="2"/>
    </font>
    <font>
      <sz val="15"/>
      <name val="Arial"/>
      <family val="2"/>
    </font>
    <font>
      <sz val="15"/>
      <name val="ＭＳ Ｐゴシック"/>
      <family val="3"/>
      <charset val="128"/>
    </font>
    <font>
      <sz val="11"/>
      <name val="ＭＳ 明朝"/>
      <family val="1"/>
      <charset val="128"/>
    </font>
    <font>
      <sz val="11"/>
      <name val="明朝"/>
      <family val="1"/>
      <charset val="128"/>
    </font>
    <font>
      <vertAlign val="superscript"/>
      <sz val="12"/>
      <name val="ＭＳ Ｐゴシック"/>
      <family val="3"/>
      <charset val="128"/>
    </font>
    <font>
      <sz val="13"/>
      <name val="Arial"/>
      <family val="2"/>
    </font>
    <font>
      <b/>
      <sz val="14"/>
      <name val="Arial"/>
      <family val="2"/>
    </font>
    <font>
      <sz val="11"/>
      <color theme="1"/>
      <name val="ＭＳ Ｐゴシック"/>
      <family val="3"/>
      <charset val="128"/>
      <scheme val="minor"/>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05">
    <border>
      <left/>
      <right/>
      <top/>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hair">
        <color indexed="64"/>
      </top>
      <bottom/>
      <diagonal/>
    </border>
    <border>
      <left style="hair">
        <color indexed="64"/>
      </left>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s>
  <cellStyleXfs count="35">
    <xf numFmtId="0" fontId="0" fillId="0" borderId="0"/>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3" borderId="0" applyNumberFormat="0" applyProtection="0">
      <alignment horizontal="left" vertical="center" indent="1"/>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3"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48" fillId="0" borderId="0"/>
  </cellStyleXfs>
  <cellXfs count="1049">
    <xf numFmtId="0" fontId="0" fillId="0" borderId="0" xfId="0"/>
    <xf numFmtId="0" fontId="5" fillId="0" borderId="2" xfId="0" applyFont="1" applyFill="1" applyBorder="1" applyAlignment="1">
      <alignment horizontal="center" vertical="center" wrapText="1" shrinkToFit="1"/>
    </xf>
    <xf numFmtId="0" fontId="6" fillId="0" borderId="3"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176" fontId="19" fillId="0" borderId="0" xfId="18" applyNumberFormat="1" applyFont="1" applyFill="1" applyBorder="1" applyAlignment="1">
      <alignment horizontal="right"/>
    </xf>
    <xf numFmtId="176" fontId="19" fillId="0" borderId="0" xfId="18" applyNumberFormat="1" applyFont="1" applyFill="1" applyBorder="1"/>
    <xf numFmtId="0" fontId="19" fillId="0" borderId="0" xfId="0" applyFont="1" applyFill="1"/>
    <xf numFmtId="0" fontId="19" fillId="0" borderId="0" xfId="0" applyFont="1" applyFill="1" applyBorder="1"/>
    <xf numFmtId="0" fontId="20" fillId="0" borderId="0" xfId="0" applyFont="1" applyFill="1" applyBorder="1" applyAlignment="1">
      <alignment vertical="center"/>
    </xf>
    <xf numFmtId="176" fontId="21" fillId="0" borderId="0" xfId="18" applyNumberFormat="1" applyFont="1" applyFill="1" applyBorder="1" applyAlignment="1">
      <alignment horizontal="right"/>
    </xf>
    <xf numFmtId="176" fontId="22" fillId="0" borderId="0" xfId="18" applyNumberFormat="1" applyFont="1" applyFill="1" applyBorder="1" applyAlignment="1">
      <alignment horizontal="right"/>
    </xf>
    <xf numFmtId="0" fontId="22" fillId="0" borderId="0" xfId="0" applyFont="1" applyFill="1" applyAlignment="1">
      <alignment vertical="center"/>
    </xf>
    <xf numFmtId="0" fontId="22" fillId="0" borderId="0" xfId="0" applyFont="1" applyFill="1" applyAlignment="1">
      <alignment horizontal="right"/>
    </xf>
    <xf numFmtId="0" fontId="22" fillId="0" borderId="0" xfId="0" applyFont="1" applyFill="1" applyAlignment="1">
      <alignment horizontal="right" vertical="center"/>
    </xf>
    <xf numFmtId="0" fontId="22" fillId="0" borderId="0" xfId="0" applyFont="1" applyFill="1" applyBorder="1"/>
    <xf numFmtId="179" fontId="22" fillId="0" borderId="0" xfId="18" applyNumberFormat="1" applyFont="1" applyFill="1" applyBorder="1" applyAlignment="1">
      <alignment horizontal="right" vertical="center"/>
    </xf>
    <xf numFmtId="0" fontId="22" fillId="0" borderId="0" xfId="0" applyFont="1" applyFill="1"/>
    <xf numFmtId="0" fontId="24" fillId="0" borderId="0" xfId="0" applyFont="1" applyFill="1" applyBorder="1" applyAlignment="1">
      <alignment vertical="center" wrapText="1"/>
    </xf>
    <xf numFmtId="0" fontId="19" fillId="0" borderId="0" xfId="0" applyFont="1" applyFill="1" applyBorder="1" applyAlignment="1">
      <alignment shrinkToFit="1"/>
    </xf>
    <xf numFmtId="0" fontId="19" fillId="0" borderId="0" xfId="0" applyFont="1" applyFill="1" applyBorder="1" applyAlignment="1"/>
    <xf numFmtId="38" fontId="26" fillId="0" borderId="0" xfId="18" applyFont="1" applyFill="1" applyBorder="1" applyAlignment="1"/>
    <xf numFmtId="0" fontId="26" fillId="0" borderId="0" xfId="0" applyFont="1" applyFill="1" applyAlignment="1">
      <alignment horizontal="right"/>
    </xf>
    <xf numFmtId="0" fontId="27" fillId="0" borderId="0" xfId="0" applyFont="1" applyFill="1" applyBorder="1"/>
    <xf numFmtId="0" fontId="26" fillId="0" borderId="6" xfId="0" applyFont="1" applyFill="1" applyBorder="1" applyAlignment="1"/>
    <xf numFmtId="0" fontId="26" fillId="0" borderId="0" xfId="0" applyFont="1" applyFill="1" applyAlignment="1"/>
    <xf numFmtId="0" fontId="26" fillId="0" borderId="0" xfId="0" applyFont="1" applyFill="1" applyAlignment="1">
      <alignment vertical="center"/>
    </xf>
    <xf numFmtId="0" fontId="26" fillId="0" borderId="0" xfId="0" applyFont="1" applyFill="1" applyAlignment="1">
      <alignment horizontal="right" vertical="center"/>
    </xf>
    <xf numFmtId="0" fontId="21" fillId="0" borderId="0" xfId="0" applyFont="1" applyFill="1" applyBorder="1" applyAlignment="1">
      <alignment shrinkToFit="1"/>
    </xf>
    <xf numFmtId="0" fontId="26" fillId="0" borderId="0" xfId="0" applyFont="1" applyFill="1" applyBorder="1"/>
    <xf numFmtId="0" fontId="26" fillId="0" borderId="0" xfId="0" applyFont="1" applyFill="1"/>
    <xf numFmtId="0" fontId="26" fillId="0" borderId="0" xfId="0" applyFont="1" applyFill="1" applyBorder="1" applyAlignment="1">
      <alignment horizontal="right" shrinkToFit="1"/>
    </xf>
    <xf numFmtId="0" fontId="27" fillId="0" borderId="0" xfId="0" applyFont="1" applyFill="1" applyBorder="1" applyAlignment="1"/>
    <xf numFmtId="38" fontId="21" fillId="0" borderId="0" xfId="18" applyFont="1" applyFill="1" applyBorder="1" applyAlignment="1">
      <alignment horizontal="right"/>
    </xf>
    <xf numFmtId="0" fontId="27" fillId="0" borderId="0" xfId="0" applyFont="1" applyFill="1" applyBorder="1" applyAlignment="1">
      <alignment shrinkToFit="1"/>
    </xf>
    <xf numFmtId="49" fontId="26" fillId="0" borderId="0" xfId="0" applyNumberFormat="1" applyFont="1" applyFill="1" applyAlignment="1">
      <alignment horizontal="right"/>
    </xf>
    <xf numFmtId="179" fontId="29" fillId="0" borderId="0" xfId="0" applyNumberFormat="1" applyFont="1" applyFill="1"/>
    <xf numFmtId="0" fontId="29" fillId="0" borderId="0" xfId="0" applyFont="1" applyFill="1"/>
    <xf numFmtId="179" fontId="26" fillId="0" borderId="0" xfId="0" applyNumberFormat="1" applyFont="1" applyFill="1" applyBorder="1"/>
    <xf numFmtId="179" fontId="29" fillId="0" borderId="0" xfId="0" applyNumberFormat="1" applyFont="1" applyFill="1" applyBorder="1"/>
    <xf numFmtId="0" fontId="29" fillId="0" borderId="0" xfId="0" applyFont="1" applyFill="1" applyBorder="1"/>
    <xf numFmtId="179" fontId="30" fillId="0" borderId="0" xfId="18" applyNumberFormat="1" applyFont="1" applyFill="1" applyBorder="1"/>
    <xf numFmtId="178" fontId="19" fillId="0" borderId="0" xfId="18" applyNumberFormat="1" applyFont="1" applyFill="1" applyBorder="1" applyAlignment="1">
      <alignment horizontal="right" shrinkToFit="1"/>
    </xf>
    <xf numFmtId="38" fontId="19" fillId="0" borderId="0" xfId="18" applyFont="1" applyFill="1" applyBorder="1" applyAlignment="1">
      <alignment horizontal="right" shrinkToFit="1"/>
    </xf>
    <xf numFmtId="0" fontId="31" fillId="0" borderId="0" xfId="0" applyNumberFormat="1" applyFont="1" applyFill="1" applyBorder="1" applyAlignment="1">
      <alignment vertical="center"/>
    </xf>
    <xf numFmtId="0" fontId="31" fillId="0" borderId="0" xfId="0" applyFont="1" applyFill="1" applyAlignment="1"/>
    <xf numFmtId="0" fontId="21" fillId="0" borderId="0" xfId="0" applyFont="1" applyFill="1"/>
    <xf numFmtId="0" fontId="27" fillId="0" borderId="0" xfId="0" applyFont="1" applyFill="1" applyBorder="1" applyAlignment="1">
      <alignment horizontal="right" shrinkToFit="1"/>
    </xf>
    <xf numFmtId="0" fontId="33" fillId="0" borderId="0" xfId="0" applyFont="1" applyFill="1" applyBorder="1" applyAlignment="1">
      <alignment horizontal="left"/>
    </xf>
    <xf numFmtId="0" fontId="27" fillId="0" borderId="0" xfId="0" applyFont="1" applyFill="1" applyAlignment="1">
      <alignment vertical="center" shrinkToFit="1"/>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38" fontId="30" fillId="0" borderId="0" xfId="18" applyFont="1" applyFill="1" applyBorder="1" applyAlignment="1">
      <alignment horizontal="right"/>
    </xf>
    <xf numFmtId="0" fontId="27" fillId="0" borderId="0" xfId="0" applyFont="1" applyFill="1" applyBorder="1" applyAlignment="1">
      <alignment horizontal="left"/>
    </xf>
    <xf numFmtId="0" fontId="21" fillId="0" borderId="0" xfId="0" applyNumberFormat="1" applyFont="1" applyFill="1" applyAlignment="1">
      <alignment horizontal="right" vertical="center"/>
    </xf>
    <xf numFmtId="0" fontId="26" fillId="0" borderId="0" xfId="0" applyFont="1" applyFill="1" applyBorder="1" applyAlignment="1"/>
    <xf numFmtId="0" fontId="29" fillId="0" borderId="7" xfId="0" applyFont="1" applyFill="1" applyBorder="1" applyAlignment="1">
      <alignment wrapText="1"/>
    </xf>
    <xf numFmtId="0" fontId="27" fillId="0" borderId="0" xfId="0" applyNumberFormat="1" applyFont="1" applyFill="1" applyAlignment="1">
      <alignment vertical="center"/>
    </xf>
    <xf numFmtId="0" fontId="32" fillId="0" borderId="0" xfId="0" applyNumberFormat="1" applyFont="1" applyFill="1" applyBorder="1" applyAlignment="1"/>
    <xf numFmtId="0" fontId="36" fillId="0" borderId="6" xfId="0" applyNumberFormat="1" applyFont="1" applyFill="1" applyBorder="1" applyAlignment="1"/>
    <xf numFmtId="0" fontId="37" fillId="0" borderId="0" xfId="0" applyNumberFormat="1" applyFont="1" applyFill="1" applyAlignment="1">
      <alignment vertical="center"/>
    </xf>
    <xf numFmtId="0" fontId="34" fillId="0" borderId="0" xfId="0" applyFont="1" applyFill="1" applyAlignment="1">
      <alignment horizontal="left" vertical="center"/>
    </xf>
    <xf numFmtId="0" fontId="25" fillId="0" borderId="0" xfId="0" applyFont="1" applyFill="1" applyBorder="1" applyAlignment="1"/>
    <xf numFmtId="0" fontId="25" fillId="0" borderId="0" xfId="0" applyFont="1" applyFill="1" applyBorder="1"/>
    <xf numFmtId="0" fontId="30" fillId="0" borderId="0" xfId="0" applyFont="1" applyFill="1" applyAlignment="1">
      <alignment horizontal="right" vertical="center"/>
    </xf>
    <xf numFmtId="0" fontId="30" fillId="0" borderId="0" xfId="0" applyFont="1" applyFill="1"/>
    <xf numFmtId="49" fontId="30" fillId="0" borderId="8" xfId="0" quotePrefix="1" applyNumberFormat="1" applyFont="1" applyFill="1" applyBorder="1" applyAlignment="1">
      <alignment horizontal="center" vertical="center" shrinkToFit="1"/>
    </xf>
    <xf numFmtId="49" fontId="30" fillId="0" borderId="9" xfId="0" quotePrefix="1" applyNumberFormat="1" applyFont="1" applyFill="1" applyBorder="1" applyAlignment="1">
      <alignment horizontal="center" vertical="center" shrinkToFit="1"/>
    </xf>
    <xf numFmtId="49" fontId="30" fillId="0" borderId="10" xfId="0" quotePrefix="1" applyNumberFormat="1" applyFont="1" applyFill="1" applyBorder="1" applyAlignment="1">
      <alignment horizontal="center" vertical="center" shrinkToFit="1"/>
    </xf>
    <xf numFmtId="0" fontId="30" fillId="0" borderId="0" xfId="0" applyFont="1" applyFill="1" applyAlignment="1">
      <alignment vertical="center"/>
    </xf>
    <xf numFmtId="0" fontId="26" fillId="0" borderId="11" xfId="0" applyFont="1" applyFill="1" applyBorder="1" applyAlignment="1">
      <alignment horizontal="center" vertical="center" shrinkToFit="1"/>
    </xf>
    <xf numFmtId="0" fontId="26" fillId="0" borderId="12" xfId="0" applyFont="1" applyFill="1" applyBorder="1" applyAlignment="1">
      <alignment horizontal="right" vertical="center" shrinkToFit="1"/>
    </xf>
    <xf numFmtId="0" fontId="7" fillId="0" borderId="13" xfId="0" applyFont="1" applyFill="1" applyBorder="1" applyAlignment="1">
      <alignment shrinkToFit="1"/>
    </xf>
    <xf numFmtId="0" fontId="7" fillId="0" borderId="14" xfId="0" applyFont="1" applyFill="1" applyBorder="1" applyAlignment="1">
      <alignment horizontal="left" shrinkToFit="1"/>
    </xf>
    <xf numFmtId="0" fontId="7" fillId="0" borderId="15" xfId="0" applyFont="1" applyFill="1" applyBorder="1" applyAlignment="1">
      <alignment horizontal="left"/>
    </xf>
    <xf numFmtId="0" fontId="30" fillId="0" borderId="15" xfId="0" applyFont="1" applyFill="1" applyBorder="1" applyAlignment="1">
      <alignment horizontal="left"/>
    </xf>
    <xf numFmtId="0" fontId="30" fillId="0" borderId="16" xfId="0" applyFont="1" applyFill="1" applyBorder="1" applyAlignment="1">
      <alignment horizontal="left"/>
    </xf>
    <xf numFmtId="0" fontId="26" fillId="0" borderId="17" xfId="0"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4" xfId="0" applyFont="1" applyFill="1" applyBorder="1" applyAlignment="1">
      <alignment horizontal="right" wrapText="1" shrinkToFit="1"/>
    </xf>
    <xf numFmtId="0" fontId="7" fillId="0" borderId="15" xfId="0" applyFont="1" applyFill="1" applyBorder="1" applyAlignment="1">
      <alignment horizontal="right" shrinkToFit="1"/>
    </xf>
    <xf numFmtId="0" fontId="7" fillId="0" borderId="15" xfId="0" applyFont="1" applyFill="1" applyBorder="1" applyAlignment="1">
      <alignment horizontal="left" wrapText="1" shrinkToFit="1"/>
    </xf>
    <xf numFmtId="0" fontId="30" fillId="0" borderId="15" xfId="0" applyFont="1" applyFill="1" applyBorder="1" applyAlignment="1">
      <alignment horizontal="left" shrinkToFit="1"/>
    </xf>
    <xf numFmtId="0" fontId="27" fillId="0" borderId="0" xfId="0" applyFont="1" applyFill="1" applyAlignment="1">
      <alignment vertical="center"/>
    </xf>
    <xf numFmtId="0" fontId="21" fillId="0" borderId="19" xfId="0" applyFont="1" applyFill="1" applyBorder="1" applyAlignment="1">
      <alignment horizontal="left" shrinkToFit="1"/>
    </xf>
    <xf numFmtId="49" fontId="21" fillId="0" borderId="20" xfId="0" applyNumberFormat="1" applyFont="1" applyFill="1" applyBorder="1" applyAlignment="1">
      <alignment horizontal="right" vertical="center" shrinkToFit="1"/>
    </xf>
    <xf numFmtId="0" fontId="21" fillId="0" borderId="19" xfId="0" applyFont="1" applyFill="1" applyBorder="1" applyAlignment="1"/>
    <xf numFmtId="0" fontId="21" fillId="0" borderId="21" xfId="0" applyFont="1" applyFill="1" applyBorder="1" applyAlignment="1"/>
    <xf numFmtId="0" fontId="27" fillId="0" borderId="21" xfId="0" applyFont="1" applyFill="1" applyBorder="1" applyAlignment="1"/>
    <xf numFmtId="176" fontId="23" fillId="0" borderId="11" xfId="18" applyNumberFormat="1" applyFont="1" applyFill="1" applyBorder="1" applyAlignment="1">
      <alignment vertical="center"/>
    </xf>
    <xf numFmtId="0" fontId="22" fillId="0" borderId="18" xfId="0" applyFont="1" applyFill="1" applyBorder="1" applyAlignment="1">
      <alignment horizontal="right" shrinkToFit="1"/>
    </xf>
    <xf numFmtId="0" fontId="22" fillId="0" borderId="12" xfId="0" applyFont="1" applyFill="1" applyBorder="1" applyAlignment="1">
      <alignment horizontal="right" vertical="center" shrinkToFit="1"/>
    </xf>
    <xf numFmtId="0" fontId="15" fillId="0" borderId="18" xfId="0" applyFont="1" applyFill="1" applyBorder="1" applyAlignment="1">
      <alignment vertical="center" wrapText="1"/>
    </xf>
    <xf numFmtId="0" fontId="15" fillId="0" borderId="15" xfId="0" applyFont="1" applyFill="1" applyBorder="1" applyAlignment="1">
      <alignment vertical="center" wrapText="1"/>
    </xf>
    <xf numFmtId="0" fontId="21" fillId="0" borderId="0" xfId="0" applyFont="1" applyFill="1" applyBorder="1"/>
    <xf numFmtId="0" fontId="27" fillId="0" borderId="0" xfId="0" applyFont="1" applyFill="1"/>
    <xf numFmtId="0" fontId="29" fillId="0" borderId="22" xfId="0" applyFont="1" applyFill="1" applyBorder="1" applyAlignment="1">
      <alignment wrapText="1"/>
    </xf>
    <xf numFmtId="0" fontId="26" fillId="0" borderId="7" xfId="0" applyFont="1" applyFill="1" applyBorder="1" applyAlignment="1">
      <alignment wrapText="1"/>
    </xf>
    <xf numFmtId="0" fontId="26" fillId="0" borderId="23" xfId="0" applyFont="1" applyFill="1" applyBorder="1" applyAlignment="1">
      <alignment wrapText="1"/>
    </xf>
    <xf numFmtId="0" fontId="15" fillId="0" borderId="24" xfId="0" applyFont="1" applyFill="1" applyBorder="1" applyAlignment="1">
      <alignment vertical="center" wrapText="1"/>
    </xf>
    <xf numFmtId="0" fontId="18" fillId="0" borderId="0" xfId="0" applyFont="1" applyFill="1" applyBorder="1" applyAlignment="1">
      <alignment vertical="center"/>
    </xf>
    <xf numFmtId="0" fontId="0" fillId="0" borderId="0" xfId="0" applyFont="1" applyFill="1" applyAlignment="1">
      <alignment horizontal="right"/>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shrinkToFit="1"/>
    </xf>
    <xf numFmtId="0" fontId="19" fillId="0" borderId="0" xfId="0" applyFont="1" applyFill="1" applyAlignment="1">
      <alignment horizontal="center"/>
    </xf>
    <xf numFmtId="0" fontId="0" fillId="0" borderId="0" xfId="0" quotePrefix="1" applyFont="1" applyFill="1" applyAlignment="1">
      <alignment horizontal="center"/>
    </xf>
    <xf numFmtId="9" fontId="19" fillId="0" borderId="0" xfId="0" quotePrefix="1" applyNumberFormat="1" applyFont="1" applyFill="1" applyAlignment="1">
      <alignment horizontal="center"/>
    </xf>
    <xf numFmtId="0" fontId="0" fillId="0" borderId="23" xfId="0" applyFont="1" applyFill="1" applyBorder="1" applyAlignment="1">
      <alignment horizontal="centerContinuous"/>
    </xf>
    <xf numFmtId="0" fontId="26" fillId="0" borderId="0" xfId="0" applyFont="1" applyFill="1" applyBorder="1" applyAlignment="1">
      <alignment horizontal="centerContinuous"/>
    </xf>
    <xf numFmtId="0" fontId="19" fillId="0" borderId="0" xfId="0" applyFont="1" applyFill="1" applyAlignment="1">
      <alignment horizontal="right"/>
    </xf>
    <xf numFmtId="177" fontId="21" fillId="0" borderId="25" xfId="18" applyNumberFormat="1" applyFont="1" applyFill="1" applyBorder="1" applyAlignment="1"/>
    <xf numFmtId="49" fontId="21" fillId="0" borderId="2" xfId="0" applyNumberFormat="1" applyFont="1" applyFill="1" applyBorder="1" applyAlignment="1">
      <alignment horizontal="center" vertical="center" wrapText="1" shrinkToFit="1"/>
    </xf>
    <xf numFmtId="38" fontId="27" fillId="0" borderId="9" xfId="18" applyFont="1" applyFill="1" applyBorder="1"/>
    <xf numFmtId="49" fontId="30" fillId="0" borderId="2" xfId="0" applyNumberFormat="1" applyFont="1" applyFill="1" applyBorder="1" applyAlignment="1">
      <alignment horizontal="center" vertical="center" wrapText="1" shrinkToFit="1"/>
    </xf>
    <xf numFmtId="49" fontId="30" fillId="0" borderId="26" xfId="0" applyNumberFormat="1" applyFont="1" applyFill="1" applyBorder="1" applyAlignment="1">
      <alignment horizontal="center" vertical="center" wrapText="1" shrinkToFit="1"/>
    </xf>
    <xf numFmtId="0" fontId="30" fillId="0" borderId="16" xfId="0" applyFont="1" applyFill="1" applyBorder="1" applyAlignment="1">
      <alignment horizontal="left" shrinkToFit="1"/>
    </xf>
    <xf numFmtId="0" fontId="30" fillId="0" borderId="0" xfId="0" applyFont="1" applyFill="1" applyAlignment="1">
      <alignment horizontal="right"/>
    </xf>
    <xf numFmtId="0" fontId="0" fillId="0" borderId="0" xfId="0" applyFill="1" applyAlignment="1">
      <alignment horizontal="right"/>
    </xf>
    <xf numFmtId="181" fontId="30" fillId="0" borderId="27" xfId="18" applyNumberFormat="1" applyFont="1" applyFill="1" applyBorder="1" applyAlignment="1">
      <alignment horizontal="right" shrinkToFit="1"/>
    </xf>
    <xf numFmtId="181" fontId="30" fillId="0" borderId="28" xfId="18" applyNumberFormat="1" applyFont="1" applyFill="1" applyBorder="1" applyAlignment="1">
      <alignment horizontal="right" shrinkToFit="1"/>
    </xf>
    <xf numFmtId="181" fontId="30" fillId="0" borderId="29" xfId="18" applyNumberFormat="1" applyFont="1" applyFill="1" applyBorder="1" applyAlignment="1">
      <alignment horizontal="right"/>
    </xf>
    <xf numFmtId="181" fontId="30" fillId="0" borderId="30" xfId="18" applyNumberFormat="1" applyFont="1" applyFill="1" applyBorder="1" applyAlignment="1">
      <alignment horizontal="right" shrinkToFit="1"/>
    </xf>
    <xf numFmtId="181" fontId="30" fillId="0" borderId="29" xfId="18" applyNumberFormat="1" applyFont="1" applyFill="1" applyBorder="1" applyAlignment="1">
      <alignment horizontal="right" shrinkToFit="1"/>
    </xf>
    <xf numFmtId="181" fontId="30" fillId="0" borderId="31" xfId="18" applyNumberFormat="1" applyFont="1" applyFill="1" applyBorder="1" applyAlignment="1">
      <alignment horizontal="right" shrinkToFit="1"/>
    </xf>
    <xf numFmtId="181" fontId="30" fillId="0" borderId="32" xfId="18" applyNumberFormat="1" applyFont="1" applyFill="1" applyBorder="1" applyAlignment="1">
      <alignment horizontal="right" shrinkToFit="1"/>
    </xf>
    <xf numFmtId="181" fontId="21" fillId="0" borderId="28" xfId="18" applyNumberFormat="1" applyFont="1" applyFill="1" applyBorder="1" applyAlignment="1">
      <alignment horizontal="right"/>
    </xf>
    <xf numFmtId="181" fontId="21" fillId="0" borderId="29" xfId="18" applyNumberFormat="1" applyFont="1" applyFill="1" applyBorder="1" applyAlignment="1">
      <alignment horizontal="right"/>
    </xf>
    <xf numFmtId="181" fontId="21" fillId="0" borderId="33" xfId="18" applyNumberFormat="1" applyFont="1" applyFill="1" applyBorder="1" applyAlignment="1">
      <alignment horizontal="right"/>
    </xf>
    <xf numFmtId="181" fontId="27" fillId="0" borderId="2" xfId="18" applyNumberFormat="1" applyFont="1" applyFill="1" applyBorder="1" applyAlignment="1">
      <alignment horizontal="right"/>
    </xf>
    <xf numFmtId="181" fontId="27" fillId="0" borderId="25" xfId="18" applyNumberFormat="1" applyFont="1" applyFill="1" applyBorder="1" applyAlignment="1">
      <alignment horizontal="right"/>
    </xf>
    <xf numFmtId="181" fontId="30" fillId="0" borderId="28" xfId="18" applyNumberFormat="1" applyFont="1" applyFill="1" applyBorder="1" applyAlignment="1">
      <alignment horizontal="right"/>
    </xf>
    <xf numFmtId="181" fontId="30" fillId="0" borderId="33" xfId="18" applyNumberFormat="1" applyFont="1" applyFill="1" applyBorder="1" applyAlignment="1">
      <alignment horizontal="right"/>
    </xf>
    <xf numFmtId="181" fontId="21" fillId="0" borderId="25" xfId="18" applyNumberFormat="1" applyFont="1" applyFill="1" applyBorder="1" applyAlignment="1">
      <alignment horizontal="right"/>
    </xf>
    <xf numFmtId="181" fontId="27" fillId="0" borderId="34" xfId="18" applyNumberFormat="1" applyFont="1" applyFill="1" applyBorder="1" applyAlignment="1">
      <alignment horizontal="right"/>
    </xf>
    <xf numFmtId="181" fontId="27" fillId="0" borderId="9" xfId="18" applyNumberFormat="1" applyFont="1" applyFill="1" applyBorder="1" applyAlignment="1">
      <alignment horizontal="right"/>
    </xf>
    <xf numFmtId="181" fontId="27" fillId="0" borderId="35" xfId="18" applyNumberFormat="1" applyFont="1" applyFill="1" applyBorder="1" applyAlignment="1">
      <alignment horizontal="right"/>
    </xf>
    <xf numFmtId="181" fontId="21" fillId="0" borderId="2" xfId="18" applyNumberFormat="1" applyFont="1" applyFill="1" applyBorder="1" applyAlignment="1">
      <alignment horizontal="right"/>
    </xf>
    <xf numFmtId="181" fontId="27" fillId="0" borderId="36" xfId="18" applyNumberFormat="1" applyFont="1" applyFill="1" applyBorder="1" applyAlignment="1">
      <alignment horizontal="right"/>
    </xf>
    <xf numFmtId="181" fontId="22" fillId="0" borderId="9" xfId="18" applyNumberFormat="1" applyFont="1" applyFill="1" applyBorder="1" applyAlignment="1">
      <alignment horizontal="right" vertical="center"/>
    </xf>
    <xf numFmtId="181" fontId="22" fillId="0" borderId="10" xfId="18" applyNumberFormat="1" applyFont="1" applyFill="1" applyBorder="1" applyAlignment="1">
      <alignment horizontal="right" vertical="center"/>
    </xf>
    <xf numFmtId="181" fontId="22" fillId="0" borderId="29" xfId="18" applyNumberFormat="1" applyFont="1" applyFill="1" applyBorder="1" applyAlignment="1">
      <alignment horizontal="right" vertical="center"/>
    </xf>
    <xf numFmtId="181" fontId="22" fillId="0" borderId="31" xfId="18" applyNumberFormat="1" applyFont="1" applyFill="1" applyBorder="1" applyAlignment="1">
      <alignment horizontal="right" vertical="center"/>
    </xf>
    <xf numFmtId="181" fontId="22" fillId="0" borderId="25" xfId="18" applyNumberFormat="1" applyFont="1" applyFill="1" applyBorder="1" applyAlignment="1">
      <alignment horizontal="right" vertical="center"/>
    </xf>
    <xf numFmtId="181" fontId="22" fillId="0" borderId="37" xfId="18" applyNumberFormat="1" applyFont="1" applyFill="1" applyBorder="1" applyAlignment="1">
      <alignment horizontal="right" vertical="center"/>
    </xf>
    <xf numFmtId="181" fontId="22" fillId="0" borderId="38" xfId="18" applyNumberFormat="1" applyFont="1" applyFill="1" applyBorder="1" applyAlignment="1">
      <alignment horizontal="right" vertical="center"/>
    </xf>
    <xf numFmtId="181" fontId="22" fillId="0" borderId="36" xfId="18" applyNumberFormat="1" applyFont="1" applyFill="1" applyBorder="1" applyAlignment="1">
      <alignment horizontal="right" vertical="center"/>
    </xf>
    <xf numFmtId="181" fontId="22" fillId="0" borderId="39" xfId="18" applyNumberFormat="1" applyFont="1" applyFill="1" applyBorder="1" applyAlignment="1">
      <alignment horizontal="right" vertical="center"/>
    </xf>
    <xf numFmtId="181" fontId="26" fillId="0" borderId="40" xfId="0" applyNumberFormat="1" applyFont="1" applyFill="1" applyBorder="1"/>
    <xf numFmtId="181" fontId="26" fillId="0" borderId="41" xfId="0" applyNumberFormat="1" applyFont="1" applyFill="1" applyBorder="1"/>
    <xf numFmtId="181" fontId="26" fillId="0" borderId="42" xfId="0" applyNumberFormat="1" applyFont="1" applyFill="1" applyBorder="1"/>
    <xf numFmtId="181" fontId="26" fillId="0" borderId="29" xfId="0" applyNumberFormat="1" applyFont="1" applyFill="1" applyBorder="1"/>
    <xf numFmtId="181" fontId="26" fillId="0" borderId="43" xfId="0" applyNumberFormat="1" applyFont="1" applyFill="1" applyBorder="1"/>
    <xf numFmtId="181" fontId="26" fillId="0" borderId="44" xfId="0" applyNumberFormat="1" applyFont="1" applyFill="1" applyBorder="1"/>
    <xf numFmtId="181" fontId="26" fillId="0" borderId="25" xfId="0" applyNumberFormat="1" applyFont="1" applyFill="1" applyBorder="1"/>
    <xf numFmtId="181" fontId="26" fillId="0" borderId="45" xfId="0" applyNumberFormat="1" applyFont="1" applyFill="1" applyBorder="1"/>
    <xf numFmtId="181" fontId="26" fillId="0" borderId="46" xfId="0" applyNumberFormat="1" applyFont="1" applyFill="1" applyBorder="1"/>
    <xf numFmtId="181" fontId="26" fillId="0" borderId="36" xfId="0" applyNumberFormat="1" applyFont="1" applyFill="1" applyBorder="1"/>
    <xf numFmtId="181" fontId="26" fillId="0" borderId="47" xfId="0" applyNumberFormat="1" applyFont="1" applyFill="1" applyBorder="1"/>
    <xf numFmtId="181" fontId="26" fillId="0" borderId="48" xfId="0" applyNumberFormat="1" applyFont="1" applyFill="1" applyBorder="1"/>
    <xf numFmtId="181" fontId="30" fillId="0" borderId="19" xfId="0" applyNumberFormat="1" applyFont="1" applyFill="1" applyBorder="1" applyAlignment="1">
      <alignment shrinkToFit="1"/>
    </xf>
    <xf numFmtId="181" fontId="30" fillId="0" borderId="43" xfId="18" applyNumberFormat="1" applyFont="1" applyFill="1" applyBorder="1" applyAlignment="1">
      <alignment horizontal="right" shrinkToFit="1"/>
    </xf>
    <xf numFmtId="182" fontId="30" fillId="0" borderId="30" xfId="18" applyNumberFormat="1" applyFont="1" applyFill="1" applyBorder="1" applyAlignment="1">
      <alignment horizontal="right" shrinkToFit="1"/>
    </xf>
    <xf numFmtId="182" fontId="30" fillId="0" borderId="29" xfId="18" applyNumberFormat="1" applyFont="1" applyFill="1" applyBorder="1" applyAlignment="1">
      <alignment horizontal="right" shrinkToFit="1"/>
    </xf>
    <xf numFmtId="182" fontId="30" fillId="0" borderId="31" xfId="18" applyNumberFormat="1" applyFont="1" applyFill="1" applyBorder="1" applyAlignment="1">
      <alignment horizontal="right" shrinkToFit="1"/>
    </xf>
    <xf numFmtId="182" fontId="30" fillId="0" borderId="49" xfId="18" applyNumberFormat="1" applyFont="1" applyFill="1" applyBorder="1" applyAlignment="1">
      <alignment horizontal="right" shrinkToFit="1"/>
    </xf>
    <xf numFmtId="182" fontId="30" fillId="0" borderId="33" xfId="18" applyNumberFormat="1" applyFont="1" applyFill="1" applyBorder="1" applyAlignment="1">
      <alignment horizontal="right" shrinkToFit="1"/>
    </xf>
    <xf numFmtId="182" fontId="30" fillId="0" borderId="50" xfId="18" applyNumberFormat="1" applyFont="1" applyFill="1" applyBorder="1" applyAlignment="1">
      <alignment horizontal="right" shrinkToFit="1"/>
    </xf>
    <xf numFmtId="181" fontId="30" fillId="0" borderId="51" xfId="18" applyNumberFormat="1" applyFont="1" applyFill="1" applyBorder="1" applyAlignment="1">
      <alignment horizontal="right" shrinkToFit="1"/>
    </xf>
    <xf numFmtId="183" fontId="30" fillId="0" borderId="30" xfId="18" applyNumberFormat="1" applyFont="1" applyFill="1" applyBorder="1" applyAlignment="1">
      <alignment horizontal="right" shrinkToFit="1"/>
    </xf>
    <xf numFmtId="183" fontId="30" fillId="0" borderId="29" xfId="18" applyNumberFormat="1" applyFont="1" applyFill="1" applyBorder="1" applyAlignment="1">
      <alignment horizontal="right" shrinkToFit="1"/>
    </xf>
    <xf numFmtId="183" fontId="30" fillId="0" borderId="31" xfId="18" applyNumberFormat="1" applyFont="1" applyFill="1" applyBorder="1" applyAlignment="1">
      <alignment horizontal="right" shrinkToFit="1"/>
    </xf>
    <xf numFmtId="183" fontId="30" fillId="0" borderId="49" xfId="18" applyNumberFormat="1" applyFont="1" applyFill="1" applyBorder="1" applyAlignment="1">
      <alignment horizontal="right" shrinkToFit="1"/>
    </xf>
    <xf numFmtId="183" fontId="30" fillId="0" borderId="52" xfId="18" applyNumberFormat="1" applyFont="1" applyFill="1" applyBorder="1" applyAlignment="1">
      <alignment horizontal="right" shrinkToFit="1"/>
    </xf>
    <xf numFmtId="183" fontId="30" fillId="0" borderId="33" xfId="18" applyNumberFormat="1" applyFont="1" applyFill="1" applyBorder="1" applyAlignment="1">
      <alignment horizontal="right" shrinkToFit="1"/>
    </xf>
    <xf numFmtId="183" fontId="30" fillId="0" borderId="50" xfId="18" applyNumberFormat="1" applyFont="1" applyFill="1" applyBorder="1" applyAlignment="1">
      <alignment horizontal="right" shrinkToFit="1"/>
    </xf>
    <xf numFmtId="181" fontId="22" fillId="0" borderId="53" xfId="18" applyNumberFormat="1" applyFont="1" applyFill="1" applyBorder="1" applyAlignment="1">
      <alignment horizontal="right" vertical="center"/>
    </xf>
    <xf numFmtId="181" fontId="22" fillId="0" borderId="43" xfId="18" applyNumberFormat="1" applyFont="1" applyFill="1" applyBorder="1" applyAlignment="1">
      <alignment horizontal="right" vertical="center"/>
    </xf>
    <xf numFmtId="181" fontId="22" fillId="0" borderId="45" xfId="18" applyNumberFormat="1" applyFont="1" applyFill="1" applyBorder="1" applyAlignment="1">
      <alignment horizontal="right" vertical="center"/>
    </xf>
    <xf numFmtId="181" fontId="22" fillId="0" borderId="47" xfId="18" applyNumberFormat="1" applyFont="1" applyFill="1" applyBorder="1" applyAlignment="1">
      <alignment horizontal="right" vertical="center"/>
    </xf>
    <xf numFmtId="0" fontId="30" fillId="0" borderId="0" xfId="0" applyFont="1" applyFill="1" applyBorder="1" applyAlignment="1">
      <alignment horizontal="left"/>
    </xf>
    <xf numFmtId="181" fontId="21" fillId="0" borderId="0" xfId="18" applyNumberFormat="1" applyFont="1" applyFill="1" applyBorder="1" applyAlignment="1">
      <alignment horizontal="right"/>
    </xf>
    <xf numFmtId="181" fontId="27" fillId="0" borderId="0" xfId="18" applyNumberFormat="1" applyFont="1" applyFill="1" applyBorder="1" applyAlignment="1">
      <alignment horizontal="right"/>
    </xf>
    <xf numFmtId="181" fontId="30" fillId="0" borderId="0" xfId="18" applyNumberFormat="1" applyFont="1" applyFill="1" applyBorder="1" applyAlignment="1">
      <alignment horizontal="right"/>
    </xf>
    <xf numFmtId="49" fontId="30" fillId="0" borderId="20" xfId="0" applyNumberFormat="1" applyFont="1" applyFill="1" applyBorder="1" applyAlignment="1">
      <alignment horizontal="center" vertical="center" wrapText="1" shrinkToFit="1"/>
    </xf>
    <xf numFmtId="38" fontId="7" fillId="0" borderId="0" xfId="18" applyFont="1" applyFill="1" applyBorder="1" applyAlignment="1">
      <alignment horizontal="right"/>
    </xf>
    <xf numFmtId="176" fontId="10" fillId="0" borderId="0" xfId="18" applyNumberFormat="1" applyFont="1" applyFill="1" applyBorder="1" applyAlignment="1">
      <alignment horizontal="right"/>
    </xf>
    <xf numFmtId="0" fontId="7" fillId="0" borderId="0" xfId="0" applyFont="1" applyFill="1" applyAlignment="1">
      <alignment horizontal="right"/>
    </xf>
    <xf numFmtId="0" fontId="30" fillId="0" borderId="6" xfId="0" applyFont="1" applyFill="1" applyBorder="1" applyAlignment="1">
      <alignment horizontal="right"/>
    </xf>
    <xf numFmtId="181" fontId="27" fillId="0" borderId="53" xfId="18" applyNumberFormat="1" applyFont="1" applyFill="1" applyBorder="1" applyAlignment="1">
      <alignment horizontal="right" shrinkToFit="1"/>
    </xf>
    <xf numFmtId="181" fontId="27" fillId="0" borderId="0" xfId="18" applyNumberFormat="1" applyFont="1" applyFill="1" applyBorder="1" applyAlignment="1">
      <alignment horizontal="right" shrinkToFit="1"/>
    </xf>
    <xf numFmtId="49" fontId="21" fillId="0" borderId="0" xfId="0" applyNumberFormat="1" applyFont="1" applyFill="1" applyAlignment="1">
      <alignment horizontal="right" vertical="center"/>
    </xf>
    <xf numFmtId="181" fontId="21" fillId="0" borderId="35" xfId="18" applyNumberFormat="1" applyFont="1" applyFill="1" applyBorder="1" applyAlignment="1">
      <alignment horizontal="right"/>
    </xf>
    <xf numFmtId="181" fontId="21" fillId="0" borderId="54" xfId="18" applyNumberFormat="1" applyFont="1" applyFill="1" applyBorder="1" applyAlignment="1">
      <alignment horizontal="right"/>
    </xf>
    <xf numFmtId="181" fontId="22" fillId="0" borderId="55" xfId="18" applyNumberFormat="1" applyFont="1" applyFill="1" applyBorder="1" applyAlignment="1">
      <alignment horizontal="right" vertical="center"/>
    </xf>
    <xf numFmtId="181" fontId="22" fillId="0" borderId="56" xfId="18" applyNumberFormat="1" applyFont="1" applyFill="1" applyBorder="1" applyAlignment="1">
      <alignment horizontal="right" vertical="center"/>
    </xf>
    <xf numFmtId="181" fontId="22" fillId="0" borderId="23" xfId="18" applyNumberFormat="1" applyFont="1" applyFill="1" applyBorder="1" applyAlignment="1">
      <alignment horizontal="right" vertical="center"/>
    </xf>
    <xf numFmtId="181" fontId="22" fillId="0" borderId="57" xfId="18" applyNumberFormat="1" applyFont="1" applyFill="1" applyBorder="1" applyAlignment="1">
      <alignment horizontal="right" vertical="center"/>
    </xf>
    <xf numFmtId="181" fontId="22" fillId="0" borderId="58" xfId="18" applyNumberFormat="1" applyFont="1" applyFill="1" applyBorder="1" applyAlignment="1">
      <alignment horizontal="right" vertical="center"/>
    </xf>
    <xf numFmtId="181" fontId="22" fillId="0" borderId="59" xfId="18" applyNumberFormat="1" applyFont="1" applyFill="1" applyBorder="1" applyAlignment="1">
      <alignment horizontal="right" vertical="center"/>
    </xf>
    <xf numFmtId="181" fontId="22" fillId="0" borderId="60" xfId="18" applyNumberFormat="1" applyFont="1" applyFill="1" applyBorder="1" applyAlignment="1">
      <alignment horizontal="right" vertical="center"/>
    </xf>
    <xf numFmtId="181" fontId="22" fillId="0" borderId="61" xfId="18" applyNumberFormat="1" applyFont="1" applyFill="1" applyBorder="1" applyAlignment="1">
      <alignment horizontal="right" vertical="center"/>
    </xf>
    <xf numFmtId="181" fontId="22" fillId="0" borderId="0" xfId="18" applyNumberFormat="1" applyFont="1" applyFill="1" applyBorder="1" applyAlignment="1">
      <alignment horizontal="right" vertical="center"/>
    </xf>
    <xf numFmtId="181" fontId="22" fillId="0" borderId="62" xfId="18" applyNumberFormat="1" applyFont="1" applyFill="1" applyBorder="1" applyAlignment="1">
      <alignment horizontal="right" vertical="center"/>
    </xf>
    <xf numFmtId="181" fontId="22" fillId="0" borderId="22" xfId="18" applyNumberFormat="1" applyFont="1" applyFill="1" applyBorder="1" applyAlignment="1">
      <alignment horizontal="right" vertical="center"/>
    </xf>
    <xf numFmtId="0" fontId="10" fillId="0" borderId="0" xfId="0" applyFont="1" applyFill="1"/>
    <xf numFmtId="0" fontId="10" fillId="0" borderId="0" xfId="0" applyFont="1" applyFill="1" applyAlignment="1">
      <alignment vertical="top"/>
    </xf>
    <xf numFmtId="0" fontId="0" fillId="0" borderId="0" xfId="0" applyFill="1"/>
    <xf numFmtId="179" fontId="11" fillId="0" borderId="0" xfId="18" applyNumberFormat="1" applyFont="1" applyFill="1" applyBorder="1" applyAlignment="1">
      <alignment vertical="center"/>
    </xf>
    <xf numFmtId="176" fontId="11" fillId="0" borderId="0" xfId="18" applyNumberFormat="1" applyFont="1" applyFill="1" applyBorder="1" applyAlignment="1">
      <alignment vertical="center"/>
    </xf>
    <xf numFmtId="181" fontId="30" fillId="0" borderId="43" xfId="18" applyNumberFormat="1" applyFont="1" applyFill="1" applyBorder="1" applyAlignment="1">
      <alignment horizontal="right"/>
    </xf>
    <xf numFmtId="38" fontId="27" fillId="0" borderId="53" xfId="18" applyFont="1" applyFill="1" applyBorder="1"/>
    <xf numFmtId="181" fontId="30" fillId="0" borderId="63" xfId="18" applyNumberFormat="1" applyFont="1" applyFill="1" applyBorder="1" applyAlignment="1">
      <alignment horizontal="right" shrinkToFit="1"/>
    </xf>
    <xf numFmtId="181" fontId="30" fillId="0" borderId="0" xfId="18" applyNumberFormat="1" applyFont="1" applyFill="1" applyBorder="1" applyAlignment="1">
      <alignment horizontal="right" shrinkToFit="1"/>
    </xf>
    <xf numFmtId="181" fontId="27" fillId="0" borderId="4" xfId="18" applyNumberFormat="1" applyFont="1" applyFill="1" applyBorder="1" applyAlignment="1">
      <alignment horizontal="right" shrinkToFit="1"/>
    </xf>
    <xf numFmtId="181" fontId="30" fillId="0" borderId="53" xfId="18" applyNumberFormat="1" applyFont="1" applyFill="1" applyBorder="1" applyAlignment="1">
      <alignment horizontal="right" shrinkToFit="1"/>
    </xf>
    <xf numFmtId="181" fontId="27" fillId="0" borderId="45" xfId="18" applyNumberFormat="1" applyFont="1" applyFill="1" applyBorder="1" applyAlignment="1">
      <alignment horizontal="right" shrinkToFit="1"/>
    </xf>
    <xf numFmtId="181" fontId="30" fillId="0" borderId="52" xfId="18" applyNumberFormat="1" applyFont="1" applyFill="1" applyBorder="1" applyAlignment="1">
      <alignment horizontal="right" shrinkToFit="1"/>
    </xf>
    <xf numFmtId="181" fontId="30" fillId="0" borderId="45" xfId="18" applyNumberFormat="1" applyFont="1" applyFill="1" applyBorder="1" applyAlignment="1">
      <alignment horizontal="right" shrinkToFit="1"/>
    </xf>
    <xf numFmtId="179" fontId="30" fillId="0" borderId="45" xfId="18" applyNumberFormat="1" applyFont="1" applyFill="1" applyBorder="1"/>
    <xf numFmtId="181" fontId="30" fillId="0" borderId="58" xfId="18" applyNumberFormat="1" applyFont="1" applyFill="1" applyBorder="1" applyAlignment="1">
      <alignment horizontal="right" shrinkToFit="1"/>
    </xf>
    <xf numFmtId="181" fontId="27" fillId="0" borderId="56" xfId="18" applyNumberFormat="1" applyFont="1" applyFill="1" applyBorder="1" applyAlignment="1">
      <alignment horizontal="right" shrinkToFit="1"/>
    </xf>
    <xf numFmtId="181" fontId="30" fillId="0" borderId="64" xfId="18" applyNumberFormat="1" applyFont="1" applyFill="1" applyBorder="1" applyAlignment="1">
      <alignment horizontal="right" shrinkToFit="1"/>
    </xf>
    <xf numFmtId="181" fontId="22" fillId="0" borderId="30" xfId="18" applyNumberFormat="1" applyFont="1" applyFill="1" applyBorder="1" applyAlignment="1">
      <alignment horizontal="right" vertical="center"/>
    </xf>
    <xf numFmtId="49" fontId="21" fillId="0" borderId="4" xfId="0" applyNumberFormat="1" applyFont="1" applyFill="1" applyBorder="1" applyAlignment="1">
      <alignment horizontal="center" vertical="center" wrapText="1" shrinkToFit="1"/>
    </xf>
    <xf numFmtId="181" fontId="22" fillId="0" borderId="65" xfId="18" applyNumberFormat="1" applyFont="1" applyFill="1" applyBorder="1" applyAlignment="1">
      <alignment horizontal="right" vertical="center"/>
    </xf>
    <xf numFmtId="49" fontId="30" fillId="0" borderId="4" xfId="0" applyNumberFormat="1" applyFont="1" applyFill="1" applyBorder="1" applyAlignment="1">
      <alignment horizontal="center" vertical="center" wrapText="1" shrinkToFit="1"/>
    </xf>
    <xf numFmtId="181" fontId="30" fillId="0" borderId="0" xfId="0" applyNumberFormat="1" applyFont="1" applyFill="1" applyBorder="1" applyAlignment="1">
      <alignment shrinkToFit="1"/>
    </xf>
    <xf numFmtId="38" fontId="7" fillId="0" borderId="0" xfId="18" applyFont="1" applyFill="1" applyBorder="1" applyAlignment="1">
      <alignment horizontal="center" vertical="center" shrinkToFit="1"/>
    </xf>
    <xf numFmtId="49" fontId="30" fillId="0" borderId="0" xfId="0" applyNumberFormat="1" applyFont="1" applyFill="1" applyBorder="1" applyAlignment="1">
      <alignment horizontal="center" vertical="center" shrinkToFit="1"/>
    </xf>
    <xf numFmtId="182" fontId="30" fillId="0" borderId="0" xfId="18" applyNumberFormat="1" applyFont="1" applyFill="1" applyBorder="1" applyAlignment="1">
      <alignment horizontal="right" shrinkToFit="1"/>
    </xf>
    <xf numFmtId="183" fontId="30" fillId="0" borderId="0" xfId="18" applyNumberFormat="1" applyFont="1" applyFill="1" applyBorder="1" applyAlignment="1">
      <alignment horizontal="right" shrinkToFit="1"/>
    </xf>
    <xf numFmtId="181" fontId="30" fillId="0" borderId="61" xfId="0" applyNumberFormat="1" applyFont="1" applyFill="1" applyBorder="1" applyAlignment="1">
      <alignment shrinkToFit="1"/>
    </xf>
    <xf numFmtId="182" fontId="30" fillId="0" borderId="58" xfId="18" applyNumberFormat="1" applyFont="1" applyFill="1" applyBorder="1" applyAlignment="1">
      <alignment horizontal="right" shrinkToFit="1"/>
    </xf>
    <xf numFmtId="182" fontId="30" fillId="0" borderId="66" xfId="18" applyNumberFormat="1" applyFont="1" applyFill="1" applyBorder="1" applyAlignment="1">
      <alignment horizontal="right" shrinkToFit="1"/>
    </xf>
    <xf numFmtId="181" fontId="30" fillId="0" borderId="37" xfId="0" applyNumberFormat="1" applyFont="1" applyFill="1" applyBorder="1" applyAlignment="1">
      <alignment shrinkToFit="1"/>
    </xf>
    <xf numFmtId="181" fontId="30" fillId="0" borderId="25" xfId="0" applyNumberFormat="1" applyFont="1" applyFill="1" applyBorder="1" applyAlignment="1">
      <alignment shrinkToFit="1"/>
    </xf>
    <xf numFmtId="49" fontId="30" fillId="0" borderId="56" xfId="0" applyNumberFormat="1" applyFont="1" applyFill="1" applyBorder="1" applyAlignment="1">
      <alignment horizontal="center" vertical="center" shrinkToFit="1"/>
    </xf>
    <xf numFmtId="181" fontId="30" fillId="0" borderId="67" xfId="18" applyNumberFormat="1" applyFont="1" applyFill="1" applyBorder="1" applyAlignment="1">
      <alignment horizontal="right" shrinkToFit="1"/>
    </xf>
    <xf numFmtId="183" fontId="30" fillId="0" borderId="58" xfId="18" applyNumberFormat="1" applyFont="1" applyFill="1" applyBorder="1" applyAlignment="1">
      <alignment horizontal="right" shrinkToFit="1"/>
    </xf>
    <xf numFmtId="183" fontId="30" fillId="0" borderId="66" xfId="18" applyNumberFormat="1" applyFont="1" applyFill="1" applyBorder="1" applyAlignment="1">
      <alignment horizontal="right" shrinkToFit="1"/>
    </xf>
    <xf numFmtId="49" fontId="30" fillId="0" borderId="10" xfId="0" applyNumberFormat="1" applyFont="1" applyFill="1" applyBorder="1" applyAlignment="1">
      <alignment horizontal="center" vertical="center" shrinkToFit="1"/>
    </xf>
    <xf numFmtId="49" fontId="30" fillId="0" borderId="9" xfId="0" applyNumberFormat="1" applyFont="1" applyFill="1" applyBorder="1" applyAlignment="1">
      <alignment horizontal="center" vertical="center" shrinkToFit="1"/>
    </xf>
    <xf numFmtId="176"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81" fontId="22" fillId="0" borderId="68" xfId="18" applyNumberFormat="1" applyFont="1" applyFill="1" applyBorder="1" applyAlignment="1">
      <alignment horizontal="right" vertical="center"/>
    </xf>
    <xf numFmtId="181" fontId="22" fillId="0" borderId="8" xfId="18" applyNumberFormat="1" applyFont="1" applyFill="1" applyBorder="1" applyAlignment="1">
      <alignment horizontal="right" vertical="center"/>
    </xf>
    <xf numFmtId="181" fontId="22" fillId="0" borderId="19" xfId="18" applyNumberFormat="1" applyFont="1" applyFill="1" applyBorder="1" applyAlignment="1">
      <alignment horizontal="right" vertical="center"/>
    </xf>
    <xf numFmtId="181" fontId="22" fillId="0" borderId="69" xfId="18" applyNumberFormat="1" applyFont="1" applyFill="1" applyBorder="1" applyAlignment="1">
      <alignment horizontal="right" vertical="center"/>
    </xf>
    <xf numFmtId="179" fontId="11" fillId="0" borderId="17" xfId="18" applyNumberFormat="1" applyFont="1" applyFill="1" applyBorder="1" applyAlignment="1">
      <alignment horizontal="center" vertical="center"/>
    </xf>
    <xf numFmtId="181" fontId="22" fillId="0" borderId="11" xfId="18" applyNumberFormat="1" applyFont="1" applyFill="1" applyBorder="1" applyAlignment="1">
      <alignment horizontal="right" vertical="center"/>
    </xf>
    <xf numFmtId="181" fontId="22" fillId="0" borderId="15" xfId="18" applyNumberFormat="1" applyFont="1" applyFill="1" applyBorder="1" applyAlignment="1">
      <alignment horizontal="right" vertical="center"/>
    </xf>
    <xf numFmtId="181" fontId="22" fillId="0" borderId="18" xfId="18" applyNumberFormat="1" applyFont="1" applyFill="1" applyBorder="1" applyAlignment="1">
      <alignment horizontal="right" vertical="center"/>
    </xf>
    <xf numFmtId="181" fontId="22" fillId="0" borderId="24" xfId="18" applyNumberFormat="1" applyFont="1" applyFill="1" applyBorder="1" applyAlignment="1">
      <alignment horizontal="right" vertical="center"/>
    </xf>
    <xf numFmtId="176" fontId="11" fillId="0" borderId="17" xfId="18" applyNumberFormat="1" applyFont="1" applyFill="1" applyBorder="1" applyAlignment="1">
      <alignment horizontal="center" vertical="center"/>
    </xf>
    <xf numFmtId="181" fontId="30" fillId="0" borderId="37" xfId="18" applyNumberFormat="1" applyFont="1" applyFill="1" applyBorder="1" applyAlignment="1">
      <alignment horizontal="right" shrinkToFit="1"/>
    </xf>
    <xf numFmtId="181" fontId="30" fillId="0" borderId="67" xfId="18" applyNumberFormat="1" applyFont="1" applyFill="1" applyBorder="1" applyAlignment="1">
      <alignment horizontal="right"/>
    </xf>
    <xf numFmtId="181" fontId="30" fillId="0" borderId="58" xfId="18" applyNumberFormat="1" applyFont="1" applyFill="1" applyBorder="1" applyAlignment="1">
      <alignment horizontal="right"/>
    </xf>
    <xf numFmtId="49" fontId="21" fillId="0" borderId="70" xfId="0" applyNumberFormat="1" applyFont="1" applyFill="1" applyBorder="1" applyAlignment="1">
      <alignment horizontal="center" vertical="center" wrapText="1" shrinkToFit="1"/>
    </xf>
    <xf numFmtId="38" fontId="27" fillId="0" borderId="56" xfId="18" applyFont="1" applyFill="1" applyBorder="1"/>
    <xf numFmtId="181" fontId="21" fillId="0" borderId="67" xfId="18" applyNumberFormat="1" applyFont="1" applyFill="1" applyBorder="1" applyAlignment="1">
      <alignment horizontal="right"/>
    </xf>
    <xf numFmtId="181" fontId="21" fillId="0" borderId="58" xfId="18" applyNumberFormat="1" applyFont="1" applyFill="1" applyBorder="1" applyAlignment="1">
      <alignment horizontal="right"/>
    </xf>
    <xf numFmtId="181" fontId="21" fillId="0" borderId="66" xfId="18" applyNumberFormat="1" applyFont="1" applyFill="1" applyBorder="1" applyAlignment="1">
      <alignment horizontal="right"/>
    </xf>
    <xf numFmtId="181" fontId="27" fillId="0" borderId="70" xfId="18" applyNumberFormat="1" applyFont="1" applyFill="1" applyBorder="1" applyAlignment="1">
      <alignment horizontal="right"/>
    </xf>
    <xf numFmtId="181" fontId="27" fillId="0" borderId="61" xfId="18" applyNumberFormat="1" applyFont="1" applyFill="1" applyBorder="1" applyAlignment="1">
      <alignment horizontal="right"/>
    </xf>
    <xf numFmtId="181" fontId="30" fillId="0" borderId="66" xfId="18" applyNumberFormat="1" applyFont="1" applyFill="1" applyBorder="1" applyAlignment="1">
      <alignment horizontal="right"/>
    </xf>
    <xf numFmtId="181" fontId="21" fillId="0" borderId="61" xfId="18" applyNumberFormat="1" applyFont="1" applyFill="1" applyBorder="1" applyAlignment="1">
      <alignment horizontal="right"/>
    </xf>
    <xf numFmtId="181" fontId="27" fillId="0" borderId="71" xfId="18" applyNumberFormat="1" applyFont="1" applyFill="1" applyBorder="1" applyAlignment="1">
      <alignment horizontal="right"/>
    </xf>
    <xf numFmtId="181" fontId="27" fillId="0" borderId="56" xfId="18" applyNumberFormat="1" applyFont="1" applyFill="1" applyBorder="1" applyAlignment="1">
      <alignment horizontal="right"/>
    </xf>
    <xf numFmtId="0" fontId="30" fillId="0" borderId="0" xfId="0" applyFont="1" applyFill="1" applyBorder="1" applyAlignment="1">
      <alignment horizontal="right"/>
    </xf>
    <xf numFmtId="0" fontId="26" fillId="0" borderId="0" xfId="0" applyFont="1" applyFill="1" applyBorder="1" applyAlignment="1">
      <alignment horizontal="right"/>
    </xf>
    <xf numFmtId="0" fontId="7" fillId="0" borderId="0" xfId="0" applyFont="1" applyFill="1" applyBorder="1" applyAlignment="1">
      <alignment horizontal="right"/>
    </xf>
    <xf numFmtId="0" fontId="30" fillId="0" borderId="37" xfId="0" applyFont="1" applyFill="1" applyBorder="1" applyAlignment="1">
      <alignment horizontal="center" vertical="center"/>
    </xf>
    <xf numFmtId="49" fontId="30" fillId="0" borderId="45" xfId="0" applyNumberFormat="1" applyFont="1" applyFill="1" applyBorder="1" applyAlignment="1">
      <alignment horizontal="center" vertical="center" wrapText="1" shrinkToFit="1"/>
    </xf>
    <xf numFmtId="182" fontId="30" fillId="0" borderId="37" xfId="18" applyNumberFormat="1" applyFont="1" applyFill="1" applyBorder="1" applyAlignment="1">
      <alignment horizontal="right" shrinkToFit="1"/>
    </xf>
    <xf numFmtId="49" fontId="30" fillId="0" borderId="37" xfId="0" quotePrefix="1" applyNumberFormat="1" applyFont="1" applyFill="1" applyBorder="1" applyAlignment="1">
      <alignment horizontal="center" vertical="center" shrinkToFit="1"/>
    </xf>
    <xf numFmtId="183" fontId="30" fillId="0" borderId="37" xfId="18" applyNumberFormat="1" applyFont="1" applyFill="1" applyBorder="1" applyAlignment="1">
      <alignment horizontal="right" shrinkToFit="1"/>
    </xf>
    <xf numFmtId="183" fontId="30" fillId="0" borderId="45" xfId="18" applyNumberFormat="1" applyFont="1" applyFill="1" applyBorder="1" applyAlignment="1">
      <alignment horizontal="right" shrinkToFit="1"/>
    </xf>
    <xf numFmtId="177" fontId="21" fillId="0" borderId="61" xfId="18" applyNumberFormat="1" applyFont="1" applyFill="1" applyBorder="1" applyAlignment="1"/>
    <xf numFmtId="181" fontId="21" fillId="0" borderId="72" xfId="18" applyNumberFormat="1" applyFont="1" applyFill="1" applyBorder="1" applyAlignment="1">
      <alignment horizontal="right"/>
    </xf>
    <xf numFmtId="181" fontId="21" fillId="0" borderId="73" xfId="18" applyNumberFormat="1" applyFont="1" applyFill="1" applyBorder="1" applyAlignment="1">
      <alignment horizontal="right"/>
    </xf>
    <xf numFmtId="181" fontId="27" fillId="0" borderId="72" xfId="18" applyNumberFormat="1" applyFont="1" applyFill="1" applyBorder="1" applyAlignment="1">
      <alignment horizontal="right"/>
    </xf>
    <xf numFmtId="181" fontId="21" fillId="0" borderId="70" xfId="18" applyNumberFormat="1" applyFont="1" applyFill="1" applyBorder="1" applyAlignment="1">
      <alignment horizontal="right"/>
    </xf>
    <xf numFmtId="181" fontId="21" fillId="0" borderId="56" xfId="18" applyNumberFormat="1" applyFont="1" applyFill="1" applyBorder="1" applyAlignment="1">
      <alignment horizontal="right"/>
    </xf>
    <xf numFmtId="181" fontId="27" fillId="0" borderId="65" xfId="18" applyNumberFormat="1" applyFont="1" applyFill="1" applyBorder="1" applyAlignment="1">
      <alignment horizontal="right"/>
    </xf>
    <xf numFmtId="181" fontId="27" fillId="0" borderId="70" xfId="18" applyNumberFormat="1" applyFont="1" applyFill="1" applyBorder="1" applyAlignment="1">
      <alignment horizontal="right" shrinkToFit="1"/>
    </xf>
    <xf numFmtId="181" fontId="30" fillId="0" borderId="56" xfId="18" applyNumberFormat="1" applyFont="1" applyFill="1" applyBorder="1" applyAlignment="1">
      <alignment horizontal="right" shrinkToFit="1"/>
    </xf>
    <xf numFmtId="181" fontId="27" fillId="0" borderId="61" xfId="18" applyNumberFormat="1" applyFont="1" applyFill="1" applyBorder="1" applyAlignment="1">
      <alignment horizontal="right" shrinkToFit="1"/>
    </xf>
    <xf numFmtId="181" fontId="30" fillId="0" borderId="66" xfId="18" applyNumberFormat="1" applyFont="1" applyFill="1" applyBorder="1" applyAlignment="1">
      <alignment horizontal="right" shrinkToFit="1"/>
    </xf>
    <xf numFmtId="181" fontId="30" fillId="0" borderId="61" xfId="18" applyNumberFormat="1" applyFont="1" applyFill="1" applyBorder="1" applyAlignment="1">
      <alignment horizontal="right" shrinkToFit="1"/>
    </xf>
    <xf numFmtId="179" fontId="30" fillId="0" borderId="61" xfId="18" applyNumberFormat="1" applyFont="1" applyFill="1" applyBorder="1"/>
    <xf numFmtId="181" fontId="30" fillId="0" borderId="73" xfId="18" applyNumberFormat="1" applyFont="1" applyFill="1" applyBorder="1" applyAlignment="1">
      <alignment horizontal="right" shrinkToFit="1"/>
    </xf>
    <xf numFmtId="181" fontId="30" fillId="0" borderId="74" xfId="18" applyNumberFormat="1" applyFont="1" applyFill="1" applyBorder="1" applyAlignment="1">
      <alignment horizontal="right" shrinkToFit="1"/>
    </xf>
    <xf numFmtId="181" fontId="27" fillId="0" borderId="58" xfId="18" applyNumberFormat="1" applyFont="1" applyFill="1" applyBorder="1" applyAlignment="1">
      <alignment horizontal="right" shrinkToFit="1"/>
    </xf>
    <xf numFmtId="181" fontId="30" fillId="0" borderId="54" xfId="18" applyNumberFormat="1" applyFont="1" applyFill="1" applyBorder="1" applyAlignment="1">
      <alignment horizontal="right"/>
    </xf>
    <xf numFmtId="181" fontId="30" fillId="0" borderId="73" xfId="18" applyNumberFormat="1" applyFont="1" applyFill="1" applyBorder="1" applyAlignment="1">
      <alignment horizontal="right"/>
    </xf>
    <xf numFmtId="0" fontId="15" fillId="0" borderId="0" xfId="0" applyFont="1" applyFill="1" applyBorder="1" applyAlignment="1">
      <alignment vertical="center" wrapText="1"/>
    </xf>
    <xf numFmtId="49" fontId="30" fillId="0" borderId="70"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0" fontId="6" fillId="0" borderId="0" xfId="0" applyFont="1" applyFill="1" applyBorder="1" applyAlignment="1">
      <alignment vertical="top" shrinkToFit="1"/>
    </xf>
    <xf numFmtId="181" fontId="21" fillId="0" borderId="29" xfId="18" applyNumberFormat="1" applyFont="1" applyFill="1" applyBorder="1" applyAlignment="1">
      <alignment horizontal="right" shrinkToFit="1"/>
    </xf>
    <xf numFmtId="181" fontId="21" fillId="0" borderId="33" xfId="18" applyNumberFormat="1" applyFont="1" applyFill="1" applyBorder="1" applyAlignment="1">
      <alignment horizontal="right" shrinkToFit="1"/>
    </xf>
    <xf numFmtId="181" fontId="21" fillId="0" borderId="34" xfId="18" applyNumberFormat="1" applyFont="1" applyFill="1" applyBorder="1" applyAlignment="1">
      <alignment horizontal="right"/>
    </xf>
    <xf numFmtId="0" fontId="28" fillId="0" borderId="19" xfId="0" applyFont="1" applyFill="1" applyBorder="1"/>
    <xf numFmtId="0" fontId="26" fillId="0" borderId="27" xfId="0" applyFont="1" applyFill="1" applyBorder="1"/>
    <xf numFmtId="0" fontId="26" fillId="0" borderId="30" xfId="0" applyFont="1" applyFill="1" applyBorder="1"/>
    <xf numFmtId="0" fontId="26" fillId="0" borderId="49" xfId="0" applyFont="1" applyFill="1" applyBorder="1"/>
    <xf numFmtId="0" fontId="28" fillId="0" borderId="20" xfId="0" applyFont="1" applyFill="1" applyBorder="1"/>
    <xf numFmtId="0" fontId="26" fillId="0" borderId="27" xfId="0" applyFont="1" applyFill="1" applyBorder="1" applyAlignment="1">
      <alignment wrapText="1"/>
    </xf>
    <xf numFmtId="0" fontId="26" fillId="0" borderId="30" xfId="0" applyFont="1" applyFill="1" applyBorder="1" applyAlignment="1">
      <alignment wrapText="1"/>
    </xf>
    <xf numFmtId="0" fontId="26" fillId="0" borderId="49" xfId="0" applyFont="1" applyFill="1" applyBorder="1" applyAlignment="1">
      <alignment wrapText="1"/>
    </xf>
    <xf numFmtId="0" fontId="28" fillId="0" borderId="20" xfId="0" applyFont="1" applyFill="1" applyBorder="1" applyAlignment="1">
      <alignment wrapText="1"/>
    </xf>
    <xf numFmtId="0" fontId="28" fillId="0" borderId="75" xfId="0" applyFont="1" applyFill="1" applyBorder="1"/>
    <xf numFmtId="0" fontId="28" fillId="0" borderId="8" xfId="0" applyFont="1" applyFill="1" applyBorder="1"/>
    <xf numFmtId="0" fontId="26" fillId="0" borderId="76" xfId="0" applyFont="1" applyFill="1" applyBorder="1"/>
    <xf numFmtId="0" fontId="26" fillId="0" borderId="0" xfId="0" applyFont="1" applyFill="1" applyBorder="1" applyAlignment="1">
      <alignment horizontal="left" vertical="top" shrinkToFit="1"/>
    </xf>
    <xf numFmtId="178" fontId="28" fillId="0" borderId="8" xfId="0" applyNumberFormat="1" applyFont="1" applyFill="1" applyBorder="1" applyAlignment="1">
      <alignment wrapText="1"/>
    </xf>
    <xf numFmtId="178" fontId="28" fillId="0" borderId="55" xfId="0" applyNumberFormat="1" applyFont="1" applyFill="1" applyBorder="1" applyAlignment="1">
      <alignment wrapText="1"/>
    </xf>
    <xf numFmtId="178" fontId="30" fillId="0" borderId="57" xfId="0" applyNumberFormat="1" applyFont="1" applyFill="1" applyBorder="1" applyAlignment="1">
      <alignment wrapText="1"/>
    </xf>
    <xf numFmtId="178" fontId="30" fillId="0" borderId="77" xfId="0" applyNumberFormat="1" applyFont="1" applyFill="1" applyBorder="1" applyAlignment="1">
      <alignment wrapText="1"/>
    </xf>
    <xf numFmtId="178" fontId="28" fillId="0" borderId="20" xfId="0" applyNumberFormat="1" applyFont="1" applyFill="1" applyBorder="1" applyAlignment="1">
      <alignment wrapText="1"/>
    </xf>
    <xf numFmtId="178" fontId="28" fillId="0" borderId="3" xfId="0" applyNumberFormat="1" applyFont="1" applyFill="1" applyBorder="1" applyAlignment="1">
      <alignment wrapText="1"/>
    </xf>
    <xf numFmtId="178" fontId="26" fillId="0" borderId="19" xfId="0" applyNumberFormat="1" applyFont="1" applyFill="1" applyBorder="1" applyAlignment="1">
      <alignment wrapText="1"/>
    </xf>
    <xf numFmtId="178" fontId="26" fillId="0" borderId="60" xfId="0" applyNumberFormat="1" applyFont="1" applyFill="1" applyBorder="1" applyAlignment="1">
      <alignment wrapText="1"/>
    </xf>
    <xf numFmtId="178" fontId="26" fillId="0" borderId="30" xfId="0" applyNumberFormat="1" applyFont="1" applyFill="1" applyBorder="1" applyAlignment="1">
      <alignment horizontal="left" wrapText="1"/>
    </xf>
    <xf numFmtId="178" fontId="26" fillId="0" borderId="57" xfId="0" applyNumberFormat="1" applyFont="1" applyFill="1" applyBorder="1" applyAlignment="1">
      <alignment horizontal="left" wrapText="1"/>
    </xf>
    <xf numFmtId="178" fontId="26" fillId="0" borderId="49" xfId="0" applyNumberFormat="1" applyFont="1" applyFill="1" applyBorder="1" applyAlignment="1">
      <alignment horizontal="left" wrapText="1"/>
    </xf>
    <xf numFmtId="178" fontId="26" fillId="0" borderId="77" xfId="0" applyNumberFormat="1" applyFont="1" applyFill="1" applyBorder="1" applyAlignment="1">
      <alignment horizontal="left" wrapText="1"/>
    </xf>
    <xf numFmtId="178" fontId="28" fillId="0" borderId="19" xfId="0" applyNumberFormat="1" applyFont="1" applyFill="1" applyBorder="1" applyAlignment="1">
      <alignment wrapText="1"/>
    </xf>
    <xf numFmtId="178" fontId="28" fillId="0" borderId="60" xfId="0" applyNumberFormat="1" applyFont="1" applyFill="1" applyBorder="1" applyAlignment="1">
      <alignment wrapText="1"/>
    </xf>
    <xf numFmtId="178" fontId="26" fillId="0" borderId="30" xfId="0" applyNumberFormat="1" applyFont="1" applyFill="1" applyBorder="1" applyAlignment="1">
      <alignment wrapText="1"/>
    </xf>
    <xf numFmtId="178" fontId="26" fillId="0" borderId="57" xfId="0" applyNumberFormat="1" applyFont="1" applyFill="1" applyBorder="1" applyAlignment="1">
      <alignment wrapText="1"/>
    </xf>
    <xf numFmtId="178" fontId="26" fillId="0" borderId="49" xfId="0" applyNumberFormat="1" applyFont="1" applyFill="1" applyBorder="1" applyAlignment="1">
      <alignment wrapText="1"/>
    </xf>
    <xf numFmtId="178" fontId="26" fillId="0" borderId="77" xfId="0" applyNumberFormat="1" applyFont="1" applyFill="1" applyBorder="1" applyAlignment="1">
      <alignment wrapText="1"/>
    </xf>
    <xf numFmtId="178" fontId="28" fillId="0" borderId="20" xfId="0" applyNumberFormat="1" applyFont="1" applyFill="1" applyBorder="1" applyAlignment="1">
      <alignment horizontal="left" wrapText="1"/>
    </xf>
    <xf numFmtId="178" fontId="28" fillId="0" borderId="55" xfId="0" applyNumberFormat="1" applyFont="1" applyFill="1" applyBorder="1" applyAlignment="1">
      <alignment horizontal="left" wrapText="1"/>
    </xf>
    <xf numFmtId="178" fontId="28" fillId="0" borderId="30" xfId="0" applyNumberFormat="1" applyFont="1" applyFill="1" applyBorder="1" applyAlignment="1">
      <alignment wrapText="1"/>
    </xf>
    <xf numFmtId="178" fontId="28" fillId="0" borderId="57" xfId="0" applyNumberFormat="1" applyFont="1" applyFill="1" applyBorder="1" applyAlignment="1">
      <alignment wrapText="1"/>
    </xf>
    <xf numFmtId="178" fontId="26" fillId="0" borderId="78" xfId="0" applyNumberFormat="1" applyFont="1" applyFill="1" applyBorder="1" applyAlignment="1">
      <alignment wrapText="1"/>
    </xf>
    <xf numFmtId="179" fontId="30" fillId="0" borderId="61" xfId="18" applyNumberFormat="1" applyFont="1" applyFill="1" applyBorder="1" applyAlignment="1">
      <alignment horizontal="right"/>
    </xf>
    <xf numFmtId="0" fontId="26" fillId="0" borderId="0" xfId="0" applyFont="1" applyFill="1" applyBorder="1" applyAlignment="1">
      <alignment horizontal="left"/>
    </xf>
    <xf numFmtId="178" fontId="28" fillId="0" borderId="0" xfId="0" applyNumberFormat="1" applyFont="1" applyFill="1" applyBorder="1" applyAlignment="1">
      <alignment horizontal="left" shrinkToFit="1"/>
    </xf>
    <xf numFmtId="0" fontId="29" fillId="0" borderId="79" xfId="0" applyFont="1" applyFill="1" applyBorder="1" applyAlignment="1"/>
    <xf numFmtId="0" fontId="26" fillId="0" borderId="30" xfId="0" applyFont="1" applyFill="1" applyBorder="1" applyAlignment="1"/>
    <xf numFmtId="0" fontId="29" fillId="0" borderId="3" xfId="0" applyFont="1" applyFill="1" applyBorder="1" applyAlignment="1"/>
    <xf numFmtId="0" fontId="29" fillId="0" borderId="55" xfId="0" applyFont="1" applyFill="1" applyBorder="1" applyAlignment="1"/>
    <xf numFmtId="178" fontId="28" fillId="0" borderId="79" xfId="0" applyNumberFormat="1" applyFont="1" applyFill="1" applyBorder="1" applyAlignment="1">
      <alignment horizontal="left" wrapText="1"/>
    </xf>
    <xf numFmtId="178" fontId="26" fillId="0" borderId="80" xfId="0" applyNumberFormat="1" applyFont="1" applyFill="1" applyBorder="1" applyAlignment="1">
      <alignment wrapText="1"/>
    </xf>
    <xf numFmtId="184" fontId="28" fillId="0" borderId="9" xfId="0" applyNumberFormat="1" applyFont="1" applyFill="1" applyBorder="1" applyAlignment="1">
      <alignment horizontal="right" wrapText="1"/>
    </xf>
    <xf numFmtId="184" fontId="28" fillId="0" borderId="53" xfId="0" applyNumberFormat="1" applyFont="1" applyFill="1" applyBorder="1" applyAlignment="1">
      <alignment horizontal="right" wrapText="1"/>
    </xf>
    <xf numFmtId="178" fontId="8" fillId="0" borderId="3" xfId="0" applyNumberFormat="1" applyFont="1" applyFill="1" applyBorder="1" applyAlignment="1">
      <alignment horizontal="left" wrapText="1"/>
    </xf>
    <xf numFmtId="178" fontId="8" fillId="0" borderId="55" xfId="0" applyNumberFormat="1" applyFont="1" applyFill="1" applyBorder="1" applyAlignment="1">
      <alignment horizontal="left" wrapText="1"/>
    </xf>
    <xf numFmtId="181" fontId="21" fillId="0" borderId="51" xfId="18" applyNumberFormat="1" applyFont="1" applyFill="1" applyBorder="1" applyAlignment="1">
      <alignment horizontal="right"/>
    </xf>
    <xf numFmtId="181" fontId="21" fillId="0" borderId="43" xfId="18" applyNumberFormat="1" applyFont="1" applyFill="1" applyBorder="1" applyAlignment="1">
      <alignment horizontal="right"/>
    </xf>
    <xf numFmtId="181" fontId="21" fillId="0" borderId="52" xfId="18" applyNumberFormat="1" applyFont="1" applyFill="1" applyBorder="1" applyAlignment="1">
      <alignment horizontal="right"/>
    </xf>
    <xf numFmtId="181" fontId="27" fillId="0" borderId="4" xfId="18" applyNumberFormat="1" applyFont="1" applyFill="1" applyBorder="1" applyAlignment="1">
      <alignment horizontal="right"/>
    </xf>
    <xf numFmtId="181" fontId="27" fillId="0" borderId="45" xfId="18" applyNumberFormat="1" applyFont="1" applyFill="1" applyBorder="1" applyAlignment="1">
      <alignment horizontal="right"/>
    </xf>
    <xf numFmtId="181" fontId="30" fillId="0" borderId="51" xfId="18" applyNumberFormat="1" applyFont="1" applyFill="1" applyBorder="1" applyAlignment="1">
      <alignment horizontal="right"/>
    </xf>
    <xf numFmtId="181" fontId="27" fillId="0" borderId="81" xfId="18" applyNumberFormat="1" applyFont="1" applyFill="1" applyBorder="1" applyAlignment="1">
      <alignment horizontal="right"/>
    </xf>
    <xf numFmtId="181" fontId="21" fillId="0" borderId="45" xfId="18" applyNumberFormat="1" applyFont="1" applyFill="1" applyBorder="1" applyAlignment="1">
      <alignment horizontal="right"/>
    </xf>
    <xf numFmtId="181" fontId="27" fillId="0" borderId="53" xfId="18" applyNumberFormat="1" applyFont="1" applyFill="1" applyBorder="1" applyAlignment="1">
      <alignment horizontal="right"/>
    </xf>
    <xf numFmtId="178" fontId="8" fillId="0" borderId="20" xfId="0" applyNumberFormat="1" applyFont="1" applyFill="1" applyBorder="1" applyAlignment="1">
      <alignment wrapText="1"/>
    </xf>
    <xf numFmtId="178" fontId="8" fillId="0" borderId="55" xfId="0" applyNumberFormat="1" applyFont="1" applyFill="1" applyBorder="1" applyAlignment="1">
      <alignment wrapText="1"/>
    </xf>
    <xf numFmtId="177" fontId="21" fillId="0" borderId="45" xfId="18" applyNumberFormat="1" applyFont="1" applyFill="1" applyBorder="1" applyAlignment="1"/>
    <xf numFmtId="181" fontId="21" fillId="0" borderId="82" xfId="18" applyNumberFormat="1" applyFont="1" applyFill="1" applyBorder="1" applyAlignment="1">
      <alignment horizontal="right"/>
    </xf>
    <xf numFmtId="181" fontId="21" fillId="0" borderId="64" xfId="18" applyNumberFormat="1" applyFont="1" applyFill="1" applyBorder="1" applyAlignment="1">
      <alignment horizontal="right"/>
    </xf>
    <xf numFmtId="181" fontId="27" fillId="0" borderId="82" xfId="18" applyNumberFormat="1" applyFont="1" applyFill="1" applyBorder="1" applyAlignment="1">
      <alignment horizontal="right"/>
    </xf>
    <xf numFmtId="181" fontId="21" fillId="0" borderId="4" xfId="18" applyNumberFormat="1" applyFont="1" applyFill="1" applyBorder="1" applyAlignment="1">
      <alignment horizontal="right"/>
    </xf>
    <xf numFmtId="181" fontId="21" fillId="0" borderId="81" xfId="18" applyNumberFormat="1" applyFont="1" applyFill="1" applyBorder="1" applyAlignment="1">
      <alignment horizontal="right"/>
    </xf>
    <xf numFmtId="181" fontId="27" fillId="0" borderId="47" xfId="18" applyNumberFormat="1" applyFont="1" applyFill="1" applyBorder="1" applyAlignment="1">
      <alignment horizontal="right"/>
    </xf>
    <xf numFmtId="6" fontId="21" fillId="0" borderId="9" xfId="23" applyFont="1" applyFill="1" applyBorder="1" applyAlignment="1">
      <alignment horizontal="center" vertical="center" wrapText="1" shrinkToFit="1"/>
    </xf>
    <xf numFmtId="6" fontId="21" fillId="0" borderId="35" xfId="23" applyFont="1" applyFill="1" applyBorder="1" applyAlignment="1">
      <alignment horizontal="center" vertical="center" wrapText="1" shrinkToFit="1"/>
    </xf>
    <xf numFmtId="0" fontId="6" fillId="0" borderId="30" xfId="0" applyFont="1" applyFill="1" applyBorder="1"/>
    <xf numFmtId="0" fontId="27" fillId="0" borderId="19" xfId="0" applyFont="1" applyFill="1" applyBorder="1" applyAlignment="1"/>
    <xf numFmtId="0" fontId="26" fillId="0" borderId="83" xfId="0" applyFont="1" applyFill="1" applyBorder="1"/>
    <xf numFmtId="0" fontId="26" fillId="0" borderId="59" xfId="0" applyFont="1" applyFill="1" applyBorder="1"/>
    <xf numFmtId="0" fontId="26" fillId="0" borderId="59" xfId="0" applyFont="1" applyFill="1" applyBorder="1" applyAlignment="1">
      <alignment wrapText="1"/>
    </xf>
    <xf numFmtId="3" fontId="26" fillId="0" borderId="59" xfId="0" applyNumberFormat="1" applyFont="1" applyFill="1" applyBorder="1"/>
    <xf numFmtId="0" fontId="26" fillId="0" borderId="44" xfId="0" applyFont="1" applyFill="1" applyBorder="1"/>
    <xf numFmtId="0" fontId="26" fillId="0" borderId="84" xfId="0" applyFont="1" applyFill="1" applyBorder="1"/>
    <xf numFmtId="0" fontId="26" fillId="0" borderId="6" xfId="0" applyFont="1" applyFill="1" applyBorder="1"/>
    <xf numFmtId="0" fontId="26" fillId="0" borderId="85" xfId="0" applyFont="1" applyFill="1" applyBorder="1"/>
    <xf numFmtId="0" fontId="27" fillId="0" borderId="20" xfId="0" applyFont="1" applyFill="1" applyBorder="1" applyAlignment="1"/>
    <xf numFmtId="0" fontId="21" fillId="0" borderId="20" xfId="0" applyFont="1" applyFill="1" applyBorder="1" applyAlignment="1"/>
    <xf numFmtId="0" fontId="27" fillId="0" borderId="38" xfId="0" applyFont="1" applyFill="1" applyBorder="1" applyAlignment="1"/>
    <xf numFmtId="38" fontId="4" fillId="0" borderId="0" xfId="18" applyFont="1" applyFill="1" applyBorder="1" applyAlignment="1">
      <alignment horizontal="right"/>
    </xf>
    <xf numFmtId="181" fontId="27" fillId="0" borderId="2" xfId="18" applyNumberFormat="1" applyFont="1" applyFill="1" applyBorder="1" applyAlignment="1">
      <alignment horizontal="right" shrinkToFit="1"/>
    </xf>
    <xf numFmtId="181" fontId="27" fillId="0" borderId="7" xfId="18" applyNumberFormat="1" applyFont="1" applyFill="1" applyBorder="1" applyAlignment="1">
      <alignment horizontal="right" shrinkToFit="1"/>
    </xf>
    <xf numFmtId="178" fontId="6" fillId="0" borderId="19" xfId="0" applyNumberFormat="1" applyFont="1" applyFill="1" applyBorder="1" applyAlignment="1">
      <alignment wrapText="1"/>
    </xf>
    <xf numFmtId="181" fontId="30" fillId="0" borderId="9" xfId="18" applyNumberFormat="1" applyFont="1" applyFill="1" applyBorder="1" applyAlignment="1">
      <alignment horizontal="right" shrinkToFit="1"/>
    </xf>
    <xf numFmtId="181" fontId="30" fillId="0" borderId="23" xfId="18" applyNumberFormat="1" applyFont="1" applyFill="1" applyBorder="1" applyAlignment="1">
      <alignment horizontal="right" shrinkToFit="1"/>
    </xf>
    <xf numFmtId="178" fontId="8" fillId="0" borderId="19" xfId="0" applyNumberFormat="1" applyFont="1" applyFill="1" applyBorder="1" applyAlignment="1">
      <alignment wrapText="1"/>
    </xf>
    <xf numFmtId="181" fontId="27" fillId="0" borderId="25" xfId="18" applyNumberFormat="1" applyFont="1" applyFill="1" applyBorder="1" applyAlignment="1">
      <alignment horizontal="right" shrinkToFit="1"/>
    </xf>
    <xf numFmtId="178" fontId="6" fillId="0" borderId="27" xfId="0" applyNumberFormat="1" applyFont="1" applyFill="1" applyBorder="1" applyAlignment="1">
      <alignment horizontal="left" wrapText="1"/>
    </xf>
    <xf numFmtId="181" fontId="30" fillId="0" borderId="83" xfId="18" applyNumberFormat="1" applyFont="1" applyFill="1" applyBorder="1" applyAlignment="1">
      <alignment horizontal="right"/>
    </xf>
    <xf numFmtId="178" fontId="6" fillId="0" borderId="30" xfId="0" applyNumberFormat="1" applyFont="1" applyFill="1" applyBorder="1" applyAlignment="1">
      <alignment wrapText="1"/>
    </xf>
    <xf numFmtId="181" fontId="30" fillId="0" borderId="59" xfId="18" applyNumberFormat="1" applyFont="1" applyFill="1" applyBorder="1" applyAlignment="1">
      <alignment horizontal="right"/>
    </xf>
    <xf numFmtId="181" fontId="30" fillId="0" borderId="59" xfId="18" applyNumberFormat="1" applyFont="1" applyFill="1" applyBorder="1" applyAlignment="1">
      <alignment horizontal="right" shrinkToFit="1"/>
    </xf>
    <xf numFmtId="178" fontId="6" fillId="0" borderId="27" xfId="0" applyNumberFormat="1" applyFont="1" applyFill="1" applyBorder="1" applyAlignment="1">
      <alignment wrapText="1"/>
    </xf>
    <xf numFmtId="181" fontId="30" fillId="0" borderId="83" xfId="18" applyNumberFormat="1" applyFont="1" applyFill="1" applyBorder="1" applyAlignment="1">
      <alignment horizontal="right" shrinkToFit="1"/>
    </xf>
    <xf numFmtId="181" fontId="30" fillId="0" borderId="29" xfId="18" quotePrefix="1" applyNumberFormat="1" applyFont="1" applyFill="1" applyBorder="1" applyAlignment="1">
      <alignment horizontal="right" shrinkToFit="1"/>
    </xf>
    <xf numFmtId="178" fontId="6" fillId="0" borderId="49" xfId="0" applyNumberFormat="1" applyFont="1" applyFill="1" applyBorder="1" applyAlignment="1">
      <alignment wrapText="1"/>
    </xf>
    <xf numFmtId="181" fontId="30" fillId="0" borderId="33" xfId="18" applyNumberFormat="1" applyFont="1" applyFill="1" applyBorder="1" applyAlignment="1">
      <alignment horizontal="right" shrinkToFit="1"/>
    </xf>
    <xf numFmtId="181" fontId="30" fillId="0" borderId="84" xfId="18" applyNumberFormat="1" applyFont="1" applyFill="1" applyBorder="1" applyAlignment="1">
      <alignment horizontal="right" shrinkToFit="1"/>
    </xf>
    <xf numFmtId="178" fontId="6" fillId="0" borderId="20" xfId="0" applyNumberFormat="1" applyFont="1" applyFill="1" applyBorder="1" applyAlignment="1">
      <alignment wrapText="1"/>
    </xf>
    <xf numFmtId="181" fontId="30" fillId="0" borderId="2" xfId="18" applyNumberFormat="1" applyFont="1" applyFill="1" applyBorder="1" applyAlignment="1">
      <alignment horizontal="right" shrinkToFit="1"/>
    </xf>
    <xf numFmtId="181" fontId="30" fillId="0" borderId="7" xfId="18" applyNumberFormat="1" applyFont="1" applyFill="1" applyBorder="1" applyAlignment="1">
      <alignment horizontal="right" shrinkToFit="1"/>
    </xf>
    <xf numFmtId="181" fontId="30" fillId="0" borderId="70" xfId="18" applyNumberFormat="1" applyFont="1" applyFill="1" applyBorder="1" applyAlignment="1">
      <alignment horizontal="right" shrinkToFit="1"/>
    </xf>
    <xf numFmtId="181" fontId="30" fillId="0" borderId="4" xfId="18" applyNumberFormat="1" applyFont="1" applyFill="1" applyBorder="1" applyAlignment="1">
      <alignment horizontal="right" shrinkToFit="1"/>
    </xf>
    <xf numFmtId="178" fontId="3" fillId="0" borderId="20" xfId="0" applyNumberFormat="1" applyFont="1" applyFill="1" applyBorder="1" applyAlignment="1">
      <alignment wrapText="1"/>
    </xf>
    <xf numFmtId="181" fontId="30" fillId="0" borderId="25" xfId="18" applyNumberFormat="1" applyFont="1" applyFill="1" applyBorder="1" applyAlignment="1">
      <alignment horizontal="right" shrinkToFit="1"/>
    </xf>
    <xf numFmtId="178" fontId="6" fillId="0" borderId="19" xfId="0" applyNumberFormat="1" applyFont="1" applyFill="1" applyBorder="1" applyAlignment="1">
      <alignment horizontal="left" wrapText="1"/>
    </xf>
    <xf numFmtId="178" fontId="3" fillId="0" borderId="20" xfId="0" applyNumberFormat="1" applyFont="1" applyFill="1" applyBorder="1" applyAlignment="1">
      <alignment horizontal="left" wrapText="1"/>
    </xf>
    <xf numFmtId="181" fontId="8" fillId="0" borderId="2" xfId="18" applyNumberFormat="1" applyFont="1" applyFill="1" applyBorder="1" applyAlignment="1">
      <alignment horizontal="right" shrinkToFit="1"/>
    </xf>
    <xf numFmtId="181" fontId="28" fillId="0" borderId="7" xfId="18" applyNumberFormat="1" applyFont="1" applyFill="1" applyBorder="1" applyAlignment="1">
      <alignment horizontal="right" shrinkToFit="1"/>
    </xf>
    <xf numFmtId="181" fontId="28" fillId="0" borderId="70" xfId="18" applyNumberFormat="1" applyFont="1" applyFill="1" applyBorder="1" applyAlignment="1">
      <alignment horizontal="right" shrinkToFit="1"/>
    </xf>
    <xf numFmtId="181" fontId="28" fillId="0" borderId="4" xfId="18" applyNumberFormat="1" applyFont="1" applyFill="1" applyBorder="1" applyAlignment="1">
      <alignment horizontal="right" shrinkToFit="1"/>
    </xf>
    <xf numFmtId="178" fontId="8" fillId="0" borderId="75" xfId="0" applyNumberFormat="1" applyFont="1" applyFill="1" applyBorder="1" applyAlignment="1">
      <alignment horizontal="left" wrapText="1"/>
    </xf>
    <xf numFmtId="181" fontId="27" fillId="0" borderId="34" xfId="18" applyNumberFormat="1" applyFont="1" applyFill="1" applyBorder="1" applyAlignment="1">
      <alignment horizontal="right" shrinkToFit="1"/>
    </xf>
    <xf numFmtId="181" fontId="27" fillId="0" borderId="86" xfId="18" applyNumberFormat="1" applyFont="1" applyFill="1" applyBorder="1" applyAlignment="1">
      <alignment horizontal="right" shrinkToFit="1"/>
    </xf>
    <xf numFmtId="181" fontId="27" fillId="0" borderId="71" xfId="18" applyNumberFormat="1" applyFont="1" applyFill="1" applyBorder="1" applyAlignment="1">
      <alignment horizontal="right" shrinkToFit="1"/>
    </xf>
    <xf numFmtId="181" fontId="27" fillId="0" borderId="81" xfId="18" applyNumberFormat="1" applyFont="1" applyFill="1" applyBorder="1" applyAlignment="1">
      <alignment horizontal="right" shrinkToFit="1"/>
    </xf>
    <xf numFmtId="179" fontId="30" fillId="0" borderId="25" xfId="18" applyNumberFormat="1" applyFont="1" applyFill="1" applyBorder="1"/>
    <xf numFmtId="179" fontId="7" fillId="0" borderId="25" xfId="18" applyNumberFormat="1" applyFont="1" applyFill="1" applyBorder="1" applyAlignment="1">
      <alignment horizontal="right"/>
    </xf>
    <xf numFmtId="179" fontId="7" fillId="0" borderId="0" xfId="18" applyNumberFormat="1" applyFont="1" applyFill="1" applyBorder="1" applyAlignment="1">
      <alignment horizontal="right"/>
    </xf>
    <xf numFmtId="179" fontId="7" fillId="0" borderId="61" xfId="18" applyNumberFormat="1" applyFont="1" applyFill="1" applyBorder="1" applyAlignment="1">
      <alignment horizontal="right"/>
    </xf>
    <xf numFmtId="179" fontId="7" fillId="0" borderId="45" xfId="18" applyNumberFormat="1" applyFont="1" applyFill="1" applyBorder="1" applyAlignment="1">
      <alignment horizontal="right"/>
    </xf>
    <xf numFmtId="178" fontId="8" fillId="0" borderId="20" xfId="0" applyNumberFormat="1" applyFont="1" applyFill="1" applyBorder="1" applyAlignment="1">
      <alignment horizontal="left" shrinkToFit="1"/>
    </xf>
    <xf numFmtId="0" fontId="6" fillId="0" borderId="0" xfId="0" applyFont="1" applyFill="1" applyBorder="1" applyAlignment="1">
      <alignment horizontal="left"/>
    </xf>
    <xf numFmtId="0" fontId="6" fillId="0" borderId="0" xfId="0" applyNumberFormat="1" applyFont="1" applyFill="1" applyBorder="1" applyAlignment="1">
      <alignment vertical="center"/>
    </xf>
    <xf numFmtId="181" fontId="28" fillId="0" borderId="2" xfId="18" applyNumberFormat="1" applyFont="1" applyFill="1" applyBorder="1" applyAlignment="1">
      <alignment horizontal="right" shrinkToFit="1"/>
    </xf>
    <xf numFmtId="181" fontId="28" fillId="0" borderId="9" xfId="18" applyNumberFormat="1" applyFont="1" applyFill="1" applyBorder="1" applyAlignment="1">
      <alignment horizontal="right" shrinkToFit="1"/>
    </xf>
    <xf numFmtId="0" fontId="6" fillId="0" borderId="27" xfId="0" applyFont="1" applyFill="1" applyBorder="1"/>
    <xf numFmtId="0" fontId="6" fillId="0" borderId="76" xfId="0" applyFont="1" applyFill="1" applyBorder="1"/>
    <xf numFmtId="181" fontId="30" fillId="0" borderId="85" xfId="18" applyNumberFormat="1" applyFont="1" applyFill="1" applyBorder="1" applyAlignment="1">
      <alignment horizontal="right" shrinkToFit="1"/>
    </xf>
    <xf numFmtId="178" fontId="6" fillId="0" borderId="87" xfId="0" applyNumberFormat="1" applyFont="1" applyFill="1" applyBorder="1" applyAlignment="1">
      <alignment wrapText="1"/>
    </xf>
    <xf numFmtId="181" fontId="30" fillId="0" borderId="68" xfId="18" applyNumberFormat="1" applyFont="1" applyFill="1" applyBorder="1" applyAlignment="1">
      <alignment horizontal="right" shrinkToFit="1"/>
    </xf>
    <xf numFmtId="181" fontId="30" fillId="0" borderId="69" xfId="18" applyNumberFormat="1" applyFont="1" applyFill="1" applyBorder="1" applyAlignment="1">
      <alignment horizontal="right" shrinkToFit="1"/>
    </xf>
    <xf numFmtId="178" fontId="8" fillId="0" borderId="0" xfId="0" applyNumberFormat="1" applyFont="1" applyFill="1" applyBorder="1" applyAlignment="1">
      <alignment horizontal="left" shrinkToFit="1"/>
    </xf>
    <xf numFmtId="178" fontId="19" fillId="0" borderId="0" xfId="18" applyNumberFormat="1" applyFont="1" applyFill="1" applyAlignment="1">
      <alignment horizontal="right" shrinkToFit="1"/>
    </xf>
    <xf numFmtId="178" fontId="32" fillId="0" borderId="0" xfId="18" applyNumberFormat="1" applyFont="1" applyFill="1" applyBorder="1" applyAlignment="1">
      <alignment horizontal="right" shrinkToFit="1"/>
    </xf>
    <xf numFmtId="178" fontId="19" fillId="0" borderId="0" xfId="18" applyNumberFormat="1" applyFont="1" applyFill="1"/>
    <xf numFmtId="49" fontId="19" fillId="0" borderId="0" xfId="0" applyNumberFormat="1" applyFont="1" applyFill="1"/>
    <xf numFmtId="181" fontId="7" fillId="0" borderId="29" xfId="18" applyNumberFormat="1" applyFont="1" applyFill="1" applyBorder="1" applyAlignment="1">
      <alignment horizontal="right" shrinkToFit="1"/>
    </xf>
    <xf numFmtId="178" fontId="6" fillId="0" borderId="76" xfId="0" applyNumberFormat="1" applyFont="1" applyFill="1" applyBorder="1" applyAlignment="1">
      <alignment wrapText="1"/>
    </xf>
    <xf numFmtId="181" fontId="30" fillId="0" borderId="54" xfId="18" applyNumberFormat="1" applyFont="1" applyFill="1" applyBorder="1" applyAlignment="1">
      <alignment horizontal="right" shrinkToFit="1"/>
    </xf>
    <xf numFmtId="178" fontId="6" fillId="0" borderId="57" xfId="0" applyNumberFormat="1" applyFont="1" applyFill="1" applyBorder="1" applyAlignment="1">
      <alignment wrapText="1"/>
    </xf>
    <xf numFmtId="178" fontId="8" fillId="0" borderId="38" xfId="0" applyNumberFormat="1" applyFont="1" applyFill="1" applyBorder="1" applyAlignment="1">
      <alignment wrapText="1"/>
    </xf>
    <xf numFmtId="181" fontId="27" fillId="0" borderId="36" xfId="18" applyNumberFormat="1" applyFont="1" applyFill="1" applyBorder="1" applyAlignment="1">
      <alignment horizontal="right" shrinkToFit="1"/>
    </xf>
    <xf numFmtId="181" fontId="27" fillId="0" borderId="22" xfId="18" applyNumberFormat="1" applyFont="1" applyFill="1" applyBorder="1" applyAlignment="1">
      <alignment horizontal="right" shrinkToFit="1"/>
    </xf>
    <xf numFmtId="181" fontId="27" fillId="0" borderId="65" xfId="18" applyNumberFormat="1" applyFont="1" applyFill="1" applyBorder="1" applyAlignment="1">
      <alignment horizontal="right" shrinkToFit="1"/>
    </xf>
    <xf numFmtId="181" fontId="27" fillId="0" borderId="47" xfId="18"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3" fontId="21" fillId="0" borderId="0" xfId="18" applyNumberFormat="1" applyFont="1" applyFill="1" applyBorder="1"/>
    <xf numFmtId="0" fontId="21" fillId="0" borderId="0" xfId="0" applyFont="1" applyFill="1" applyBorder="1" applyAlignment="1">
      <alignment horizontal="right"/>
    </xf>
    <xf numFmtId="0" fontId="42" fillId="0" borderId="0" xfId="0" applyFont="1" applyFill="1" applyBorder="1" applyAlignment="1">
      <alignment horizontal="right"/>
    </xf>
    <xf numFmtId="0" fontId="43" fillId="0" borderId="0" xfId="0" applyFont="1" applyFill="1" applyBorder="1" applyAlignment="1">
      <alignment horizontal="right"/>
    </xf>
    <xf numFmtId="49" fontId="21" fillId="0" borderId="0" xfId="0" applyNumberFormat="1" applyFont="1" applyFill="1" applyAlignment="1">
      <alignment horizontal="center"/>
    </xf>
    <xf numFmtId="49" fontId="21" fillId="0" borderId="11" xfId="0" applyNumberFormat="1" applyFont="1" applyFill="1" applyBorder="1" applyAlignment="1">
      <alignment horizontal="left" wrapText="1" shrinkToFit="1"/>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21" fillId="0" borderId="0" xfId="0" applyNumberFormat="1" applyFont="1" applyFill="1" applyBorder="1" applyAlignment="1">
      <alignment horizontal="center"/>
    </xf>
    <xf numFmtId="0" fontId="21" fillId="0" borderId="0" xfId="0" applyFont="1" applyFill="1" applyAlignment="1">
      <alignment horizontal="center"/>
    </xf>
    <xf numFmtId="49" fontId="21" fillId="0" borderId="12" xfId="0" applyNumberFormat="1" applyFont="1" applyFill="1" applyBorder="1" applyAlignment="1">
      <alignment horizontal="left" wrapText="1" shrinkToFit="1"/>
    </xf>
    <xf numFmtId="49" fontId="43" fillId="0" borderId="2" xfId="0" applyNumberFormat="1" applyFont="1" applyFill="1" applyBorder="1" applyAlignment="1">
      <alignment horizontal="center" vertical="center"/>
    </xf>
    <xf numFmtId="49" fontId="43" fillId="0" borderId="3" xfId="0" applyNumberFormat="1" applyFont="1" applyFill="1" applyBorder="1" applyAlignment="1">
      <alignment horizontal="center" vertical="center"/>
    </xf>
    <xf numFmtId="49" fontId="43" fillId="0" borderId="70" xfId="0" applyNumberFormat="1" applyFont="1" applyFill="1" applyBorder="1" applyAlignment="1">
      <alignment horizontal="center" vertical="center"/>
    </xf>
    <xf numFmtId="49" fontId="43" fillId="0" borderId="4" xfId="0" applyNumberFormat="1" applyFont="1" applyFill="1" applyBorder="1" applyAlignment="1">
      <alignment horizontal="center" vertical="center"/>
    </xf>
    <xf numFmtId="0" fontId="21" fillId="0" borderId="0" xfId="0" applyFont="1" applyFill="1" applyBorder="1" applyAlignment="1">
      <alignment horizontal="center"/>
    </xf>
    <xf numFmtId="178" fontId="44" fillId="0" borderId="17" xfId="0" applyNumberFormat="1" applyFont="1" applyFill="1" applyBorder="1" applyAlignment="1">
      <alignment wrapText="1"/>
    </xf>
    <xf numFmtId="181" fontId="45" fillId="0" borderId="23" xfId="18" applyNumberFormat="1" applyFont="1" applyFill="1" applyBorder="1" applyAlignment="1">
      <alignment horizontal="right" shrinkToFit="1"/>
    </xf>
    <xf numFmtId="181" fontId="45" fillId="0" borderId="9" xfId="18" applyNumberFormat="1" applyFont="1" applyFill="1" applyBorder="1" applyAlignment="1">
      <alignment horizontal="right" shrinkToFit="1"/>
    </xf>
    <xf numFmtId="181" fontId="45" fillId="0" borderId="8" xfId="18" applyNumberFormat="1" applyFont="1" applyFill="1" applyBorder="1" applyAlignment="1">
      <alignment horizontal="right" shrinkToFit="1"/>
    </xf>
    <xf numFmtId="181" fontId="45" fillId="0" borderId="10" xfId="18" applyNumberFormat="1" applyFont="1" applyFill="1" applyBorder="1" applyAlignment="1">
      <alignment horizontal="right" shrinkToFit="1"/>
    </xf>
    <xf numFmtId="181" fontId="45" fillId="0" borderId="55" xfId="18" applyNumberFormat="1" applyFont="1" applyFill="1" applyBorder="1" applyAlignment="1">
      <alignment horizontal="right" shrinkToFit="1"/>
    </xf>
    <xf numFmtId="181" fontId="45" fillId="0" borderId="56" xfId="18" applyNumberFormat="1" applyFont="1" applyFill="1" applyBorder="1" applyAlignment="1">
      <alignment horizontal="right" shrinkToFit="1"/>
    </xf>
    <xf numFmtId="181" fontId="45" fillId="0" borderId="53" xfId="18" applyNumberFormat="1" applyFont="1" applyFill="1" applyBorder="1" applyAlignment="1">
      <alignment horizontal="right" shrinkToFit="1"/>
    </xf>
    <xf numFmtId="181" fontId="45" fillId="0" borderId="7" xfId="18" applyNumberFormat="1" applyFont="1" applyFill="1" applyBorder="1" applyAlignment="1">
      <alignment horizontal="right" shrinkToFit="1"/>
    </xf>
    <xf numFmtId="181" fontId="45" fillId="0" borderId="2" xfId="18" applyNumberFormat="1" applyFont="1" applyFill="1" applyBorder="1" applyAlignment="1">
      <alignment horizontal="right" shrinkToFit="1"/>
    </xf>
    <xf numFmtId="181" fontId="45" fillId="0" borderId="20" xfId="18" applyNumberFormat="1" applyFont="1" applyFill="1" applyBorder="1" applyAlignment="1">
      <alignment horizontal="right" shrinkToFit="1"/>
    </xf>
    <xf numFmtId="181" fontId="45" fillId="0" borderId="26" xfId="18" applyNumberFormat="1" applyFont="1" applyFill="1" applyBorder="1" applyAlignment="1">
      <alignment horizontal="right" shrinkToFit="1"/>
    </xf>
    <xf numFmtId="181" fontId="45" fillId="0" borderId="3" xfId="18" applyNumberFormat="1" applyFont="1" applyFill="1" applyBorder="1" applyAlignment="1">
      <alignment horizontal="right" shrinkToFit="1"/>
    </xf>
    <xf numFmtId="181" fontId="45" fillId="0" borderId="70" xfId="18" applyNumberFormat="1" applyFont="1" applyFill="1" applyBorder="1" applyAlignment="1">
      <alignment horizontal="right" shrinkToFit="1"/>
    </xf>
    <xf numFmtId="181" fontId="45" fillId="0" borderId="4" xfId="18" applyNumberFormat="1" applyFont="1" applyFill="1" applyBorder="1" applyAlignment="1">
      <alignment horizontal="right" shrinkToFit="1"/>
    </xf>
    <xf numFmtId="178" fontId="43" fillId="0" borderId="18" xfId="0" applyNumberFormat="1" applyFont="1" applyFill="1" applyBorder="1" applyAlignment="1">
      <alignment wrapText="1"/>
    </xf>
    <xf numFmtId="181" fontId="42" fillId="0" borderId="7" xfId="18" applyNumberFormat="1" applyFont="1" applyFill="1" applyBorder="1" applyAlignment="1">
      <alignment horizontal="right" shrinkToFit="1"/>
    </xf>
    <xf numFmtId="181" fontId="42" fillId="0" borderId="9" xfId="18" applyNumberFormat="1" applyFont="1" applyFill="1" applyBorder="1" applyAlignment="1">
      <alignment horizontal="right" shrinkToFit="1"/>
    </xf>
    <xf numFmtId="181" fontId="42" fillId="0" borderId="2" xfId="18" applyNumberFormat="1" applyFont="1" applyFill="1" applyBorder="1" applyAlignment="1">
      <alignment horizontal="right" shrinkToFit="1"/>
    </xf>
    <xf numFmtId="181" fontId="42" fillId="0" borderId="23" xfId="18" applyNumberFormat="1" applyFont="1" applyFill="1" applyBorder="1" applyAlignment="1">
      <alignment horizontal="right" shrinkToFit="1"/>
    </xf>
    <xf numFmtId="181" fontId="42" fillId="0" borderId="20" xfId="18" applyNumberFormat="1" applyFont="1" applyFill="1" applyBorder="1" applyAlignment="1">
      <alignment horizontal="right" shrinkToFit="1"/>
    </xf>
    <xf numFmtId="181" fontId="42" fillId="0" borderId="10" xfId="18" applyNumberFormat="1" applyFont="1" applyFill="1" applyBorder="1" applyAlignment="1">
      <alignment horizontal="right" shrinkToFit="1"/>
    </xf>
    <xf numFmtId="181" fontId="42" fillId="0" borderId="26" xfId="18" applyNumberFormat="1" applyFont="1" applyFill="1" applyBorder="1" applyAlignment="1">
      <alignment horizontal="right" shrinkToFit="1"/>
    </xf>
    <xf numFmtId="181" fontId="42" fillId="0" borderId="3" xfId="18" applyNumberFormat="1" applyFont="1" applyFill="1" applyBorder="1" applyAlignment="1">
      <alignment horizontal="right" shrinkToFit="1"/>
    </xf>
    <xf numFmtId="181" fontId="42" fillId="0" borderId="70" xfId="18" applyNumberFormat="1" applyFont="1" applyFill="1" applyBorder="1" applyAlignment="1">
      <alignment horizontal="right" shrinkToFit="1"/>
    </xf>
    <xf numFmtId="181" fontId="42" fillId="0" borderId="4" xfId="18" applyNumberFormat="1" applyFont="1" applyFill="1" applyBorder="1" applyAlignment="1">
      <alignment horizontal="right" shrinkToFit="1"/>
    </xf>
    <xf numFmtId="178" fontId="44" fillId="0" borderId="18" xfId="0" applyNumberFormat="1" applyFont="1" applyFill="1" applyBorder="1" applyAlignment="1">
      <alignment wrapText="1"/>
    </xf>
    <xf numFmtId="181" fontId="45" fillId="0" borderId="0" xfId="18" applyNumberFormat="1" applyFont="1" applyFill="1" applyBorder="1" applyAlignment="1">
      <alignment horizontal="right" shrinkToFit="1"/>
    </xf>
    <xf numFmtId="181" fontId="45" fillId="0" borderId="25" xfId="18" applyNumberFormat="1" applyFont="1" applyFill="1" applyBorder="1" applyAlignment="1">
      <alignment horizontal="right" shrinkToFit="1"/>
    </xf>
    <xf numFmtId="181" fontId="45" fillId="0" borderId="19" xfId="18" applyNumberFormat="1" applyFont="1" applyFill="1" applyBorder="1" applyAlignment="1">
      <alignment horizontal="right" shrinkToFit="1"/>
    </xf>
    <xf numFmtId="181" fontId="45" fillId="0" borderId="37" xfId="18" applyNumberFormat="1" applyFont="1" applyFill="1" applyBorder="1" applyAlignment="1">
      <alignment horizontal="right" shrinkToFit="1"/>
    </xf>
    <xf numFmtId="181" fontId="45" fillId="0" borderId="60" xfId="18" applyNumberFormat="1" applyFont="1" applyFill="1" applyBorder="1" applyAlignment="1">
      <alignment horizontal="right" shrinkToFit="1"/>
    </xf>
    <xf numFmtId="181" fontId="45" fillId="0" borderId="61" xfId="18" applyNumberFormat="1" applyFont="1" applyFill="1" applyBorder="1" applyAlignment="1">
      <alignment horizontal="right" shrinkToFit="1"/>
    </xf>
    <xf numFmtId="181" fontId="45" fillId="0" borderId="45" xfId="18" applyNumberFormat="1" applyFont="1" applyFill="1" applyBorder="1" applyAlignment="1">
      <alignment horizontal="right" shrinkToFit="1"/>
    </xf>
    <xf numFmtId="178" fontId="43" fillId="0" borderId="14" xfId="0" applyNumberFormat="1" applyFont="1" applyFill="1" applyBorder="1" applyAlignment="1">
      <alignment horizontal="left" wrapText="1"/>
    </xf>
    <xf numFmtId="181" fontId="46" fillId="0" borderId="0" xfId="18" applyNumberFormat="1" applyFont="1" applyFill="1" applyBorder="1" applyAlignment="1">
      <alignment horizontal="right" shrinkToFit="1"/>
    </xf>
    <xf numFmtId="181" fontId="46" fillId="0" borderId="28" xfId="18" applyNumberFormat="1" applyFont="1" applyFill="1" applyBorder="1" applyAlignment="1">
      <alignment horizontal="right" shrinkToFit="1"/>
    </xf>
    <xf numFmtId="181" fontId="46" fillId="0" borderId="25" xfId="18" applyNumberFormat="1" applyFont="1" applyFill="1" applyBorder="1" applyAlignment="1">
      <alignment horizontal="right" shrinkToFit="1"/>
    </xf>
    <xf numFmtId="181" fontId="46" fillId="0" borderId="51" xfId="18" applyNumberFormat="1" applyFont="1" applyFill="1" applyBorder="1" applyAlignment="1">
      <alignment horizontal="right" shrinkToFit="1"/>
    </xf>
    <xf numFmtId="181" fontId="46" fillId="0" borderId="19" xfId="18" applyNumberFormat="1" applyFont="1" applyFill="1" applyBorder="1" applyAlignment="1">
      <alignment horizontal="right" shrinkToFit="1"/>
    </xf>
    <xf numFmtId="181" fontId="46" fillId="0" borderId="37" xfId="18" applyNumberFormat="1" applyFont="1" applyFill="1" applyBorder="1" applyAlignment="1">
      <alignment horizontal="right" shrinkToFit="1"/>
    </xf>
    <xf numFmtId="181" fontId="46" fillId="0" borderId="60" xfId="18" applyNumberFormat="1" applyFont="1" applyFill="1" applyBorder="1" applyAlignment="1">
      <alignment horizontal="right" shrinkToFit="1"/>
    </xf>
    <xf numFmtId="181" fontId="46" fillId="0" borderId="61" xfId="18" applyNumberFormat="1" applyFont="1" applyFill="1" applyBorder="1" applyAlignment="1">
      <alignment horizontal="right" shrinkToFit="1"/>
    </xf>
    <xf numFmtId="181" fontId="46" fillId="0" borderId="45" xfId="18" applyNumberFormat="1" applyFont="1" applyFill="1" applyBorder="1" applyAlignment="1">
      <alignment horizontal="right" shrinkToFit="1"/>
    </xf>
    <xf numFmtId="178" fontId="43" fillId="0" borderId="15" xfId="0" applyNumberFormat="1" applyFont="1" applyFill="1" applyBorder="1" applyAlignment="1">
      <alignment wrapText="1"/>
    </xf>
    <xf numFmtId="181" fontId="46" fillId="0" borderId="59" xfId="18" applyNumberFormat="1" applyFont="1" applyFill="1" applyBorder="1" applyAlignment="1">
      <alignment horizontal="right" shrinkToFit="1"/>
    </xf>
    <xf numFmtId="181" fontId="46" fillId="0" borderId="54" xfId="18" applyNumberFormat="1" applyFont="1" applyFill="1" applyBorder="1" applyAlignment="1">
      <alignment horizontal="right" shrinkToFit="1"/>
    </xf>
    <xf numFmtId="181" fontId="46" fillId="0" borderId="29" xfId="18" applyNumberFormat="1" applyFont="1" applyFill="1" applyBorder="1" applyAlignment="1">
      <alignment horizontal="right" shrinkToFit="1"/>
    </xf>
    <xf numFmtId="181" fontId="46" fillId="0" borderId="43" xfId="18" applyNumberFormat="1" applyFont="1" applyFill="1" applyBorder="1" applyAlignment="1">
      <alignment horizontal="right" shrinkToFit="1"/>
    </xf>
    <xf numFmtId="181" fontId="46" fillId="0" borderId="30" xfId="18" applyNumberFormat="1" applyFont="1" applyFill="1" applyBorder="1" applyAlignment="1">
      <alignment horizontal="right" shrinkToFit="1"/>
    </xf>
    <xf numFmtId="181" fontId="46" fillId="0" borderId="31" xfId="18" applyNumberFormat="1" applyFont="1" applyFill="1" applyBorder="1" applyAlignment="1">
      <alignment horizontal="right" shrinkToFit="1"/>
    </xf>
    <xf numFmtId="181" fontId="46" fillId="0" borderId="57" xfId="18" applyNumberFormat="1" applyFont="1" applyFill="1" applyBorder="1" applyAlignment="1">
      <alignment horizontal="right" shrinkToFit="1"/>
    </xf>
    <xf numFmtId="181" fontId="46" fillId="0" borderId="58" xfId="18" applyNumberFormat="1" applyFont="1" applyFill="1" applyBorder="1" applyAlignment="1">
      <alignment horizontal="right" shrinkToFit="1"/>
    </xf>
    <xf numFmtId="181" fontId="47" fillId="0" borderId="31" xfId="18" applyNumberFormat="1" applyFont="1" applyFill="1" applyBorder="1" applyAlignment="1">
      <alignment horizontal="right" shrinkToFit="1"/>
    </xf>
    <xf numFmtId="178" fontId="43" fillId="0" borderId="30" xfId="0" applyNumberFormat="1" applyFont="1" applyFill="1" applyBorder="1" applyAlignment="1">
      <alignment wrapText="1"/>
    </xf>
    <xf numFmtId="181" fontId="45" fillId="0" borderId="64" xfId="18" applyNumberFormat="1" applyFont="1" applyFill="1" applyBorder="1" applyAlignment="1">
      <alignment horizontal="right" shrinkToFit="1"/>
    </xf>
    <xf numFmtId="181" fontId="45" fillId="0" borderId="54" xfId="18" applyNumberFormat="1" applyFont="1" applyFill="1" applyBorder="1" applyAlignment="1">
      <alignment horizontal="right" shrinkToFit="1"/>
    </xf>
    <xf numFmtId="178" fontId="43" fillId="0" borderId="14" xfId="0" applyNumberFormat="1" applyFont="1" applyFill="1" applyBorder="1" applyAlignment="1">
      <alignment wrapText="1"/>
    </xf>
    <xf numFmtId="181" fontId="46" fillId="0" borderId="44" xfId="18" applyNumberFormat="1" applyFont="1" applyFill="1" applyBorder="1" applyAlignment="1">
      <alignment horizontal="right" shrinkToFit="1"/>
    </xf>
    <xf numFmtId="178" fontId="43" fillId="0" borderId="16" xfId="0" applyNumberFormat="1" applyFont="1" applyFill="1" applyBorder="1" applyAlignment="1">
      <alignment wrapText="1"/>
    </xf>
    <xf numFmtId="181" fontId="46" fillId="0" borderId="52" xfId="18" applyNumberFormat="1" applyFont="1" applyFill="1" applyBorder="1" applyAlignment="1">
      <alignment horizontal="right" shrinkToFit="1"/>
    </xf>
    <xf numFmtId="178" fontId="43" fillId="0" borderId="11" xfId="0" applyNumberFormat="1" applyFont="1" applyFill="1" applyBorder="1" applyAlignment="1">
      <alignment wrapText="1"/>
    </xf>
    <xf numFmtId="181" fontId="42" fillId="0" borderId="8" xfId="18" applyNumberFormat="1" applyFont="1" applyFill="1" applyBorder="1" applyAlignment="1">
      <alignment horizontal="right" shrinkToFit="1"/>
    </xf>
    <xf numFmtId="181" fontId="46" fillId="0" borderId="8" xfId="18" applyNumberFormat="1" applyFont="1" applyFill="1" applyBorder="1" applyAlignment="1">
      <alignment horizontal="right" shrinkToFit="1"/>
    </xf>
    <xf numFmtId="181" fontId="46" fillId="0" borderId="9" xfId="18" applyNumberFormat="1" applyFont="1" applyFill="1" applyBorder="1" applyAlignment="1">
      <alignment horizontal="right" shrinkToFit="1"/>
    </xf>
    <xf numFmtId="181" fontId="46" fillId="0" borderId="10" xfId="18" quotePrefix="1" applyNumberFormat="1" applyFont="1" applyFill="1" applyBorder="1" applyAlignment="1">
      <alignment horizontal="right" shrinkToFit="1"/>
    </xf>
    <xf numFmtId="181" fontId="46" fillId="0" borderId="10" xfId="18" applyNumberFormat="1" applyFont="1" applyFill="1" applyBorder="1" applyAlignment="1">
      <alignment horizontal="right" shrinkToFit="1"/>
    </xf>
    <xf numFmtId="181" fontId="46" fillId="0" borderId="55" xfId="18" applyNumberFormat="1" applyFont="1" applyFill="1" applyBorder="1" applyAlignment="1">
      <alignment horizontal="right" shrinkToFit="1"/>
    </xf>
    <xf numFmtId="181" fontId="46" fillId="0" borderId="23" xfId="18" applyNumberFormat="1" applyFont="1" applyFill="1" applyBorder="1" applyAlignment="1">
      <alignment horizontal="right" shrinkToFit="1"/>
    </xf>
    <xf numFmtId="181" fontId="46" fillId="0" borderId="56" xfId="18" applyNumberFormat="1" applyFont="1" applyFill="1" applyBorder="1" applyAlignment="1">
      <alignment horizontal="right" shrinkToFit="1"/>
    </xf>
    <xf numFmtId="181" fontId="46" fillId="0" borderId="53" xfId="18" applyNumberFormat="1" applyFont="1" applyFill="1" applyBorder="1" applyAlignment="1">
      <alignment horizontal="right" shrinkToFit="1"/>
    </xf>
    <xf numFmtId="181" fontId="42" fillId="0" borderId="30" xfId="18" applyNumberFormat="1" applyFont="1" applyFill="1" applyBorder="1" applyAlignment="1">
      <alignment horizontal="right" shrinkToFit="1"/>
    </xf>
    <xf numFmtId="181" fontId="42" fillId="0" borderId="29" xfId="18" applyNumberFormat="1" applyFont="1" applyFill="1" applyBorder="1" applyAlignment="1">
      <alignment horizontal="right" shrinkToFit="1"/>
    </xf>
    <xf numFmtId="181" fontId="42" fillId="0" borderId="43" xfId="18" applyNumberFormat="1" applyFont="1" applyFill="1" applyBorder="1" applyAlignment="1">
      <alignment horizontal="right" shrinkToFit="1"/>
    </xf>
    <xf numFmtId="181" fontId="42" fillId="0" borderId="31" xfId="18" applyNumberFormat="1" applyFont="1" applyFill="1" applyBorder="1" applyAlignment="1">
      <alignment horizontal="right" shrinkToFit="1"/>
    </xf>
    <xf numFmtId="181" fontId="46" fillId="0" borderId="31" xfId="18" quotePrefix="1" applyNumberFormat="1" applyFont="1" applyFill="1" applyBorder="1" applyAlignment="1">
      <alignment horizontal="right" shrinkToFit="1"/>
    </xf>
    <xf numFmtId="178" fontId="44" fillId="0" borderId="12" xfId="0" applyNumberFormat="1" applyFont="1" applyFill="1" applyBorder="1" applyAlignment="1">
      <alignment wrapText="1"/>
    </xf>
    <xf numFmtId="181" fontId="45" fillId="0" borderId="21" xfId="18" applyNumberFormat="1" applyFont="1" applyFill="1" applyBorder="1" applyAlignment="1">
      <alignment horizontal="right" shrinkToFit="1"/>
    </xf>
    <xf numFmtId="181" fontId="45" fillId="0" borderId="35" xfId="18" applyNumberFormat="1" applyFont="1" applyFill="1" applyBorder="1" applyAlignment="1">
      <alignment horizontal="right" shrinkToFit="1"/>
    </xf>
    <xf numFmtId="181" fontId="45" fillId="0" borderId="88" xfId="18" applyNumberFormat="1" applyFont="1" applyFill="1" applyBorder="1" applyAlignment="1">
      <alignment horizontal="right" shrinkToFit="1"/>
    </xf>
    <xf numFmtId="181" fontId="45" fillId="0" borderId="89" xfId="18" applyNumberFormat="1" applyFont="1" applyFill="1" applyBorder="1" applyAlignment="1">
      <alignment horizontal="right" shrinkToFit="1"/>
    </xf>
    <xf numFmtId="181" fontId="45" fillId="0" borderId="6" xfId="18" applyNumberFormat="1" applyFont="1" applyFill="1" applyBorder="1" applyAlignment="1">
      <alignment horizontal="right" shrinkToFit="1"/>
    </xf>
    <xf numFmtId="181" fontId="45" fillId="0" borderId="72" xfId="18" applyNumberFormat="1" applyFont="1" applyFill="1" applyBorder="1" applyAlignment="1">
      <alignment horizontal="right" shrinkToFit="1"/>
    </xf>
    <xf numFmtId="181" fontId="45" fillId="0" borderId="82" xfId="18" applyNumberFormat="1" applyFont="1" applyFill="1" applyBorder="1" applyAlignment="1">
      <alignment horizontal="right" shrinkToFit="1"/>
    </xf>
    <xf numFmtId="181" fontId="45" fillId="0" borderId="2" xfId="18" quotePrefix="1" applyNumberFormat="1" applyFont="1" applyFill="1" applyBorder="1" applyAlignment="1">
      <alignment horizontal="right" shrinkToFit="1"/>
    </xf>
    <xf numFmtId="181" fontId="45" fillId="0" borderId="26" xfId="18" quotePrefix="1" applyNumberFormat="1" applyFont="1" applyFill="1" applyBorder="1" applyAlignment="1">
      <alignment horizontal="right" shrinkToFit="1"/>
    </xf>
    <xf numFmtId="178" fontId="43" fillId="0" borderId="13" xfId="0" applyNumberFormat="1" applyFont="1" applyFill="1" applyBorder="1" applyAlignment="1">
      <alignment wrapText="1"/>
    </xf>
    <xf numFmtId="181" fontId="42" fillId="0" borderId="90" xfId="18" applyNumberFormat="1" applyFont="1" applyFill="1" applyBorder="1" applyAlignment="1">
      <alignment horizontal="right" shrinkToFit="1"/>
    </xf>
    <xf numFmtId="181" fontId="42" fillId="0" borderId="40" xfId="18" applyNumberFormat="1" applyFont="1" applyFill="1" applyBorder="1" applyAlignment="1">
      <alignment horizontal="right" shrinkToFit="1"/>
    </xf>
    <xf numFmtId="181" fontId="46" fillId="0" borderId="41" xfId="18" applyNumberFormat="1" applyFont="1" applyFill="1" applyBorder="1" applyAlignment="1">
      <alignment horizontal="right" shrinkToFit="1"/>
    </xf>
    <xf numFmtId="181" fontId="42" fillId="0" borderId="91" xfId="18" applyNumberFormat="1" applyFont="1" applyFill="1" applyBorder="1" applyAlignment="1">
      <alignment horizontal="right" shrinkToFit="1"/>
    </xf>
    <xf numFmtId="181" fontId="42" fillId="0" borderId="92" xfId="18" applyNumberFormat="1" applyFont="1" applyFill="1" applyBorder="1" applyAlignment="1">
      <alignment horizontal="right" shrinkToFit="1"/>
    </xf>
    <xf numFmtId="181" fontId="42" fillId="0" borderId="93" xfId="18" applyNumberFormat="1" applyFont="1" applyFill="1" applyBorder="1" applyAlignment="1">
      <alignment horizontal="right" shrinkToFit="1"/>
    </xf>
    <xf numFmtId="181" fontId="42" fillId="0" borderId="94" xfId="18" applyNumberFormat="1" applyFont="1" applyFill="1" applyBorder="1" applyAlignment="1">
      <alignment horizontal="right" shrinkToFit="1"/>
    </xf>
    <xf numFmtId="181" fontId="42" fillId="0" borderId="41" xfId="18" applyNumberFormat="1" applyFont="1" applyFill="1" applyBorder="1" applyAlignment="1">
      <alignment horizontal="right" shrinkToFit="1"/>
    </xf>
    <xf numFmtId="178" fontId="43" fillId="0" borderId="18" xfId="0" applyNumberFormat="1" applyFont="1" applyFill="1" applyBorder="1" applyAlignment="1">
      <alignment horizontal="left" wrapText="1"/>
    </xf>
    <xf numFmtId="181" fontId="42" fillId="0" borderId="0" xfId="18" applyNumberFormat="1" applyFont="1" applyFill="1" applyBorder="1" applyAlignment="1">
      <alignment horizontal="right" shrinkToFit="1"/>
    </xf>
    <xf numFmtId="181" fontId="42" fillId="0" borderId="33" xfId="18" applyNumberFormat="1" applyFont="1" applyFill="1" applyBorder="1" applyAlignment="1">
      <alignment horizontal="right" shrinkToFit="1"/>
    </xf>
    <xf numFmtId="181" fontId="42" fillId="0" borderId="25" xfId="18" applyNumberFormat="1" applyFont="1" applyFill="1" applyBorder="1" applyAlignment="1">
      <alignment horizontal="right" shrinkToFit="1"/>
    </xf>
    <xf numFmtId="181" fontId="42" fillId="0" borderId="19" xfId="18" applyNumberFormat="1" applyFont="1" applyFill="1" applyBorder="1" applyAlignment="1">
      <alignment horizontal="right" shrinkToFit="1"/>
    </xf>
    <xf numFmtId="181" fontId="42" fillId="0" borderId="37" xfId="18" applyNumberFormat="1" applyFont="1" applyFill="1" applyBorder="1" applyAlignment="1">
      <alignment horizontal="right" shrinkToFit="1"/>
    </xf>
    <xf numFmtId="181" fontId="42" fillId="0" borderId="60" xfId="18" applyNumberFormat="1" applyFont="1" applyFill="1" applyBorder="1" applyAlignment="1">
      <alignment horizontal="right" shrinkToFit="1"/>
    </xf>
    <xf numFmtId="181" fontId="42" fillId="0" borderId="61" xfId="18" applyNumberFormat="1" applyFont="1" applyFill="1" applyBorder="1" applyAlignment="1">
      <alignment horizontal="right" shrinkToFit="1"/>
    </xf>
    <xf numFmtId="181" fontId="42" fillId="0" borderId="45" xfId="18" applyNumberFormat="1" applyFont="1" applyFill="1" applyBorder="1" applyAlignment="1">
      <alignment horizontal="right" shrinkToFit="1"/>
    </xf>
    <xf numFmtId="178" fontId="44" fillId="0" borderId="17" xfId="0" applyNumberFormat="1" applyFont="1" applyFill="1" applyBorder="1" applyAlignment="1">
      <alignment horizontal="left" wrapText="1"/>
    </xf>
    <xf numFmtId="181" fontId="44" fillId="0" borderId="20" xfId="18" applyNumberFormat="1" applyFont="1" applyFill="1" applyBorder="1" applyAlignment="1">
      <alignment horizontal="right" shrinkToFit="1"/>
    </xf>
    <xf numFmtId="181" fontId="42" fillId="0" borderId="34" xfId="18" applyNumberFormat="1" applyFont="1" applyFill="1" applyBorder="1" applyAlignment="1">
      <alignment horizontal="right" shrinkToFit="1"/>
    </xf>
    <xf numFmtId="181" fontId="42" fillId="0" borderId="81" xfId="18" applyNumberFormat="1" applyFont="1" applyFill="1" applyBorder="1" applyAlignment="1">
      <alignment horizontal="right" shrinkToFit="1"/>
    </xf>
    <xf numFmtId="178" fontId="44" fillId="0" borderId="24" xfId="0" applyNumberFormat="1" applyFont="1" applyFill="1" applyBorder="1" applyAlignment="1">
      <alignment horizontal="left" wrapText="1"/>
    </xf>
    <xf numFmtId="181" fontId="45" fillId="0" borderId="38" xfId="18" applyNumberFormat="1" applyFont="1" applyFill="1" applyBorder="1" applyAlignment="1">
      <alignment horizontal="right" shrinkToFit="1"/>
    </xf>
    <xf numFmtId="181" fontId="45" fillId="0" borderId="36" xfId="18" applyNumberFormat="1" applyFont="1" applyFill="1" applyBorder="1" applyAlignment="1">
      <alignment horizontal="right" shrinkToFit="1"/>
    </xf>
    <xf numFmtId="181" fontId="45" fillId="0" borderId="22" xfId="18" applyNumberFormat="1" applyFont="1" applyFill="1" applyBorder="1" applyAlignment="1">
      <alignment horizontal="right" shrinkToFit="1"/>
    </xf>
    <xf numFmtId="181" fontId="45" fillId="0" borderId="39" xfId="18" applyNumberFormat="1" applyFont="1" applyFill="1" applyBorder="1" applyAlignment="1">
      <alignment horizontal="right" shrinkToFit="1"/>
    </xf>
    <xf numFmtId="181" fontId="45" fillId="0" borderId="62" xfId="18" applyNumberFormat="1" applyFont="1" applyFill="1" applyBorder="1" applyAlignment="1">
      <alignment horizontal="right" shrinkToFit="1"/>
    </xf>
    <xf numFmtId="181" fontId="45" fillId="0" borderId="65" xfId="18" applyNumberFormat="1" applyFont="1" applyFill="1" applyBorder="1" applyAlignment="1">
      <alignment horizontal="right" shrinkToFit="1"/>
    </xf>
    <xf numFmtId="181" fontId="45" fillId="0" borderId="47" xfId="18" applyNumberFormat="1" applyFont="1" applyFill="1" applyBorder="1" applyAlignment="1">
      <alignment horizontal="right" shrinkToFit="1"/>
    </xf>
    <xf numFmtId="0" fontId="42" fillId="0" borderId="0" xfId="0" applyFont="1" applyFill="1" applyBorder="1" applyAlignment="1">
      <alignment horizontal="left" shrinkToFit="1"/>
    </xf>
    <xf numFmtId="179" fontId="42" fillId="0" borderId="0" xfId="18" applyNumberFormat="1" applyFont="1" applyFill="1" applyBorder="1" applyAlignment="1">
      <alignment horizontal="right" shrinkToFit="1"/>
    </xf>
    <xf numFmtId="0" fontId="21" fillId="0" borderId="0" xfId="0" applyFont="1" applyFill="1" applyBorder="1" applyAlignment="1">
      <alignment horizontal="left" shrinkToFit="1"/>
    </xf>
    <xf numFmtId="3" fontId="21" fillId="0" borderId="0" xfId="0" applyNumberFormat="1" applyFont="1" applyFill="1" applyBorder="1"/>
    <xf numFmtId="0" fontId="32" fillId="0" borderId="0" xfId="0" applyFont="1" applyFill="1" applyBorder="1" applyAlignment="1">
      <alignment horizontal="left"/>
    </xf>
    <xf numFmtId="0" fontId="32" fillId="0" borderId="0" xfId="0" applyFont="1" applyFill="1" applyBorder="1" applyAlignment="1"/>
    <xf numFmtId="0" fontId="21" fillId="0" borderId="0" xfId="0" applyFont="1" applyFill="1" applyBorder="1" applyAlignment="1"/>
    <xf numFmtId="0" fontId="21" fillId="0" borderId="0" xfId="0" applyFont="1" applyFill="1" applyAlignment="1"/>
    <xf numFmtId="176" fontId="19" fillId="0" borderId="0" xfId="18" applyNumberFormat="1" applyFont="1" applyFill="1" applyAlignment="1">
      <alignment horizontal="right"/>
    </xf>
    <xf numFmtId="176" fontId="19" fillId="0" borderId="0" xfId="18" applyNumberFormat="1" applyFont="1" applyFill="1"/>
    <xf numFmtId="49" fontId="21" fillId="0" borderId="7" xfId="0" applyNumberFormat="1" applyFont="1" applyFill="1" applyBorder="1" applyAlignment="1">
      <alignment horizontal="center" vertical="center" wrapText="1" shrinkToFit="1"/>
    </xf>
    <xf numFmtId="0" fontId="8" fillId="0" borderId="19" xfId="0" applyFont="1" applyFill="1" applyBorder="1"/>
    <xf numFmtId="0" fontId="8" fillId="0" borderId="25" xfId="0" applyFont="1" applyFill="1" applyBorder="1"/>
    <xf numFmtId="38" fontId="27" fillId="0" borderId="23" xfId="18" applyFont="1" applyFill="1" applyBorder="1"/>
    <xf numFmtId="181" fontId="21" fillId="0" borderId="83" xfId="18" applyNumberFormat="1" applyFont="1" applyFill="1" applyBorder="1" applyAlignment="1">
      <alignment horizontal="right"/>
    </xf>
    <xf numFmtId="181" fontId="21" fillId="0" borderId="59" xfId="18" applyNumberFormat="1" applyFont="1" applyFill="1" applyBorder="1" applyAlignment="1">
      <alignment horizontal="right"/>
    </xf>
    <xf numFmtId="0" fontId="6" fillId="0" borderId="49" xfId="0" applyFont="1" applyFill="1" applyBorder="1"/>
    <xf numFmtId="181" fontId="21" fillId="0" borderId="84" xfId="18" applyNumberFormat="1" applyFont="1" applyFill="1" applyBorder="1" applyAlignment="1">
      <alignment horizontal="right"/>
    </xf>
    <xf numFmtId="0" fontId="8" fillId="0" borderId="20" xfId="0" applyFont="1" applyFill="1" applyBorder="1"/>
    <xf numFmtId="181" fontId="27" fillId="0" borderId="7" xfId="18" applyNumberFormat="1" applyFont="1" applyFill="1" applyBorder="1" applyAlignment="1">
      <alignment horizontal="right"/>
    </xf>
    <xf numFmtId="0" fontId="6" fillId="0" borderId="30" xfId="0" applyFont="1" applyFill="1" applyBorder="1" applyAlignment="1">
      <alignment wrapText="1"/>
    </xf>
    <xf numFmtId="181" fontId="27" fillId="0" borderId="64" xfId="18" applyNumberFormat="1" applyFont="1" applyFill="1" applyBorder="1" applyAlignment="1">
      <alignment horizontal="right"/>
    </xf>
    <xf numFmtId="0" fontId="6" fillId="0" borderId="27" xfId="0" applyFont="1" applyFill="1" applyBorder="1" applyAlignment="1">
      <alignment wrapText="1"/>
    </xf>
    <xf numFmtId="0" fontId="6" fillId="0" borderId="49" xfId="0" applyFont="1" applyFill="1" applyBorder="1" applyAlignment="1">
      <alignment wrapText="1"/>
    </xf>
    <xf numFmtId="181" fontId="30" fillId="0" borderId="84" xfId="18" applyNumberFormat="1" applyFont="1" applyFill="1" applyBorder="1" applyAlignment="1">
      <alignment horizontal="right"/>
    </xf>
    <xf numFmtId="0" fontId="8" fillId="0" borderId="20" xfId="0" applyFont="1" applyFill="1" applyBorder="1" applyAlignment="1">
      <alignment wrapText="1"/>
    </xf>
    <xf numFmtId="0" fontId="6" fillId="0" borderId="19" xfId="0" applyFont="1" applyFill="1" applyBorder="1" applyAlignment="1">
      <alignment wrapText="1"/>
    </xf>
    <xf numFmtId="0" fontId="8" fillId="0" borderId="75" xfId="0" applyFont="1" applyFill="1" applyBorder="1"/>
    <xf numFmtId="181" fontId="27" fillId="0" borderId="86" xfId="18" applyNumberFormat="1" applyFont="1" applyFill="1" applyBorder="1" applyAlignment="1">
      <alignment horizontal="right"/>
    </xf>
    <xf numFmtId="0" fontId="8" fillId="0" borderId="8" xfId="0" applyFont="1" applyFill="1" applyBorder="1"/>
    <xf numFmtId="181" fontId="27" fillId="0" borderId="23" xfId="18" applyNumberFormat="1" applyFont="1" applyFill="1" applyBorder="1" applyAlignment="1">
      <alignment horizontal="right"/>
    </xf>
    <xf numFmtId="181" fontId="27" fillId="0" borderId="54" xfId="18" applyNumberFormat="1" applyFont="1" applyFill="1" applyBorder="1" applyAlignment="1">
      <alignment horizontal="right"/>
    </xf>
    <xf numFmtId="49" fontId="21" fillId="0" borderId="0" xfId="0" applyNumberFormat="1" applyFont="1" applyFill="1" applyBorder="1" applyAlignment="1">
      <alignment vertical="center"/>
    </xf>
    <xf numFmtId="38" fontId="19" fillId="0" borderId="0" xfId="18" applyFont="1" applyFill="1" applyBorder="1" applyAlignment="1">
      <alignment horizontal="right"/>
    </xf>
    <xf numFmtId="177" fontId="21" fillId="0" borderId="0" xfId="18" applyNumberFormat="1" applyFont="1" applyFill="1" applyBorder="1" applyAlignment="1">
      <alignment horizontal="right"/>
    </xf>
    <xf numFmtId="0" fontId="3" fillId="0" borderId="19" xfId="0" applyFont="1" applyFill="1" applyBorder="1" applyAlignment="1"/>
    <xf numFmtId="177" fontId="21" fillId="0" borderId="0" xfId="18" applyNumberFormat="1" applyFont="1" applyFill="1" applyBorder="1" applyAlignment="1"/>
    <xf numFmtId="0" fontId="6" fillId="0" borderId="83" xfId="0" applyFont="1" applyFill="1" applyBorder="1"/>
    <xf numFmtId="0" fontId="6" fillId="0" borderId="59" xfId="0" applyFont="1" applyFill="1" applyBorder="1"/>
    <xf numFmtId="0" fontId="6" fillId="0" borderId="59" xfId="0" applyFont="1" applyFill="1" applyBorder="1" applyAlignment="1">
      <alignment wrapText="1"/>
    </xf>
    <xf numFmtId="0" fontId="6" fillId="0" borderId="59" xfId="0" applyFont="1" applyFill="1" applyBorder="1" applyAlignment="1"/>
    <xf numFmtId="3" fontId="6" fillId="0" borderId="59" xfId="0" applyNumberFormat="1" applyFont="1" applyFill="1" applyBorder="1"/>
    <xf numFmtId="0" fontId="6" fillId="0" borderId="84" xfId="0" applyFont="1" applyFill="1" applyBorder="1"/>
    <xf numFmtId="0" fontId="6" fillId="0" borderId="6" xfId="0" applyFont="1" applyFill="1" applyBorder="1"/>
    <xf numFmtId="181" fontId="21" fillId="0" borderId="6" xfId="18" applyNumberFormat="1" applyFont="1" applyFill="1" applyBorder="1" applyAlignment="1">
      <alignment horizontal="right"/>
    </xf>
    <xf numFmtId="0" fontId="6" fillId="0" borderId="0" xfId="0" applyFont="1" applyFill="1" applyBorder="1"/>
    <xf numFmtId="0" fontId="3" fillId="0" borderId="21" xfId="0" applyFont="1" applyFill="1" applyBorder="1" applyAlignment="1"/>
    <xf numFmtId="0" fontId="6" fillId="0" borderId="85" xfId="0" applyFont="1" applyFill="1" applyBorder="1"/>
    <xf numFmtId="181" fontId="21" fillId="0" borderId="85" xfId="18" applyNumberFormat="1" applyFont="1" applyFill="1" applyBorder="1" applyAlignment="1">
      <alignment horizontal="right"/>
    </xf>
    <xf numFmtId="0" fontId="3" fillId="0" borderId="20" xfId="0" applyFont="1" applyFill="1" applyBorder="1" applyAlignment="1"/>
    <xf numFmtId="181" fontId="27" fillId="0" borderId="6" xfId="18" applyNumberFormat="1" applyFont="1" applyFill="1" applyBorder="1" applyAlignment="1">
      <alignment horizontal="right"/>
    </xf>
    <xf numFmtId="0" fontId="4" fillId="0" borderId="20" xfId="0" applyFont="1" applyFill="1" applyBorder="1" applyAlignment="1"/>
    <xf numFmtId="181" fontId="21" fillId="0" borderId="7" xfId="18" applyNumberFormat="1" applyFont="1" applyFill="1" applyBorder="1" applyAlignment="1">
      <alignment horizontal="right"/>
    </xf>
    <xf numFmtId="0" fontId="4" fillId="0" borderId="8" xfId="0" applyFont="1" applyFill="1" applyBorder="1" applyAlignment="1"/>
    <xf numFmtId="181" fontId="21" fillId="0" borderId="9" xfId="18" applyNumberFormat="1" applyFont="1" applyFill="1" applyBorder="1" applyAlignment="1">
      <alignment horizontal="right"/>
    </xf>
    <xf numFmtId="181" fontId="21" fillId="0" borderId="23" xfId="18" applyNumberFormat="1" applyFont="1" applyFill="1" applyBorder="1" applyAlignment="1">
      <alignment horizontal="right"/>
    </xf>
    <xf numFmtId="0" fontId="3" fillId="0" borderId="38" xfId="0" applyFont="1" applyFill="1" applyBorder="1" applyAlignment="1"/>
    <xf numFmtId="181" fontId="27" fillId="0" borderId="22" xfId="18" applyNumberFormat="1" applyFont="1" applyFill="1" applyBorder="1" applyAlignment="1">
      <alignment horizontal="right"/>
    </xf>
    <xf numFmtId="177" fontId="21" fillId="0" borderId="0" xfId="18" applyNumberFormat="1" applyFont="1" applyFill="1" applyBorder="1" applyAlignment="1">
      <alignment vertical="center"/>
    </xf>
    <xf numFmtId="178" fontId="8" fillId="0" borderId="3" xfId="0" applyNumberFormat="1" applyFont="1" applyFill="1" applyBorder="1" applyAlignment="1">
      <alignment wrapText="1"/>
    </xf>
    <xf numFmtId="181" fontId="30" fillId="0" borderId="25" xfId="18" applyNumberFormat="1" applyFont="1" applyFill="1" applyBorder="1" applyAlignment="1">
      <alignment horizontal="right"/>
    </xf>
    <xf numFmtId="181" fontId="30" fillId="0" borderId="61" xfId="18" applyNumberFormat="1" applyFont="1" applyFill="1" applyBorder="1" applyAlignment="1">
      <alignment horizontal="right"/>
    </xf>
    <xf numFmtId="181" fontId="30" fillId="0" borderId="45" xfId="18" applyNumberFormat="1" applyFont="1" applyFill="1" applyBorder="1" applyAlignment="1">
      <alignment horizontal="right"/>
    </xf>
    <xf numFmtId="0" fontId="26" fillId="0" borderId="19" xfId="0" applyFont="1" applyFill="1" applyBorder="1"/>
    <xf numFmtId="0" fontId="6" fillId="0" borderId="20" xfId="0" applyFont="1" applyFill="1" applyBorder="1"/>
    <xf numFmtId="181" fontId="30" fillId="0" borderId="2" xfId="18" applyNumberFormat="1" applyFont="1" applyFill="1" applyBorder="1" applyAlignment="1">
      <alignment horizontal="right"/>
    </xf>
    <xf numFmtId="181" fontId="30" fillId="0" borderId="70" xfId="18" applyNumberFormat="1" applyFont="1" applyFill="1" applyBorder="1" applyAlignment="1">
      <alignment horizontal="right"/>
    </xf>
    <xf numFmtId="49" fontId="30" fillId="0" borderId="3" xfId="0" applyNumberFormat="1" applyFont="1" applyFill="1" applyBorder="1" applyAlignment="1">
      <alignment horizontal="center" vertical="center" wrapText="1" shrinkToFit="1"/>
    </xf>
    <xf numFmtId="181" fontId="30" fillId="0" borderId="57" xfId="18" applyNumberFormat="1" applyFont="1" applyFill="1" applyBorder="1" applyAlignment="1">
      <alignment horizontal="right" shrinkToFit="1"/>
    </xf>
    <xf numFmtId="182" fontId="30" fillId="0" borderId="57" xfId="18" applyNumberFormat="1" applyFont="1" applyFill="1" applyBorder="1" applyAlignment="1">
      <alignment horizontal="right" shrinkToFit="1"/>
    </xf>
    <xf numFmtId="182" fontId="30" fillId="0" borderId="43" xfId="18" applyNumberFormat="1" applyFont="1" applyFill="1" applyBorder="1" applyAlignment="1">
      <alignment horizontal="right" shrinkToFit="1"/>
    </xf>
    <xf numFmtId="182" fontId="30" fillId="0" borderId="77" xfId="18" applyNumberFormat="1" applyFont="1" applyFill="1" applyBorder="1" applyAlignment="1">
      <alignment horizontal="right" shrinkToFit="1"/>
    </xf>
    <xf numFmtId="182" fontId="30" fillId="0" borderId="52" xfId="18" applyNumberFormat="1" applyFont="1" applyFill="1" applyBorder="1" applyAlignment="1">
      <alignment horizontal="right" shrinkToFit="1"/>
    </xf>
    <xf numFmtId="49" fontId="30" fillId="0" borderId="55" xfId="0" quotePrefix="1" applyNumberFormat="1" applyFont="1" applyFill="1" applyBorder="1" applyAlignment="1">
      <alignment horizontal="center" vertical="center" shrinkToFit="1"/>
    </xf>
    <xf numFmtId="49" fontId="30" fillId="0" borderId="53" xfId="0" quotePrefix="1" applyNumberFormat="1" applyFont="1" applyFill="1" applyBorder="1" applyAlignment="1">
      <alignment horizontal="center" vertical="center" shrinkToFit="1"/>
    </xf>
    <xf numFmtId="181" fontId="30" fillId="0" borderId="79" xfId="18" applyNumberFormat="1" applyFont="1" applyFill="1" applyBorder="1" applyAlignment="1">
      <alignment horizontal="right" shrinkToFit="1"/>
    </xf>
    <xf numFmtId="183" fontId="30" fillId="0" borderId="57" xfId="18" applyNumberFormat="1" applyFont="1" applyFill="1" applyBorder="1" applyAlignment="1">
      <alignment horizontal="right" shrinkToFit="1"/>
    </xf>
    <xf numFmtId="183" fontId="30" fillId="0" borderId="43" xfId="18" applyNumberFormat="1" applyFont="1" applyFill="1" applyBorder="1" applyAlignment="1">
      <alignment horizontal="right" shrinkToFit="1"/>
    </xf>
    <xf numFmtId="183" fontId="30" fillId="0" borderId="77" xfId="18" applyNumberFormat="1" applyFont="1" applyFill="1" applyBorder="1" applyAlignment="1">
      <alignment horizontal="right" shrinkToFit="1"/>
    </xf>
    <xf numFmtId="184" fontId="28" fillId="0" borderId="0" xfId="0" applyNumberFormat="1" applyFont="1" applyFill="1" applyBorder="1" applyAlignment="1">
      <alignment horizontal="right" shrinkToFit="1"/>
    </xf>
    <xf numFmtId="184" fontId="28" fillId="0" borderId="56" xfId="0" applyNumberFormat="1" applyFont="1" applyFill="1" applyBorder="1" applyAlignment="1">
      <alignment horizontal="right" wrapText="1"/>
    </xf>
    <xf numFmtId="0" fontId="6" fillId="0" borderId="0" xfId="0" applyFont="1" applyFill="1" applyBorder="1" applyAlignment="1">
      <alignment horizontal="center"/>
    </xf>
    <xf numFmtId="0" fontId="26" fillId="0" borderId="0" xfId="0" applyFont="1" applyFill="1" applyBorder="1" applyAlignment="1">
      <alignment horizontal="center"/>
    </xf>
    <xf numFmtId="181" fontId="26" fillId="0" borderId="0" xfId="0" applyNumberFormat="1" applyFont="1" applyFill="1" applyBorder="1"/>
    <xf numFmtId="0" fontId="26" fillId="0" borderId="0" xfId="0" applyFont="1" applyFill="1" applyBorder="1" applyAlignment="1">
      <alignment vertical="top"/>
    </xf>
    <xf numFmtId="0" fontId="19" fillId="0" borderId="0" xfId="0" applyFont="1" applyFill="1" applyBorder="1" applyAlignment="1">
      <alignment horizontal="left" vertical="top" wrapText="1"/>
    </xf>
    <xf numFmtId="181" fontId="21" fillId="0" borderId="43" xfId="18" applyNumberFormat="1" applyFont="1" applyFill="1" applyBorder="1" applyAlignment="1">
      <alignment horizontal="right" shrinkToFit="1"/>
    </xf>
    <xf numFmtId="181" fontId="21" fillId="0" borderId="52" xfId="18" applyNumberFormat="1" applyFont="1" applyFill="1" applyBorder="1" applyAlignment="1">
      <alignment horizontal="right" shrinkToFit="1"/>
    </xf>
    <xf numFmtId="181" fontId="27" fillId="0" borderId="43" xfId="18" applyNumberFormat="1" applyFont="1" applyFill="1" applyBorder="1" applyAlignment="1">
      <alignment horizontal="right" shrinkToFit="1"/>
    </xf>
    <xf numFmtId="181" fontId="21" fillId="0" borderId="58" xfId="18" applyNumberFormat="1" applyFont="1" applyFill="1" applyBorder="1" applyAlignment="1">
      <alignment horizontal="right" shrinkToFit="1"/>
    </xf>
    <xf numFmtId="181" fontId="21" fillId="0" borderId="66" xfId="18" applyNumberFormat="1" applyFont="1" applyFill="1" applyBorder="1" applyAlignment="1">
      <alignment horizontal="right" shrinkToFit="1"/>
    </xf>
    <xf numFmtId="181" fontId="21" fillId="0" borderId="71" xfId="18" applyNumberFormat="1" applyFont="1" applyFill="1" applyBorder="1" applyAlignment="1">
      <alignment horizontal="right"/>
    </xf>
    <xf numFmtId="49" fontId="30" fillId="0" borderId="70" xfId="0" applyNumberFormat="1" applyFont="1" applyFill="1" applyBorder="1" applyAlignment="1">
      <alignment horizontal="center" vertical="center" wrapText="1" shrinkToFit="1"/>
    </xf>
    <xf numFmtId="49" fontId="30" fillId="0" borderId="56" xfId="0" quotePrefix="1" applyNumberFormat="1" applyFont="1" applyFill="1" applyBorder="1" applyAlignment="1">
      <alignment horizontal="center" vertical="center" shrinkToFit="1"/>
    </xf>
    <xf numFmtId="6" fontId="21" fillId="0" borderId="23" xfId="23" applyFont="1" applyFill="1" applyBorder="1" applyAlignment="1">
      <alignment horizontal="center" vertical="center" wrapText="1" shrinkToFit="1"/>
    </xf>
    <xf numFmtId="6" fontId="21" fillId="0" borderId="6" xfId="23" applyFont="1" applyFill="1" applyBorder="1" applyAlignment="1">
      <alignment horizontal="center" vertical="center" wrapText="1" shrinkToFit="1"/>
    </xf>
    <xf numFmtId="184" fontId="28" fillId="0" borderId="23" xfId="0" applyNumberFormat="1" applyFont="1" applyFill="1" applyBorder="1" applyAlignment="1">
      <alignment horizontal="right" wrapText="1"/>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0" fontId="26" fillId="0" borderId="0" xfId="0" applyFont="1" applyFill="1" applyBorder="1" applyAlignment="1">
      <alignment vertical="center"/>
    </xf>
    <xf numFmtId="181" fontId="30" fillId="0" borderId="41" xfId="18" applyNumberFormat="1" applyFont="1" applyFill="1" applyBorder="1" applyAlignment="1">
      <alignment horizontal="right" shrinkToFit="1"/>
    </xf>
    <xf numFmtId="0" fontId="21" fillId="0" borderId="6" xfId="0" applyNumberFormat="1" applyFont="1" applyFill="1" applyBorder="1" applyAlignment="1">
      <alignment vertical="center"/>
    </xf>
    <xf numFmtId="184" fontId="28" fillId="0" borderId="0" xfId="0" applyNumberFormat="1" applyFont="1" applyFill="1" applyBorder="1" applyAlignment="1">
      <alignment horizontal="right" wrapText="1"/>
    </xf>
    <xf numFmtId="6" fontId="4" fillId="0" borderId="72" xfId="23" applyFont="1" applyFill="1" applyBorder="1" applyAlignment="1">
      <alignment horizontal="center" vertical="center" wrapText="1" shrinkToFit="1"/>
    </xf>
    <xf numFmtId="6" fontId="21" fillId="6" borderId="56" xfId="23" applyFont="1" applyFill="1" applyBorder="1" applyAlignment="1">
      <alignment horizontal="center" vertical="center" wrapText="1" shrinkToFit="1"/>
    </xf>
    <xf numFmtId="6" fontId="4" fillId="6" borderId="72" xfId="23" applyFont="1" applyFill="1" applyBorder="1" applyAlignment="1">
      <alignment horizontal="center" vertical="center" wrapText="1" shrinkToFit="1"/>
    </xf>
    <xf numFmtId="184" fontId="29" fillId="0" borderId="0" xfId="0" applyNumberFormat="1" applyFont="1" applyFill="1"/>
    <xf numFmtId="181" fontId="27" fillId="6" borderId="4" xfId="18" applyNumberFormat="1" applyFont="1" applyFill="1" applyBorder="1" applyAlignment="1">
      <alignment horizontal="right" shrinkToFit="1"/>
    </xf>
    <xf numFmtId="181" fontId="26" fillId="6" borderId="42" xfId="0" applyNumberFormat="1" applyFont="1" applyFill="1" applyBorder="1"/>
    <xf numFmtId="181" fontId="26" fillId="6" borderId="40" xfId="0" applyNumberFormat="1" applyFont="1" applyFill="1" applyBorder="1"/>
    <xf numFmtId="181" fontId="26" fillId="6" borderId="41" xfId="0" applyNumberFormat="1" applyFont="1" applyFill="1" applyBorder="1"/>
    <xf numFmtId="181" fontId="26" fillId="6" borderId="46" xfId="0" applyNumberFormat="1" applyFont="1" applyFill="1" applyBorder="1"/>
    <xf numFmtId="181" fontId="26" fillId="6" borderId="25" xfId="0" applyNumberFormat="1" applyFont="1" applyFill="1" applyBorder="1"/>
    <xf numFmtId="181" fontId="26" fillId="6" borderId="45" xfId="0" applyNumberFormat="1" applyFont="1" applyFill="1" applyBorder="1"/>
    <xf numFmtId="181" fontId="26" fillId="6" borderId="48" xfId="0" applyNumberFormat="1" applyFont="1" applyFill="1" applyBorder="1"/>
    <xf numFmtId="181" fontId="26" fillId="6" borderId="36" xfId="0" applyNumberFormat="1" applyFont="1" applyFill="1" applyBorder="1"/>
    <xf numFmtId="181" fontId="26" fillId="6" borderId="47" xfId="0" applyNumberFormat="1" applyFont="1" applyFill="1" applyBorder="1"/>
    <xf numFmtId="181" fontId="26" fillId="6" borderId="44" xfId="0" applyNumberFormat="1" applyFont="1" applyFill="1" applyBorder="1"/>
    <xf numFmtId="181" fontId="26" fillId="6" borderId="29" xfId="0" applyNumberFormat="1" applyFont="1" applyFill="1" applyBorder="1"/>
    <xf numFmtId="181" fontId="26" fillId="6" borderId="43" xfId="0" applyNumberFormat="1" applyFont="1" applyFill="1" applyBorder="1"/>
    <xf numFmtId="6" fontId="21" fillId="0" borderId="53" xfId="23" applyFont="1" applyFill="1" applyBorder="1" applyAlignment="1">
      <alignment horizontal="center" vertical="center" wrapText="1" shrinkToFit="1"/>
    </xf>
    <xf numFmtId="184" fontId="28" fillId="0" borderId="61" xfId="19" applyNumberFormat="1" applyFont="1" applyFill="1" applyBorder="1" applyAlignment="1">
      <alignment horizontal="right" shrinkToFit="1"/>
    </xf>
    <xf numFmtId="181" fontId="30" fillId="0" borderId="94" xfId="18" applyNumberFormat="1" applyFont="1" applyFill="1" applyBorder="1" applyAlignment="1">
      <alignment horizontal="right" shrinkToFit="1"/>
    </xf>
    <xf numFmtId="181" fontId="30" fillId="6" borderId="67" xfId="18" applyNumberFormat="1" applyFont="1" applyFill="1" applyBorder="1" applyAlignment="1">
      <alignment horizontal="right" shrinkToFit="1"/>
    </xf>
    <xf numFmtId="181" fontId="30" fillId="6" borderId="58" xfId="18" applyNumberFormat="1" applyFont="1" applyFill="1" applyBorder="1" applyAlignment="1">
      <alignment horizontal="right" shrinkToFit="1"/>
    </xf>
    <xf numFmtId="179" fontId="30" fillId="0" borderId="0" xfId="18" applyNumberFormat="1" applyFont="1" applyFill="1" applyBorder="1" applyAlignment="1">
      <alignment horizontal="right"/>
    </xf>
    <xf numFmtId="181" fontId="30" fillId="0" borderId="52" xfId="18" applyNumberFormat="1" applyFont="1" applyFill="1" applyBorder="1" applyAlignment="1">
      <alignment horizontal="right"/>
    </xf>
    <xf numFmtId="181" fontId="30" fillId="0" borderId="64" xfId="18" applyNumberFormat="1" applyFont="1" applyFill="1" applyBorder="1" applyAlignment="1">
      <alignment horizontal="right"/>
    </xf>
    <xf numFmtId="181" fontId="30" fillId="0" borderId="4" xfId="18" applyNumberFormat="1" applyFont="1" applyFill="1" applyBorder="1" applyAlignment="1">
      <alignment horizontal="right"/>
    </xf>
    <xf numFmtId="0" fontId="6" fillId="0" borderId="19" xfId="0" applyFont="1" applyFill="1" applyBorder="1" applyAlignment="1">
      <alignment horizontal="center"/>
    </xf>
    <xf numFmtId="6" fontId="21" fillId="0" borderId="0" xfId="23" applyFont="1" applyFill="1" applyBorder="1" applyAlignment="1">
      <alignment horizontal="center" vertical="center" wrapText="1" shrinkToFit="1"/>
    </xf>
    <xf numFmtId="184" fontId="30" fillId="0" borderId="0" xfId="19" applyNumberFormat="1" applyFont="1" applyFill="1" applyBorder="1" applyAlignment="1">
      <alignment horizontal="right" shrinkToFit="1"/>
    </xf>
    <xf numFmtId="184" fontId="28" fillId="0" borderId="0" xfId="19" applyNumberFormat="1" applyFont="1" applyFill="1" applyBorder="1" applyAlignment="1">
      <alignment horizontal="right" shrinkToFit="1"/>
    </xf>
    <xf numFmtId="184" fontId="30" fillId="0" borderId="0" xfId="19" applyNumberFormat="1" applyFont="1" applyFill="1" applyBorder="1" applyAlignment="1">
      <alignment horizontal="right"/>
    </xf>
    <xf numFmtId="184" fontId="30" fillId="0" borderId="0" xfId="28" applyNumberFormat="1" applyFont="1" applyFill="1" applyBorder="1" applyAlignment="1">
      <alignment horizontal="right" wrapText="1"/>
    </xf>
    <xf numFmtId="184" fontId="28" fillId="0" borderId="0" xfId="28" applyNumberFormat="1" applyFont="1" applyFill="1" applyBorder="1" applyAlignment="1">
      <alignment horizontal="right" shrinkToFit="1"/>
    </xf>
    <xf numFmtId="184" fontId="28" fillId="0" borderId="0" xfId="28" applyNumberFormat="1" applyFont="1" applyFill="1" applyBorder="1" applyAlignment="1">
      <alignment horizontal="right" wrapText="1"/>
    </xf>
    <xf numFmtId="0" fontId="0" fillId="0" borderId="0" xfId="0" applyFont="1" applyFill="1" applyBorder="1" applyAlignment="1">
      <alignment horizontal="right"/>
    </xf>
    <xf numFmtId="0" fontId="26" fillId="0" borderId="0" xfId="0" applyFont="1" applyFill="1" applyBorder="1" applyAlignment="1">
      <alignment horizontal="center" vertical="center"/>
    </xf>
    <xf numFmtId="181" fontId="26" fillId="6" borderId="93" xfId="0" applyNumberFormat="1" applyFont="1" applyFill="1" applyBorder="1"/>
    <xf numFmtId="181" fontId="26" fillId="6" borderId="0" xfId="0" applyNumberFormat="1" applyFont="1" applyFill="1" applyBorder="1"/>
    <xf numFmtId="181" fontId="26" fillId="6" borderId="60" xfId="0" applyNumberFormat="1" applyFont="1" applyFill="1" applyBorder="1"/>
    <xf numFmtId="181" fontId="26" fillId="6" borderId="62" xfId="0" applyNumberFormat="1" applyFont="1" applyFill="1" applyBorder="1"/>
    <xf numFmtId="9" fontId="19" fillId="6" borderId="0" xfId="0" quotePrefix="1" applyNumberFormat="1" applyFont="1" applyFill="1" applyBorder="1" applyAlignment="1">
      <alignment horizontal="center"/>
    </xf>
    <xf numFmtId="0" fontId="6" fillId="0" borderId="20" xfId="0" applyFont="1" applyFill="1" applyBorder="1" applyAlignment="1">
      <alignment horizontal="center"/>
    </xf>
    <xf numFmtId="0" fontId="6" fillId="0" borderId="26" xfId="0" applyFont="1" applyFill="1" applyBorder="1" applyAlignment="1">
      <alignment horizontal="center"/>
    </xf>
    <xf numFmtId="180" fontId="26" fillId="0" borderId="27" xfId="0" quotePrefix="1" applyNumberFormat="1" applyFont="1" applyFill="1" applyBorder="1" applyAlignment="1">
      <alignment horizontal="right"/>
    </xf>
    <xf numFmtId="180" fontId="26" fillId="0" borderId="28" xfId="0" applyNumberFormat="1" applyFont="1" applyFill="1" applyBorder="1"/>
    <xf numFmtId="180" fontId="26" fillId="0" borderId="32" xfId="0" applyNumberFormat="1" applyFont="1" applyFill="1" applyBorder="1"/>
    <xf numFmtId="180" fontId="26" fillId="0" borderId="30" xfId="0" quotePrefix="1" applyNumberFormat="1" applyFont="1" applyFill="1" applyBorder="1" applyAlignment="1">
      <alignment horizontal="right"/>
    </xf>
    <xf numFmtId="180" fontId="26" fillId="0" borderId="29" xfId="0" applyNumberFormat="1" applyFont="1" applyFill="1" applyBorder="1"/>
    <xf numFmtId="180" fontId="26" fillId="0" borderId="31" xfId="0" applyNumberFormat="1" applyFont="1" applyFill="1" applyBorder="1"/>
    <xf numFmtId="180" fontId="26" fillId="0" borderId="87" xfId="0" quotePrefix="1" applyNumberFormat="1" applyFont="1" applyFill="1" applyBorder="1" applyAlignment="1">
      <alignment horizontal="right"/>
    </xf>
    <xf numFmtId="180" fontId="26" fillId="0" borderId="68" xfId="0" applyNumberFormat="1" applyFont="1" applyFill="1" applyBorder="1"/>
    <xf numFmtId="180" fontId="26" fillId="0" borderId="95" xfId="0" applyNumberFormat="1" applyFont="1" applyFill="1" applyBorder="1"/>
    <xf numFmtId="180" fontId="26" fillId="0" borderId="21" xfId="0" quotePrefix="1" applyNumberFormat="1" applyFont="1" applyFill="1" applyBorder="1" applyAlignment="1"/>
    <xf numFmtId="180" fontId="26" fillId="0" borderId="35" xfId="0" quotePrefix="1" applyNumberFormat="1" applyFont="1" applyFill="1" applyBorder="1" applyAlignment="1"/>
    <xf numFmtId="180" fontId="26" fillId="0" borderId="88" xfId="0" applyNumberFormat="1" applyFont="1" applyFill="1" applyBorder="1"/>
    <xf numFmtId="0" fontId="6" fillId="0" borderId="0" xfId="0" applyFont="1" applyFill="1" applyBorder="1" applyAlignment="1">
      <alignment horizontal="right" vertical="center"/>
    </xf>
    <xf numFmtId="9" fontId="19" fillId="0" borderId="0" xfId="0" quotePrefix="1" applyNumberFormat="1" applyFont="1" applyFill="1" applyAlignment="1">
      <alignment vertical="center"/>
    </xf>
    <xf numFmtId="0" fontId="30" fillId="0" borderId="17" xfId="0" applyFont="1" applyFill="1" applyBorder="1" applyAlignment="1">
      <alignment horizontal="center" vertical="center"/>
    </xf>
    <xf numFmtId="49" fontId="30" fillId="0" borderId="17" xfId="0" applyNumberFormat="1" applyFont="1" applyFill="1" applyBorder="1" applyAlignment="1">
      <alignment horizontal="center" vertical="center" wrapText="1" shrinkToFit="1"/>
    </xf>
    <xf numFmtId="181" fontId="30" fillId="0" borderId="15" xfId="18" applyNumberFormat="1" applyFont="1" applyFill="1" applyBorder="1" applyAlignment="1">
      <alignment horizontal="right" shrinkToFit="1"/>
    </xf>
    <xf numFmtId="182" fontId="30" fillId="0" borderId="15" xfId="18" applyNumberFormat="1" applyFont="1" applyFill="1" applyBorder="1" applyAlignment="1">
      <alignment horizontal="right" shrinkToFit="1"/>
    </xf>
    <xf numFmtId="49" fontId="30" fillId="0" borderId="11" xfId="0" quotePrefix="1" applyNumberFormat="1" applyFont="1" applyFill="1" applyBorder="1" applyAlignment="1">
      <alignment horizontal="center" vertical="center" shrinkToFit="1"/>
    </xf>
    <xf numFmtId="181" fontId="30" fillId="0" borderId="14" xfId="18" applyNumberFormat="1" applyFont="1" applyFill="1" applyBorder="1" applyAlignment="1">
      <alignment horizontal="right" shrinkToFit="1"/>
    </xf>
    <xf numFmtId="183" fontId="30" fillId="0" borderId="15" xfId="18" applyNumberFormat="1" applyFont="1" applyFill="1" applyBorder="1" applyAlignment="1">
      <alignment horizontal="right" shrinkToFit="1"/>
    </xf>
    <xf numFmtId="183" fontId="30" fillId="0" borderId="16" xfId="18" applyNumberFormat="1" applyFont="1" applyFill="1" applyBorder="1" applyAlignment="1">
      <alignment horizontal="right" shrinkToFit="1"/>
    </xf>
    <xf numFmtId="181" fontId="26" fillId="6" borderId="19" xfId="0" applyNumberFormat="1" applyFont="1" applyFill="1" applyBorder="1"/>
    <xf numFmtId="187" fontId="26" fillId="0" borderId="28" xfId="0" applyNumberFormat="1" applyFont="1" applyFill="1" applyBorder="1"/>
    <xf numFmtId="187" fontId="26" fillId="0" borderId="32" xfId="0" applyNumberFormat="1" applyFont="1" applyFill="1" applyBorder="1"/>
    <xf numFmtId="187" fontId="26" fillId="0" borderId="29" xfId="0" applyNumberFormat="1" applyFont="1" applyFill="1" applyBorder="1"/>
    <xf numFmtId="187" fontId="26" fillId="0" borderId="68" xfId="0" applyNumberFormat="1" applyFont="1" applyFill="1" applyBorder="1"/>
    <xf numFmtId="187" fontId="26" fillId="0" borderId="95" xfId="0" applyNumberFormat="1" applyFont="1" applyFill="1" applyBorder="1"/>
    <xf numFmtId="181" fontId="26" fillId="0" borderId="96" xfId="0" applyNumberFormat="1" applyFont="1" applyFill="1" applyBorder="1"/>
    <xf numFmtId="181" fontId="26" fillId="0" borderId="35" xfId="0" applyNumberFormat="1" applyFont="1" applyFill="1" applyBorder="1"/>
    <xf numFmtId="180" fontId="26" fillId="0" borderId="82" xfId="0" applyNumberFormat="1" applyFont="1" applyFill="1" applyBorder="1"/>
    <xf numFmtId="0" fontId="6" fillId="0" borderId="0" xfId="34" applyFont="1" applyAlignment="1"/>
    <xf numFmtId="181" fontId="6" fillId="0" borderId="0" xfId="0" applyNumberFormat="1" applyFont="1" applyFill="1" applyBorder="1"/>
    <xf numFmtId="180" fontId="26" fillId="0" borderId="0" xfId="0" applyNumberFormat="1" applyFont="1" applyFill="1" applyBorder="1"/>
    <xf numFmtId="186" fontId="27" fillId="0" borderId="0" xfId="0" applyNumberFormat="1" applyFont="1" applyFill="1" applyBorder="1" applyAlignment="1">
      <alignment horizontal="right"/>
    </xf>
    <xf numFmtId="186" fontId="30" fillId="0" borderId="0" xfId="0" applyNumberFormat="1" applyFont="1" applyFill="1" applyBorder="1" applyAlignment="1">
      <alignment horizontal="right"/>
    </xf>
    <xf numFmtId="186" fontId="30" fillId="0" borderId="59" xfId="0" applyNumberFormat="1" applyFont="1" applyFill="1" applyBorder="1" applyAlignment="1">
      <alignment horizontal="right"/>
    </xf>
    <xf numFmtId="186" fontId="30" fillId="0" borderId="43" xfId="19" applyNumberFormat="1" applyFont="1" applyFill="1" applyBorder="1" applyAlignment="1">
      <alignment horizontal="right" shrinkToFit="1"/>
    </xf>
    <xf numFmtId="186" fontId="30" fillId="0" borderId="58" xfId="19" applyNumberFormat="1" applyFont="1" applyFill="1" applyBorder="1" applyAlignment="1">
      <alignment horizontal="right" shrinkToFit="1"/>
    </xf>
    <xf numFmtId="186" fontId="30" fillId="0" borderId="73" xfId="19" applyNumberFormat="1" applyFont="1" applyFill="1" applyBorder="1" applyAlignment="1">
      <alignment horizontal="right" shrinkToFit="1"/>
    </xf>
    <xf numFmtId="186" fontId="30" fillId="0" borderId="64" xfId="19" applyNumberFormat="1" applyFont="1" applyFill="1" applyBorder="1" applyAlignment="1">
      <alignment horizontal="right" shrinkToFit="1"/>
    </xf>
    <xf numFmtId="186" fontId="28" fillId="0" borderId="70" xfId="19" applyNumberFormat="1" applyFont="1" applyFill="1" applyBorder="1" applyAlignment="1">
      <alignment horizontal="right" shrinkToFit="1"/>
    </xf>
    <xf numFmtId="186" fontId="28" fillId="0" borderId="4" xfId="19" applyNumberFormat="1" applyFont="1" applyFill="1" applyBorder="1" applyAlignment="1">
      <alignment horizontal="right" shrinkToFit="1"/>
    </xf>
    <xf numFmtId="186" fontId="30" fillId="0" borderId="56" xfId="19" applyNumberFormat="1" applyFont="1" applyFill="1" applyBorder="1" applyAlignment="1">
      <alignment horizontal="right" shrinkToFit="1"/>
    </xf>
    <xf numFmtId="186" fontId="30" fillId="0" borderId="53" xfId="19" applyNumberFormat="1" applyFont="1" applyFill="1" applyBorder="1" applyAlignment="1">
      <alignment horizontal="right" shrinkToFit="1"/>
    </xf>
    <xf numFmtId="186" fontId="28" fillId="0" borderId="56" xfId="19" applyNumberFormat="1" applyFont="1" applyFill="1" applyBorder="1" applyAlignment="1">
      <alignment horizontal="right" shrinkToFit="1"/>
    </xf>
    <xf numFmtId="186" fontId="28" fillId="0" borderId="53" xfId="19" applyNumberFormat="1" applyFont="1" applyFill="1" applyBorder="1" applyAlignment="1">
      <alignment horizontal="right" shrinkToFit="1"/>
    </xf>
    <xf numFmtId="186" fontId="30" fillId="0" borderId="58" xfId="19" applyNumberFormat="1" applyFont="1" applyFill="1" applyBorder="1" applyAlignment="1">
      <alignment horizontal="right"/>
    </xf>
    <xf numFmtId="186" fontId="30" fillId="0" borderId="43" xfId="19" applyNumberFormat="1" applyFont="1" applyFill="1" applyBorder="1" applyAlignment="1">
      <alignment horizontal="right"/>
    </xf>
    <xf numFmtId="186" fontId="30" fillId="0" borderId="58" xfId="28" applyNumberFormat="1" applyFont="1" applyFill="1" applyBorder="1" applyAlignment="1">
      <alignment horizontal="right" wrapText="1"/>
    </xf>
    <xf numFmtId="186" fontId="30" fillId="0" borderId="66" xfId="19" applyNumberFormat="1" applyFont="1" applyFill="1" applyBorder="1" applyAlignment="1">
      <alignment horizontal="right" shrinkToFit="1"/>
    </xf>
    <xf numFmtId="186" fontId="30" fillId="0" borderId="52" xfId="19" applyNumberFormat="1" applyFont="1" applyFill="1" applyBorder="1" applyAlignment="1">
      <alignment horizontal="right" shrinkToFit="1"/>
    </xf>
    <xf numFmtId="186" fontId="28" fillId="0" borderId="70" xfId="28" applyNumberFormat="1" applyFont="1" applyFill="1" applyBorder="1" applyAlignment="1">
      <alignment horizontal="right" shrinkToFit="1"/>
    </xf>
    <xf numFmtId="186" fontId="28" fillId="0" borderId="4" xfId="28" applyNumberFormat="1" applyFont="1" applyFill="1" applyBorder="1" applyAlignment="1">
      <alignment horizontal="right" shrinkToFit="1"/>
    </xf>
    <xf numFmtId="186" fontId="28" fillId="0" borderId="56" xfId="28" applyNumberFormat="1" applyFont="1" applyFill="1" applyBorder="1" applyAlignment="1">
      <alignment horizontal="right" wrapText="1"/>
    </xf>
    <xf numFmtId="186" fontId="28" fillId="0" borderId="53" xfId="28" applyNumberFormat="1" applyFont="1" applyFill="1" applyBorder="1" applyAlignment="1">
      <alignment horizontal="right" wrapText="1"/>
    </xf>
    <xf numFmtId="186" fontId="28" fillId="0" borderId="58" xfId="19" applyNumberFormat="1" applyFont="1" applyFill="1" applyBorder="1" applyAlignment="1">
      <alignment horizontal="right" shrinkToFit="1"/>
    </xf>
    <xf numFmtId="186" fontId="28" fillId="0" borderId="43" xfId="19" applyNumberFormat="1" applyFont="1" applyFill="1" applyBorder="1" applyAlignment="1">
      <alignment horizontal="right" shrinkToFit="1"/>
    </xf>
    <xf numFmtId="186" fontId="30" fillId="0" borderId="97" xfId="19" applyNumberFormat="1" applyFont="1" applyFill="1" applyBorder="1" applyAlignment="1">
      <alignment horizontal="right" shrinkToFit="1"/>
    </xf>
    <xf numFmtId="186" fontId="30" fillId="0" borderId="98" xfId="19" applyNumberFormat="1" applyFont="1" applyFill="1" applyBorder="1" applyAlignment="1">
      <alignment horizontal="right" shrinkToFit="1"/>
    </xf>
    <xf numFmtId="186" fontId="28" fillId="0" borderId="5" xfId="0" applyNumberFormat="1" applyFont="1" applyFill="1" applyBorder="1" applyAlignment="1">
      <alignment horizontal="right" shrinkToFit="1"/>
    </xf>
    <xf numFmtId="186" fontId="28" fillId="0" borderId="36" xfId="0" applyNumberFormat="1" applyFont="1" applyFill="1" applyBorder="1" applyAlignment="1">
      <alignment horizontal="right" wrapText="1"/>
    </xf>
    <xf numFmtId="186" fontId="28" fillId="0" borderId="2" xfId="0" applyNumberFormat="1" applyFont="1" applyFill="1" applyBorder="1" applyAlignment="1">
      <alignment horizontal="right" shrinkToFit="1"/>
    </xf>
    <xf numFmtId="186" fontId="28" fillId="0" borderId="65" xfId="0" applyNumberFormat="1" applyFont="1" applyFill="1" applyBorder="1" applyAlignment="1">
      <alignment horizontal="right" wrapText="1"/>
    </xf>
    <xf numFmtId="186" fontId="28" fillId="0" borderId="70" xfId="0" applyNumberFormat="1" applyFont="1" applyFill="1" applyBorder="1" applyAlignment="1">
      <alignment horizontal="right" shrinkToFit="1"/>
    </xf>
    <xf numFmtId="186" fontId="30" fillId="0" borderId="44" xfId="0" applyNumberFormat="1" applyFont="1" applyFill="1" applyBorder="1" applyAlignment="1">
      <alignment horizontal="right"/>
    </xf>
    <xf numFmtId="186" fontId="30" fillId="0" borderId="29" xfId="0" applyNumberFormat="1" applyFont="1" applyFill="1" applyBorder="1" applyAlignment="1">
      <alignment horizontal="right"/>
    </xf>
    <xf numFmtId="186" fontId="30" fillId="0" borderId="58" xfId="0" applyNumberFormat="1" applyFont="1" applyFill="1" applyBorder="1" applyAlignment="1">
      <alignment horizontal="right"/>
    </xf>
    <xf numFmtId="184" fontId="30" fillId="0" borderId="58" xfId="0" applyNumberFormat="1" applyFont="1" applyFill="1" applyBorder="1" applyAlignment="1">
      <alignment horizontal="right"/>
    </xf>
    <xf numFmtId="186" fontId="30" fillId="0" borderId="99" xfId="0" applyNumberFormat="1" applyFont="1" applyFill="1" applyBorder="1" applyAlignment="1">
      <alignment horizontal="right"/>
    </xf>
    <xf numFmtId="186" fontId="30" fillId="0" borderId="100" xfId="0" applyNumberFormat="1" applyFont="1" applyFill="1" applyBorder="1" applyAlignment="1">
      <alignment horizontal="right"/>
    </xf>
    <xf numFmtId="186" fontId="30" fillId="0" borderId="33" xfId="0" applyNumberFormat="1" applyFont="1" applyFill="1" applyBorder="1" applyAlignment="1">
      <alignment horizontal="right"/>
    </xf>
    <xf numFmtId="186" fontId="30" fillId="0" borderId="73" xfId="0" applyNumberFormat="1" applyFont="1" applyFill="1" applyBorder="1" applyAlignment="1">
      <alignment horizontal="right"/>
    </xf>
    <xf numFmtId="186" fontId="30" fillId="0" borderId="85" xfId="0" applyNumberFormat="1" applyFont="1" applyFill="1" applyBorder="1" applyAlignment="1">
      <alignment horizontal="right"/>
    </xf>
    <xf numFmtId="186" fontId="30" fillId="0" borderId="66" xfId="0" applyNumberFormat="1" applyFont="1" applyFill="1" applyBorder="1" applyAlignment="1">
      <alignment horizontal="right"/>
    </xf>
    <xf numFmtId="186" fontId="28" fillId="0" borderId="5" xfId="0" applyNumberFormat="1" applyFont="1" applyFill="1" applyBorder="1" applyAlignment="1">
      <alignment horizontal="right"/>
    </xf>
    <xf numFmtId="186" fontId="28" fillId="0" borderId="2" xfId="0" applyNumberFormat="1" applyFont="1" applyFill="1" applyBorder="1" applyAlignment="1">
      <alignment horizontal="right"/>
    </xf>
    <xf numFmtId="186" fontId="28" fillId="0" borderId="70" xfId="0" applyNumberFormat="1" applyFont="1" applyFill="1" applyBorder="1" applyAlignment="1">
      <alignment horizontal="right"/>
    </xf>
    <xf numFmtId="186" fontId="26" fillId="0" borderId="46" xfId="0" applyNumberFormat="1" applyFont="1" applyFill="1" applyBorder="1" applyAlignment="1">
      <alignment horizontal="right"/>
    </xf>
    <xf numFmtId="186" fontId="26" fillId="0" borderId="2" xfId="0" applyNumberFormat="1" applyFont="1" applyFill="1" applyBorder="1" applyAlignment="1">
      <alignment horizontal="right"/>
    </xf>
    <xf numFmtId="186" fontId="26" fillId="0" borderId="25" xfId="0" applyNumberFormat="1" applyFont="1" applyFill="1" applyBorder="1" applyAlignment="1">
      <alignment horizontal="right"/>
    </xf>
    <xf numFmtId="186" fontId="26" fillId="0" borderId="70" xfId="0" applyNumberFormat="1" applyFont="1" applyFill="1" applyBorder="1" applyAlignment="1">
      <alignment horizontal="right"/>
    </xf>
    <xf numFmtId="186" fontId="26" fillId="0" borderId="61" xfId="0" applyNumberFormat="1" applyFont="1" applyFill="1" applyBorder="1" applyAlignment="1">
      <alignment horizontal="right"/>
    </xf>
    <xf numFmtId="186" fontId="28" fillId="0" borderId="101" xfId="0" applyNumberFormat="1" applyFont="1" applyFill="1" applyBorder="1" applyAlignment="1">
      <alignment horizontal="right"/>
    </xf>
    <xf numFmtId="186" fontId="28" fillId="0" borderId="102" xfId="0" applyNumberFormat="1" applyFont="1" applyFill="1" applyBorder="1" applyAlignment="1">
      <alignment horizontal="right"/>
    </xf>
    <xf numFmtId="186" fontId="28" fillId="0" borderId="9" xfId="0" applyNumberFormat="1" applyFont="1" applyFill="1" applyBorder="1" applyAlignment="1">
      <alignment horizontal="right"/>
    </xf>
    <xf numFmtId="186" fontId="28" fillId="0" borderId="67" xfId="0" applyNumberFormat="1" applyFont="1" applyFill="1" applyBorder="1" applyAlignment="1">
      <alignment horizontal="right"/>
    </xf>
    <xf numFmtId="186" fontId="28" fillId="0" borderId="83" xfId="0" applyNumberFormat="1" applyFont="1" applyFill="1" applyBorder="1" applyAlignment="1">
      <alignment horizontal="right"/>
    </xf>
    <xf numFmtId="186" fontId="28" fillId="0" borderId="56" xfId="0" applyNumberFormat="1" applyFont="1" applyFill="1" applyBorder="1" applyAlignment="1">
      <alignment horizontal="right"/>
    </xf>
    <xf numFmtId="186" fontId="26" fillId="0" borderId="44" xfId="0" applyNumberFormat="1" applyFont="1" applyFill="1" applyBorder="1" applyAlignment="1">
      <alignment horizontal="right"/>
    </xf>
    <xf numFmtId="186" fontId="26" fillId="0" borderId="29" xfId="0" applyNumberFormat="1" applyFont="1" applyFill="1" applyBorder="1" applyAlignment="1">
      <alignment horizontal="right"/>
    </xf>
    <xf numFmtId="186" fontId="26" fillId="0" borderId="58" xfId="0" applyNumberFormat="1" applyFont="1" applyFill="1" applyBorder="1" applyAlignment="1">
      <alignment horizontal="right"/>
    </xf>
    <xf numFmtId="186" fontId="26" fillId="0" borderId="59" xfId="0" applyNumberFormat="1" applyFont="1" applyFill="1" applyBorder="1" applyAlignment="1">
      <alignment horizontal="right"/>
    </xf>
    <xf numFmtId="186" fontId="26" fillId="0" borderId="33" xfId="0" applyNumberFormat="1" applyFont="1" applyFill="1" applyBorder="1" applyAlignment="1">
      <alignment horizontal="right"/>
    </xf>
    <xf numFmtId="186" fontId="26" fillId="0" borderId="100" xfId="0" applyNumberFormat="1" applyFont="1" applyFill="1" applyBorder="1" applyAlignment="1">
      <alignment horizontal="right"/>
    </xf>
    <xf numFmtId="186" fontId="26" fillId="0" borderId="73" xfId="0" applyNumberFormat="1" applyFont="1" applyFill="1" applyBorder="1" applyAlignment="1">
      <alignment horizontal="right"/>
    </xf>
    <xf numFmtId="186" fontId="26" fillId="0" borderId="85" xfId="0" applyNumberFormat="1" applyFont="1" applyFill="1" applyBorder="1" applyAlignment="1">
      <alignment horizontal="right"/>
    </xf>
    <xf numFmtId="186" fontId="26" fillId="0" borderId="66" xfId="0" applyNumberFormat="1" applyFont="1" applyFill="1" applyBorder="1" applyAlignment="1">
      <alignment horizontal="right"/>
    </xf>
    <xf numFmtId="186" fontId="28" fillId="0" borderId="25" xfId="0" applyNumberFormat="1" applyFont="1" applyFill="1" applyBorder="1" applyAlignment="1">
      <alignment horizontal="right"/>
    </xf>
    <xf numFmtId="186" fontId="28" fillId="0" borderId="61" xfId="0" applyNumberFormat="1" applyFont="1" applyFill="1" applyBorder="1" applyAlignment="1">
      <alignment horizontal="right"/>
    </xf>
    <xf numFmtId="184" fontId="28" fillId="0" borderId="25" xfId="0" applyNumberFormat="1" applyFont="1" applyFill="1" applyBorder="1" applyAlignment="1">
      <alignment horizontal="right"/>
    </xf>
    <xf numFmtId="184" fontId="28" fillId="0" borderId="44" xfId="0" applyNumberFormat="1" applyFont="1" applyFill="1" applyBorder="1" applyAlignment="1">
      <alignment horizontal="right"/>
    </xf>
    <xf numFmtId="184" fontId="28" fillId="0" borderId="58" xfId="0" applyNumberFormat="1" applyFont="1" applyFill="1" applyBorder="1" applyAlignment="1">
      <alignment horizontal="right"/>
    </xf>
    <xf numFmtId="184" fontId="28" fillId="0" borderId="59" xfId="0" applyNumberFormat="1" applyFont="1" applyFill="1" applyBorder="1" applyAlignment="1">
      <alignment horizontal="right"/>
    </xf>
    <xf numFmtId="184" fontId="28" fillId="0" borderId="61" xfId="0" applyNumberFormat="1" applyFont="1" applyFill="1" applyBorder="1" applyAlignment="1">
      <alignment horizontal="right"/>
    </xf>
    <xf numFmtId="186" fontId="26" fillId="0" borderId="54" xfId="0" applyNumberFormat="1" applyFont="1" applyFill="1" applyBorder="1" applyAlignment="1">
      <alignment horizontal="right"/>
    </xf>
    <xf numFmtId="186" fontId="30" fillId="0" borderId="102" xfId="0" applyNumberFormat="1" applyFont="1" applyFill="1" applyBorder="1" applyAlignment="1">
      <alignment horizontal="right"/>
    </xf>
    <xf numFmtId="186" fontId="30" fillId="0" borderId="67" xfId="0" applyNumberFormat="1" applyFont="1" applyFill="1" applyBorder="1" applyAlignment="1">
      <alignment horizontal="right"/>
    </xf>
    <xf numFmtId="186" fontId="30" fillId="0" borderId="83" xfId="0" applyNumberFormat="1" applyFont="1" applyFill="1" applyBorder="1" applyAlignment="1">
      <alignment horizontal="right"/>
    </xf>
    <xf numFmtId="186" fontId="28" fillId="0" borderId="44" xfId="0" applyNumberFormat="1" applyFont="1" applyFill="1" applyBorder="1" applyAlignment="1">
      <alignment horizontal="right"/>
    </xf>
    <xf numFmtId="186" fontId="28" fillId="0" borderId="29" xfId="0" applyNumberFormat="1" applyFont="1" applyFill="1" applyBorder="1" applyAlignment="1">
      <alignment horizontal="right"/>
    </xf>
    <xf numFmtId="186" fontId="28" fillId="0" borderId="58" xfId="0" applyNumberFormat="1" applyFont="1" applyFill="1" applyBorder="1" applyAlignment="1">
      <alignment horizontal="right"/>
    </xf>
    <xf numFmtId="186" fontId="28" fillId="0" borderId="59" xfId="0" applyNumberFormat="1" applyFont="1" applyFill="1" applyBorder="1" applyAlignment="1">
      <alignment horizontal="right"/>
    </xf>
    <xf numFmtId="186" fontId="26" fillId="0" borderId="103" xfId="0" applyNumberFormat="1" applyFont="1" applyFill="1" applyBorder="1" applyAlignment="1">
      <alignment horizontal="right"/>
    </xf>
    <xf numFmtId="186" fontId="26" fillId="0" borderId="68" xfId="0" applyNumberFormat="1" applyFont="1" applyFill="1" applyBorder="1" applyAlignment="1">
      <alignment horizontal="right"/>
    </xf>
    <xf numFmtId="186" fontId="26" fillId="0" borderId="74" xfId="0" applyNumberFormat="1" applyFont="1" applyFill="1" applyBorder="1" applyAlignment="1">
      <alignment horizontal="right"/>
    </xf>
    <xf numFmtId="0" fontId="0" fillId="0" borderId="0" xfId="0" applyBorder="1" applyAlignment="1">
      <alignment vertical="center" wrapText="1"/>
    </xf>
    <xf numFmtId="181" fontId="22" fillId="6" borderId="58" xfId="18" applyNumberFormat="1" applyFont="1" applyFill="1" applyBorder="1" applyAlignment="1">
      <alignment horizontal="right" vertical="center"/>
    </xf>
    <xf numFmtId="181" fontId="22" fillId="6" borderId="43" xfId="18" applyNumberFormat="1" applyFont="1" applyFill="1" applyBorder="1" applyAlignment="1">
      <alignment horizontal="right" vertical="center"/>
    </xf>
    <xf numFmtId="181" fontId="22" fillId="6" borderId="30" xfId="18" applyNumberFormat="1" applyFont="1" applyFill="1" applyBorder="1" applyAlignment="1">
      <alignment horizontal="right" vertical="center"/>
    </xf>
    <xf numFmtId="181" fontId="22" fillId="6" borderId="29" xfId="18" applyNumberFormat="1" applyFont="1" applyFill="1" applyBorder="1" applyAlignment="1">
      <alignment horizontal="right" vertical="center"/>
    </xf>
    <xf numFmtId="181" fontId="22" fillId="6" borderId="31" xfId="18" applyNumberFormat="1" applyFont="1" applyFill="1" applyBorder="1" applyAlignment="1">
      <alignment horizontal="right" vertical="center"/>
    </xf>
    <xf numFmtId="181" fontId="22" fillId="6" borderId="61" xfId="18" applyNumberFormat="1" applyFont="1" applyFill="1" applyBorder="1" applyAlignment="1">
      <alignment horizontal="right" vertical="center"/>
    </xf>
    <xf numFmtId="181" fontId="22" fillId="6" borderId="45" xfId="18" applyNumberFormat="1" applyFont="1" applyFill="1" applyBorder="1" applyAlignment="1">
      <alignment horizontal="right" vertical="center"/>
    </xf>
    <xf numFmtId="181" fontId="22" fillId="6" borderId="63" xfId="18" applyNumberFormat="1" applyFont="1" applyFill="1" applyBorder="1" applyAlignment="1">
      <alignment horizontal="right" vertical="center"/>
    </xf>
    <xf numFmtId="181" fontId="22" fillId="6" borderId="47" xfId="18" applyNumberFormat="1" applyFont="1" applyFill="1" applyBorder="1" applyAlignment="1">
      <alignment horizontal="right" vertical="center"/>
    </xf>
    <xf numFmtId="181" fontId="22" fillId="6" borderId="88" xfId="18" applyNumberFormat="1" applyFont="1" applyFill="1" applyBorder="1" applyAlignment="1">
      <alignment horizontal="right" vertical="center"/>
    </xf>
    <xf numFmtId="181" fontId="27" fillId="6" borderId="70" xfId="18" applyNumberFormat="1" applyFont="1" applyFill="1" applyBorder="1" applyAlignment="1">
      <alignment horizontal="right" shrinkToFit="1"/>
    </xf>
    <xf numFmtId="178" fontId="6" fillId="0" borderId="57" xfId="0" applyNumberFormat="1" applyFont="1" applyFill="1" applyBorder="1" applyAlignment="1">
      <alignment horizontal="left" wrapText="1"/>
    </xf>
    <xf numFmtId="178" fontId="6" fillId="0" borderId="30" xfId="0" applyNumberFormat="1" applyFont="1" applyFill="1" applyBorder="1" applyAlignment="1">
      <alignment horizontal="left" wrapText="1"/>
    </xf>
    <xf numFmtId="6" fontId="4" fillId="0" borderId="82" xfId="23" applyFont="1" applyFill="1" applyBorder="1" applyAlignment="1">
      <alignment horizontal="center" vertical="center" wrapText="1" shrinkToFit="1"/>
    </xf>
    <xf numFmtId="0" fontId="19" fillId="0" borderId="0" xfId="0" applyFont="1" applyFill="1" applyBorder="1" applyAlignment="1">
      <alignment vertical="top" wrapText="1"/>
    </xf>
    <xf numFmtId="0" fontId="19" fillId="0" borderId="0" xfId="0" applyFont="1" applyFill="1" applyBorder="1" applyAlignment="1">
      <alignment vertical="top"/>
    </xf>
    <xf numFmtId="178" fontId="8" fillId="0" borderId="3" xfId="0" applyNumberFormat="1" applyFont="1" applyFill="1" applyBorder="1" applyAlignment="1">
      <alignment horizontal="left" shrinkToFit="1"/>
    </xf>
    <xf numFmtId="0" fontId="27" fillId="0" borderId="0" xfId="0" applyFont="1" applyFill="1" applyBorder="1" applyAlignment="1">
      <alignment vertical="center" shrinkToFit="1"/>
    </xf>
    <xf numFmtId="49" fontId="26" fillId="0" borderId="0" xfId="0" applyNumberFormat="1" applyFont="1" applyFill="1" applyBorder="1" applyAlignment="1">
      <alignment horizontal="right"/>
    </xf>
    <xf numFmtId="178" fontId="28" fillId="0" borderId="0" xfId="0" applyNumberFormat="1" applyFont="1" applyFill="1" applyBorder="1" applyAlignment="1">
      <alignment wrapText="1"/>
    </xf>
    <xf numFmtId="178" fontId="30" fillId="0" borderId="0" xfId="0" applyNumberFormat="1" applyFont="1" applyFill="1" applyBorder="1" applyAlignment="1">
      <alignment wrapText="1"/>
    </xf>
    <xf numFmtId="181" fontId="21" fillId="0" borderId="0" xfId="0" applyNumberFormat="1" applyFont="1" applyFill="1" applyBorder="1" applyAlignment="1">
      <alignment horizontal="right"/>
    </xf>
    <xf numFmtId="186" fontId="21" fillId="0" borderId="0" xfId="0" applyNumberFormat="1" applyFont="1" applyFill="1" applyBorder="1" applyAlignment="1">
      <alignment horizontal="right"/>
    </xf>
    <xf numFmtId="181" fontId="27" fillId="0" borderId="0" xfId="0" applyNumberFormat="1" applyFont="1" applyFill="1" applyBorder="1" applyAlignment="1">
      <alignment horizontal="right"/>
    </xf>
    <xf numFmtId="178" fontId="26" fillId="0" borderId="0" xfId="0" applyNumberFormat="1" applyFont="1" applyFill="1" applyBorder="1" applyAlignment="1">
      <alignment wrapText="1"/>
    </xf>
    <xf numFmtId="178" fontId="8" fillId="0" borderId="0" xfId="0" applyNumberFormat="1" applyFont="1" applyFill="1" applyBorder="1" applyAlignment="1">
      <alignment wrapText="1"/>
    </xf>
    <xf numFmtId="178" fontId="6" fillId="0" borderId="0" xfId="0" applyNumberFormat="1" applyFont="1" applyFill="1" applyBorder="1" applyAlignment="1">
      <alignment horizontal="left" wrapText="1"/>
    </xf>
    <xf numFmtId="178" fontId="26" fillId="0" borderId="0" xfId="0" applyNumberFormat="1" applyFont="1" applyFill="1" applyBorder="1" applyAlignment="1">
      <alignment horizontal="left" wrapText="1"/>
    </xf>
    <xf numFmtId="185" fontId="27" fillId="0" borderId="0" xfId="0" applyNumberFormat="1" applyFont="1" applyFill="1" applyBorder="1" applyAlignment="1">
      <alignment horizontal="right"/>
    </xf>
    <xf numFmtId="185" fontId="21" fillId="0" borderId="0" xfId="0" applyNumberFormat="1" applyFont="1" applyFill="1" applyBorder="1" applyAlignment="1">
      <alignment horizontal="right"/>
    </xf>
    <xf numFmtId="186" fontId="28" fillId="0" borderId="0" xfId="0" applyNumberFormat="1" applyFont="1" applyFill="1" applyBorder="1" applyAlignment="1">
      <alignment horizontal="right"/>
    </xf>
    <xf numFmtId="185" fontId="30" fillId="0" borderId="0" xfId="0" applyNumberFormat="1" applyFont="1" applyFill="1" applyBorder="1" applyAlignment="1">
      <alignment horizontal="right"/>
    </xf>
    <xf numFmtId="178" fontId="8" fillId="0" borderId="0" xfId="0" applyNumberFormat="1" applyFont="1" applyFill="1" applyBorder="1" applyAlignment="1">
      <alignment horizontal="left" wrapText="1"/>
    </xf>
    <xf numFmtId="184" fontId="27" fillId="0" borderId="0" xfId="0" applyNumberFormat="1" applyFont="1" applyFill="1" applyBorder="1" applyAlignment="1">
      <alignment horizontal="right"/>
    </xf>
    <xf numFmtId="186" fontId="27" fillId="0" borderId="0" xfId="0" applyNumberFormat="1" applyFont="1" applyFill="1" applyBorder="1" applyAlignment="1">
      <alignment horizontal="right" shrinkToFit="1"/>
    </xf>
    <xf numFmtId="0" fontId="29" fillId="0" borderId="0" xfId="0" applyFont="1" applyFill="1" applyBorder="1" applyAlignment="1"/>
    <xf numFmtId="0" fontId="28" fillId="0" borderId="0" xfId="0" applyFont="1" applyFill="1" applyBorder="1"/>
    <xf numFmtId="0" fontId="3" fillId="0" borderId="0" xfId="0" applyFont="1" applyFill="1" applyBorder="1" applyAlignment="1">
      <alignment vertical="center"/>
    </xf>
    <xf numFmtId="176" fontId="11" fillId="0" borderId="26" xfId="18" applyNumberFormat="1" applyFont="1" applyFill="1" applyBorder="1" applyAlignment="1">
      <alignment horizontal="center" vertical="center" wrapText="1"/>
    </xf>
    <xf numFmtId="176" fontId="11" fillId="0" borderId="17" xfId="18" applyNumberFormat="1" applyFont="1" applyFill="1" applyBorder="1" applyAlignment="1">
      <alignment horizontal="center" vertical="center" wrapText="1"/>
    </xf>
    <xf numFmtId="181" fontId="22" fillId="6" borderId="15" xfId="18" applyNumberFormat="1" applyFont="1" applyFill="1" applyBorder="1" applyAlignment="1">
      <alignment horizontal="right" vertical="center"/>
    </xf>
    <xf numFmtId="181" fontId="6" fillId="0" borderId="0" xfId="0" applyNumberFormat="1" applyFont="1" applyFill="1" applyBorder="1" applyAlignment="1">
      <alignment horizontal="right"/>
    </xf>
    <xf numFmtId="178" fontId="26" fillId="0" borderId="3" xfId="0" applyNumberFormat="1" applyFont="1" applyFill="1" applyBorder="1" applyAlignment="1">
      <alignment wrapText="1"/>
    </xf>
    <xf numFmtId="0" fontId="10" fillId="0" borderId="0" xfId="0" applyFont="1" applyFill="1" applyBorder="1" applyAlignment="1">
      <alignment vertical="center" wrapText="1"/>
    </xf>
    <xf numFmtId="0" fontId="10" fillId="0" borderId="0" xfId="0" applyFont="1" applyFill="1" applyBorder="1" applyAlignment="1"/>
    <xf numFmtId="181" fontId="51" fillId="0" borderId="53" xfId="18" applyNumberFormat="1" applyFont="1" applyFill="1" applyBorder="1" applyAlignment="1">
      <alignment horizontal="right" shrinkToFit="1"/>
    </xf>
    <xf numFmtId="181" fontId="52" fillId="0" borderId="4" xfId="18" applyNumberFormat="1" applyFont="1" applyFill="1" applyBorder="1" applyAlignment="1">
      <alignment horizontal="right" shrinkToFit="1"/>
    </xf>
    <xf numFmtId="20" fontId="19" fillId="0" borderId="0" xfId="0" applyNumberFormat="1" applyFont="1" applyFill="1"/>
    <xf numFmtId="49" fontId="21" fillId="0" borderId="8" xfId="0" applyNumberFormat="1" applyFont="1" applyFill="1" applyBorder="1" applyAlignment="1">
      <alignment horizontal="right" shrinkToFit="1"/>
    </xf>
    <xf numFmtId="49" fontId="21" fillId="0" borderId="21" xfId="0" applyNumberFormat="1" applyFont="1" applyFill="1" applyBorder="1" applyAlignment="1">
      <alignment horizontal="right" shrinkToFit="1"/>
    </xf>
    <xf numFmtId="6" fontId="21" fillId="0" borderId="9" xfId="23" applyFont="1" applyFill="1" applyBorder="1" applyAlignment="1">
      <alignment horizontal="center" vertical="center" shrinkToFit="1"/>
    </xf>
    <xf numFmtId="6" fontId="21" fillId="0" borderId="35" xfId="23" applyFont="1" applyFill="1" applyBorder="1" applyAlignment="1">
      <alignment horizontal="center" vertical="center" shrinkToFit="1"/>
    </xf>
    <xf numFmtId="6" fontId="21" fillId="0" borderId="23" xfId="23" applyFont="1" applyFill="1" applyBorder="1" applyAlignment="1">
      <alignment horizontal="center" vertical="center" shrinkToFit="1"/>
    </xf>
    <xf numFmtId="0" fontId="19" fillId="0" borderId="6" xfId="0" applyFont="1" applyFill="1" applyBorder="1" applyAlignment="1">
      <alignment horizontal="center"/>
    </xf>
    <xf numFmtId="6" fontId="21" fillId="0" borderId="56" xfId="23" applyFont="1" applyFill="1" applyBorder="1" applyAlignment="1">
      <alignment horizontal="center" vertical="center" shrinkToFit="1"/>
    </xf>
    <xf numFmtId="0" fontId="19" fillId="0" borderId="72" xfId="0" applyFont="1" applyFill="1" applyBorder="1" applyAlignment="1">
      <alignment horizontal="center"/>
    </xf>
    <xf numFmtId="6" fontId="21" fillId="0" borderId="53" xfId="23" applyFont="1" applyFill="1" applyBorder="1" applyAlignment="1">
      <alignment horizontal="center" vertical="center" shrinkToFit="1"/>
    </xf>
    <xf numFmtId="6" fontId="21" fillId="0" borderId="82" xfId="23" applyFont="1" applyFill="1" applyBorder="1" applyAlignment="1">
      <alignment horizontal="center" vertical="center" shrinkToFit="1"/>
    </xf>
    <xf numFmtId="0" fontId="19" fillId="0" borderId="82" xfId="0" applyFont="1" applyFill="1" applyBorder="1" applyAlignment="1">
      <alignment horizontal="center"/>
    </xf>
    <xf numFmtId="6" fontId="21" fillId="0" borderId="72" xfId="23" applyFont="1" applyFill="1" applyBorder="1" applyAlignment="1">
      <alignment horizontal="center" vertical="center" shrinkToFit="1"/>
    </xf>
    <xf numFmtId="49" fontId="21" fillId="0" borderId="0" xfId="0" applyNumberFormat="1" applyFont="1" applyFill="1" applyBorder="1" applyAlignment="1">
      <alignment horizontal="right" shrinkToFit="1"/>
    </xf>
    <xf numFmtId="6" fontId="21" fillId="0" borderId="0" xfId="23" applyFont="1" applyFill="1" applyBorder="1" applyAlignment="1">
      <alignment horizontal="center" vertical="center" wrapText="1" shrinkToFit="1"/>
    </xf>
    <xf numFmtId="0" fontId="19" fillId="0" borderId="0" xfId="0" applyFont="1" applyFill="1" applyBorder="1" applyAlignment="1">
      <alignment horizontal="center"/>
    </xf>
    <xf numFmtId="0" fontId="26" fillId="0" borderId="0" xfId="0" applyFont="1" applyFill="1" applyBorder="1" applyAlignment="1">
      <alignment horizontal="left" vertical="top" shrinkToFit="1"/>
    </xf>
    <xf numFmtId="6" fontId="4" fillId="0" borderId="72" xfId="23" applyFont="1" applyFill="1" applyBorder="1" applyAlignment="1">
      <alignment horizontal="center" vertical="center" shrinkToFit="1"/>
    </xf>
    <xf numFmtId="0" fontId="26" fillId="0" borderId="0" xfId="0" applyNumberFormat="1" applyFont="1" applyFill="1" applyBorder="1" applyAlignment="1">
      <alignment wrapText="1"/>
    </xf>
    <xf numFmtId="0" fontId="26" fillId="0" borderId="0" xfId="0" applyFont="1" applyFill="1" applyAlignment="1">
      <alignment vertical="center" wrapText="1"/>
    </xf>
    <xf numFmtId="0" fontId="26" fillId="0" borderId="0" xfId="0" applyFont="1" applyFill="1" applyAlignment="1">
      <alignment horizontal="left"/>
    </xf>
    <xf numFmtId="49" fontId="42" fillId="0" borderId="2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xf>
    <xf numFmtId="49" fontId="42" fillId="0" borderId="26" xfId="0" applyNumberFormat="1" applyFont="1" applyFill="1" applyBorder="1" applyAlignment="1">
      <alignment horizontal="center" vertical="center"/>
    </xf>
    <xf numFmtId="49" fontId="43"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6" fontId="21" fillId="0" borderId="9" xfId="23" applyFont="1" applyFill="1" applyBorder="1" applyAlignment="1">
      <alignment horizontal="center" vertical="center" wrapText="1" shrinkToFit="1"/>
    </xf>
    <xf numFmtId="0" fontId="19" fillId="0" borderId="35" xfId="0" applyFont="1" applyFill="1" applyBorder="1" applyAlignment="1">
      <alignment horizontal="center"/>
    </xf>
    <xf numFmtId="177" fontId="21" fillId="0" borderId="53" xfId="18" applyNumberFormat="1" applyFont="1" applyFill="1" applyBorder="1" applyAlignment="1">
      <alignment horizontal="center" vertical="center" wrapText="1"/>
    </xf>
    <xf numFmtId="177" fontId="21" fillId="0" borderId="82" xfId="18" applyNumberFormat="1" applyFont="1" applyFill="1" applyBorder="1" applyAlignment="1">
      <alignment horizontal="center" vertical="center"/>
    </xf>
    <xf numFmtId="177" fontId="21" fillId="0" borderId="9" xfId="18" applyNumberFormat="1" applyFont="1" applyFill="1" applyBorder="1" applyAlignment="1">
      <alignment horizontal="center" vertical="center"/>
    </xf>
    <xf numFmtId="177" fontId="21" fillId="0" borderId="35" xfId="18" applyNumberFormat="1" applyFont="1" applyFill="1" applyBorder="1" applyAlignment="1">
      <alignment horizontal="center" vertical="center"/>
    </xf>
    <xf numFmtId="177" fontId="21" fillId="0" borderId="23" xfId="18" applyNumberFormat="1" applyFont="1" applyFill="1" applyBorder="1" applyAlignment="1">
      <alignment horizontal="center" vertical="center"/>
    </xf>
    <xf numFmtId="177" fontId="21" fillId="0" borderId="6" xfId="18" applyNumberFormat="1" applyFont="1" applyFill="1" applyBorder="1" applyAlignment="1">
      <alignment horizontal="center" vertical="center"/>
    </xf>
    <xf numFmtId="177" fontId="21" fillId="0" borderId="56" xfId="18" applyNumberFormat="1" applyFont="1" applyFill="1" applyBorder="1" applyAlignment="1">
      <alignment horizontal="center" vertical="center"/>
    </xf>
    <xf numFmtId="177" fontId="21" fillId="0" borderId="72" xfId="18" applyNumberFormat="1" applyFont="1" applyFill="1" applyBorder="1" applyAlignment="1">
      <alignment horizontal="center" vertical="center"/>
    </xf>
    <xf numFmtId="0" fontId="35" fillId="0" borderId="8" xfId="0" applyNumberFormat="1" applyFont="1" applyFill="1" applyBorder="1" applyAlignment="1">
      <alignment horizontal="right" vertical="center"/>
    </xf>
    <xf numFmtId="0" fontId="35" fillId="0" borderId="23" xfId="0" applyNumberFormat="1" applyFont="1" applyFill="1" applyBorder="1" applyAlignment="1">
      <alignment horizontal="right" vertical="center"/>
    </xf>
    <xf numFmtId="0" fontId="21" fillId="0" borderId="21" xfId="0" applyFont="1" applyFill="1" applyBorder="1" applyAlignment="1">
      <alignment horizontal="right" vertical="center"/>
    </xf>
    <xf numFmtId="0" fontId="21" fillId="0" borderId="6" xfId="0" applyFont="1" applyFill="1" applyBorder="1" applyAlignment="1">
      <alignment horizontal="right" vertical="center"/>
    </xf>
    <xf numFmtId="49" fontId="21" fillId="0" borderId="9" xfId="0" applyNumberFormat="1" applyFont="1" applyFill="1" applyBorder="1" applyAlignment="1">
      <alignment horizontal="center" vertical="center" wrapText="1" shrinkToFit="1"/>
    </xf>
    <xf numFmtId="49" fontId="21" fillId="0" borderId="35" xfId="0" applyNumberFormat="1" applyFont="1" applyFill="1" applyBorder="1" applyAlignment="1">
      <alignment horizontal="center" vertical="center" wrapText="1" shrinkToFit="1"/>
    </xf>
    <xf numFmtId="177" fontId="21" fillId="0" borderId="56" xfId="18" applyNumberFormat="1" applyFont="1" applyFill="1" applyBorder="1" applyAlignment="1">
      <alignment horizontal="center" vertical="center" wrapText="1"/>
    </xf>
    <xf numFmtId="177" fontId="21" fillId="6" borderId="9"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xf>
    <xf numFmtId="177" fontId="21" fillId="0" borderId="9" xfId="18" applyNumberFormat="1" applyFont="1" applyFill="1" applyBorder="1" applyAlignment="1">
      <alignment horizontal="center" vertical="center" wrapText="1"/>
    </xf>
    <xf numFmtId="0" fontId="21" fillId="0" borderId="23" xfId="0" applyNumberFormat="1" applyFont="1" applyFill="1" applyBorder="1" applyAlignment="1">
      <alignment horizontal="right" vertical="center"/>
    </xf>
    <xf numFmtId="177" fontId="21" fillId="6" borderId="35" xfId="18" applyNumberFormat="1" applyFont="1" applyFill="1" applyBorder="1" applyAlignment="1">
      <alignment horizontal="center" vertical="center" wrapText="1"/>
    </xf>
    <xf numFmtId="0" fontId="26" fillId="0" borderId="0" xfId="0" applyNumberFormat="1" applyFont="1" applyFill="1" applyAlignment="1">
      <alignment horizontal="left" vertical="top"/>
    </xf>
    <xf numFmtId="179"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79"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wrapText="1"/>
    </xf>
    <xf numFmtId="176" fontId="22" fillId="0" borderId="82" xfId="18" applyNumberFormat="1" applyFont="1" applyFill="1" applyBorder="1" applyAlignment="1">
      <alignment horizontal="center" vertical="center"/>
    </xf>
    <xf numFmtId="176" fontId="11" fillId="0" borderId="20" xfId="18" applyNumberFormat="1" applyFont="1" applyFill="1" applyBorder="1" applyAlignment="1">
      <alignment horizontal="center" vertical="center"/>
    </xf>
    <xf numFmtId="176" fontId="11" fillId="0" borderId="7" xfId="18" applyNumberFormat="1" applyFont="1" applyFill="1" applyBorder="1" applyAlignment="1">
      <alignment horizontal="center" vertical="center"/>
    </xf>
    <xf numFmtId="176" fontId="11" fillId="0" borderId="26" xfId="18" applyNumberFormat="1" applyFont="1" applyFill="1" applyBorder="1" applyAlignment="1">
      <alignment horizontal="center" vertical="center"/>
    </xf>
    <xf numFmtId="176" fontId="22" fillId="0" borderId="61" xfId="18" applyNumberFormat="1" applyFont="1" applyFill="1" applyBorder="1" applyAlignment="1">
      <alignment horizontal="center" vertical="center" wrapText="1"/>
    </xf>
    <xf numFmtId="176" fontId="22" fillId="0" borderId="72" xfId="18" applyNumberFormat="1" applyFont="1" applyFill="1" applyBorder="1" applyAlignment="1">
      <alignment horizontal="center" vertical="center"/>
    </xf>
    <xf numFmtId="176" fontId="22" fillId="0" borderId="60" xfId="18" applyNumberFormat="1" applyFont="1" applyFill="1" applyBorder="1" applyAlignment="1">
      <alignment horizontal="center" vertical="center" wrapText="1"/>
    </xf>
    <xf numFmtId="176" fontId="22" fillId="0" borderId="89" xfId="18" applyNumberFormat="1" applyFont="1" applyFill="1" applyBorder="1" applyAlignment="1">
      <alignment horizontal="center" vertical="center"/>
    </xf>
    <xf numFmtId="176" fontId="22" fillId="0" borderId="0" xfId="18" applyNumberFormat="1" applyFont="1" applyFill="1" applyBorder="1" applyAlignment="1">
      <alignment horizontal="center" vertical="center" wrapText="1"/>
    </xf>
    <xf numFmtId="176" fontId="22" fillId="0" borderId="6"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wrapText="1"/>
    </xf>
    <xf numFmtId="176" fontId="22" fillId="0" borderId="56" xfId="18" applyNumberFormat="1" applyFont="1" applyFill="1" applyBorder="1" applyAlignment="1">
      <alignment horizontal="center" vertical="center" wrapText="1"/>
    </xf>
    <xf numFmtId="176" fontId="22" fillId="0" borderId="11" xfId="18" applyNumberFormat="1" applyFont="1" applyFill="1" applyBorder="1" applyAlignment="1">
      <alignment horizontal="center" vertical="center"/>
    </xf>
    <xf numFmtId="176" fontId="22" fillId="0" borderId="12" xfId="18" applyNumberFormat="1" applyFont="1" applyFill="1" applyBorder="1" applyAlignment="1">
      <alignment horizontal="center" vertical="center"/>
    </xf>
    <xf numFmtId="176" fontId="22" fillId="0" borderId="9" xfId="18" applyNumberFormat="1" applyFont="1" applyFill="1" applyBorder="1" applyAlignment="1">
      <alignment horizontal="center" vertical="center"/>
    </xf>
    <xf numFmtId="176" fontId="22" fillId="0" borderId="35"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xf>
    <xf numFmtId="176" fontId="22" fillId="0" borderId="8" xfId="18" applyNumberFormat="1" applyFont="1" applyFill="1" applyBorder="1" applyAlignment="1">
      <alignment horizontal="center" vertical="center"/>
    </xf>
    <xf numFmtId="176" fontId="22" fillId="0" borderId="21" xfId="18" applyNumberFormat="1" applyFont="1" applyFill="1" applyBorder="1" applyAlignment="1">
      <alignment horizontal="center" vertical="center"/>
    </xf>
    <xf numFmtId="179" fontId="11" fillId="0" borderId="8" xfId="18" applyNumberFormat="1" applyFont="1" applyFill="1" applyBorder="1" applyAlignment="1">
      <alignment horizontal="center" vertical="center"/>
    </xf>
    <xf numFmtId="179" fontId="11" fillId="0" borderId="23" xfId="18" applyNumberFormat="1" applyFont="1" applyFill="1" applyBorder="1" applyAlignment="1">
      <alignment horizontal="center" vertical="center"/>
    </xf>
    <xf numFmtId="179" fontId="11" fillId="0" borderId="10"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xf>
    <xf numFmtId="176" fontId="22" fillId="0" borderId="101" xfId="18" applyNumberFormat="1" applyFont="1" applyFill="1" applyBorder="1" applyAlignment="1">
      <alignment horizontal="center" vertical="center" wrapText="1"/>
    </xf>
    <xf numFmtId="176" fontId="22" fillId="0" borderId="96"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wrapText="1"/>
    </xf>
    <xf numFmtId="176" fontId="11" fillId="0" borderId="20" xfId="18" applyNumberFormat="1" applyFont="1" applyFill="1" applyBorder="1" applyAlignment="1">
      <alignment horizontal="center" vertical="center" wrapText="1"/>
    </xf>
    <xf numFmtId="176" fontId="11" fillId="0" borderId="7" xfId="18" applyNumberFormat="1" applyFont="1" applyFill="1" applyBorder="1" applyAlignment="1">
      <alignment horizontal="center" vertical="center" wrapText="1"/>
    </xf>
    <xf numFmtId="176" fontId="11" fillId="0" borderId="26" xfId="18" applyNumberFormat="1" applyFont="1" applyFill="1" applyBorder="1" applyAlignment="1">
      <alignment horizontal="center" vertical="center" wrapText="1"/>
    </xf>
    <xf numFmtId="176" fontId="22" fillId="0" borderId="8" xfId="18" applyNumberFormat="1" applyFont="1" applyFill="1" applyBorder="1" applyAlignment="1">
      <alignment horizontal="center" vertical="center" wrapText="1"/>
    </xf>
    <xf numFmtId="176" fontId="22" fillId="0" borderId="9" xfId="18" applyNumberFormat="1" applyFont="1" applyFill="1" applyBorder="1" applyAlignment="1">
      <alignment horizontal="center" vertical="center" wrapText="1"/>
    </xf>
    <xf numFmtId="176" fontId="22" fillId="0" borderId="10" xfId="18" applyNumberFormat="1" applyFont="1" applyFill="1" applyBorder="1" applyAlignment="1">
      <alignment horizontal="center" vertical="center" wrapText="1"/>
    </xf>
    <xf numFmtId="176" fontId="22" fillId="0" borderId="88" xfId="18" applyNumberFormat="1" applyFont="1" applyFill="1" applyBorder="1" applyAlignment="1">
      <alignment horizontal="center" vertical="center"/>
    </xf>
    <xf numFmtId="0" fontId="0" fillId="0" borderId="0" xfId="0" applyBorder="1" applyAlignment="1">
      <alignment horizontal="center" vertical="center" wrapText="1"/>
    </xf>
    <xf numFmtId="176" fontId="22" fillId="0" borderId="11" xfId="18" applyNumberFormat="1" applyFont="1" applyFill="1" applyBorder="1" applyAlignment="1">
      <alignment horizontal="center" vertical="center" wrapText="1"/>
    </xf>
    <xf numFmtId="176" fontId="22" fillId="0" borderId="12" xfId="18" applyNumberFormat="1" applyFont="1" applyFill="1" applyBorder="1" applyAlignment="1">
      <alignment horizontal="center" vertical="center" wrapText="1"/>
    </xf>
    <xf numFmtId="176" fontId="22" fillId="0" borderId="19" xfId="18" applyNumberFormat="1" applyFont="1" applyFill="1" applyBorder="1" applyAlignment="1">
      <alignment horizontal="center" vertical="center" wrapText="1"/>
    </xf>
    <xf numFmtId="0" fontId="10" fillId="0" borderId="0" xfId="0" applyFont="1" applyFill="1" applyBorder="1" applyAlignment="1">
      <alignment horizontal="left" wrapText="1"/>
    </xf>
    <xf numFmtId="0" fontId="26" fillId="0" borderId="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88" xfId="0" applyFont="1" applyFill="1" applyBorder="1" applyAlignment="1">
      <alignment horizontal="center" vertical="center"/>
    </xf>
    <xf numFmtId="0" fontId="6" fillId="0" borderId="91" xfId="0" applyFont="1" applyFill="1" applyBorder="1" applyAlignment="1">
      <alignment horizontal="center"/>
    </xf>
    <xf numFmtId="0" fontId="26" fillId="0" borderId="92" xfId="0" applyFont="1" applyFill="1" applyBorder="1" applyAlignment="1">
      <alignment horizontal="center"/>
    </xf>
    <xf numFmtId="0" fontId="6" fillId="0" borderId="19" xfId="0" applyFont="1" applyFill="1" applyBorder="1" applyAlignment="1">
      <alignment horizontal="center"/>
    </xf>
    <xf numFmtId="0" fontId="26" fillId="0" borderId="37" xfId="0" applyFont="1" applyFill="1" applyBorder="1" applyAlignment="1">
      <alignment horizontal="center"/>
    </xf>
    <xf numFmtId="0" fontId="6" fillId="0" borderId="38" xfId="0" applyFont="1" applyFill="1" applyBorder="1" applyAlignment="1">
      <alignment horizontal="center"/>
    </xf>
    <xf numFmtId="0" fontId="26" fillId="0" borderId="39" xfId="0" applyFont="1" applyFill="1" applyBorder="1" applyAlignment="1">
      <alignment horizontal="center"/>
    </xf>
    <xf numFmtId="0" fontId="26" fillId="0" borderId="8" xfId="0" applyFont="1" applyFill="1" applyBorder="1" applyAlignment="1">
      <alignment horizontal="center"/>
    </xf>
    <xf numFmtId="0" fontId="26" fillId="0" borderId="10" xfId="0" applyFont="1" applyFill="1" applyBorder="1" applyAlignment="1">
      <alignment horizontal="center"/>
    </xf>
    <xf numFmtId="0" fontId="26" fillId="0" borderId="19" xfId="0" applyFont="1" applyFill="1" applyBorder="1" applyAlignment="1">
      <alignment horizontal="center"/>
    </xf>
    <xf numFmtId="0" fontId="26" fillId="0" borderId="21" xfId="0" applyFont="1" applyFill="1" applyBorder="1" applyAlignment="1">
      <alignment horizontal="center"/>
    </xf>
    <xf numFmtId="0" fontId="26" fillId="0" borderId="88" xfId="0" applyFont="1" applyFill="1" applyBorder="1" applyAlignment="1">
      <alignment horizontal="center"/>
    </xf>
    <xf numFmtId="0" fontId="6" fillId="0" borderId="87" xfId="0" applyFont="1" applyFill="1" applyBorder="1" applyAlignment="1">
      <alignment horizontal="center"/>
    </xf>
    <xf numFmtId="0" fontId="6" fillId="0" borderId="69" xfId="0" applyFont="1" applyFill="1" applyBorder="1" applyAlignment="1">
      <alignment horizontal="center"/>
    </xf>
    <xf numFmtId="0" fontId="6" fillId="0" borderId="22" xfId="0" applyFont="1" applyFill="1" applyBorder="1" applyAlignment="1">
      <alignment horizontal="center"/>
    </xf>
    <xf numFmtId="0" fontId="6" fillId="0" borderId="39" xfId="0" applyFont="1" applyFill="1" applyBorder="1" applyAlignment="1">
      <alignment horizontal="center"/>
    </xf>
    <xf numFmtId="0" fontId="6" fillId="0" borderId="30" xfId="0" applyFont="1" applyFill="1" applyBorder="1" applyAlignment="1">
      <alignment horizontal="center"/>
    </xf>
    <xf numFmtId="0" fontId="6" fillId="0" borderId="59" xfId="0" applyFont="1" applyFill="1" applyBorder="1" applyAlignment="1">
      <alignment horizontal="center"/>
    </xf>
    <xf numFmtId="0" fontId="6" fillId="0" borderId="90" xfId="0" applyFont="1" applyFill="1" applyBorder="1" applyAlignment="1">
      <alignment horizontal="center"/>
    </xf>
    <xf numFmtId="0" fontId="26" fillId="0" borderId="0"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6" fillId="0" borderId="13" xfId="0" applyFont="1" applyFill="1" applyBorder="1" applyAlignment="1">
      <alignment horizontal="center" vertical="center"/>
    </xf>
    <xf numFmtId="0" fontId="26" fillId="0" borderId="104" xfId="0" applyFont="1" applyFill="1" applyBorder="1" applyAlignment="1">
      <alignment horizontal="center" vertical="center"/>
    </xf>
    <xf numFmtId="0" fontId="6" fillId="0" borderId="0" xfId="34" applyFont="1" applyAlignment="1">
      <alignment horizontal="left" vertical="center" wrapText="1"/>
    </xf>
    <xf numFmtId="0" fontId="26" fillId="0" borderId="19" xfId="0" applyFont="1" applyFill="1" applyBorder="1" applyAlignment="1">
      <alignment horizontal="center" vertical="center"/>
    </xf>
    <xf numFmtId="0" fontId="0" fillId="0" borderId="31" xfId="0" applyFill="1" applyBorder="1" applyAlignment="1">
      <alignment horizontal="center"/>
    </xf>
    <xf numFmtId="38" fontId="7" fillId="0" borderId="20" xfId="18" applyFont="1" applyFill="1" applyBorder="1" applyAlignment="1">
      <alignment horizontal="center" vertical="center" shrinkToFit="1"/>
    </xf>
    <xf numFmtId="38" fontId="7" fillId="0" borderId="7" xfId="18" applyFont="1" applyFill="1" applyBorder="1" applyAlignment="1">
      <alignment horizontal="center" vertical="center" shrinkToFit="1"/>
    </xf>
    <xf numFmtId="38" fontId="7" fillId="0" borderId="26" xfId="18" applyFont="1" applyFill="1" applyBorder="1" applyAlignment="1">
      <alignment horizontal="center" vertical="center" shrinkToFit="1"/>
    </xf>
    <xf numFmtId="38" fontId="7" fillId="0" borderId="0" xfId="18" applyFont="1" applyFill="1" applyBorder="1" applyAlignment="1">
      <alignment horizontal="right"/>
    </xf>
    <xf numFmtId="0" fontId="30" fillId="0" borderId="6" xfId="0" applyFont="1" applyFill="1" applyBorder="1" applyAlignment="1">
      <alignment horizontal="right"/>
    </xf>
    <xf numFmtId="38" fontId="26" fillId="0" borderId="0" xfId="18" applyFont="1" applyFill="1" applyBorder="1" applyAlignment="1">
      <alignment horizontal="right"/>
    </xf>
    <xf numFmtId="0" fontId="26" fillId="0" borderId="6" xfId="0" applyFont="1" applyFill="1" applyBorder="1" applyAlignment="1">
      <alignment horizontal="right"/>
    </xf>
    <xf numFmtId="38" fontId="30" fillId="0" borderId="0" xfId="18" applyFont="1" applyFill="1" applyBorder="1" applyAlignment="1">
      <alignment horizontal="right"/>
    </xf>
    <xf numFmtId="0" fontId="30" fillId="0" borderId="20"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2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6" xfId="0" applyBorder="1" applyAlignment="1">
      <alignment vertical="center" wrapText="1"/>
    </xf>
  </cellXfs>
  <cellStyles count="35">
    <cellStyle name="SAPBEXaggData" xfId="1"/>
    <cellStyle name="SAPBEXaggData 2" xfId="2"/>
    <cellStyle name="SAPBEXaggData 3" xfId="3"/>
    <cellStyle name="SAPBEXaggData 4" xfId="4"/>
    <cellStyle name="SAPBEXaggItem" xfId="5"/>
    <cellStyle name="SAPBEXaggItem 2" xfId="6"/>
    <cellStyle name="SAPBEXaggItem 3" xfId="7"/>
    <cellStyle name="SAPBEXaggItem 4" xfId="8"/>
    <cellStyle name="SAPBEXchaText" xfId="9"/>
    <cellStyle name="SAPBEXstdData" xfId="10"/>
    <cellStyle name="SAPBEXstdData 2" xfId="11"/>
    <cellStyle name="SAPBEXstdData 3" xfId="12"/>
    <cellStyle name="SAPBEXstdData 4" xfId="13"/>
    <cellStyle name="SAPBEXstdItem" xfId="14"/>
    <cellStyle name="SAPBEXstdItem 2" xfId="15"/>
    <cellStyle name="SAPBEXstdItem 3" xfId="16"/>
    <cellStyle name="SAPBEXstdItem 4" xfId="17"/>
    <cellStyle name="桁区切り" xfId="18" builtinId="6"/>
    <cellStyle name="桁区切り 2" xfId="19"/>
    <cellStyle name="桁区切り 3" xfId="20"/>
    <cellStyle name="桁区切り 4" xfId="21"/>
    <cellStyle name="桁区切り 5" xfId="22"/>
    <cellStyle name="通貨" xfId="23" builtinId="7"/>
    <cellStyle name="通貨 2" xfId="24"/>
    <cellStyle name="通貨 3" xfId="25"/>
    <cellStyle name="通貨 4" xfId="26"/>
    <cellStyle name="標準" xfId="0" builtinId="0"/>
    <cellStyle name="標準 2" xfId="27"/>
    <cellStyle name="標準 3" xfId="28"/>
    <cellStyle name="標準 4" xfId="29"/>
    <cellStyle name="標準 5" xfId="30"/>
    <cellStyle name="標準 6" xfId="31"/>
    <cellStyle name="標準 7" xfId="32"/>
    <cellStyle name="標準 8" xfId="33"/>
    <cellStyle name="標準_貿易final"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25400</xdr:colOff>
      <xdr:row>48</xdr:row>
      <xdr:rowOff>44450</xdr:rowOff>
    </xdr:from>
    <xdr:to>
      <xdr:col>6</xdr:col>
      <xdr:colOff>25400</xdr:colOff>
      <xdr:row>58</xdr:row>
      <xdr:rowOff>527050</xdr:rowOff>
    </xdr:to>
    <xdr:cxnSp macro="">
      <xdr:nvCxnSpPr>
        <xdr:cNvPr id="8994" name="直線コネクタ 2">
          <a:extLst>
            <a:ext uri="{FF2B5EF4-FFF2-40B4-BE49-F238E27FC236}">
              <a16:creationId xmlns:a16="http://schemas.microsoft.com/office/drawing/2014/main" id="{25347895-C7D4-4F96-B2E5-EFB02E21B4EC}"/>
            </a:ext>
          </a:extLst>
        </xdr:cNvPr>
        <xdr:cNvCxnSpPr>
          <a:cxnSpLocks noChangeShapeType="1"/>
        </xdr:cNvCxnSpPr>
      </xdr:nvCxnSpPr>
      <xdr:spPr bwMode="auto">
        <a:xfrm flipH="1">
          <a:off x="7581900" y="25781000"/>
          <a:ext cx="1441450" cy="60071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showGridLines="0" tabSelected="1" view="pageBreakPreview" zoomScale="55" zoomScaleNormal="70" zoomScaleSheetLayoutView="55" workbookViewId="0"/>
  </sheetViews>
  <sheetFormatPr defaultColWidth="9" defaultRowHeight="14"/>
  <cols>
    <col min="1" max="1" width="3.6328125" style="8" customWidth="1"/>
    <col min="2" max="2" width="45.6328125" style="9" customWidth="1"/>
    <col min="3" max="4" width="20.6328125" style="9" customWidth="1"/>
    <col min="5" max="5" width="20.6328125" style="8" customWidth="1"/>
    <col min="6" max="12" width="20.6328125" style="9" customWidth="1"/>
    <col min="13" max="13" width="10.453125" style="8" bestFit="1" customWidth="1"/>
    <col min="14" max="16384" width="9" style="8"/>
  </cols>
  <sheetData>
    <row r="1" spans="1:13" ht="22.5" customHeight="1">
      <c r="A1" s="84" t="s">
        <v>231</v>
      </c>
      <c r="B1" s="50"/>
      <c r="E1" s="9"/>
      <c r="F1" s="8"/>
      <c r="G1" s="387"/>
      <c r="H1" s="387"/>
      <c r="I1" s="387"/>
      <c r="J1" s="387"/>
      <c r="K1" s="387"/>
      <c r="L1" s="387" t="s">
        <v>232</v>
      </c>
    </row>
    <row r="2" spans="1:13" ht="5.25" customHeight="1">
      <c r="B2" s="35"/>
      <c r="E2" s="9"/>
      <c r="F2" s="8"/>
    </row>
    <row r="3" spans="1:13" s="36" customFormat="1" ht="20.149999999999999" customHeight="1">
      <c r="B3" s="900"/>
      <c r="C3" s="902" t="s">
        <v>233</v>
      </c>
      <c r="D3" s="902" t="s">
        <v>234</v>
      </c>
      <c r="E3" s="902" t="s">
        <v>235</v>
      </c>
      <c r="F3" s="902" t="s">
        <v>236</v>
      </c>
      <c r="G3" s="902" t="s">
        <v>237</v>
      </c>
      <c r="H3" s="902" t="s">
        <v>238</v>
      </c>
      <c r="I3" s="902" t="s">
        <v>239</v>
      </c>
      <c r="J3" s="902" t="s">
        <v>240</v>
      </c>
      <c r="K3" s="906" t="s">
        <v>63</v>
      </c>
      <c r="L3" s="908" t="s">
        <v>75</v>
      </c>
    </row>
    <row r="4" spans="1:13" s="36" customFormat="1" ht="20.149999999999999" customHeight="1">
      <c r="B4" s="901"/>
      <c r="C4" s="903"/>
      <c r="D4" s="903"/>
      <c r="E4" s="903"/>
      <c r="F4" s="903"/>
      <c r="G4" s="903"/>
      <c r="H4" s="903"/>
      <c r="I4" s="903"/>
      <c r="J4" s="903"/>
      <c r="K4" s="911"/>
      <c r="L4" s="909"/>
    </row>
    <row r="5" spans="1:13" s="38" customFormat="1" ht="21.75" customHeight="1">
      <c r="B5" s="363" t="s">
        <v>241</v>
      </c>
      <c r="C5" s="388">
        <v>5861737</v>
      </c>
      <c r="D5" s="388">
        <v>4675903</v>
      </c>
      <c r="E5" s="388">
        <v>4972059</v>
      </c>
      <c r="F5" s="388">
        <v>5218153</v>
      </c>
      <c r="G5" s="388">
        <v>5771028</v>
      </c>
      <c r="H5" s="388">
        <v>5166182</v>
      </c>
      <c r="I5" s="388">
        <v>3844418</v>
      </c>
      <c r="J5" s="389">
        <v>4014639</v>
      </c>
      <c r="K5" s="285">
        <v>4494237</v>
      </c>
      <c r="L5" s="214">
        <v>3955907</v>
      </c>
      <c r="M5" s="37"/>
    </row>
    <row r="6" spans="1:13" s="38" customFormat="1" ht="21.75" customHeight="1">
      <c r="B6" s="363" t="s">
        <v>242</v>
      </c>
      <c r="C6" s="388">
        <v>-5612714</v>
      </c>
      <c r="D6" s="388">
        <v>-4431656</v>
      </c>
      <c r="E6" s="388">
        <v>-4729892</v>
      </c>
      <c r="F6" s="388">
        <v>-4963686</v>
      </c>
      <c r="G6" s="388">
        <v>-5493296</v>
      </c>
      <c r="H6" s="388">
        <v>-4930564</v>
      </c>
      <c r="I6" s="388">
        <v>-3666215</v>
      </c>
      <c r="J6" s="389">
        <v>-3821914</v>
      </c>
      <c r="K6" s="285">
        <v>-4262671</v>
      </c>
      <c r="L6" s="214">
        <v>-3763842</v>
      </c>
      <c r="M6" s="37"/>
    </row>
    <row r="7" spans="1:13" s="38" customFormat="1" ht="21.75" customHeight="1">
      <c r="B7" s="363" t="s">
        <v>0</v>
      </c>
      <c r="C7" s="388">
        <v>249022</v>
      </c>
      <c r="D7" s="388">
        <v>244247</v>
      </c>
      <c r="E7" s="388">
        <v>242166</v>
      </c>
      <c r="F7" s="388">
        <v>254466</v>
      </c>
      <c r="G7" s="388">
        <v>277732</v>
      </c>
      <c r="H7" s="388">
        <v>235618</v>
      </c>
      <c r="I7" s="388">
        <v>178203</v>
      </c>
      <c r="J7" s="389">
        <v>192725</v>
      </c>
      <c r="K7" s="285">
        <v>231566</v>
      </c>
      <c r="L7" s="214">
        <v>192064</v>
      </c>
      <c r="M7" s="37"/>
    </row>
    <row r="8" spans="1:13" s="31" customFormat="1" ht="21.75" customHeight="1">
      <c r="B8" s="390" t="s">
        <v>243</v>
      </c>
      <c r="C8" s="391">
        <v>-189074</v>
      </c>
      <c r="D8" s="391">
        <v>-178725</v>
      </c>
      <c r="E8" s="391">
        <v>-165964</v>
      </c>
      <c r="F8" s="391">
        <v>-176533</v>
      </c>
      <c r="G8" s="391">
        <v>-185368</v>
      </c>
      <c r="H8" s="391">
        <v>-183611</v>
      </c>
      <c r="I8" s="391">
        <v>-162074</v>
      </c>
      <c r="J8" s="392">
        <v>-155205</v>
      </c>
      <c r="K8" s="286">
        <v>-167044</v>
      </c>
      <c r="L8" s="215">
        <v>-158759</v>
      </c>
    </row>
    <row r="9" spans="1:13" s="38" customFormat="1" ht="21.75" customHeight="1">
      <c r="B9" s="363" t="s">
        <v>19</v>
      </c>
      <c r="C9" s="388">
        <v>59948</v>
      </c>
      <c r="D9" s="388">
        <v>65521</v>
      </c>
      <c r="E9" s="388">
        <v>76202</v>
      </c>
      <c r="F9" s="388">
        <v>77932</v>
      </c>
      <c r="G9" s="388">
        <v>92363</v>
      </c>
      <c r="H9" s="388">
        <v>52006</v>
      </c>
      <c r="I9" s="388">
        <v>16128</v>
      </c>
      <c r="J9" s="389">
        <v>37519</v>
      </c>
      <c r="K9" s="285">
        <v>64522</v>
      </c>
      <c r="L9" s="214">
        <v>33305</v>
      </c>
      <c r="M9" s="37"/>
    </row>
    <row r="10" spans="1:13" s="30" customFormat="1" ht="21.75" customHeight="1">
      <c r="B10" s="393" t="s">
        <v>244</v>
      </c>
      <c r="C10" s="394">
        <v>58269</v>
      </c>
      <c r="D10" s="394">
        <v>51648</v>
      </c>
      <c r="E10" s="394">
        <v>59718</v>
      </c>
      <c r="F10" s="394">
        <v>62030</v>
      </c>
      <c r="G10" s="394">
        <v>61095</v>
      </c>
      <c r="H10" s="394">
        <v>29977</v>
      </c>
      <c r="I10" s="394">
        <v>37245</v>
      </c>
      <c r="J10" s="190">
        <v>43973</v>
      </c>
      <c r="K10" s="287">
        <v>37142</v>
      </c>
      <c r="L10" s="216">
        <v>39952</v>
      </c>
    </row>
    <row r="11" spans="1:13" s="30" customFormat="1" ht="21.75" customHeight="1">
      <c r="B11" s="395" t="s">
        <v>245</v>
      </c>
      <c r="C11" s="120">
        <v>24572</v>
      </c>
      <c r="D11" s="120">
        <v>18431</v>
      </c>
      <c r="E11" s="120">
        <v>13213</v>
      </c>
      <c r="F11" s="120">
        <v>14995</v>
      </c>
      <c r="G11" s="120">
        <v>13715</v>
      </c>
      <c r="H11" s="131">
        <v>9597</v>
      </c>
      <c r="I11" s="131">
        <v>4632</v>
      </c>
      <c r="J11" s="396">
        <v>4308</v>
      </c>
      <c r="K11" s="256">
        <v>5994</v>
      </c>
      <c r="L11" s="359">
        <v>4924</v>
      </c>
    </row>
    <row r="12" spans="1:13" s="30" customFormat="1" ht="21.75" customHeight="1">
      <c r="B12" s="397" t="s">
        <v>246</v>
      </c>
      <c r="C12" s="121">
        <v>4543</v>
      </c>
      <c r="D12" s="121">
        <v>3653</v>
      </c>
      <c r="E12" s="121">
        <v>6816</v>
      </c>
      <c r="F12" s="121">
        <v>6052</v>
      </c>
      <c r="G12" s="121">
        <v>5004</v>
      </c>
      <c r="H12" s="121">
        <v>8349</v>
      </c>
      <c r="I12" s="121">
        <v>5040</v>
      </c>
      <c r="J12" s="398">
        <v>4081</v>
      </c>
      <c r="K12" s="257">
        <v>4978</v>
      </c>
      <c r="L12" s="210">
        <v>2587</v>
      </c>
    </row>
    <row r="13" spans="1:13" s="30" customFormat="1" ht="21.75" customHeight="1">
      <c r="B13" s="397" t="s">
        <v>247</v>
      </c>
      <c r="C13" s="123">
        <v>5929</v>
      </c>
      <c r="D13" s="123">
        <v>10741</v>
      </c>
      <c r="E13" s="123">
        <v>19149</v>
      </c>
      <c r="F13" s="123">
        <v>23752</v>
      </c>
      <c r="G13" s="123">
        <v>28911</v>
      </c>
      <c r="H13" s="123">
        <v>2455</v>
      </c>
      <c r="I13" s="123">
        <v>9179</v>
      </c>
      <c r="J13" s="399">
        <v>19297</v>
      </c>
      <c r="K13" s="220">
        <v>12566</v>
      </c>
      <c r="L13" s="161">
        <v>15588</v>
      </c>
    </row>
    <row r="14" spans="1:13" s="30" customFormat="1" ht="21.75" customHeight="1">
      <c r="B14" s="397" t="s">
        <v>248</v>
      </c>
      <c r="C14" s="123">
        <v>6231</v>
      </c>
      <c r="D14" s="123">
        <v>2382</v>
      </c>
      <c r="E14" s="123">
        <v>2042</v>
      </c>
      <c r="F14" s="123">
        <v>1872</v>
      </c>
      <c r="G14" s="123">
        <v>61</v>
      </c>
      <c r="H14" s="123" t="s">
        <v>249</v>
      </c>
      <c r="I14" s="123" t="s">
        <v>249</v>
      </c>
      <c r="J14" s="399" t="s">
        <v>249</v>
      </c>
      <c r="K14" s="220" t="s">
        <v>249</v>
      </c>
      <c r="L14" s="161" t="s">
        <v>249</v>
      </c>
    </row>
    <row r="15" spans="1:13" s="30" customFormat="1" ht="21.75" customHeight="1">
      <c r="B15" s="397" t="s">
        <v>250</v>
      </c>
      <c r="C15" s="123" t="s">
        <v>249</v>
      </c>
      <c r="D15" s="123" t="s">
        <v>249</v>
      </c>
      <c r="E15" s="123" t="s">
        <v>249</v>
      </c>
      <c r="F15" s="123" t="s">
        <v>249</v>
      </c>
      <c r="G15" s="123" t="s">
        <v>249</v>
      </c>
      <c r="H15" s="123" t="s">
        <v>249</v>
      </c>
      <c r="I15" s="123">
        <v>3802</v>
      </c>
      <c r="J15" s="399" t="s">
        <v>249</v>
      </c>
      <c r="K15" s="220" t="s">
        <v>249</v>
      </c>
      <c r="L15" s="161" t="s">
        <v>249</v>
      </c>
    </row>
    <row r="16" spans="1:13" s="30" customFormat="1" ht="21.75" customHeight="1">
      <c r="B16" s="397" t="s">
        <v>251</v>
      </c>
      <c r="C16" s="123" t="s">
        <v>249</v>
      </c>
      <c r="D16" s="123" t="s">
        <v>249</v>
      </c>
      <c r="E16" s="123" t="s">
        <v>249</v>
      </c>
      <c r="F16" s="123" t="s">
        <v>249</v>
      </c>
      <c r="G16" s="123" t="s">
        <v>249</v>
      </c>
      <c r="H16" s="123" t="s">
        <v>249</v>
      </c>
      <c r="I16" s="123" t="s">
        <v>249</v>
      </c>
      <c r="J16" s="123" t="s">
        <v>249</v>
      </c>
      <c r="K16" s="123" t="s">
        <v>249</v>
      </c>
      <c r="L16" s="161">
        <v>5408</v>
      </c>
    </row>
    <row r="17" spans="2:13" s="30" customFormat="1" ht="21.75" customHeight="1">
      <c r="B17" s="397" t="s">
        <v>252</v>
      </c>
      <c r="C17" s="123">
        <v>16992</v>
      </c>
      <c r="D17" s="123">
        <v>16439</v>
      </c>
      <c r="E17" s="123">
        <v>18496</v>
      </c>
      <c r="F17" s="123">
        <v>15357</v>
      </c>
      <c r="G17" s="123">
        <v>13402</v>
      </c>
      <c r="H17" s="123">
        <v>9574</v>
      </c>
      <c r="I17" s="123">
        <v>14591</v>
      </c>
      <c r="J17" s="399">
        <v>16285</v>
      </c>
      <c r="K17" s="220">
        <v>13603</v>
      </c>
      <c r="L17" s="161">
        <v>11443</v>
      </c>
    </row>
    <row r="18" spans="2:13" s="30" customFormat="1" ht="21.75" customHeight="1">
      <c r="B18" s="393" t="s">
        <v>253</v>
      </c>
      <c r="C18" s="394">
        <v>-69757</v>
      </c>
      <c r="D18" s="394">
        <v>-59082</v>
      </c>
      <c r="E18" s="394">
        <v>-57147</v>
      </c>
      <c r="F18" s="394">
        <v>-50427</v>
      </c>
      <c r="G18" s="394">
        <v>-51979</v>
      </c>
      <c r="H18" s="394">
        <v>-48347</v>
      </c>
      <c r="I18" s="394">
        <v>-39672</v>
      </c>
      <c r="J18" s="190">
        <v>-36176</v>
      </c>
      <c r="K18" s="287">
        <v>-39436</v>
      </c>
      <c r="L18" s="216">
        <v>-38779</v>
      </c>
    </row>
    <row r="19" spans="2:13" s="30" customFormat="1" ht="21.75" customHeight="1">
      <c r="B19" s="400" t="s">
        <v>254</v>
      </c>
      <c r="C19" s="120">
        <v>-53590</v>
      </c>
      <c r="D19" s="120">
        <v>-45833</v>
      </c>
      <c r="E19" s="120">
        <v>-38571</v>
      </c>
      <c r="F19" s="120">
        <v>-38332</v>
      </c>
      <c r="G19" s="120">
        <v>-33101</v>
      </c>
      <c r="H19" s="120">
        <v>-29145</v>
      </c>
      <c r="I19" s="120">
        <v>-25808</v>
      </c>
      <c r="J19" s="401">
        <v>-23917</v>
      </c>
      <c r="K19" s="238">
        <v>-24212</v>
      </c>
      <c r="L19" s="168">
        <v>-21021</v>
      </c>
    </row>
    <row r="20" spans="2:13" s="30" customFormat="1" ht="21.75" customHeight="1">
      <c r="B20" s="397" t="s">
        <v>255</v>
      </c>
      <c r="C20" s="123">
        <v>-2085</v>
      </c>
      <c r="D20" s="123">
        <v>-2920</v>
      </c>
      <c r="E20" s="123">
        <v>-1572</v>
      </c>
      <c r="F20" s="123">
        <v>-89</v>
      </c>
      <c r="G20" s="123">
        <v>-183</v>
      </c>
      <c r="H20" s="123">
        <v>-306</v>
      </c>
      <c r="I20" s="123">
        <v>-178</v>
      </c>
      <c r="J20" s="399">
        <v>-18</v>
      </c>
      <c r="K20" s="220">
        <v>-5</v>
      </c>
      <c r="L20" s="161">
        <v>-4</v>
      </c>
    </row>
    <row r="21" spans="2:13" s="30" customFormat="1" ht="21.75" customHeight="1">
      <c r="B21" s="397" t="s">
        <v>256</v>
      </c>
      <c r="C21" s="123" t="s">
        <v>257</v>
      </c>
      <c r="D21" s="123" t="s">
        <v>257</v>
      </c>
      <c r="E21" s="123" t="s">
        <v>257</v>
      </c>
      <c r="F21" s="123" t="s">
        <v>257</v>
      </c>
      <c r="G21" s="123">
        <v>-5664</v>
      </c>
      <c r="H21" s="402">
        <v>-5243</v>
      </c>
      <c r="I21" s="123" t="s">
        <v>257</v>
      </c>
      <c r="J21" s="399">
        <v>-2848</v>
      </c>
      <c r="K21" s="220">
        <v>-145</v>
      </c>
      <c r="L21" s="161" t="s">
        <v>257</v>
      </c>
    </row>
    <row r="22" spans="2:13" s="30" customFormat="1" ht="21.75" customHeight="1">
      <c r="B22" s="397" t="s">
        <v>258</v>
      </c>
      <c r="C22" s="123" t="s">
        <v>257</v>
      </c>
      <c r="D22" s="123" t="s">
        <v>257</v>
      </c>
      <c r="E22" s="123" t="s">
        <v>257</v>
      </c>
      <c r="F22" s="123" t="s">
        <v>257</v>
      </c>
      <c r="G22" s="123" t="s">
        <v>257</v>
      </c>
      <c r="H22" s="123" t="s">
        <v>257</v>
      </c>
      <c r="I22" s="123" t="s">
        <v>257</v>
      </c>
      <c r="J22" s="123" t="s">
        <v>257</v>
      </c>
      <c r="K22" s="220">
        <v>-3307</v>
      </c>
      <c r="L22" s="161">
        <v>-10568</v>
      </c>
    </row>
    <row r="23" spans="2:13" s="30" customFormat="1" ht="21.75" customHeight="1">
      <c r="B23" s="403" t="s">
        <v>252</v>
      </c>
      <c r="C23" s="404">
        <v>-14081</v>
      </c>
      <c r="D23" s="404">
        <v>-10328</v>
      </c>
      <c r="E23" s="404">
        <v>-17003</v>
      </c>
      <c r="F23" s="404">
        <v>-12005</v>
      </c>
      <c r="G23" s="404">
        <v>-13030</v>
      </c>
      <c r="H23" s="404">
        <v>-13651</v>
      </c>
      <c r="I23" s="404">
        <v>-13685</v>
      </c>
      <c r="J23" s="405">
        <v>-9392</v>
      </c>
      <c r="K23" s="288">
        <v>-11765</v>
      </c>
      <c r="L23" s="217">
        <v>-7185</v>
      </c>
    </row>
    <row r="24" spans="2:13" s="38" customFormat="1" ht="21.75" customHeight="1">
      <c r="B24" s="363" t="s">
        <v>20</v>
      </c>
      <c r="C24" s="388">
        <v>48461</v>
      </c>
      <c r="D24" s="388">
        <v>58088</v>
      </c>
      <c r="E24" s="388">
        <v>78773</v>
      </c>
      <c r="F24" s="388">
        <v>89535</v>
      </c>
      <c r="G24" s="388">
        <v>101480</v>
      </c>
      <c r="H24" s="388">
        <v>33636</v>
      </c>
      <c r="I24" s="388">
        <v>13702</v>
      </c>
      <c r="J24" s="389">
        <v>45316</v>
      </c>
      <c r="K24" s="285">
        <v>62228</v>
      </c>
      <c r="L24" s="214">
        <v>34478</v>
      </c>
      <c r="M24" s="37"/>
    </row>
    <row r="25" spans="2:13" s="38" customFormat="1" ht="21.75" customHeight="1">
      <c r="B25" s="406" t="s">
        <v>259</v>
      </c>
      <c r="C25" s="407">
        <v>-90563</v>
      </c>
      <c r="D25" s="407">
        <v>-438167</v>
      </c>
      <c r="E25" s="407">
        <v>-9358</v>
      </c>
      <c r="F25" s="407">
        <v>-1449</v>
      </c>
      <c r="G25" s="407">
        <v>-13135</v>
      </c>
      <c r="H25" s="407">
        <v>3434</v>
      </c>
      <c r="I25" s="407">
        <v>5192</v>
      </c>
      <c r="J25" s="408">
        <v>-6004</v>
      </c>
      <c r="K25" s="409">
        <v>-775</v>
      </c>
      <c r="L25" s="410">
        <v>-2759</v>
      </c>
      <c r="M25" s="37"/>
    </row>
    <row r="26" spans="2:13" s="38" customFormat="1" ht="21.75" customHeight="1">
      <c r="B26" s="411" t="s">
        <v>260</v>
      </c>
      <c r="C26" s="388">
        <v>-42101</v>
      </c>
      <c r="D26" s="388">
        <v>-380079</v>
      </c>
      <c r="E26" s="388">
        <v>69414</v>
      </c>
      <c r="F26" s="388">
        <v>88085</v>
      </c>
      <c r="G26" s="388">
        <v>88344</v>
      </c>
      <c r="H26" s="388">
        <v>37070</v>
      </c>
      <c r="I26" s="388">
        <v>18894</v>
      </c>
      <c r="J26" s="389">
        <v>39312</v>
      </c>
      <c r="K26" s="285">
        <v>61454</v>
      </c>
      <c r="L26" s="214">
        <v>31719</v>
      </c>
      <c r="M26" s="37"/>
    </row>
    <row r="27" spans="2:13" s="38" customFormat="1" ht="21.75" customHeight="1">
      <c r="B27" s="390" t="s">
        <v>261</v>
      </c>
      <c r="C27" s="412">
        <v>-12282</v>
      </c>
      <c r="D27" s="412">
        <v>-11331</v>
      </c>
      <c r="E27" s="412">
        <v>-16484</v>
      </c>
      <c r="F27" s="412">
        <v>-18841</v>
      </c>
      <c r="G27" s="412">
        <v>-20118</v>
      </c>
      <c r="H27" s="412">
        <v>-19229</v>
      </c>
      <c r="I27" s="412">
        <v>-8562</v>
      </c>
      <c r="J27" s="213">
        <v>-11400</v>
      </c>
      <c r="K27" s="289">
        <v>-18482</v>
      </c>
      <c r="L27" s="218">
        <v>-11441</v>
      </c>
      <c r="M27" s="37"/>
    </row>
    <row r="28" spans="2:13" s="30" customFormat="1" ht="21.75" customHeight="1">
      <c r="B28" s="413" t="s">
        <v>262</v>
      </c>
      <c r="C28" s="412">
        <v>23058</v>
      </c>
      <c r="D28" s="412">
        <v>-18287</v>
      </c>
      <c r="E28" s="412">
        <v>-5840</v>
      </c>
      <c r="F28" s="412">
        <v>-4971</v>
      </c>
      <c r="G28" s="412">
        <v>-2062</v>
      </c>
      <c r="H28" s="412">
        <v>2490</v>
      </c>
      <c r="I28" s="412">
        <v>294</v>
      </c>
      <c r="J28" s="213">
        <v>-9103</v>
      </c>
      <c r="K28" s="289">
        <v>-43821</v>
      </c>
      <c r="L28" s="218">
        <v>-2012</v>
      </c>
      <c r="M28" s="39"/>
    </row>
    <row r="29" spans="2:13" s="30" customFormat="1" ht="21.75" customHeight="1">
      <c r="B29" s="414" t="s">
        <v>263</v>
      </c>
      <c r="C29" s="415" t="s">
        <v>265</v>
      </c>
      <c r="D29" s="415" t="s">
        <v>265</v>
      </c>
      <c r="E29" s="415" t="s">
        <v>265</v>
      </c>
      <c r="F29" s="415" t="s">
        <v>265</v>
      </c>
      <c r="G29" s="415" t="s">
        <v>265</v>
      </c>
      <c r="H29" s="415" t="s">
        <v>265</v>
      </c>
      <c r="I29" s="415" t="s">
        <v>265</v>
      </c>
      <c r="J29" s="416">
        <v>18808</v>
      </c>
      <c r="K29" s="417">
        <v>-850</v>
      </c>
      <c r="L29" s="418">
        <v>18265</v>
      </c>
      <c r="M29" s="39"/>
    </row>
    <row r="30" spans="2:13" s="30" customFormat="1" ht="21.75" customHeight="1">
      <c r="B30" s="413" t="s">
        <v>266</v>
      </c>
      <c r="C30" s="412">
        <v>-2282</v>
      </c>
      <c r="D30" s="412">
        <v>-2778</v>
      </c>
      <c r="E30" s="412">
        <v>-3383</v>
      </c>
      <c r="F30" s="412">
        <v>-5506</v>
      </c>
      <c r="G30" s="412">
        <v>-3469</v>
      </c>
      <c r="H30" s="412">
        <v>-1330</v>
      </c>
      <c r="I30" s="412">
        <v>-1832</v>
      </c>
      <c r="J30" s="213">
        <v>-2826</v>
      </c>
      <c r="K30" s="289">
        <v>-2799</v>
      </c>
      <c r="L30" s="218">
        <v>-4002</v>
      </c>
    </row>
    <row r="31" spans="2:13" s="41" customFormat="1" ht="21.75" customHeight="1" thickBot="1">
      <c r="B31" s="419" t="s">
        <v>267</v>
      </c>
      <c r="C31" s="420">
        <v>-33609</v>
      </c>
      <c r="D31" s="420">
        <v>-412475</v>
      </c>
      <c r="E31" s="420">
        <v>43706</v>
      </c>
      <c r="F31" s="420">
        <v>58766</v>
      </c>
      <c r="G31" s="420">
        <v>62693</v>
      </c>
      <c r="H31" s="420">
        <v>19001</v>
      </c>
      <c r="I31" s="420">
        <v>8794</v>
      </c>
      <c r="J31" s="421">
        <v>15981</v>
      </c>
      <c r="K31" s="422">
        <v>-3649</v>
      </c>
      <c r="L31" s="423">
        <v>14263</v>
      </c>
      <c r="M31" s="40"/>
    </row>
    <row r="32" spans="2:13" s="31" customFormat="1" ht="11.25" customHeight="1" thickTop="1">
      <c r="B32" s="85"/>
      <c r="C32" s="424"/>
      <c r="D32" s="424"/>
      <c r="E32" s="424"/>
      <c r="F32" s="424"/>
      <c r="G32" s="424"/>
      <c r="H32" s="424"/>
      <c r="I32" s="424"/>
      <c r="J32" s="42"/>
      <c r="K32" s="290"/>
      <c r="L32" s="219"/>
    </row>
    <row r="33" spans="1:12" s="31" customFormat="1" ht="17.5">
      <c r="B33" s="85"/>
      <c r="C33" s="424"/>
      <c r="D33" s="424"/>
      <c r="E33" s="424"/>
      <c r="F33" s="424"/>
      <c r="G33" s="424"/>
      <c r="H33" s="424"/>
      <c r="I33" s="425"/>
      <c r="J33" s="426"/>
      <c r="K33" s="427"/>
      <c r="L33" s="428" t="s">
        <v>46</v>
      </c>
    </row>
    <row r="34" spans="1:12" s="41" customFormat="1" ht="21.75" customHeight="1">
      <c r="B34" s="429" t="s">
        <v>268</v>
      </c>
      <c r="C34" s="388">
        <v>419</v>
      </c>
      <c r="D34" s="388">
        <v>514</v>
      </c>
      <c r="E34" s="388">
        <v>785</v>
      </c>
      <c r="F34" s="388">
        <v>898</v>
      </c>
      <c r="G34" s="388">
        <v>1107</v>
      </c>
      <c r="H34" s="388">
        <v>483</v>
      </c>
      <c r="I34" s="388">
        <v>144</v>
      </c>
      <c r="J34" s="389">
        <v>419</v>
      </c>
      <c r="K34" s="285">
        <v>650</v>
      </c>
      <c r="L34" s="214">
        <v>354</v>
      </c>
    </row>
    <row r="35" spans="1:12" s="30" customFormat="1" ht="39" customHeight="1">
      <c r="B35" s="430" t="s">
        <v>508</v>
      </c>
      <c r="C35" s="42"/>
      <c r="D35" s="42"/>
      <c r="E35" s="42"/>
      <c r="F35" s="42"/>
      <c r="G35" s="42"/>
      <c r="H35" s="42"/>
      <c r="I35" s="42"/>
      <c r="J35" s="42"/>
      <c r="K35" s="42"/>
      <c r="L35" s="42"/>
    </row>
    <row r="36" spans="1:12" ht="39" customHeight="1">
      <c r="B36" s="431" t="s">
        <v>527</v>
      </c>
      <c r="C36" s="431"/>
      <c r="D36" s="431"/>
      <c r="E36" s="431"/>
      <c r="F36" s="431"/>
      <c r="G36" s="44"/>
      <c r="H36" s="44"/>
      <c r="I36" s="44"/>
      <c r="J36" s="44"/>
      <c r="K36" s="44"/>
      <c r="L36" s="44"/>
    </row>
    <row r="37" spans="1:12">
      <c r="B37" s="45"/>
      <c r="C37" s="46"/>
      <c r="D37" s="46"/>
      <c r="F37" s="46"/>
      <c r="G37" s="46"/>
      <c r="H37" s="46"/>
      <c r="I37" s="46"/>
      <c r="J37" s="46"/>
      <c r="K37" s="46"/>
      <c r="L37" s="46"/>
    </row>
    <row r="38" spans="1:12">
      <c r="B38" s="45"/>
      <c r="C38" s="46"/>
      <c r="D38" s="46"/>
      <c r="F38" s="46"/>
      <c r="G38" s="46"/>
      <c r="H38" s="46"/>
      <c r="I38" s="46"/>
      <c r="J38" s="46"/>
      <c r="K38" s="46"/>
      <c r="L38" s="46"/>
    </row>
    <row r="39" spans="1:12" ht="22.5" customHeight="1">
      <c r="A39" s="84" t="s">
        <v>269</v>
      </c>
      <c r="B39" s="50"/>
      <c r="D39" s="387"/>
      <c r="E39" s="387"/>
      <c r="F39" s="387" t="s">
        <v>232</v>
      </c>
      <c r="G39" s="8"/>
      <c r="H39" s="8"/>
      <c r="I39" s="8"/>
      <c r="J39" s="8"/>
      <c r="K39" s="8"/>
      <c r="L39" s="8"/>
    </row>
    <row r="40" spans="1:12" ht="5.25" customHeight="1">
      <c r="B40" s="35"/>
      <c r="F40" s="8"/>
    </row>
    <row r="41" spans="1:12" s="36" customFormat="1" ht="20.149999999999999" customHeight="1">
      <c r="B41" s="900"/>
      <c r="C41" s="902" t="s">
        <v>270</v>
      </c>
      <c r="D41" s="904" t="s">
        <v>271</v>
      </c>
      <c r="E41" s="906" t="s">
        <v>62</v>
      </c>
      <c r="F41" s="908" t="s">
        <v>75</v>
      </c>
    </row>
    <row r="42" spans="1:12" s="36" customFormat="1" ht="20.149999999999999" customHeight="1">
      <c r="B42" s="901"/>
      <c r="C42" s="903"/>
      <c r="D42" s="905"/>
      <c r="E42" s="907"/>
      <c r="F42" s="910"/>
    </row>
    <row r="43" spans="1:12" s="38" customFormat="1" ht="21.75" customHeight="1">
      <c r="B43" s="363" t="s">
        <v>263</v>
      </c>
      <c r="C43" s="432">
        <v>10626</v>
      </c>
      <c r="D43" s="389">
        <v>18808</v>
      </c>
      <c r="E43" s="285">
        <v>-850</v>
      </c>
      <c r="F43" s="214">
        <v>18265</v>
      </c>
    </row>
    <row r="44" spans="1:12" s="30" customFormat="1" ht="21.75" customHeight="1">
      <c r="B44" s="393" t="s">
        <v>272</v>
      </c>
      <c r="C44" s="433">
        <v>29563</v>
      </c>
      <c r="D44" s="190">
        <v>-35462</v>
      </c>
      <c r="E44" s="287">
        <v>-16772</v>
      </c>
      <c r="F44" s="216">
        <v>38585</v>
      </c>
    </row>
    <row r="45" spans="1:12" s="30" customFormat="1" ht="21.75" customHeight="1">
      <c r="B45" s="434" t="s">
        <v>273</v>
      </c>
      <c r="C45" s="120">
        <v>3786</v>
      </c>
      <c r="D45" s="396">
        <v>-1557</v>
      </c>
      <c r="E45" s="256">
        <v>-2802</v>
      </c>
      <c r="F45" s="359">
        <v>5216</v>
      </c>
    </row>
    <row r="46" spans="1:12" s="30" customFormat="1" ht="21.75" customHeight="1">
      <c r="B46" s="374" t="s">
        <v>274</v>
      </c>
      <c r="C46" s="123">
        <v>641</v>
      </c>
      <c r="D46" s="398">
        <v>1165</v>
      </c>
      <c r="E46" s="257">
        <v>-1899</v>
      </c>
      <c r="F46" s="210">
        <v>1277</v>
      </c>
    </row>
    <row r="47" spans="1:12" s="30" customFormat="1" ht="21.75" customHeight="1">
      <c r="B47" s="374" t="s">
        <v>275</v>
      </c>
      <c r="C47" s="123" t="s">
        <v>257</v>
      </c>
      <c r="D47" s="398" t="s">
        <v>257</v>
      </c>
      <c r="E47" s="257">
        <v>77</v>
      </c>
      <c r="F47" s="210" t="s">
        <v>257</v>
      </c>
    </row>
    <row r="48" spans="1:12" s="30" customFormat="1" ht="21.75" customHeight="1">
      <c r="B48" s="374" t="s">
        <v>276</v>
      </c>
      <c r="C48" s="123">
        <v>14217</v>
      </c>
      <c r="D48" s="399">
        <v>-26545</v>
      </c>
      <c r="E48" s="220">
        <v>-1302</v>
      </c>
      <c r="F48" s="161">
        <v>20417</v>
      </c>
    </row>
    <row r="49" spans="1:13" s="30" customFormat="1" ht="21.75" customHeight="1">
      <c r="B49" s="374" t="s">
        <v>277</v>
      </c>
      <c r="C49" s="123">
        <v>63</v>
      </c>
      <c r="D49" s="399">
        <v>129</v>
      </c>
      <c r="E49" s="220">
        <v>-184</v>
      </c>
      <c r="F49" s="161">
        <v>-201</v>
      </c>
    </row>
    <row r="50" spans="1:13" s="30" customFormat="1" ht="21.75" customHeight="1">
      <c r="B50" s="435" t="s">
        <v>278</v>
      </c>
      <c r="C50" s="123">
        <v>10854</v>
      </c>
      <c r="D50" s="436">
        <v>-8654</v>
      </c>
      <c r="E50" s="291">
        <v>-10660</v>
      </c>
      <c r="F50" s="222">
        <v>11875</v>
      </c>
    </row>
    <row r="51" spans="1:13" s="30" customFormat="1" ht="21.75" customHeight="1">
      <c r="B51" s="364" t="s">
        <v>279</v>
      </c>
      <c r="C51" s="433">
        <v>40189</v>
      </c>
      <c r="D51" s="221">
        <v>-16653</v>
      </c>
      <c r="E51" s="221">
        <v>-17622</v>
      </c>
      <c r="F51" s="189">
        <v>56851</v>
      </c>
    </row>
    <row r="52" spans="1:13" s="30" customFormat="1" ht="21.75" customHeight="1">
      <c r="B52" s="400" t="s">
        <v>280</v>
      </c>
      <c r="C52" s="120"/>
      <c r="D52" s="401"/>
      <c r="E52" s="238"/>
      <c r="F52" s="168"/>
    </row>
    <row r="53" spans="1:13" s="30" customFormat="1" ht="21.75" customHeight="1">
      <c r="B53" s="397" t="s">
        <v>281</v>
      </c>
      <c r="C53" s="123">
        <v>37869</v>
      </c>
      <c r="D53" s="399">
        <v>-18317</v>
      </c>
      <c r="E53" s="220">
        <v>-20212</v>
      </c>
      <c r="F53" s="161">
        <v>49939</v>
      </c>
    </row>
    <row r="54" spans="1:13" s="30" customFormat="1" ht="21.75" customHeight="1" thickBot="1">
      <c r="B54" s="437" t="s">
        <v>282</v>
      </c>
      <c r="C54" s="438">
        <v>2319</v>
      </c>
      <c r="D54" s="439">
        <v>1663</v>
      </c>
      <c r="E54" s="292">
        <v>2589</v>
      </c>
      <c r="F54" s="212">
        <v>6911</v>
      </c>
    </row>
    <row r="55" spans="1:13" s="41" customFormat="1" ht="21.75" customHeight="1" thickTop="1">
      <c r="B55" s="440"/>
      <c r="C55" s="190"/>
      <c r="D55" s="190"/>
      <c r="E55" s="190"/>
      <c r="F55" s="190"/>
      <c r="G55" s="190"/>
      <c r="H55" s="190"/>
      <c r="I55" s="190"/>
      <c r="J55" s="190"/>
      <c r="K55" s="190"/>
      <c r="L55" s="190"/>
    </row>
    <row r="56" spans="1:13" s="41" customFormat="1" ht="21.75" customHeight="1">
      <c r="B56" s="440"/>
      <c r="C56" s="190"/>
      <c r="D56" s="190"/>
      <c r="E56" s="190"/>
      <c r="F56" s="190"/>
      <c r="G56" s="190"/>
      <c r="H56" s="190"/>
      <c r="I56" s="190"/>
      <c r="J56" s="190"/>
      <c r="K56" s="190"/>
      <c r="L56" s="190"/>
    </row>
    <row r="57" spans="1:13" s="41" customFormat="1" ht="21.75" customHeight="1">
      <c r="B57" s="440"/>
      <c r="C57" s="190"/>
      <c r="D57" s="190"/>
      <c r="E57" s="190"/>
      <c r="F57" s="190"/>
      <c r="G57" s="190"/>
      <c r="H57" s="190"/>
      <c r="I57" s="190"/>
      <c r="J57" s="190"/>
      <c r="K57" s="190"/>
      <c r="L57" s="190"/>
    </row>
    <row r="58" spans="1:13" s="444" customFormat="1" ht="22.5" customHeight="1">
      <c r="A58" s="84" t="s">
        <v>283</v>
      </c>
      <c r="B58" s="50"/>
      <c r="C58" s="441"/>
      <c r="D58" s="441"/>
      <c r="E58" s="43"/>
      <c r="F58" s="441"/>
      <c r="G58" s="43"/>
      <c r="H58" s="442"/>
      <c r="I58" s="387"/>
      <c r="J58" s="387"/>
      <c r="K58" s="387"/>
      <c r="L58" s="387" t="s">
        <v>232</v>
      </c>
      <c r="M58" s="443"/>
    </row>
    <row r="59" spans="1:13" s="36" customFormat="1" ht="20.149999999999999" customHeight="1">
      <c r="B59" s="900"/>
      <c r="C59" s="902" t="s">
        <v>233</v>
      </c>
      <c r="D59" s="902" t="s">
        <v>234</v>
      </c>
      <c r="E59" s="902" t="s">
        <v>235</v>
      </c>
      <c r="F59" s="902" t="s">
        <v>236</v>
      </c>
      <c r="G59" s="902" t="s">
        <v>237</v>
      </c>
      <c r="H59" s="902" t="s">
        <v>238</v>
      </c>
      <c r="I59" s="902" t="s">
        <v>239</v>
      </c>
      <c r="J59" s="902" t="s">
        <v>240</v>
      </c>
      <c r="K59" s="906" t="s">
        <v>63</v>
      </c>
      <c r="L59" s="908" t="s">
        <v>75</v>
      </c>
    </row>
    <row r="60" spans="1:13" s="36" customFormat="1" ht="20.149999999999999" customHeight="1">
      <c r="B60" s="901"/>
      <c r="C60" s="903"/>
      <c r="D60" s="903"/>
      <c r="E60" s="903"/>
      <c r="F60" s="903"/>
      <c r="G60" s="903"/>
      <c r="H60" s="903"/>
      <c r="I60" s="903"/>
      <c r="J60" s="903"/>
      <c r="K60" s="911"/>
      <c r="L60" s="909"/>
    </row>
    <row r="61" spans="1:13" s="38" customFormat="1" ht="21.75" customHeight="1">
      <c r="B61" s="393" t="s">
        <v>284</v>
      </c>
      <c r="C61" s="394">
        <v>22173</v>
      </c>
      <c r="D61" s="394">
        <v>15301</v>
      </c>
      <c r="E61" s="394">
        <v>20025</v>
      </c>
      <c r="F61" s="394">
        <v>30562</v>
      </c>
      <c r="G61" s="394">
        <v>15827</v>
      </c>
      <c r="H61" s="394">
        <v>41125</v>
      </c>
      <c r="I61" s="394">
        <v>41185</v>
      </c>
      <c r="J61" s="190">
        <v>19078</v>
      </c>
      <c r="K61" s="221">
        <v>14239</v>
      </c>
      <c r="L61" s="189">
        <v>13739</v>
      </c>
      <c r="M61" s="37"/>
    </row>
    <row r="62" spans="1:13" s="38" customFormat="1" ht="21.75" customHeight="1">
      <c r="B62" s="400" t="s">
        <v>285</v>
      </c>
      <c r="C62" s="120">
        <v>681</v>
      </c>
      <c r="D62" s="120">
        <v>2617</v>
      </c>
      <c r="E62" s="120">
        <v>3962</v>
      </c>
      <c r="F62" s="120">
        <v>11596</v>
      </c>
      <c r="G62" s="120">
        <v>1187</v>
      </c>
      <c r="H62" s="120">
        <v>6806</v>
      </c>
      <c r="I62" s="120">
        <v>1439</v>
      </c>
      <c r="J62" s="401">
        <v>4870</v>
      </c>
      <c r="K62" s="238">
        <v>3217</v>
      </c>
      <c r="L62" s="168">
        <v>3402</v>
      </c>
      <c r="M62" s="37"/>
    </row>
    <row r="63" spans="1:13" s="38" customFormat="1" ht="21.75" customHeight="1">
      <c r="B63" s="397" t="s">
        <v>286</v>
      </c>
      <c r="C63" s="123" t="s">
        <v>249</v>
      </c>
      <c r="D63" s="123" t="s">
        <v>249</v>
      </c>
      <c r="E63" s="123" t="s">
        <v>249</v>
      </c>
      <c r="F63" s="123" t="s">
        <v>249</v>
      </c>
      <c r="G63" s="123" t="s">
        <v>249</v>
      </c>
      <c r="H63" s="123" t="s">
        <v>249</v>
      </c>
      <c r="I63" s="123" t="s">
        <v>249</v>
      </c>
      <c r="J63" s="401">
        <v>449</v>
      </c>
      <c r="K63" s="238" t="s">
        <v>249</v>
      </c>
      <c r="L63" s="161" t="s">
        <v>249</v>
      </c>
      <c r="M63" s="37"/>
    </row>
    <row r="64" spans="1:13" s="38" customFormat="1" ht="21.75" customHeight="1">
      <c r="B64" s="397" t="s">
        <v>248</v>
      </c>
      <c r="C64" s="123">
        <v>21492</v>
      </c>
      <c r="D64" s="123">
        <v>8772</v>
      </c>
      <c r="E64" s="123">
        <v>9522</v>
      </c>
      <c r="F64" s="123">
        <v>12952</v>
      </c>
      <c r="G64" s="123">
        <v>9605</v>
      </c>
      <c r="H64" s="123">
        <v>30764</v>
      </c>
      <c r="I64" s="123">
        <v>33214</v>
      </c>
      <c r="J64" s="399">
        <v>1575</v>
      </c>
      <c r="K64" s="220">
        <v>9039</v>
      </c>
      <c r="L64" s="161">
        <v>6802</v>
      </c>
      <c r="M64" s="37"/>
    </row>
    <row r="65" spans="2:13" s="38" customFormat="1" ht="21.75" customHeight="1">
      <c r="B65" s="397" t="s">
        <v>287</v>
      </c>
      <c r="C65" s="123" t="s">
        <v>249</v>
      </c>
      <c r="D65" s="123" t="s">
        <v>249</v>
      </c>
      <c r="E65" s="123">
        <v>12</v>
      </c>
      <c r="F65" s="123">
        <v>188</v>
      </c>
      <c r="G65" s="123">
        <v>166</v>
      </c>
      <c r="H65" s="123">
        <v>0</v>
      </c>
      <c r="I65" s="123">
        <v>430</v>
      </c>
      <c r="J65" s="399">
        <v>6</v>
      </c>
      <c r="K65" s="220">
        <v>556</v>
      </c>
      <c r="L65" s="161">
        <v>3497</v>
      </c>
      <c r="M65" s="37"/>
    </row>
    <row r="66" spans="2:13" s="38" customFormat="1" ht="21.75" customHeight="1">
      <c r="B66" s="397" t="s">
        <v>288</v>
      </c>
      <c r="C66" s="123" t="s">
        <v>249</v>
      </c>
      <c r="D66" s="123">
        <v>1043</v>
      </c>
      <c r="E66" s="123" t="s">
        <v>249</v>
      </c>
      <c r="F66" s="123">
        <v>227</v>
      </c>
      <c r="G66" s="123">
        <v>121</v>
      </c>
      <c r="H66" s="123">
        <v>28</v>
      </c>
      <c r="I66" s="123">
        <v>92</v>
      </c>
      <c r="J66" s="399">
        <v>135</v>
      </c>
      <c r="K66" s="220">
        <v>24</v>
      </c>
      <c r="L66" s="161">
        <v>5</v>
      </c>
      <c r="M66" s="37"/>
    </row>
    <row r="67" spans="2:13" s="38" customFormat="1" ht="21.75" customHeight="1">
      <c r="B67" s="397" t="s">
        <v>289</v>
      </c>
      <c r="C67" s="123" t="s">
        <v>249</v>
      </c>
      <c r="D67" s="123" t="s">
        <v>249</v>
      </c>
      <c r="E67" s="123" t="s">
        <v>249</v>
      </c>
      <c r="F67" s="123" t="s">
        <v>249</v>
      </c>
      <c r="G67" s="123" t="s">
        <v>249</v>
      </c>
      <c r="H67" s="123" t="s">
        <v>249</v>
      </c>
      <c r="I67" s="123" t="s">
        <v>249</v>
      </c>
      <c r="J67" s="399">
        <v>404</v>
      </c>
      <c r="K67" s="220">
        <v>1207</v>
      </c>
      <c r="L67" s="161">
        <v>31</v>
      </c>
      <c r="M67" s="37"/>
    </row>
    <row r="68" spans="2:13" s="38" customFormat="1" ht="21.75" customHeight="1">
      <c r="B68" s="397" t="s">
        <v>290</v>
      </c>
      <c r="C68" s="123" t="s">
        <v>249</v>
      </c>
      <c r="D68" s="123" t="s">
        <v>249</v>
      </c>
      <c r="E68" s="123" t="s">
        <v>249</v>
      </c>
      <c r="F68" s="123" t="s">
        <v>249</v>
      </c>
      <c r="G68" s="123" t="s">
        <v>249</v>
      </c>
      <c r="H68" s="123" t="s">
        <v>249</v>
      </c>
      <c r="I68" s="123" t="s">
        <v>249</v>
      </c>
      <c r="J68" s="399">
        <v>10307</v>
      </c>
      <c r="K68" s="220">
        <v>194</v>
      </c>
      <c r="L68" s="161" t="s">
        <v>249</v>
      </c>
      <c r="M68" s="37"/>
    </row>
    <row r="69" spans="2:13" s="38" customFormat="1" ht="21.75" customHeight="1">
      <c r="B69" s="397" t="s">
        <v>291</v>
      </c>
      <c r="C69" s="123" t="s">
        <v>249</v>
      </c>
      <c r="D69" s="123" t="s">
        <v>249</v>
      </c>
      <c r="E69" s="123">
        <v>5797</v>
      </c>
      <c r="F69" s="123">
        <v>5259</v>
      </c>
      <c r="G69" s="123">
        <v>4540</v>
      </c>
      <c r="H69" s="123">
        <v>2245</v>
      </c>
      <c r="I69" s="123">
        <v>3248</v>
      </c>
      <c r="J69" s="399">
        <v>1272</v>
      </c>
      <c r="K69" s="220" t="s">
        <v>249</v>
      </c>
      <c r="L69" s="161" t="s">
        <v>249</v>
      </c>
      <c r="M69" s="37"/>
    </row>
    <row r="70" spans="2:13" s="38" customFormat="1" ht="21.75" customHeight="1">
      <c r="B70" s="397" t="s">
        <v>292</v>
      </c>
      <c r="C70" s="123" t="s">
        <v>249</v>
      </c>
      <c r="D70" s="123" t="s">
        <v>249</v>
      </c>
      <c r="E70" s="123">
        <v>617</v>
      </c>
      <c r="F70" s="123">
        <v>30</v>
      </c>
      <c r="G70" s="123">
        <v>29</v>
      </c>
      <c r="H70" s="123" t="s">
        <v>249</v>
      </c>
      <c r="I70" s="123" t="s">
        <v>249</v>
      </c>
      <c r="J70" s="399" t="s">
        <v>249</v>
      </c>
      <c r="K70" s="220" t="s">
        <v>249</v>
      </c>
      <c r="L70" s="161" t="s">
        <v>249</v>
      </c>
      <c r="M70" s="37"/>
    </row>
    <row r="71" spans="2:13" s="38" customFormat="1" ht="21.75" customHeight="1">
      <c r="B71" s="397" t="s">
        <v>293</v>
      </c>
      <c r="C71" s="123" t="s">
        <v>249</v>
      </c>
      <c r="D71" s="123" t="s">
        <v>249</v>
      </c>
      <c r="E71" s="123">
        <v>112</v>
      </c>
      <c r="F71" s="123">
        <v>308</v>
      </c>
      <c r="G71" s="123">
        <v>177</v>
      </c>
      <c r="H71" s="123">
        <v>110</v>
      </c>
      <c r="I71" s="123">
        <v>6</v>
      </c>
      <c r="J71" s="399">
        <v>56</v>
      </c>
      <c r="K71" s="220" t="s">
        <v>249</v>
      </c>
      <c r="L71" s="161" t="s">
        <v>249</v>
      </c>
      <c r="M71" s="37"/>
    </row>
    <row r="72" spans="2:13" s="38" customFormat="1" ht="21.75" customHeight="1">
      <c r="B72" s="397" t="s">
        <v>294</v>
      </c>
      <c r="C72" s="123" t="s">
        <v>249</v>
      </c>
      <c r="D72" s="123" t="s">
        <v>249</v>
      </c>
      <c r="E72" s="123" t="s">
        <v>249</v>
      </c>
      <c r="F72" s="123" t="s">
        <v>249</v>
      </c>
      <c r="G72" s="123" t="s">
        <v>249</v>
      </c>
      <c r="H72" s="123">
        <v>1169</v>
      </c>
      <c r="I72" s="123" t="s">
        <v>249</v>
      </c>
      <c r="J72" s="399" t="s">
        <v>249</v>
      </c>
      <c r="K72" s="220" t="s">
        <v>249</v>
      </c>
      <c r="L72" s="161" t="s">
        <v>249</v>
      </c>
      <c r="M72" s="37"/>
    </row>
    <row r="73" spans="2:13" s="38" customFormat="1" ht="21.75" customHeight="1">
      <c r="B73" s="397" t="s">
        <v>295</v>
      </c>
      <c r="C73" s="123" t="s">
        <v>249</v>
      </c>
      <c r="D73" s="123" t="s">
        <v>249</v>
      </c>
      <c r="E73" s="123" t="s">
        <v>249</v>
      </c>
      <c r="F73" s="123" t="s">
        <v>249</v>
      </c>
      <c r="G73" s="123" t="s">
        <v>249</v>
      </c>
      <c r="H73" s="123" t="s">
        <v>249</v>
      </c>
      <c r="I73" s="123">
        <v>2753</v>
      </c>
      <c r="J73" s="399" t="s">
        <v>249</v>
      </c>
      <c r="K73" s="220" t="s">
        <v>249</v>
      </c>
      <c r="L73" s="161" t="s">
        <v>249</v>
      </c>
      <c r="M73" s="37"/>
    </row>
    <row r="74" spans="2:13" s="38" customFormat="1" ht="21.75" customHeight="1">
      <c r="B74" s="397" t="s">
        <v>296</v>
      </c>
      <c r="C74" s="123" t="s">
        <v>249</v>
      </c>
      <c r="D74" s="123">
        <v>2868</v>
      </c>
      <c r="E74" s="123" t="s">
        <v>249</v>
      </c>
      <c r="F74" s="123" t="s">
        <v>249</v>
      </c>
      <c r="G74" s="123" t="s">
        <v>249</v>
      </c>
      <c r="H74" s="123" t="s">
        <v>249</v>
      </c>
      <c r="I74" s="123" t="s">
        <v>249</v>
      </c>
      <c r="J74" s="123" t="s">
        <v>249</v>
      </c>
      <c r="K74" s="220" t="s">
        <v>249</v>
      </c>
      <c r="L74" s="161" t="s">
        <v>249</v>
      </c>
      <c r="M74" s="37"/>
    </row>
    <row r="75" spans="2:13" s="38" customFormat="1" ht="21.75" customHeight="1">
      <c r="B75" s="393" t="s">
        <v>297</v>
      </c>
      <c r="C75" s="394">
        <v>-112737</v>
      </c>
      <c r="D75" s="394">
        <v>-453468</v>
      </c>
      <c r="E75" s="394">
        <v>-29384</v>
      </c>
      <c r="F75" s="394">
        <v>-32012</v>
      </c>
      <c r="G75" s="394">
        <v>-28962</v>
      </c>
      <c r="H75" s="394">
        <v>-37691</v>
      </c>
      <c r="I75" s="394">
        <v>-35993</v>
      </c>
      <c r="J75" s="190">
        <v>-25082</v>
      </c>
      <c r="K75" s="287">
        <v>-15014</v>
      </c>
      <c r="L75" s="216">
        <v>-16498</v>
      </c>
      <c r="M75" s="37"/>
    </row>
    <row r="76" spans="2:13" s="38" customFormat="1" ht="21.75" customHeight="1">
      <c r="B76" s="400" t="s">
        <v>298</v>
      </c>
      <c r="C76" s="120">
        <v>-4999</v>
      </c>
      <c r="D76" s="120">
        <v>-98113</v>
      </c>
      <c r="E76" s="120">
        <v>-1723</v>
      </c>
      <c r="F76" s="120">
        <v>-2144</v>
      </c>
      <c r="G76" s="120">
        <v>-1473</v>
      </c>
      <c r="H76" s="120">
        <v>-542</v>
      </c>
      <c r="I76" s="120">
        <v>-448</v>
      </c>
      <c r="J76" s="401">
        <v>-483</v>
      </c>
      <c r="K76" s="238">
        <v>-824</v>
      </c>
      <c r="L76" s="168">
        <v>-770</v>
      </c>
      <c r="M76" s="37"/>
    </row>
    <row r="77" spans="2:13" s="38" customFormat="1" ht="21.75" customHeight="1">
      <c r="B77" s="397" t="s">
        <v>299</v>
      </c>
      <c r="C77" s="123" t="s">
        <v>249</v>
      </c>
      <c r="D77" s="123" t="s">
        <v>249</v>
      </c>
      <c r="E77" s="123" t="s">
        <v>249</v>
      </c>
      <c r="F77" s="123" t="s">
        <v>249</v>
      </c>
      <c r="G77" s="123" t="s">
        <v>249</v>
      </c>
      <c r="H77" s="123" t="s">
        <v>249</v>
      </c>
      <c r="I77" s="123" t="s">
        <v>249</v>
      </c>
      <c r="J77" s="401">
        <v>-835</v>
      </c>
      <c r="K77" s="238">
        <v>-18</v>
      </c>
      <c r="L77" s="161" t="s">
        <v>249</v>
      </c>
      <c r="M77" s="37"/>
    </row>
    <row r="78" spans="2:13" s="38" customFormat="1" ht="21.75" customHeight="1">
      <c r="B78" s="397" t="s">
        <v>300</v>
      </c>
      <c r="C78" s="123" t="s">
        <v>249</v>
      </c>
      <c r="D78" s="123" t="s">
        <v>249</v>
      </c>
      <c r="E78" s="123">
        <v>-2022</v>
      </c>
      <c r="F78" s="123">
        <v>-3393</v>
      </c>
      <c r="G78" s="123">
        <v>-6994</v>
      </c>
      <c r="H78" s="123">
        <v>-12151</v>
      </c>
      <c r="I78" s="123">
        <v>-9402</v>
      </c>
      <c r="J78" s="399">
        <v>-9687</v>
      </c>
      <c r="K78" s="220">
        <v>-6101</v>
      </c>
      <c r="L78" s="161">
        <v>-11893</v>
      </c>
      <c r="M78" s="37"/>
    </row>
    <row r="79" spans="2:13" s="38" customFormat="1" ht="21.75" customHeight="1">
      <c r="B79" s="397" t="s">
        <v>301</v>
      </c>
      <c r="C79" s="123">
        <v>-6603</v>
      </c>
      <c r="D79" s="123">
        <v>-12916</v>
      </c>
      <c r="E79" s="123">
        <v>-3367</v>
      </c>
      <c r="F79" s="123">
        <v>-293</v>
      </c>
      <c r="G79" s="123">
        <v>-659</v>
      </c>
      <c r="H79" s="123">
        <v>-561</v>
      </c>
      <c r="I79" s="123">
        <v>-1167</v>
      </c>
      <c r="J79" s="399">
        <v>-127</v>
      </c>
      <c r="K79" s="220">
        <v>-122</v>
      </c>
      <c r="L79" s="161">
        <v>-31</v>
      </c>
      <c r="M79" s="37"/>
    </row>
    <row r="80" spans="2:13" s="38" customFormat="1" ht="21.75" customHeight="1">
      <c r="B80" s="397" t="s">
        <v>302</v>
      </c>
      <c r="C80" s="123" t="s">
        <v>249</v>
      </c>
      <c r="D80" s="123" t="s">
        <v>249</v>
      </c>
      <c r="E80" s="123">
        <v>-1238</v>
      </c>
      <c r="F80" s="123">
        <v>-9</v>
      </c>
      <c r="G80" s="123">
        <v>-2</v>
      </c>
      <c r="H80" s="399">
        <v>-9.9999999999999995E-7</v>
      </c>
      <c r="I80" s="123">
        <v>-1</v>
      </c>
      <c r="J80" s="399">
        <v>-9.9999999999999995E-7</v>
      </c>
      <c r="K80" s="220">
        <v>-5</v>
      </c>
      <c r="L80" s="161" t="s">
        <v>249</v>
      </c>
      <c r="M80" s="37"/>
    </row>
    <row r="81" spans="1:13" s="38" customFormat="1" ht="21.75" customHeight="1">
      <c r="B81" s="397" t="s">
        <v>303</v>
      </c>
      <c r="C81" s="123">
        <v>-8998</v>
      </c>
      <c r="D81" s="123">
        <v>-13415</v>
      </c>
      <c r="E81" s="123">
        <v>-950</v>
      </c>
      <c r="F81" s="123">
        <v>-3957</v>
      </c>
      <c r="G81" s="123">
        <v>-6085</v>
      </c>
      <c r="H81" s="123">
        <v>-15132</v>
      </c>
      <c r="I81" s="123">
        <v>-16543</v>
      </c>
      <c r="J81" s="399">
        <v>-801</v>
      </c>
      <c r="K81" s="220">
        <v>-2640</v>
      </c>
      <c r="L81" s="161">
        <v>-1530</v>
      </c>
      <c r="M81" s="37"/>
    </row>
    <row r="82" spans="1:13" s="38" customFormat="1" ht="21.75" customHeight="1">
      <c r="B82" s="397" t="s">
        <v>304</v>
      </c>
      <c r="C82" s="123" t="s">
        <v>249</v>
      </c>
      <c r="D82" s="123">
        <v>-24650</v>
      </c>
      <c r="E82" s="123" t="s">
        <v>249</v>
      </c>
      <c r="F82" s="123" t="s">
        <v>249</v>
      </c>
      <c r="G82" s="123" t="s">
        <v>249</v>
      </c>
      <c r="H82" s="123" t="s">
        <v>249</v>
      </c>
      <c r="I82" s="123" t="s">
        <v>249</v>
      </c>
      <c r="J82" s="123" t="s">
        <v>249</v>
      </c>
      <c r="K82" s="220" t="s">
        <v>249</v>
      </c>
      <c r="L82" s="161" t="s">
        <v>249</v>
      </c>
      <c r="M82" s="37"/>
    </row>
    <row r="83" spans="1:13" s="38" customFormat="1" ht="21.75" customHeight="1">
      <c r="B83" s="397" t="s">
        <v>305</v>
      </c>
      <c r="C83" s="123" t="s">
        <v>249</v>
      </c>
      <c r="D83" s="123" t="s">
        <v>249</v>
      </c>
      <c r="E83" s="123">
        <v>-2954</v>
      </c>
      <c r="F83" s="123">
        <v>-150</v>
      </c>
      <c r="G83" s="123">
        <v>-26</v>
      </c>
      <c r="H83" s="123">
        <v>-80</v>
      </c>
      <c r="I83" s="123">
        <v>-216</v>
      </c>
      <c r="J83" s="399">
        <v>-922</v>
      </c>
      <c r="K83" s="220">
        <v>-205</v>
      </c>
      <c r="L83" s="161">
        <v>-18</v>
      </c>
      <c r="M83" s="37"/>
    </row>
    <row r="84" spans="1:13" s="38" customFormat="1" ht="21.75" customHeight="1">
      <c r="B84" s="397" t="s">
        <v>306</v>
      </c>
      <c r="C84" s="123">
        <v>-34635</v>
      </c>
      <c r="D84" s="123">
        <v>-62265</v>
      </c>
      <c r="E84" s="123">
        <v>-11645</v>
      </c>
      <c r="F84" s="123">
        <v>-20059</v>
      </c>
      <c r="G84" s="123">
        <v>-9107</v>
      </c>
      <c r="H84" s="123">
        <v>-3752</v>
      </c>
      <c r="I84" s="123">
        <v>-7968</v>
      </c>
      <c r="J84" s="399">
        <v>-4855</v>
      </c>
      <c r="K84" s="220">
        <v>-2648</v>
      </c>
      <c r="L84" s="161">
        <v>-1672</v>
      </c>
      <c r="M84" s="37"/>
    </row>
    <row r="85" spans="1:13" s="38" customFormat="1" ht="21.75" customHeight="1">
      <c r="B85" s="397" t="s">
        <v>307</v>
      </c>
      <c r="C85" s="123">
        <v>-6633</v>
      </c>
      <c r="D85" s="123">
        <v>-224119</v>
      </c>
      <c r="E85" s="123">
        <v>-5482</v>
      </c>
      <c r="F85" s="123">
        <v>-1380</v>
      </c>
      <c r="G85" s="123">
        <v>-4613</v>
      </c>
      <c r="H85" s="123">
        <v>-47</v>
      </c>
      <c r="I85" s="123">
        <v>-245</v>
      </c>
      <c r="J85" s="399">
        <v>-5097</v>
      </c>
      <c r="K85" s="220" t="s">
        <v>249</v>
      </c>
      <c r="L85" s="161" t="s">
        <v>249</v>
      </c>
      <c r="M85" s="37"/>
    </row>
    <row r="86" spans="1:13" s="38" customFormat="1" ht="21.75" customHeight="1">
      <c r="B86" s="397" t="s">
        <v>308</v>
      </c>
      <c r="C86" s="123" t="s">
        <v>249</v>
      </c>
      <c r="D86" s="123">
        <v>-17986</v>
      </c>
      <c r="E86" s="123" t="s">
        <v>249</v>
      </c>
      <c r="F86" s="123" t="s">
        <v>249</v>
      </c>
      <c r="G86" s="123" t="s">
        <v>249</v>
      </c>
      <c r="H86" s="123" t="s">
        <v>249</v>
      </c>
      <c r="I86" s="123" t="s">
        <v>249</v>
      </c>
      <c r="J86" s="123" t="s">
        <v>249</v>
      </c>
      <c r="K86" s="220" t="s">
        <v>249</v>
      </c>
      <c r="L86" s="161" t="s">
        <v>249</v>
      </c>
      <c r="M86" s="37"/>
    </row>
    <row r="87" spans="1:13" s="38" customFormat="1" ht="21.75" customHeight="1">
      <c r="B87" s="397" t="s">
        <v>309</v>
      </c>
      <c r="C87" s="123" t="s">
        <v>249</v>
      </c>
      <c r="D87" s="123" t="s">
        <v>249</v>
      </c>
      <c r="E87" s="123" t="s">
        <v>249</v>
      </c>
      <c r="F87" s="123" t="s">
        <v>249</v>
      </c>
      <c r="G87" s="123" t="s">
        <v>249</v>
      </c>
      <c r="H87" s="123">
        <v>-5421</v>
      </c>
      <c r="I87" s="123" t="s">
        <v>249</v>
      </c>
      <c r="J87" s="399" t="s">
        <v>249</v>
      </c>
      <c r="K87" s="220" t="s">
        <v>249</v>
      </c>
      <c r="L87" s="161" t="s">
        <v>249</v>
      </c>
      <c r="M87" s="37"/>
    </row>
    <row r="88" spans="1:13" s="38" customFormat="1" ht="21.75" customHeight="1">
      <c r="B88" s="397" t="s">
        <v>310</v>
      </c>
      <c r="C88" s="123">
        <v>-7050</v>
      </c>
      <c r="D88" s="123" t="s">
        <v>249</v>
      </c>
      <c r="E88" s="123" t="s">
        <v>249</v>
      </c>
      <c r="F88" s="123">
        <v>-160</v>
      </c>
      <c r="G88" s="123" t="s">
        <v>249</v>
      </c>
      <c r="H88" s="123" t="s">
        <v>249</v>
      </c>
      <c r="I88" s="123" t="s">
        <v>249</v>
      </c>
      <c r="J88" s="399" t="s">
        <v>249</v>
      </c>
      <c r="K88" s="220" t="s">
        <v>249</v>
      </c>
      <c r="L88" s="161" t="s">
        <v>249</v>
      </c>
      <c r="M88" s="37"/>
    </row>
    <row r="89" spans="1:13" s="38" customFormat="1" ht="21.75" customHeight="1">
      <c r="B89" s="397" t="s">
        <v>311</v>
      </c>
      <c r="C89" s="123" t="s">
        <v>249</v>
      </c>
      <c r="D89" s="123" t="s">
        <v>249</v>
      </c>
      <c r="E89" s="123" t="s">
        <v>249</v>
      </c>
      <c r="F89" s="123">
        <v>-463</v>
      </c>
      <c r="G89" s="123" t="s">
        <v>249</v>
      </c>
      <c r="H89" s="123" t="s">
        <v>249</v>
      </c>
      <c r="I89" s="123" t="s">
        <v>249</v>
      </c>
      <c r="J89" s="399" t="s">
        <v>249</v>
      </c>
      <c r="K89" s="220" t="s">
        <v>249</v>
      </c>
      <c r="L89" s="161" t="s">
        <v>249</v>
      </c>
      <c r="M89" s="37"/>
    </row>
    <row r="90" spans="1:13" s="38" customFormat="1" ht="21.75" customHeight="1">
      <c r="B90" s="397" t="s">
        <v>312</v>
      </c>
      <c r="C90" s="123" t="s">
        <v>249</v>
      </c>
      <c r="D90" s="123" t="s">
        <v>249</v>
      </c>
      <c r="E90" s="123" t="s">
        <v>249</v>
      </c>
      <c r="F90" s="445" t="s">
        <v>313</v>
      </c>
      <c r="G90" s="445" t="s">
        <v>313</v>
      </c>
      <c r="H90" s="445" t="s">
        <v>313</v>
      </c>
      <c r="I90" s="123" t="s">
        <v>249</v>
      </c>
      <c r="J90" s="399">
        <v>-960</v>
      </c>
      <c r="K90" s="220" t="s">
        <v>249</v>
      </c>
      <c r="L90" s="161" t="s">
        <v>249</v>
      </c>
      <c r="M90" s="37"/>
    </row>
    <row r="91" spans="1:13" ht="21.75" customHeight="1">
      <c r="A91" s="38"/>
      <c r="B91" s="397" t="s">
        <v>314</v>
      </c>
      <c r="C91" s="123" t="s">
        <v>249</v>
      </c>
      <c r="D91" s="123" t="s">
        <v>249</v>
      </c>
      <c r="E91" s="123" t="s">
        <v>249</v>
      </c>
      <c r="F91" s="445" t="s">
        <v>313</v>
      </c>
      <c r="G91" s="445" t="s">
        <v>313</v>
      </c>
      <c r="H91" s="445" t="s">
        <v>313</v>
      </c>
      <c r="I91" s="123" t="s">
        <v>249</v>
      </c>
      <c r="J91" s="220">
        <v>-1311</v>
      </c>
      <c r="K91" s="220" t="s">
        <v>249</v>
      </c>
      <c r="L91" s="161" t="s">
        <v>249</v>
      </c>
    </row>
    <row r="92" spans="1:13" ht="21.75" customHeight="1">
      <c r="A92" s="38"/>
      <c r="B92" s="397" t="s">
        <v>315</v>
      </c>
      <c r="C92" s="123">
        <v>-28338</v>
      </c>
      <c r="D92" s="123" t="s">
        <v>249</v>
      </c>
      <c r="E92" s="123" t="s">
        <v>249</v>
      </c>
      <c r="F92" s="123" t="s">
        <v>249</v>
      </c>
      <c r="G92" s="123" t="s">
        <v>249</v>
      </c>
      <c r="H92" s="123" t="s">
        <v>249</v>
      </c>
      <c r="I92" s="123" t="s">
        <v>249</v>
      </c>
      <c r="J92" s="123" t="s">
        <v>249</v>
      </c>
      <c r="K92" s="220" t="s">
        <v>249</v>
      </c>
      <c r="L92" s="161" t="s">
        <v>249</v>
      </c>
    </row>
    <row r="93" spans="1:13" ht="21.75" customHeight="1">
      <c r="A93" s="38"/>
      <c r="B93" s="446" t="s">
        <v>316</v>
      </c>
      <c r="C93" s="447">
        <v>-15271</v>
      </c>
      <c r="D93" s="123" t="s">
        <v>249</v>
      </c>
      <c r="E93" s="123" t="s">
        <v>249</v>
      </c>
      <c r="F93" s="123" t="s">
        <v>249</v>
      </c>
      <c r="G93" s="123" t="s">
        <v>249</v>
      </c>
      <c r="H93" s="123" t="s">
        <v>249</v>
      </c>
      <c r="I93" s="123" t="s">
        <v>249</v>
      </c>
      <c r="J93" s="123" t="s">
        <v>249</v>
      </c>
      <c r="K93" s="220" t="s">
        <v>249</v>
      </c>
      <c r="L93" s="161" t="s">
        <v>249</v>
      </c>
    </row>
    <row r="94" spans="1:13" ht="21.75" customHeight="1">
      <c r="A94" s="38"/>
      <c r="B94" s="448" t="s">
        <v>317</v>
      </c>
      <c r="C94" s="447">
        <v>-206</v>
      </c>
      <c r="D94" s="447" t="s">
        <v>249</v>
      </c>
      <c r="E94" s="447" t="s">
        <v>249</v>
      </c>
      <c r="F94" s="447" t="s">
        <v>249</v>
      </c>
      <c r="G94" s="447" t="s">
        <v>249</v>
      </c>
      <c r="H94" s="447" t="s">
        <v>249</v>
      </c>
      <c r="I94" s="447" t="s">
        <v>249</v>
      </c>
      <c r="J94" s="447" t="s">
        <v>249</v>
      </c>
      <c r="K94" s="220" t="s">
        <v>249</v>
      </c>
      <c r="L94" s="161" t="s">
        <v>249</v>
      </c>
    </row>
    <row r="95" spans="1:13" ht="21.75" customHeight="1">
      <c r="A95" s="38"/>
      <c r="B95" s="390" t="s">
        <v>318</v>
      </c>
      <c r="C95" s="447" t="s">
        <v>249</v>
      </c>
      <c r="D95" s="447" t="s">
        <v>249</v>
      </c>
      <c r="E95" s="447" t="s">
        <v>249</v>
      </c>
      <c r="F95" s="447" t="s">
        <v>249</v>
      </c>
      <c r="G95" s="447" t="s">
        <v>249</v>
      </c>
      <c r="H95" s="447" t="s">
        <v>249</v>
      </c>
      <c r="I95" s="447" t="s">
        <v>249</v>
      </c>
      <c r="J95" s="447" t="s">
        <v>249</v>
      </c>
      <c r="K95" s="220">
        <v>-2348</v>
      </c>
      <c r="L95" s="161">
        <v>-582</v>
      </c>
    </row>
    <row r="96" spans="1:13" ht="21.75" customHeight="1" thickBot="1">
      <c r="A96" s="38"/>
      <c r="B96" s="446" t="s">
        <v>319</v>
      </c>
      <c r="C96" s="447" t="s">
        <v>249</v>
      </c>
      <c r="D96" s="447" t="s">
        <v>249</v>
      </c>
      <c r="E96" s="447" t="s">
        <v>249</v>
      </c>
      <c r="F96" s="447" t="s">
        <v>249</v>
      </c>
      <c r="G96" s="447" t="s">
        <v>249</v>
      </c>
      <c r="H96" s="447" t="s">
        <v>249</v>
      </c>
      <c r="I96" s="447" t="s">
        <v>249</v>
      </c>
      <c r="J96" s="447" t="s">
        <v>249</v>
      </c>
      <c r="K96" s="292">
        <v>-99</v>
      </c>
      <c r="L96" s="212" t="s">
        <v>249</v>
      </c>
    </row>
    <row r="97" spans="1:12" ht="21.75" customHeight="1" thickTop="1">
      <c r="A97" s="38"/>
      <c r="B97" s="449" t="s">
        <v>259</v>
      </c>
      <c r="C97" s="450">
        <v>-90563</v>
      </c>
      <c r="D97" s="450">
        <v>-438167</v>
      </c>
      <c r="E97" s="450">
        <v>-9358</v>
      </c>
      <c r="F97" s="450">
        <v>-1449</v>
      </c>
      <c r="G97" s="450">
        <v>-13135</v>
      </c>
      <c r="H97" s="450">
        <v>3434</v>
      </c>
      <c r="I97" s="450">
        <v>5192</v>
      </c>
      <c r="J97" s="451">
        <v>-6004</v>
      </c>
      <c r="K97" s="452">
        <v>-775</v>
      </c>
      <c r="L97" s="453">
        <v>-2759</v>
      </c>
    </row>
  </sheetData>
  <mergeCells count="27">
    <mergeCell ref="K59:K60"/>
    <mergeCell ref="L59:L60"/>
    <mergeCell ref="B59:B60"/>
    <mergeCell ref="C59:C60"/>
    <mergeCell ref="D59:D60"/>
    <mergeCell ref="E59:E60"/>
    <mergeCell ref="F59:F60"/>
    <mergeCell ref="G59:G60"/>
    <mergeCell ref="H59:H60"/>
    <mergeCell ref="I59:I60"/>
    <mergeCell ref="J59:J60"/>
    <mergeCell ref="B41:B42"/>
    <mergeCell ref="C41:C42"/>
    <mergeCell ref="D41:D42"/>
    <mergeCell ref="E41:E42"/>
    <mergeCell ref="L3:L4"/>
    <mergeCell ref="G3:G4"/>
    <mergeCell ref="B3:B4"/>
    <mergeCell ref="C3:C4"/>
    <mergeCell ref="D3:D4"/>
    <mergeCell ref="E3:E4"/>
    <mergeCell ref="F3:F4"/>
    <mergeCell ref="F41:F42"/>
    <mergeCell ref="H3:H4"/>
    <mergeCell ref="I3:I4"/>
    <mergeCell ref="J3:J4"/>
    <mergeCell ref="K3:K4"/>
  </mergeCells>
  <phoneticPr fontId="2"/>
  <printOptions horizontalCentered="1"/>
  <pageMargins left="0.39370078740157483" right="0.43307086614173229" top="0.78740157480314965" bottom="0.39370078740157483" header="0.27559055118110237" footer="0.35433070866141736"/>
  <pageSetup paperSize="8" scale="38" fitToWidth="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showGridLines="0" view="pageBreakPreview" zoomScale="40" zoomScaleNormal="40" zoomScaleSheetLayoutView="40" workbookViewId="0"/>
  </sheetViews>
  <sheetFormatPr defaultColWidth="9" defaultRowHeight="28.5" customHeight="1"/>
  <cols>
    <col min="1" max="1" width="3.6328125" style="8" customWidth="1"/>
    <col min="2" max="2" width="42.6328125" style="20" customWidth="1"/>
    <col min="3" max="7" width="30.6328125" style="6" customWidth="1"/>
    <col min="8" max="11" width="30.6328125" style="7" customWidth="1"/>
    <col min="12" max="12" width="20.6328125" style="7" customWidth="1"/>
    <col min="13" max="13" width="42.6328125" style="7" customWidth="1"/>
    <col min="14" max="15" width="30.6328125" style="7" customWidth="1"/>
    <col min="16" max="16" width="30.6328125" style="9" customWidth="1"/>
    <col min="17" max="17" width="9.36328125" style="9" customWidth="1"/>
    <col min="18" max="23" width="20.6328125" style="8" customWidth="1"/>
    <col min="24" max="16384" width="9" style="8"/>
  </cols>
  <sheetData>
    <row r="1" spans="1:17" ht="48.75" customHeight="1">
      <c r="A1" s="101" t="s">
        <v>594</v>
      </c>
      <c r="B1" s="101"/>
      <c r="E1" s="7"/>
      <c r="F1" s="7"/>
      <c r="G1" s="7"/>
      <c r="I1" s="8"/>
      <c r="J1" s="8"/>
      <c r="K1" s="8"/>
      <c r="L1" s="8"/>
      <c r="M1" s="8"/>
      <c r="N1" s="8"/>
      <c r="O1" s="8"/>
      <c r="P1" s="8"/>
      <c r="Q1" s="8"/>
    </row>
    <row r="2" spans="1:17" ht="30">
      <c r="B2" s="10"/>
      <c r="C2" s="7"/>
      <c r="D2" s="7"/>
      <c r="E2" s="8"/>
      <c r="F2" s="8"/>
      <c r="G2" s="8"/>
      <c r="H2" s="8"/>
      <c r="I2" s="8"/>
      <c r="J2" s="186"/>
      <c r="K2" s="186" t="s">
        <v>595</v>
      </c>
      <c r="L2" s="8"/>
      <c r="M2" s="186"/>
      <c r="N2" s="186"/>
      <c r="O2" s="8"/>
      <c r="P2" s="186" t="s">
        <v>76</v>
      </c>
      <c r="Q2" s="8"/>
    </row>
    <row r="3" spans="1:17" s="13" customFormat="1" ht="49.5" customHeight="1">
      <c r="B3" s="90"/>
      <c r="C3" s="985" t="s">
        <v>0</v>
      </c>
      <c r="D3" s="986"/>
      <c r="E3" s="987"/>
      <c r="F3" s="953" t="s">
        <v>543</v>
      </c>
      <c r="G3" s="954"/>
      <c r="H3" s="955"/>
      <c r="I3" s="953" t="s">
        <v>2</v>
      </c>
      <c r="J3" s="954"/>
      <c r="K3" s="955"/>
      <c r="L3" s="851"/>
      <c r="M3" s="90"/>
      <c r="N3" s="891" t="s">
        <v>0</v>
      </c>
      <c r="O3" s="891" t="s">
        <v>621</v>
      </c>
      <c r="P3" s="890" t="s">
        <v>2</v>
      </c>
    </row>
    <row r="4" spans="1:17" s="14" customFormat="1" ht="42" customHeight="1">
      <c r="B4" s="91"/>
      <c r="C4" s="988" t="s">
        <v>531</v>
      </c>
      <c r="D4" s="968" t="s">
        <v>596</v>
      </c>
      <c r="E4" s="968" t="s">
        <v>597</v>
      </c>
      <c r="F4" s="988" t="s">
        <v>531</v>
      </c>
      <c r="G4" s="989" t="s">
        <v>596</v>
      </c>
      <c r="H4" s="984" t="s">
        <v>597</v>
      </c>
      <c r="I4" s="988" t="s">
        <v>531</v>
      </c>
      <c r="J4" s="989" t="s">
        <v>596</v>
      </c>
      <c r="K4" s="990" t="s">
        <v>597</v>
      </c>
      <c r="L4" s="965"/>
      <c r="M4" s="91"/>
      <c r="N4" s="993" t="s">
        <v>620</v>
      </c>
      <c r="O4" s="993" t="s">
        <v>620</v>
      </c>
      <c r="P4" s="993" t="s">
        <v>620</v>
      </c>
    </row>
    <row r="5" spans="1:17" s="15" customFormat="1" ht="42" customHeight="1">
      <c r="B5" s="92"/>
      <c r="C5" s="977"/>
      <c r="D5" s="962"/>
      <c r="E5" s="962"/>
      <c r="F5" s="977"/>
      <c r="G5" s="972"/>
      <c r="H5" s="966"/>
      <c r="I5" s="977"/>
      <c r="J5" s="972"/>
      <c r="K5" s="991"/>
      <c r="L5" s="992"/>
      <c r="M5" s="92"/>
      <c r="N5" s="994"/>
      <c r="O5" s="994"/>
      <c r="P5" s="994"/>
    </row>
    <row r="6" spans="1:17" s="16" customFormat="1" ht="43.5" customHeight="1">
      <c r="B6" s="93" t="s">
        <v>536</v>
      </c>
      <c r="C6" s="195">
        <v>251</v>
      </c>
      <c r="D6" s="195">
        <v>248</v>
      </c>
      <c r="E6" s="176">
        <v>353</v>
      </c>
      <c r="F6" s="246">
        <v>59</v>
      </c>
      <c r="G6" s="195">
        <v>36</v>
      </c>
      <c r="H6" s="176">
        <v>65</v>
      </c>
      <c r="I6" s="246">
        <v>1320</v>
      </c>
      <c r="J6" s="139">
        <v>1426</v>
      </c>
      <c r="K6" s="144">
        <v>1822</v>
      </c>
      <c r="L6" s="202"/>
      <c r="M6" s="93" t="s">
        <v>536</v>
      </c>
      <c r="N6" s="250">
        <v>423</v>
      </c>
      <c r="O6" s="250">
        <v>64</v>
      </c>
      <c r="P6" s="140">
        <v>1678</v>
      </c>
    </row>
    <row r="7" spans="1:17" s="16" customFormat="1" ht="43.5" customHeight="1">
      <c r="B7" s="94" t="s">
        <v>537</v>
      </c>
      <c r="C7" s="198">
        <v>263</v>
      </c>
      <c r="D7" s="198">
        <v>311</v>
      </c>
      <c r="E7" s="177">
        <v>249</v>
      </c>
      <c r="F7" s="223">
        <v>31</v>
      </c>
      <c r="G7" s="198">
        <v>99</v>
      </c>
      <c r="H7" s="177">
        <v>45</v>
      </c>
      <c r="I7" s="223">
        <v>1642</v>
      </c>
      <c r="J7" s="141">
        <v>1622</v>
      </c>
      <c r="K7" s="142">
        <v>1973</v>
      </c>
      <c r="L7" s="202"/>
      <c r="M7" s="94" t="s">
        <v>622</v>
      </c>
      <c r="N7" s="251">
        <v>155</v>
      </c>
      <c r="O7" s="251">
        <v>40</v>
      </c>
      <c r="P7" s="142">
        <v>1302</v>
      </c>
    </row>
    <row r="8" spans="1:17" s="16" customFormat="1" ht="43.5" customHeight="1">
      <c r="B8" s="94" t="s">
        <v>538</v>
      </c>
      <c r="C8" s="198">
        <v>177</v>
      </c>
      <c r="D8" s="198">
        <v>180</v>
      </c>
      <c r="E8" s="177">
        <v>259</v>
      </c>
      <c r="F8" s="223">
        <v>22</v>
      </c>
      <c r="G8" s="198">
        <v>42</v>
      </c>
      <c r="H8" s="177">
        <v>70</v>
      </c>
      <c r="I8" s="223">
        <v>1645</v>
      </c>
      <c r="J8" s="141">
        <v>1971</v>
      </c>
      <c r="K8" s="142">
        <v>2502</v>
      </c>
      <c r="L8" s="202"/>
      <c r="M8" s="94" t="s">
        <v>623</v>
      </c>
      <c r="N8" s="251">
        <v>136</v>
      </c>
      <c r="O8" s="251">
        <v>28</v>
      </c>
      <c r="P8" s="142">
        <v>1215</v>
      </c>
    </row>
    <row r="9" spans="1:17" s="16" customFormat="1" ht="43.5" customHeight="1">
      <c r="B9" s="94" t="s">
        <v>598</v>
      </c>
      <c r="C9" s="198">
        <v>24</v>
      </c>
      <c r="D9" s="198">
        <v>19</v>
      </c>
      <c r="E9" s="177">
        <v>40</v>
      </c>
      <c r="F9" s="223">
        <v>-69</v>
      </c>
      <c r="G9" s="198">
        <v>-6</v>
      </c>
      <c r="H9" s="177">
        <v>-85</v>
      </c>
      <c r="I9" s="223">
        <v>1400</v>
      </c>
      <c r="J9" s="141">
        <v>1373</v>
      </c>
      <c r="K9" s="142">
        <v>1140</v>
      </c>
      <c r="L9" s="202"/>
      <c r="M9" s="94" t="s">
        <v>624</v>
      </c>
      <c r="N9" s="251">
        <v>187</v>
      </c>
      <c r="O9" s="251">
        <v>58</v>
      </c>
      <c r="P9" s="142">
        <v>2845</v>
      </c>
    </row>
    <row r="10" spans="1:17" s="16" customFormat="1" ht="43.5" customHeight="1">
      <c r="B10" s="94" t="s">
        <v>539</v>
      </c>
      <c r="C10" s="198">
        <v>91</v>
      </c>
      <c r="D10" s="198">
        <v>195</v>
      </c>
      <c r="E10" s="177">
        <v>295</v>
      </c>
      <c r="F10" s="223">
        <v>47</v>
      </c>
      <c r="G10" s="198">
        <v>100</v>
      </c>
      <c r="H10" s="177">
        <v>219</v>
      </c>
      <c r="I10" s="223">
        <v>3905</v>
      </c>
      <c r="J10" s="141">
        <v>3987</v>
      </c>
      <c r="K10" s="142">
        <v>4119</v>
      </c>
      <c r="L10" s="202"/>
      <c r="M10" s="94" t="s">
        <v>625</v>
      </c>
      <c r="N10" s="251">
        <v>376</v>
      </c>
      <c r="O10" s="251">
        <v>305</v>
      </c>
      <c r="P10" s="142">
        <v>4646</v>
      </c>
    </row>
    <row r="11" spans="1:17" s="16" customFormat="1" ht="43.5" customHeight="1">
      <c r="B11" s="94" t="s">
        <v>79</v>
      </c>
      <c r="C11" s="198">
        <v>407</v>
      </c>
      <c r="D11" s="198">
        <v>374</v>
      </c>
      <c r="E11" s="177">
        <v>450</v>
      </c>
      <c r="F11" s="223">
        <v>90</v>
      </c>
      <c r="G11" s="198">
        <v>83</v>
      </c>
      <c r="H11" s="177">
        <v>87</v>
      </c>
      <c r="I11" s="223">
        <v>2617</v>
      </c>
      <c r="J11" s="141">
        <v>2926</v>
      </c>
      <c r="K11" s="142">
        <v>3049</v>
      </c>
      <c r="L11" s="202"/>
      <c r="M11" s="94" t="s">
        <v>79</v>
      </c>
      <c r="N11" s="251">
        <v>464</v>
      </c>
      <c r="O11" s="251">
        <v>90</v>
      </c>
      <c r="P11" s="142">
        <v>2986</v>
      </c>
    </row>
    <row r="12" spans="1:17" s="16" customFormat="1" ht="43.5" customHeight="1">
      <c r="B12" s="94" t="s">
        <v>540</v>
      </c>
      <c r="C12" s="198">
        <v>181</v>
      </c>
      <c r="D12" s="198">
        <v>220</v>
      </c>
      <c r="E12" s="177">
        <v>194</v>
      </c>
      <c r="F12" s="223">
        <v>50</v>
      </c>
      <c r="G12" s="198">
        <v>-69</v>
      </c>
      <c r="H12" s="177">
        <v>40</v>
      </c>
      <c r="I12" s="223">
        <v>1321</v>
      </c>
      <c r="J12" s="141">
        <v>1305</v>
      </c>
      <c r="K12" s="142">
        <v>1305</v>
      </c>
      <c r="L12" s="202"/>
      <c r="M12" s="94" t="s">
        <v>540</v>
      </c>
      <c r="N12" s="251">
        <v>164</v>
      </c>
      <c r="O12" s="251">
        <v>23</v>
      </c>
      <c r="P12" s="142">
        <v>1251</v>
      </c>
    </row>
    <row r="13" spans="1:17" s="16" customFormat="1" ht="43.5" customHeight="1">
      <c r="B13" s="94" t="s">
        <v>565</v>
      </c>
      <c r="C13" s="852">
        <v>324</v>
      </c>
      <c r="D13" s="852">
        <v>355</v>
      </c>
      <c r="E13" s="853">
        <v>352</v>
      </c>
      <c r="F13" s="854">
        <v>37</v>
      </c>
      <c r="G13" s="852">
        <v>73</v>
      </c>
      <c r="H13" s="853">
        <v>57</v>
      </c>
      <c r="I13" s="854">
        <v>2876</v>
      </c>
      <c r="J13" s="855">
        <v>3318</v>
      </c>
      <c r="K13" s="142">
        <v>4223</v>
      </c>
      <c r="L13" s="202"/>
      <c r="M13" s="94" t="s">
        <v>565</v>
      </c>
      <c r="N13" s="892">
        <v>387</v>
      </c>
      <c r="O13" s="892">
        <v>57</v>
      </c>
      <c r="P13" s="856">
        <v>3957</v>
      </c>
    </row>
    <row r="14" spans="1:17" s="16" customFormat="1" ht="43.5" customHeight="1">
      <c r="B14" s="94" t="s">
        <v>566</v>
      </c>
      <c r="C14" s="852">
        <v>50</v>
      </c>
      <c r="D14" s="852">
        <v>71</v>
      </c>
      <c r="E14" s="853">
        <v>82</v>
      </c>
      <c r="F14" s="854">
        <v>28</v>
      </c>
      <c r="G14" s="852">
        <v>13</v>
      </c>
      <c r="H14" s="853">
        <v>21</v>
      </c>
      <c r="I14" s="854">
        <v>630</v>
      </c>
      <c r="J14" s="855">
        <v>694</v>
      </c>
      <c r="K14" s="142">
        <v>725</v>
      </c>
      <c r="L14" s="202"/>
      <c r="M14" s="94" t="s">
        <v>566</v>
      </c>
      <c r="N14" s="892">
        <v>70</v>
      </c>
      <c r="O14" s="892">
        <v>11</v>
      </c>
      <c r="P14" s="856">
        <v>725</v>
      </c>
    </row>
    <row r="15" spans="1:17" s="16" customFormat="1" ht="43.5" customHeight="1">
      <c r="B15" s="94" t="s">
        <v>8</v>
      </c>
      <c r="C15" s="198">
        <v>55</v>
      </c>
      <c r="D15" s="198">
        <v>46</v>
      </c>
      <c r="E15" s="177">
        <v>63</v>
      </c>
      <c r="F15" s="223">
        <v>46</v>
      </c>
      <c r="G15" s="852">
        <v>-16</v>
      </c>
      <c r="H15" s="853">
        <v>4</v>
      </c>
      <c r="I15" s="223">
        <v>1423</v>
      </c>
      <c r="J15" s="141">
        <v>1374</v>
      </c>
      <c r="K15" s="856">
        <v>1449</v>
      </c>
      <c r="L15" s="202"/>
      <c r="M15" s="94" t="s">
        <v>8</v>
      </c>
      <c r="N15" s="251">
        <v>54</v>
      </c>
      <c r="O15" s="251">
        <v>4</v>
      </c>
      <c r="P15" s="142">
        <v>1447.1</v>
      </c>
    </row>
    <row r="16" spans="1:17" s="16" customFormat="1" ht="43.5" customHeight="1" thickBot="1">
      <c r="B16" s="93" t="s">
        <v>45</v>
      </c>
      <c r="C16" s="201">
        <v>-16</v>
      </c>
      <c r="D16" s="201">
        <v>-12</v>
      </c>
      <c r="E16" s="178">
        <v>-13</v>
      </c>
      <c r="F16" s="247">
        <v>24</v>
      </c>
      <c r="G16" s="857">
        <v>53</v>
      </c>
      <c r="H16" s="858">
        <v>45</v>
      </c>
      <c r="I16" s="247">
        <v>1788</v>
      </c>
      <c r="J16" s="143">
        <v>1389</v>
      </c>
      <c r="K16" s="859">
        <v>1197</v>
      </c>
      <c r="L16" s="202"/>
      <c r="M16" s="93" t="s">
        <v>45</v>
      </c>
      <c r="N16" s="252">
        <v>-6</v>
      </c>
      <c r="O16" s="252">
        <v>24</v>
      </c>
      <c r="P16" s="144">
        <v>918.81</v>
      </c>
    </row>
    <row r="17" spans="1:22" s="18" customFormat="1" ht="43.5" customHeight="1" thickTop="1">
      <c r="B17" s="100" t="s">
        <v>9</v>
      </c>
      <c r="C17" s="225">
        <v>1807</v>
      </c>
      <c r="D17" s="225">
        <v>2007</v>
      </c>
      <c r="E17" s="179">
        <v>2324</v>
      </c>
      <c r="F17" s="145">
        <v>365</v>
      </c>
      <c r="G17" s="225">
        <v>408</v>
      </c>
      <c r="H17" s="860">
        <v>568</v>
      </c>
      <c r="I17" s="145">
        <v>20567</v>
      </c>
      <c r="J17" s="146">
        <v>21385</v>
      </c>
      <c r="K17" s="861">
        <v>23504</v>
      </c>
      <c r="L17" s="202"/>
      <c r="M17" s="100" t="s">
        <v>9</v>
      </c>
      <c r="N17" s="253">
        <v>2410</v>
      </c>
      <c r="O17" s="253">
        <v>704</v>
      </c>
      <c r="P17" s="147">
        <v>22970.59</v>
      </c>
    </row>
    <row r="18" spans="1:22" s="18" customFormat="1" ht="43.5" customHeight="1">
      <c r="B18" s="205" t="s">
        <v>541</v>
      </c>
      <c r="C18" s="202"/>
      <c r="D18" s="202"/>
      <c r="E18" s="202"/>
      <c r="F18" s="202"/>
      <c r="G18" s="202"/>
      <c r="H18" s="202"/>
      <c r="I18" s="202"/>
      <c r="J18" s="202"/>
      <c r="K18" s="202"/>
      <c r="L18" s="202"/>
      <c r="M18" s="996" t="s">
        <v>629</v>
      </c>
      <c r="N18" s="996"/>
      <c r="O18" s="996"/>
      <c r="P18" s="996"/>
      <c r="Q18" s="996"/>
      <c r="R18" s="996"/>
      <c r="S18" s="202"/>
      <c r="T18" s="202"/>
      <c r="U18" s="202"/>
      <c r="V18" s="202"/>
    </row>
    <row r="19" spans="1:22" s="18" customFormat="1" ht="43.5" customHeight="1">
      <c r="B19" s="296"/>
      <c r="C19" s="202"/>
      <c r="D19" s="202"/>
      <c r="E19" s="202"/>
      <c r="F19" s="202"/>
      <c r="G19" s="202"/>
      <c r="H19" s="202"/>
      <c r="I19" s="202"/>
      <c r="J19" s="202"/>
      <c r="K19" s="202"/>
      <c r="L19" s="202"/>
      <c r="M19" s="996"/>
      <c r="N19" s="996"/>
      <c r="O19" s="996"/>
      <c r="P19" s="996"/>
      <c r="Q19" s="996"/>
      <c r="R19" s="996"/>
      <c r="S19" s="202"/>
      <c r="T19" s="202"/>
      <c r="U19" s="202"/>
      <c r="V19" s="202"/>
    </row>
    <row r="20" spans="1:22" ht="48.75" customHeight="1">
      <c r="A20" s="101" t="s">
        <v>599</v>
      </c>
      <c r="B20" s="101"/>
      <c r="E20" s="7"/>
      <c r="F20" s="7"/>
      <c r="G20" s="7"/>
      <c r="H20" s="8"/>
      <c r="I20" s="8"/>
      <c r="J20" s="8"/>
      <c r="K20" s="8"/>
      <c r="L20" s="8"/>
      <c r="M20" s="895"/>
      <c r="N20" s="895"/>
      <c r="O20" s="895"/>
      <c r="P20" s="895"/>
      <c r="Q20" s="8"/>
    </row>
    <row r="21" spans="1:22" ht="30">
      <c r="B21" s="10"/>
      <c r="C21" s="186"/>
      <c r="D21" s="8"/>
      <c r="E21" s="8"/>
      <c r="F21" s="7"/>
      <c r="G21" s="186"/>
      <c r="J21" s="186" t="s">
        <v>600</v>
      </c>
      <c r="K21" s="8"/>
      <c r="L21" s="8"/>
      <c r="M21" s="186"/>
      <c r="N21" s="8"/>
      <c r="O21" s="8"/>
      <c r="P21" s="8"/>
      <c r="Q21" s="8"/>
    </row>
    <row r="22" spans="1:22" s="13" customFormat="1" ht="49.5" customHeight="1">
      <c r="B22" s="90"/>
      <c r="C22" s="953" t="s">
        <v>542</v>
      </c>
      <c r="D22" s="954"/>
      <c r="E22" s="954"/>
      <c r="F22" s="955"/>
      <c r="G22" s="953" t="s">
        <v>2</v>
      </c>
      <c r="H22" s="954"/>
      <c r="I22" s="954"/>
      <c r="J22" s="955"/>
    </row>
    <row r="23" spans="1:22" s="14" customFormat="1" ht="42" customHeight="1">
      <c r="B23" s="91"/>
      <c r="C23" s="988" t="s">
        <v>70</v>
      </c>
      <c r="D23" s="968" t="s">
        <v>80</v>
      </c>
      <c r="E23" s="968" t="s">
        <v>489</v>
      </c>
      <c r="F23" s="956" t="s">
        <v>519</v>
      </c>
      <c r="G23" s="995" t="s">
        <v>70</v>
      </c>
      <c r="H23" s="968" t="s">
        <v>80</v>
      </c>
      <c r="I23" s="968" t="s">
        <v>489</v>
      </c>
      <c r="J23" s="956" t="s">
        <v>519</v>
      </c>
    </row>
    <row r="24" spans="1:22" s="15" customFormat="1" ht="42" customHeight="1">
      <c r="B24" s="92"/>
      <c r="C24" s="977"/>
      <c r="D24" s="962"/>
      <c r="E24" s="962"/>
      <c r="F24" s="957"/>
      <c r="G24" s="977"/>
      <c r="H24" s="962"/>
      <c r="I24" s="962"/>
      <c r="J24" s="957"/>
    </row>
    <row r="25" spans="1:22" s="16" customFormat="1" ht="43.5" customHeight="1">
      <c r="B25" s="93" t="s">
        <v>51</v>
      </c>
      <c r="C25" s="246">
        <v>63</v>
      </c>
      <c r="D25" s="195">
        <v>-8</v>
      </c>
      <c r="E25" s="195">
        <v>-23</v>
      </c>
      <c r="F25" s="176">
        <v>103</v>
      </c>
      <c r="G25" s="246">
        <v>4161</v>
      </c>
      <c r="H25" s="195">
        <v>3998</v>
      </c>
      <c r="I25" s="195">
        <v>4441</v>
      </c>
      <c r="J25" s="176">
        <v>4605</v>
      </c>
    </row>
    <row r="26" spans="1:22" s="16" customFormat="1" ht="43.5" customHeight="1">
      <c r="B26" s="94" t="s">
        <v>52</v>
      </c>
      <c r="C26" s="223">
        <v>251</v>
      </c>
      <c r="D26" s="198">
        <v>127</v>
      </c>
      <c r="E26" s="198">
        <v>45</v>
      </c>
      <c r="F26" s="177">
        <v>8</v>
      </c>
      <c r="G26" s="223">
        <v>5809</v>
      </c>
      <c r="H26" s="198">
        <v>5597</v>
      </c>
      <c r="I26" s="198">
        <v>5908</v>
      </c>
      <c r="J26" s="177">
        <v>6230</v>
      </c>
    </row>
    <row r="27" spans="1:22" s="16" customFormat="1" ht="43.5" customHeight="1">
      <c r="B27" s="94" t="s">
        <v>79</v>
      </c>
      <c r="C27" s="223">
        <v>66</v>
      </c>
      <c r="D27" s="198">
        <v>32</v>
      </c>
      <c r="E27" s="198">
        <v>79</v>
      </c>
      <c r="F27" s="177">
        <v>63</v>
      </c>
      <c r="G27" s="223">
        <v>2774</v>
      </c>
      <c r="H27" s="198">
        <v>2746</v>
      </c>
      <c r="I27" s="198">
        <v>2803</v>
      </c>
      <c r="J27" s="177">
        <v>2901</v>
      </c>
    </row>
    <row r="28" spans="1:22" s="16" customFormat="1" ht="43.5" customHeight="1">
      <c r="B28" s="94" t="s">
        <v>31</v>
      </c>
      <c r="C28" s="223">
        <v>43</v>
      </c>
      <c r="D28" s="198">
        <v>74</v>
      </c>
      <c r="E28" s="198">
        <v>172</v>
      </c>
      <c r="F28" s="177">
        <v>68</v>
      </c>
      <c r="G28" s="223">
        <v>4043</v>
      </c>
      <c r="H28" s="198">
        <v>4205</v>
      </c>
      <c r="I28" s="198">
        <v>4784</v>
      </c>
      <c r="J28" s="177">
        <v>4913</v>
      </c>
    </row>
    <row r="29" spans="1:22" s="16" customFormat="1" ht="43.5" customHeight="1">
      <c r="B29" s="94" t="s">
        <v>8</v>
      </c>
      <c r="C29" s="223">
        <v>10</v>
      </c>
      <c r="D29" s="198">
        <v>8</v>
      </c>
      <c r="E29" s="198">
        <v>36</v>
      </c>
      <c r="F29" s="177">
        <v>87</v>
      </c>
      <c r="G29" s="223">
        <v>2544</v>
      </c>
      <c r="H29" s="198">
        <v>2620</v>
      </c>
      <c r="I29" s="198">
        <v>2114</v>
      </c>
      <c r="J29" s="177">
        <v>2278</v>
      </c>
    </row>
    <row r="30" spans="1:22" s="16" customFormat="1" ht="43.5" customHeight="1" thickBot="1">
      <c r="B30" s="93" t="s">
        <v>45</v>
      </c>
      <c r="C30" s="247">
        <v>-443</v>
      </c>
      <c r="D30" s="201">
        <v>-99</v>
      </c>
      <c r="E30" s="201">
        <v>-36</v>
      </c>
      <c r="F30" s="178">
        <v>2</v>
      </c>
      <c r="G30" s="247">
        <v>2575</v>
      </c>
      <c r="H30" s="201">
        <v>2335</v>
      </c>
      <c r="I30" s="201">
        <v>2152</v>
      </c>
      <c r="J30" s="178">
        <v>2047</v>
      </c>
    </row>
    <row r="31" spans="1:22" s="18" customFormat="1" ht="43.5" customHeight="1" thickTop="1">
      <c r="B31" s="100" t="s">
        <v>9</v>
      </c>
      <c r="C31" s="145">
        <v>-10</v>
      </c>
      <c r="D31" s="225">
        <f>D25+D26+D27+D28+D29+D30</f>
        <v>134</v>
      </c>
      <c r="E31" s="225">
        <v>273</v>
      </c>
      <c r="F31" s="179">
        <v>331</v>
      </c>
      <c r="G31" s="145">
        <v>21907</v>
      </c>
      <c r="H31" s="225">
        <v>21501</v>
      </c>
      <c r="I31" s="225">
        <v>22202</v>
      </c>
      <c r="J31" s="179">
        <v>22974</v>
      </c>
    </row>
    <row r="32" spans="1:22" s="18" customFormat="1" ht="43.5" customHeight="1">
      <c r="B32" s="896" t="s">
        <v>628</v>
      </c>
      <c r="C32" s="202"/>
      <c r="D32" s="202"/>
      <c r="E32" s="202"/>
      <c r="F32" s="202"/>
      <c r="G32" s="202"/>
      <c r="H32" s="202"/>
      <c r="I32" s="202"/>
      <c r="J32" s="202"/>
      <c r="K32" s="202"/>
      <c r="L32" s="202"/>
      <c r="M32" s="202"/>
      <c r="N32" s="202"/>
      <c r="O32" s="202"/>
      <c r="P32" s="202"/>
      <c r="Q32" s="202"/>
      <c r="R32" s="202"/>
      <c r="S32" s="202"/>
      <c r="T32" s="202"/>
      <c r="U32" s="202"/>
      <c r="V32" s="202"/>
    </row>
    <row r="33" spans="2:22" s="18" customFormat="1" ht="43.5" customHeight="1">
      <c r="C33" s="301"/>
      <c r="D33" s="301"/>
      <c r="E33" s="301"/>
      <c r="F33" s="202"/>
      <c r="G33" s="202"/>
      <c r="H33" s="202"/>
      <c r="I33" s="202"/>
      <c r="J33" s="202"/>
      <c r="K33" s="202"/>
      <c r="L33" s="202"/>
      <c r="M33" s="202"/>
      <c r="N33" s="202"/>
      <c r="O33" s="202"/>
      <c r="P33" s="202"/>
      <c r="Q33" s="202"/>
      <c r="R33" s="202"/>
      <c r="S33" s="202"/>
      <c r="T33" s="202"/>
      <c r="U33" s="202"/>
      <c r="V33" s="202"/>
    </row>
    <row r="34" spans="2:22" s="14" customFormat="1" ht="32.25" customHeight="1">
      <c r="B34" s="207"/>
      <c r="C34" s="207"/>
      <c r="D34" s="207"/>
      <c r="E34" s="207"/>
      <c r="F34" s="207"/>
      <c r="G34" s="8"/>
      <c r="H34" s="8"/>
    </row>
    <row r="35" spans="2:22" s="14" customFormat="1" ht="32.25" customHeight="1">
      <c r="B35" s="207"/>
      <c r="C35" s="207"/>
      <c r="D35" s="207"/>
      <c r="E35" s="207"/>
      <c r="F35" s="207"/>
      <c r="G35" s="8"/>
      <c r="H35" s="8"/>
    </row>
    <row r="36" spans="2:22" s="14" customFormat="1" ht="32.25" customHeight="1">
      <c r="B36" s="207"/>
      <c r="C36" s="207"/>
      <c r="D36" s="207"/>
      <c r="E36" s="207"/>
      <c r="F36" s="207"/>
      <c r="G36" s="8"/>
      <c r="H36" s="8"/>
    </row>
    <row r="37" spans="2:22" s="14" customFormat="1" ht="32.25" customHeight="1">
      <c r="B37" s="207"/>
      <c r="C37" s="207"/>
      <c r="D37" s="207"/>
      <c r="E37" s="207"/>
      <c r="F37" s="207"/>
      <c r="G37" s="8"/>
      <c r="H37" s="8"/>
    </row>
    <row r="38" spans="2:22" s="14" customFormat="1" ht="32.25" customHeight="1">
      <c r="B38" s="207"/>
      <c r="C38" s="207"/>
      <c r="D38" s="207"/>
      <c r="E38" s="207"/>
      <c r="F38" s="207"/>
      <c r="G38" s="8"/>
      <c r="H38" s="8"/>
    </row>
    <row r="39" spans="2:22" s="14" customFormat="1" ht="32.25" customHeight="1">
      <c r="B39" s="207"/>
      <c r="C39" s="207"/>
      <c r="D39" s="207"/>
      <c r="E39" s="207"/>
      <c r="F39" s="207"/>
      <c r="G39" s="8"/>
      <c r="H39" s="8"/>
    </row>
    <row r="40" spans="2:22" s="16" customFormat="1" ht="43.5" customHeight="1">
      <c r="B40" s="207"/>
      <c r="C40" s="207"/>
      <c r="D40" s="207"/>
      <c r="E40" s="207"/>
      <c r="F40" s="207"/>
      <c r="G40" s="8"/>
      <c r="H40" s="205"/>
    </row>
    <row r="41" spans="2:22" s="18" customFormat="1" ht="43.5" customHeight="1">
      <c r="B41" s="207"/>
      <c r="C41" s="207"/>
      <c r="D41" s="207"/>
      <c r="E41" s="207"/>
      <c r="F41" s="207"/>
      <c r="G41" s="8"/>
      <c r="H41" s="205"/>
    </row>
  </sheetData>
  <mergeCells count="27">
    <mergeCell ref="O4:O5"/>
    <mergeCell ref="P4:P5"/>
    <mergeCell ref="M18:R19"/>
    <mergeCell ref="I23:I24"/>
    <mergeCell ref="J23:J24"/>
    <mergeCell ref="C23:C24"/>
    <mergeCell ref="D23:D24"/>
    <mergeCell ref="E23:E24"/>
    <mergeCell ref="F23:F24"/>
    <mergeCell ref="G23:G24"/>
    <mergeCell ref="H23:H24"/>
    <mergeCell ref="J4:J5"/>
    <mergeCell ref="K4:K5"/>
    <mergeCell ref="L4:L5"/>
    <mergeCell ref="N4:N5"/>
    <mergeCell ref="C22:F22"/>
    <mergeCell ref="G22:J22"/>
    <mergeCell ref="C3:E3"/>
    <mergeCell ref="F3:H3"/>
    <mergeCell ref="I3:K3"/>
    <mergeCell ref="C4:C5"/>
    <mergeCell ref="D4:D5"/>
    <mergeCell ref="E4:E5"/>
    <mergeCell ref="F4:F5"/>
    <mergeCell ref="G4:G5"/>
    <mergeCell ref="H4:H5"/>
    <mergeCell ref="I4:I5"/>
  </mergeCells>
  <phoneticPr fontId="2"/>
  <printOptions horizontalCentered="1" verticalCentered="1"/>
  <pageMargins left="3.937007874015748E-2" right="3.937007874015748E-2" top="0.15748031496062992" bottom="0.15748031496062992" header="0.31496062992125984" footer="0.31496062992125984"/>
  <pageSetup paperSize="8" scale="43" orientation="landscape" horizontalDpi="300" verticalDpi="300" r:id="rId1"/>
  <headerFooter alignWithMargins="0"/>
  <colBreaks count="1" manualBreakCount="1">
    <brk id="7" max="3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showGridLines="0" view="pageBreakPreview" zoomScale="55" zoomScaleNormal="70" zoomScaleSheetLayoutView="55" workbookViewId="0"/>
  </sheetViews>
  <sheetFormatPr defaultColWidth="9" defaultRowHeight="14"/>
  <cols>
    <col min="1" max="2" width="3.6328125" style="8" customWidth="1"/>
    <col min="3" max="3" width="24.6328125" style="8" customWidth="1"/>
    <col min="4" max="18" width="9.6328125" style="8" customWidth="1"/>
    <col min="19" max="19" width="9.81640625" style="8" customWidth="1"/>
    <col min="20" max="39" width="9.6328125" style="8" customWidth="1"/>
    <col min="40" max="16384" width="9" style="8"/>
  </cols>
  <sheetData>
    <row r="1" spans="1:39" ht="21" customHeight="1">
      <c r="A1" s="96" t="s">
        <v>495</v>
      </c>
      <c r="B1" s="96"/>
      <c r="C1" s="96"/>
    </row>
    <row r="2" spans="1:39">
      <c r="I2" s="102"/>
      <c r="L2" s="102"/>
      <c r="O2" s="102"/>
      <c r="R2" s="102"/>
      <c r="U2" s="102"/>
      <c r="X2" s="102" t="s">
        <v>10</v>
      </c>
      <c r="AA2" s="102"/>
      <c r="AD2" s="102"/>
      <c r="AG2" s="102"/>
      <c r="AM2" s="110"/>
    </row>
    <row r="3" spans="1:39" ht="18" customHeight="1">
      <c r="B3" s="1009"/>
      <c r="C3" s="1010"/>
      <c r="D3" s="997" t="s">
        <v>96</v>
      </c>
      <c r="E3" s="998"/>
      <c r="F3" s="999"/>
      <c r="G3" s="997" t="s">
        <v>490</v>
      </c>
      <c r="H3" s="998"/>
      <c r="I3" s="999"/>
      <c r="J3" s="997" t="s">
        <v>520</v>
      </c>
      <c r="K3" s="998"/>
      <c r="L3" s="999"/>
      <c r="M3" s="997" t="s">
        <v>532</v>
      </c>
      <c r="N3" s="998"/>
      <c r="O3" s="999"/>
      <c r="P3" s="997" t="s">
        <v>557</v>
      </c>
      <c r="Q3" s="998"/>
      <c r="R3" s="999"/>
      <c r="S3" s="997" t="s">
        <v>567</v>
      </c>
      <c r="T3" s="998"/>
      <c r="U3" s="999"/>
      <c r="V3" s="997" t="s">
        <v>626</v>
      </c>
      <c r="W3" s="998"/>
      <c r="X3" s="999"/>
    </row>
    <row r="4" spans="1:39" ht="17.25" customHeight="1">
      <c r="B4" s="1011"/>
      <c r="C4" s="1006"/>
      <c r="D4" s="1000"/>
      <c r="E4" s="1001"/>
      <c r="F4" s="1002"/>
      <c r="G4" s="1000"/>
      <c r="H4" s="1001"/>
      <c r="I4" s="1002"/>
      <c r="J4" s="1000"/>
      <c r="K4" s="1001"/>
      <c r="L4" s="1002"/>
      <c r="M4" s="1000"/>
      <c r="N4" s="1001"/>
      <c r="O4" s="1002"/>
      <c r="P4" s="1000"/>
      <c r="Q4" s="1001"/>
      <c r="R4" s="1002"/>
      <c r="S4" s="1000"/>
      <c r="T4" s="1001"/>
      <c r="U4" s="1002"/>
      <c r="V4" s="1000"/>
      <c r="W4" s="1001"/>
      <c r="X4" s="1002"/>
    </row>
    <row r="5" spans="1:39" ht="28.5" customHeight="1">
      <c r="B5" s="1012"/>
      <c r="C5" s="1013"/>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c r="V5" s="104" t="s">
        <v>11</v>
      </c>
      <c r="W5" s="1" t="s">
        <v>12</v>
      </c>
      <c r="X5" s="103" t="s">
        <v>9</v>
      </c>
    </row>
    <row r="6" spans="1:39" ht="26.25" customHeight="1">
      <c r="B6" s="1003" t="s">
        <v>13</v>
      </c>
      <c r="C6" s="1004"/>
      <c r="D6" s="150">
        <v>91</v>
      </c>
      <c r="E6" s="148">
        <v>33</v>
      </c>
      <c r="F6" s="149">
        <v>124</v>
      </c>
      <c r="G6" s="150">
        <v>72</v>
      </c>
      <c r="H6" s="148">
        <v>25</v>
      </c>
      <c r="I6" s="149">
        <v>97</v>
      </c>
      <c r="J6" s="150">
        <v>72</v>
      </c>
      <c r="K6" s="148">
        <v>21</v>
      </c>
      <c r="L6" s="149">
        <v>93</v>
      </c>
      <c r="M6" s="150">
        <v>67</v>
      </c>
      <c r="N6" s="148">
        <v>27</v>
      </c>
      <c r="O6" s="149">
        <v>94</v>
      </c>
      <c r="P6" s="697">
        <v>68</v>
      </c>
      <c r="Q6" s="698">
        <v>31</v>
      </c>
      <c r="R6" s="699">
        <v>99</v>
      </c>
      <c r="S6" s="697">
        <v>68</v>
      </c>
      <c r="T6" s="698">
        <v>32</v>
      </c>
      <c r="U6" s="699">
        <v>100</v>
      </c>
      <c r="V6" s="697">
        <v>73</v>
      </c>
      <c r="W6" s="698">
        <v>33</v>
      </c>
      <c r="X6" s="699">
        <v>106</v>
      </c>
    </row>
    <row r="7" spans="1:39" ht="26.25" customHeight="1" thickBot="1">
      <c r="B7" s="1005" t="s">
        <v>14</v>
      </c>
      <c r="C7" s="1006"/>
      <c r="D7" s="156">
        <v>226</v>
      </c>
      <c r="E7" s="154">
        <v>98</v>
      </c>
      <c r="F7" s="155">
        <v>324</v>
      </c>
      <c r="G7" s="156">
        <v>120</v>
      </c>
      <c r="H7" s="154">
        <v>50</v>
      </c>
      <c r="I7" s="155">
        <v>170</v>
      </c>
      <c r="J7" s="156">
        <v>111</v>
      </c>
      <c r="K7" s="154">
        <v>46</v>
      </c>
      <c r="L7" s="155">
        <v>157</v>
      </c>
      <c r="M7" s="156">
        <v>118</v>
      </c>
      <c r="N7" s="154">
        <v>43</v>
      </c>
      <c r="O7" s="155">
        <v>161</v>
      </c>
      <c r="P7" s="700">
        <v>121</v>
      </c>
      <c r="Q7" s="701">
        <v>44</v>
      </c>
      <c r="R7" s="702">
        <v>165</v>
      </c>
      <c r="S7" s="700">
        <v>123</v>
      </c>
      <c r="T7" s="701">
        <v>46</v>
      </c>
      <c r="U7" s="702">
        <v>169</v>
      </c>
      <c r="V7" s="700">
        <v>116</v>
      </c>
      <c r="W7" s="701">
        <v>44</v>
      </c>
      <c r="X7" s="702">
        <v>160</v>
      </c>
    </row>
    <row r="8" spans="1:39" ht="26.25" customHeight="1" thickTop="1">
      <c r="B8" s="1007" t="s">
        <v>15</v>
      </c>
      <c r="C8" s="1008"/>
      <c r="D8" s="159">
        <v>317</v>
      </c>
      <c r="E8" s="157">
        <v>131</v>
      </c>
      <c r="F8" s="158">
        <v>448</v>
      </c>
      <c r="G8" s="159">
        <v>192</v>
      </c>
      <c r="H8" s="157">
        <v>75</v>
      </c>
      <c r="I8" s="158">
        <v>267</v>
      </c>
      <c r="J8" s="159">
        <v>183</v>
      </c>
      <c r="K8" s="157">
        <v>67</v>
      </c>
      <c r="L8" s="158">
        <v>250</v>
      </c>
      <c r="M8" s="159">
        <v>185</v>
      </c>
      <c r="N8" s="157">
        <v>70</v>
      </c>
      <c r="O8" s="158">
        <v>255</v>
      </c>
      <c r="P8" s="703">
        <v>189</v>
      </c>
      <c r="Q8" s="704">
        <v>75</v>
      </c>
      <c r="R8" s="705">
        <v>264</v>
      </c>
      <c r="S8" s="703">
        <v>191</v>
      </c>
      <c r="T8" s="704">
        <v>78</v>
      </c>
      <c r="U8" s="705">
        <v>269</v>
      </c>
      <c r="V8" s="703">
        <v>189</v>
      </c>
      <c r="W8" s="704">
        <v>77</v>
      </c>
      <c r="X8" s="705">
        <v>266</v>
      </c>
    </row>
    <row r="9" spans="1:39" ht="26.25" customHeight="1">
      <c r="B9" s="688" t="s">
        <v>568</v>
      </c>
      <c r="C9" s="671"/>
      <c r="D9" s="672"/>
      <c r="E9" s="672"/>
      <c r="F9" s="672"/>
      <c r="G9" s="672"/>
      <c r="H9" s="672"/>
      <c r="I9" s="672"/>
    </row>
    <row r="10" spans="1:39" ht="26.25" customHeight="1">
      <c r="B10" s="673" t="s">
        <v>569</v>
      </c>
      <c r="C10" s="671"/>
      <c r="D10" s="672"/>
      <c r="E10" s="672"/>
      <c r="F10" s="672"/>
      <c r="G10" s="672"/>
      <c r="H10" s="672"/>
      <c r="I10" s="672"/>
    </row>
    <row r="11" spans="1:39" ht="26.25" customHeight="1">
      <c r="B11" s="673"/>
      <c r="C11" s="673"/>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row>
    <row r="12" spans="1:39" ht="21" customHeight="1">
      <c r="A12" s="96" t="s">
        <v>496</v>
      </c>
      <c r="B12" s="96"/>
      <c r="C12" s="96"/>
    </row>
    <row r="13" spans="1:39">
      <c r="X13" s="102"/>
      <c r="AA13" s="102"/>
      <c r="AD13" s="102"/>
      <c r="AG13" s="102" t="s">
        <v>10</v>
      </c>
      <c r="AM13" s="110"/>
    </row>
    <row r="14" spans="1:39" ht="18" customHeight="1">
      <c r="B14" s="1009"/>
      <c r="C14" s="1010"/>
      <c r="D14" s="997" t="s">
        <v>87</v>
      </c>
      <c r="E14" s="998"/>
      <c r="F14" s="999"/>
      <c r="G14" s="997" t="s">
        <v>88</v>
      </c>
      <c r="H14" s="998"/>
      <c r="I14" s="999"/>
      <c r="J14" s="997" t="s">
        <v>89</v>
      </c>
      <c r="K14" s="998"/>
      <c r="L14" s="999"/>
      <c r="M14" s="997" t="s">
        <v>90</v>
      </c>
      <c r="N14" s="998"/>
      <c r="O14" s="999"/>
      <c r="P14" s="997" t="s">
        <v>91</v>
      </c>
      <c r="Q14" s="998"/>
      <c r="R14" s="999"/>
      <c r="S14" s="997" t="s">
        <v>92</v>
      </c>
      <c r="T14" s="998"/>
      <c r="U14" s="999"/>
      <c r="V14" s="997" t="s">
        <v>93</v>
      </c>
      <c r="W14" s="998"/>
      <c r="X14" s="999"/>
      <c r="Y14" s="997" t="s">
        <v>94</v>
      </c>
      <c r="Z14" s="998"/>
      <c r="AA14" s="999"/>
      <c r="AB14" s="997" t="s">
        <v>95</v>
      </c>
      <c r="AC14" s="998"/>
      <c r="AD14" s="999"/>
      <c r="AE14" s="997" t="s">
        <v>96</v>
      </c>
      <c r="AF14" s="998"/>
      <c r="AG14" s="999"/>
    </row>
    <row r="15" spans="1:39" ht="17.25" customHeight="1">
      <c r="B15" s="1011"/>
      <c r="C15" s="1006"/>
      <c r="D15" s="1000"/>
      <c r="E15" s="1001"/>
      <c r="F15" s="1002"/>
      <c r="G15" s="1000"/>
      <c r="H15" s="1001"/>
      <c r="I15" s="1002"/>
      <c r="J15" s="1000"/>
      <c r="K15" s="1001"/>
      <c r="L15" s="1002"/>
      <c r="M15" s="1000"/>
      <c r="N15" s="1001"/>
      <c r="O15" s="1002"/>
      <c r="P15" s="1000"/>
      <c r="Q15" s="1001"/>
      <c r="R15" s="1002"/>
      <c r="S15" s="1000"/>
      <c r="T15" s="1001"/>
      <c r="U15" s="1002"/>
      <c r="V15" s="1000"/>
      <c r="W15" s="1001"/>
      <c r="X15" s="1002"/>
      <c r="Y15" s="1000"/>
      <c r="Z15" s="1001"/>
      <c r="AA15" s="1002"/>
      <c r="AB15" s="1000"/>
      <c r="AC15" s="1001"/>
      <c r="AD15" s="1002"/>
      <c r="AE15" s="1000"/>
      <c r="AF15" s="1001"/>
      <c r="AG15" s="1002"/>
    </row>
    <row r="16" spans="1:39" ht="28.5" customHeight="1">
      <c r="B16" s="1012"/>
      <c r="C16" s="1013"/>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1:33" ht="26.25" customHeight="1">
      <c r="B17" s="1003" t="s">
        <v>13</v>
      </c>
      <c r="C17" s="1004"/>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1:33" ht="26.25" customHeight="1" thickBot="1">
      <c r="B18" s="1005" t="s">
        <v>14</v>
      </c>
      <c r="C18" s="1006"/>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1:33" ht="26.25" customHeight="1" thickTop="1">
      <c r="B19" s="1007" t="s">
        <v>15</v>
      </c>
      <c r="C19" s="1008"/>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spans="1:33" ht="21" customHeight="1">
      <c r="C20" s="105"/>
    </row>
    <row r="21" spans="1:33" ht="21" customHeight="1">
      <c r="A21" s="96" t="s">
        <v>497</v>
      </c>
      <c r="B21" s="96"/>
      <c r="C21" s="96"/>
    </row>
    <row r="22" spans="1:33">
      <c r="I22" s="102"/>
      <c r="L22" s="102"/>
      <c r="O22" s="102"/>
      <c r="R22" s="102" t="s">
        <v>10</v>
      </c>
      <c r="S22" s="9"/>
      <c r="T22" s="9"/>
      <c r="U22" s="726"/>
      <c r="V22" s="9"/>
      <c r="W22" s="9"/>
      <c r="X22" s="102"/>
      <c r="AA22" s="102"/>
      <c r="AD22" s="102"/>
      <c r="AG22" s="102"/>
    </row>
    <row r="23" spans="1:33" ht="18.75" customHeight="1">
      <c r="B23" s="1009"/>
      <c r="C23" s="1010"/>
      <c r="D23" s="997" t="s">
        <v>96</v>
      </c>
      <c r="E23" s="998"/>
      <c r="F23" s="999"/>
      <c r="G23" s="997" t="s">
        <v>490</v>
      </c>
      <c r="H23" s="998"/>
      <c r="I23" s="999"/>
      <c r="J23" s="997" t="s">
        <v>520</v>
      </c>
      <c r="K23" s="998"/>
      <c r="L23" s="999"/>
      <c r="M23" s="997" t="s">
        <v>532</v>
      </c>
      <c r="N23" s="998"/>
      <c r="O23" s="999"/>
      <c r="P23" s="997" t="s">
        <v>557</v>
      </c>
      <c r="Q23" s="998"/>
      <c r="R23" s="999"/>
      <c r="S23" s="727"/>
      <c r="T23" s="727"/>
      <c r="U23" s="1021"/>
      <c r="V23" s="1021"/>
      <c r="W23" s="1021"/>
    </row>
    <row r="24" spans="1:33" ht="18" customHeight="1">
      <c r="B24" s="1011"/>
      <c r="C24" s="1006"/>
      <c r="D24" s="1000"/>
      <c r="E24" s="1001"/>
      <c r="F24" s="1002"/>
      <c r="G24" s="1000"/>
      <c r="H24" s="1001"/>
      <c r="I24" s="1002"/>
      <c r="J24" s="1000"/>
      <c r="K24" s="1001"/>
      <c r="L24" s="1002"/>
      <c r="M24" s="1000"/>
      <c r="N24" s="1001"/>
      <c r="O24" s="1002"/>
      <c r="P24" s="1000"/>
      <c r="Q24" s="1001"/>
      <c r="R24" s="1002"/>
      <c r="S24" s="727"/>
      <c r="T24" s="727"/>
      <c r="U24" s="1021"/>
      <c r="V24" s="1021"/>
      <c r="W24" s="1021"/>
    </row>
    <row r="25" spans="1:33" ht="21" customHeight="1">
      <c r="B25" s="1012"/>
      <c r="C25" s="1013"/>
      <c r="D25" s="5" t="s">
        <v>16</v>
      </c>
      <c r="E25" s="3" t="s">
        <v>17</v>
      </c>
      <c r="F25" s="4" t="s">
        <v>9</v>
      </c>
      <c r="G25" s="5" t="s">
        <v>16</v>
      </c>
      <c r="H25" s="3" t="s">
        <v>17</v>
      </c>
      <c r="I25" s="4" t="s">
        <v>9</v>
      </c>
      <c r="J25" s="5" t="s">
        <v>16</v>
      </c>
      <c r="K25" s="3" t="s">
        <v>17</v>
      </c>
      <c r="L25" s="4" t="s">
        <v>9</v>
      </c>
      <c r="M25" s="5" t="s">
        <v>16</v>
      </c>
      <c r="N25" s="3" t="s">
        <v>17</v>
      </c>
      <c r="O25" s="4" t="s">
        <v>9</v>
      </c>
      <c r="P25" s="2" t="s">
        <v>16</v>
      </c>
      <c r="Q25" s="3" t="s">
        <v>17</v>
      </c>
      <c r="R25" s="4" t="s">
        <v>9</v>
      </c>
      <c r="S25" s="670"/>
      <c r="T25" s="670"/>
      <c r="U25" s="670"/>
      <c r="V25" s="670"/>
      <c r="W25" s="670"/>
    </row>
    <row r="26" spans="1:33" ht="26.25" customHeight="1">
      <c r="B26" s="1003" t="s">
        <v>13</v>
      </c>
      <c r="C26" s="1004"/>
      <c r="D26" s="150">
        <v>89</v>
      </c>
      <c r="E26" s="148">
        <v>35</v>
      </c>
      <c r="F26" s="149">
        <v>124</v>
      </c>
      <c r="G26" s="150">
        <v>66</v>
      </c>
      <c r="H26" s="148">
        <v>31</v>
      </c>
      <c r="I26" s="149">
        <v>97</v>
      </c>
      <c r="J26" s="150">
        <v>71</v>
      </c>
      <c r="K26" s="148">
        <v>22</v>
      </c>
      <c r="L26" s="149">
        <v>93</v>
      </c>
      <c r="M26" s="697">
        <v>77</v>
      </c>
      <c r="N26" s="698">
        <v>14</v>
      </c>
      <c r="O26" s="699">
        <v>91</v>
      </c>
      <c r="P26" s="728">
        <v>83</v>
      </c>
      <c r="Q26" s="698">
        <v>13</v>
      </c>
      <c r="R26" s="699">
        <v>96</v>
      </c>
      <c r="S26" s="729"/>
      <c r="T26" s="729"/>
      <c r="U26" s="729"/>
    </row>
    <row r="27" spans="1:33" ht="26.25" customHeight="1" thickBot="1">
      <c r="B27" s="1005" t="s">
        <v>14</v>
      </c>
      <c r="C27" s="1006"/>
      <c r="D27" s="156">
        <v>218</v>
      </c>
      <c r="E27" s="154">
        <v>106</v>
      </c>
      <c r="F27" s="155">
        <v>324</v>
      </c>
      <c r="G27" s="156">
        <v>124</v>
      </c>
      <c r="H27" s="154">
        <v>46</v>
      </c>
      <c r="I27" s="155">
        <v>170</v>
      </c>
      <c r="J27" s="156">
        <v>112</v>
      </c>
      <c r="K27" s="154">
        <v>45</v>
      </c>
      <c r="L27" s="155">
        <v>157</v>
      </c>
      <c r="M27" s="700">
        <v>102</v>
      </c>
      <c r="N27" s="701">
        <v>49</v>
      </c>
      <c r="O27" s="702">
        <v>151</v>
      </c>
      <c r="P27" s="730">
        <v>110</v>
      </c>
      <c r="Q27" s="701">
        <v>45</v>
      </c>
      <c r="R27" s="702">
        <v>155</v>
      </c>
      <c r="S27" s="729"/>
      <c r="T27" s="729"/>
      <c r="U27" s="729"/>
      <c r="AB27" s="899"/>
    </row>
    <row r="28" spans="1:33" ht="26.25" customHeight="1" thickTop="1">
      <c r="B28" s="1007" t="s">
        <v>15</v>
      </c>
      <c r="C28" s="1008"/>
      <c r="D28" s="159">
        <v>307</v>
      </c>
      <c r="E28" s="157">
        <v>141</v>
      </c>
      <c r="F28" s="158">
        <v>448</v>
      </c>
      <c r="G28" s="159">
        <v>190</v>
      </c>
      <c r="H28" s="157">
        <v>77</v>
      </c>
      <c r="I28" s="158">
        <v>267</v>
      </c>
      <c r="J28" s="159">
        <v>183</v>
      </c>
      <c r="K28" s="157">
        <v>67</v>
      </c>
      <c r="L28" s="158">
        <v>250</v>
      </c>
      <c r="M28" s="703">
        <v>179</v>
      </c>
      <c r="N28" s="704">
        <v>63</v>
      </c>
      <c r="O28" s="705">
        <v>242</v>
      </c>
      <c r="P28" s="731">
        <v>193</v>
      </c>
      <c r="Q28" s="704">
        <v>58</v>
      </c>
      <c r="R28" s="705">
        <v>251</v>
      </c>
      <c r="S28" s="729"/>
      <c r="T28" s="729"/>
      <c r="U28" s="729"/>
    </row>
    <row r="29" spans="1:33" ht="21" customHeight="1">
      <c r="B29" s="108" t="s">
        <v>18</v>
      </c>
      <c r="C29" s="109"/>
      <c r="D29" s="107" t="s">
        <v>570</v>
      </c>
      <c r="G29" s="107" t="s">
        <v>571</v>
      </c>
      <c r="J29" s="107" t="s">
        <v>572</v>
      </c>
      <c r="M29" s="107" t="s">
        <v>573</v>
      </c>
      <c r="P29" s="107" t="s">
        <v>574</v>
      </c>
      <c r="S29" s="732"/>
      <c r="T29" s="9"/>
      <c r="U29" s="9"/>
    </row>
    <row r="30" spans="1:33" ht="21" customHeight="1">
      <c r="D30" s="107"/>
      <c r="J30" s="102" t="s">
        <v>10</v>
      </c>
      <c r="M30" s="732"/>
      <c r="N30" s="9"/>
      <c r="O30" s="9"/>
    </row>
    <row r="31" spans="1:33" ht="21" customHeight="1">
      <c r="B31" s="1022" t="s">
        <v>575</v>
      </c>
      <c r="C31" s="1023"/>
      <c r="D31" s="1023"/>
      <c r="E31" s="1028" t="s">
        <v>567</v>
      </c>
      <c r="F31" s="1028"/>
      <c r="G31" s="1028"/>
      <c r="H31" s="1028" t="s">
        <v>626</v>
      </c>
      <c r="I31" s="1028"/>
      <c r="J31" s="1028"/>
      <c r="K31" s="107"/>
      <c r="N31" s="107"/>
      <c r="Q31" s="107"/>
      <c r="T31" s="732"/>
      <c r="U31" s="9"/>
      <c r="V31" s="9"/>
    </row>
    <row r="32" spans="1:33" ht="21" customHeight="1">
      <c r="B32" s="1024"/>
      <c r="C32" s="1025"/>
      <c r="D32" s="1025"/>
      <c r="E32" s="1029"/>
      <c r="F32" s="1029"/>
      <c r="G32" s="1029"/>
      <c r="H32" s="1029"/>
      <c r="I32" s="1029"/>
      <c r="J32" s="1029"/>
      <c r="K32" s="107"/>
      <c r="N32" s="107"/>
      <c r="Q32" s="107"/>
      <c r="T32" s="732"/>
      <c r="U32" s="9"/>
      <c r="V32" s="9"/>
    </row>
    <row r="33" spans="1:33" ht="21" customHeight="1">
      <c r="B33" s="1026"/>
      <c r="C33" s="1027"/>
      <c r="D33" s="1027"/>
      <c r="E33" s="733" t="s">
        <v>16</v>
      </c>
      <c r="F33" s="3" t="s">
        <v>17</v>
      </c>
      <c r="G33" s="734" t="s">
        <v>9</v>
      </c>
      <c r="H33" s="733" t="s">
        <v>16</v>
      </c>
      <c r="I33" s="3" t="s">
        <v>17</v>
      </c>
      <c r="J33" s="734" t="s">
        <v>9</v>
      </c>
      <c r="K33" s="107"/>
      <c r="N33" s="107"/>
      <c r="Q33" s="107"/>
      <c r="T33" s="732"/>
      <c r="U33" s="9"/>
      <c r="V33" s="9"/>
    </row>
    <row r="34" spans="1:33" ht="21" customHeight="1">
      <c r="B34" s="1003" t="s">
        <v>536</v>
      </c>
      <c r="C34" s="1020"/>
      <c r="D34" s="1020"/>
      <c r="E34" s="735">
        <v>17</v>
      </c>
      <c r="F34" s="736">
        <v>4</v>
      </c>
      <c r="G34" s="737">
        <f>SUM(E34:F34)</f>
        <v>21</v>
      </c>
      <c r="H34" s="735">
        <v>15</v>
      </c>
      <c r="I34" s="758">
        <v>9</v>
      </c>
      <c r="J34" s="737">
        <f>SUM(H34:I34)</f>
        <v>24</v>
      </c>
      <c r="K34" s="107"/>
      <c r="N34" s="107"/>
      <c r="P34" s="107"/>
      <c r="S34" s="732"/>
      <c r="T34" s="9"/>
      <c r="U34" s="9"/>
    </row>
    <row r="35" spans="1:33" ht="21" customHeight="1">
      <c r="B35" s="1018" t="s">
        <v>622</v>
      </c>
      <c r="C35" s="1019"/>
      <c r="D35" s="1019"/>
      <c r="E35" s="738">
        <v>30</v>
      </c>
      <c r="F35" s="739">
        <v>8</v>
      </c>
      <c r="G35" s="740">
        <f t="shared" ref="G35:G44" si="0">SUM(E35:F35)</f>
        <v>38</v>
      </c>
      <c r="H35" s="738">
        <v>29</v>
      </c>
      <c r="I35" s="760">
        <v>9</v>
      </c>
      <c r="J35" s="740">
        <f t="shared" ref="J35:J44" si="1">SUM(H35:I35)</f>
        <v>38</v>
      </c>
      <c r="K35" s="107"/>
      <c r="N35" s="107"/>
      <c r="P35" s="107"/>
      <c r="S35" s="732"/>
      <c r="T35" s="9"/>
      <c r="U35" s="9"/>
    </row>
    <row r="36" spans="1:33" ht="21" customHeight="1">
      <c r="B36" s="1018" t="s">
        <v>623</v>
      </c>
      <c r="C36" s="1019"/>
      <c r="D36" s="1019"/>
      <c r="E36" s="738">
        <v>14</v>
      </c>
      <c r="F36" s="739">
        <v>2</v>
      </c>
      <c r="G36" s="740">
        <f t="shared" si="0"/>
        <v>16</v>
      </c>
      <c r="H36" s="738">
        <v>15</v>
      </c>
      <c r="I36" s="760">
        <v>1</v>
      </c>
      <c r="J36" s="740">
        <f t="shared" si="1"/>
        <v>16</v>
      </c>
      <c r="K36" s="107"/>
      <c r="N36" s="107"/>
      <c r="P36" s="107"/>
      <c r="S36" s="732"/>
      <c r="T36" s="9"/>
      <c r="U36" s="9"/>
    </row>
    <row r="37" spans="1:33" ht="21" customHeight="1">
      <c r="B37" s="1018" t="s">
        <v>624</v>
      </c>
      <c r="C37" s="1019"/>
      <c r="D37" s="1019"/>
      <c r="E37" s="738">
        <v>28</v>
      </c>
      <c r="F37" s="739">
        <v>22</v>
      </c>
      <c r="G37" s="740">
        <f t="shared" si="0"/>
        <v>50</v>
      </c>
      <c r="H37" s="738">
        <v>30</v>
      </c>
      <c r="I37" s="760">
        <v>16</v>
      </c>
      <c r="J37" s="740">
        <f t="shared" si="1"/>
        <v>46</v>
      </c>
      <c r="K37" s="107"/>
      <c r="N37" s="107"/>
      <c r="P37" s="107"/>
      <c r="S37" s="732"/>
      <c r="T37" s="9"/>
      <c r="U37" s="9"/>
    </row>
    <row r="38" spans="1:33" ht="21" customHeight="1">
      <c r="B38" s="1018" t="s">
        <v>625</v>
      </c>
      <c r="C38" s="1019"/>
      <c r="D38" s="1019"/>
      <c r="E38" s="738">
        <v>17</v>
      </c>
      <c r="F38" s="739">
        <v>5</v>
      </c>
      <c r="G38" s="740">
        <f t="shared" si="0"/>
        <v>22</v>
      </c>
      <c r="H38" s="738">
        <v>14</v>
      </c>
      <c r="I38" s="760">
        <v>5</v>
      </c>
      <c r="J38" s="740">
        <f t="shared" si="1"/>
        <v>19</v>
      </c>
      <c r="K38" s="107"/>
      <c r="N38" s="107"/>
      <c r="P38" s="107"/>
      <c r="S38" s="732"/>
      <c r="T38" s="9"/>
      <c r="U38" s="9"/>
    </row>
    <row r="39" spans="1:33" ht="21" customHeight="1">
      <c r="B39" s="1018" t="s">
        <v>79</v>
      </c>
      <c r="C39" s="1019"/>
      <c r="D39" s="1019"/>
      <c r="E39" s="738">
        <v>11</v>
      </c>
      <c r="F39" s="739">
        <v>3</v>
      </c>
      <c r="G39" s="740">
        <f t="shared" si="0"/>
        <v>14</v>
      </c>
      <c r="H39" s="738">
        <v>9</v>
      </c>
      <c r="I39" s="760">
        <v>2</v>
      </c>
      <c r="J39" s="740">
        <f t="shared" si="1"/>
        <v>11</v>
      </c>
      <c r="K39" s="107"/>
      <c r="N39" s="107"/>
      <c r="P39" s="107"/>
      <c r="S39" s="732"/>
      <c r="T39" s="9"/>
      <c r="U39" s="9"/>
    </row>
    <row r="40" spans="1:33" ht="21" customHeight="1">
      <c r="B40" s="1018" t="s">
        <v>540</v>
      </c>
      <c r="C40" s="1019"/>
      <c r="D40" s="1019"/>
      <c r="E40" s="738">
        <v>15</v>
      </c>
      <c r="F40" s="739">
        <v>5</v>
      </c>
      <c r="G40" s="740">
        <f t="shared" si="0"/>
        <v>20</v>
      </c>
      <c r="H40" s="738">
        <v>12</v>
      </c>
      <c r="I40" s="760">
        <v>8</v>
      </c>
      <c r="J40" s="740">
        <f t="shared" si="1"/>
        <v>20</v>
      </c>
      <c r="K40" s="107"/>
      <c r="N40" s="107"/>
      <c r="P40" s="107"/>
      <c r="S40" s="732"/>
      <c r="T40" s="9"/>
      <c r="U40" s="9"/>
    </row>
    <row r="41" spans="1:33" ht="21" customHeight="1">
      <c r="B41" s="1018" t="s">
        <v>565</v>
      </c>
      <c r="C41" s="1019"/>
      <c r="D41" s="1019"/>
      <c r="E41" s="738">
        <v>28</v>
      </c>
      <c r="F41" s="739">
        <v>8</v>
      </c>
      <c r="G41" s="740">
        <f t="shared" si="0"/>
        <v>36</v>
      </c>
      <c r="H41" s="738">
        <v>26</v>
      </c>
      <c r="I41" s="760">
        <v>10</v>
      </c>
      <c r="J41" s="740">
        <f t="shared" si="1"/>
        <v>36</v>
      </c>
      <c r="K41" s="107"/>
      <c r="N41" s="107"/>
      <c r="P41" s="107"/>
      <c r="S41" s="732"/>
      <c r="T41" s="9"/>
      <c r="U41" s="9"/>
    </row>
    <row r="42" spans="1:33" ht="21" customHeight="1">
      <c r="B42" s="1018" t="s">
        <v>566</v>
      </c>
      <c r="C42" s="1019"/>
      <c r="D42" s="1019"/>
      <c r="E42" s="738">
        <v>9</v>
      </c>
      <c r="F42" s="739">
        <v>1</v>
      </c>
      <c r="G42" s="740">
        <f t="shared" si="0"/>
        <v>10</v>
      </c>
      <c r="H42" s="738">
        <v>9</v>
      </c>
      <c r="I42" s="760">
        <v>3</v>
      </c>
      <c r="J42" s="740">
        <f t="shared" si="1"/>
        <v>12</v>
      </c>
      <c r="K42" s="107"/>
      <c r="N42" s="107"/>
      <c r="P42" s="107"/>
      <c r="S42" s="732"/>
      <c r="T42" s="9"/>
      <c r="U42" s="9"/>
    </row>
    <row r="43" spans="1:33" ht="21" customHeight="1" thickBot="1">
      <c r="B43" s="1014" t="s">
        <v>576</v>
      </c>
      <c r="C43" s="1015"/>
      <c r="D43" s="1015"/>
      <c r="E43" s="741">
        <v>22</v>
      </c>
      <c r="F43" s="742">
        <v>4</v>
      </c>
      <c r="G43" s="743">
        <f t="shared" si="0"/>
        <v>26</v>
      </c>
      <c r="H43" s="741">
        <v>25</v>
      </c>
      <c r="I43" s="761">
        <v>1</v>
      </c>
      <c r="J43" s="743">
        <f t="shared" si="1"/>
        <v>26</v>
      </c>
      <c r="K43" s="107"/>
      <c r="N43" s="107"/>
      <c r="P43" s="107"/>
      <c r="S43" s="732"/>
      <c r="T43" s="9"/>
      <c r="U43" s="9"/>
    </row>
    <row r="44" spans="1:33" ht="21" customHeight="1" thickTop="1">
      <c r="B44" s="1007" t="s">
        <v>9</v>
      </c>
      <c r="C44" s="1016"/>
      <c r="D44" s="1017"/>
      <c r="E44" s="744">
        <f>SUM(E34:E43)</f>
        <v>191</v>
      </c>
      <c r="F44" s="745">
        <f>SUM(F34:F43)</f>
        <v>62</v>
      </c>
      <c r="G44" s="746">
        <f t="shared" si="0"/>
        <v>253</v>
      </c>
      <c r="H44" s="744">
        <f>SUM(H34:H43)</f>
        <v>184</v>
      </c>
      <c r="I44" s="745">
        <f>SUM(I34:I43)</f>
        <v>64</v>
      </c>
      <c r="J44" s="746">
        <f t="shared" si="1"/>
        <v>248</v>
      </c>
      <c r="K44" s="107"/>
      <c r="N44" s="107"/>
      <c r="Q44" s="107"/>
      <c r="T44" s="732"/>
      <c r="U44" s="9"/>
      <c r="V44" s="9"/>
    </row>
    <row r="45" spans="1:33" ht="21" customHeight="1">
      <c r="D45" s="747" t="s">
        <v>577</v>
      </c>
      <c r="E45" s="748" t="s">
        <v>578</v>
      </c>
      <c r="H45" s="748" t="s">
        <v>631</v>
      </c>
      <c r="N45" s="107"/>
    </row>
    <row r="46" spans="1:33" ht="21" customHeight="1"/>
    <row r="47" spans="1:33" ht="21" customHeight="1">
      <c r="A47" s="96" t="s">
        <v>498</v>
      </c>
      <c r="B47" s="96"/>
      <c r="C47" s="96"/>
    </row>
    <row r="48" spans="1:33">
      <c r="X48" s="102"/>
      <c r="AA48" s="102"/>
      <c r="AD48" s="102"/>
      <c r="AG48" s="102" t="s">
        <v>10</v>
      </c>
    </row>
    <row r="49" spans="2:33" ht="18.75" customHeight="1">
      <c r="B49" s="1009"/>
      <c r="C49" s="1010"/>
      <c r="D49" s="997" t="s">
        <v>87</v>
      </c>
      <c r="E49" s="998"/>
      <c r="F49" s="999"/>
      <c r="G49" s="997" t="s">
        <v>88</v>
      </c>
      <c r="H49" s="998"/>
      <c r="I49" s="999"/>
      <c r="J49" s="997" t="s">
        <v>89</v>
      </c>
      <c r="K49" s="998"/>
      <c r="L49" s="999"/>
      <c r="M49" s="997" t="s">
        <v>90</v>
      </c>
      <c r="N49" s="998"/>
      <c r="O49" s="999"/>
      <c r="P49" s="997" t="s">
        <v>91</v>
      </c>
      <c r="Q49" s="998"/>
      <c r="R49" s="999"/>
      <c r="S49" s="997" t="s">
        <v>92</v>
      </c>
      <c r="T49" s="998"/>
      <c r="U49" s="999"/>
      <c r="V49" s="997" t="s">
        <v>93</v>
      </c>
      <c r="W49" s="998"/>
      <c r="X49" s="999"/>
      <c r="Y49" s="997" t="s">
        <v>94</v>
      </c>
      <c r="Z49" s="998"/>
      <c r="AA49" s="999"/>
      <c r="AB49" s="997" t="s">
        <v>95</v>
      </c>
      <c r="AC49" s="998"/>
      <c r="AD49" s="999"/>
      <c r="AE49" s="997" t="s">
        <v>96</v>
      </c>
      <c r="AF49" s="998"/>
      <c r="AG49" s="999"/>
    </row>
    <row r="50" spans="2:33" ht="18" customHeight="1">
      <c r="B50" s="1011"/>
      <c r="C50" s="1006"/>
      <c r="D50" s="1000"/>
      <c r="E50" s="1001"/>
      <c r="F50" s="1002"/>
      <c r="G50" s="1000"/>
      <c r="H50" s="1001"/>
      <c r="I50" s="1002"/>
      <c r="J50" s="1000"/>
      <c r="K50" s="1001"/>
      <c r="L50" s="1002"/>
      <c r="M50" s="1000"/>
      <c r="N50" s="1001"/>
      <c r="O50" s="1002"/>
      <c r="P50" s="1000"/>
      <c r="Q50" s="1001"/>
      <c r="R50" s="1002"/>
      <c r="S50" s="1000"/>
      <c r="T50" s="1001"/>
      <c r="U50" s="1002"/>
      <c r="V50" s="1000"/>
      <c r="W50" s="1001"/>
      <c r="X50" s="1002"/>
      <c r="Y50" s="1000"/>
      <c r="Z50" s="1001"/>
      <c r="AA50" s="1002"/>
      <c r="AB50" s="1000"/>
      <c r="AC50" s="1001"/>
      <c r="AD50" s="1002"/>
      <c r="AE50" s="1000"/>
      <c r="AF50" s="1001"/>
      <c r="AG50" s="1002"/>
    </row>
    <row r="51" spans="2:33" ht="21" customHeight="1">
      <c r="B51" s="1012"/>
      <c r="C51" s="1013"/>
      <c r="D51" s="5" t="s">
        <v>16</v>
      </c>
      <c r="E51" s="3" t="s">
        <v>17</v>
      </c>
      <c r="F51" s="4" t="s">
        <v>9</v>
      </c>
      <c r="G51" s="5" t="s">
        <v>16</v>
      </c>
      <c r="H51" s="3" t="s">
        <v>17</v>
      </c>
      <c r="I51" s="4" t="s">
        <v>9</v>
      </c>
      <c r="J51" s="5" t="s">
        <v>16</v>
      </c>
      <c r="K51" s="3" t="s">
        <v>17</v>
      </c>
      <c r="L51" s="4" t="s">
        <v>9</v>
      </c>
      <c r="M51" s="5" t="s">
        <v>16</v>
      </c>
      <c r="N51" s="3" t="s">
        <v>17</v>
      </c>
      <c r="O51" s="4" t="s">
        <v>9</v>
      </c>
      <c r="P51" s="5" t="s">
        <v>16</v>
      </c>
      <c r="Q51" s="3" t="s">
        <v>17</v>
      </c>
      <c r="R51" s="4" t="s">
        <v>9</v>
      </c>
      <c r="S51" s="5" t="s">
        <v>16</v>
      </c>
      <c r="T51" s="3" t="s">
        <v>17</v>
      </c>
      <c r="U51" s="4" t="s">
        <v>9</v>
      </c>
      <c r="V51" s="5" t="s">
        <v>16</v>
      </c>
      <c r="W51" s="3" t="s">
        <v>17</v>
      </c>
      <c r="X51" s="4" t="s">
        <v>9</v>
      </c>
      <c r="Y51" s="5" t="s">
        <v>16</v>
      </c>
      <c r="Z51" s="3" t="s">
        <v>17</v>
      </c>
      <c r="AA51" s="4" t="s">
        <v>9</v>
      </c>
      <c r="AB51" s="5" t="s">
        <v>16</v>
      </c>
      <c r="AC51" s="3" t="s">
        <v>17</v>
      </c>
      <c r="AD51" s="4" t="s">
        <v>9</v>
      </c>
      <c r="AE51" s="5" t="s">
        <v>16</v>
      </c>
      <c r="AF51" s="3" t="s">
        <v>17</v>
      </c>
      <c r="AG51" s="4" t="s">
        <v>9</v>
      </c>
    </row>
    <row r="52" spans="2:33" ht="26.25" customHeight="1">
      <c r="B52" s="1003" t="s">
        <v>13</v>
      </c>
      <c r="C52" s="1004"/>
      <c r="D52" s="150">
        <v>159</v>
      </c>
      <c r="E52" s="148">
        <v>38</v>
      </c>
      <c r="F52" s="149">
        <v>197</v>
      </c>
      <c r="G52" s="150">
        <v>131</v>
      </c>
      <c r="H52" s="148">
        <v>52</v>
      </c>
      <c r="I52" s="149">
        <v>183</v>
      </c>
      <c r="J52" s="150">
        <v>129</v>
      </c>
      <c r="K52" s="148">
        <v>46</v>
      </c>
      <c r="L52" s="149">
        <v>175</v>
      </c>
      <c r="M52" s="150">
        <v>134</v>
      </c>
      <c r="N52" s="148">
        <v>48</v>
      </c>
      <c r="O52" s="149">
        <v>182</v>
      </c>
      <c r="P52" s="150">
        <v>123</v>
      </c>
      <c r="Q52" s="148">
        <v>66</v>
      </c>
      <c r="R52" s="149">
        <v>189</v>
      </c>
      <c r="S52" s="150">
        <v>101</v>
      </c>
      <c r="T52" s="148">
        <v>57</v>
      </c>
      <c r="U52" s="149">
        <v>158</v>
      </c>
      <c r="V52" s="150">
        <v>98</v>
      </c>
      <c r="W52" s="148">
        <v>41</v>
      </c>
      <c r="X52" s="149">
        <v>139</v>
      </c>
      <c r="Y52" s="150">
        <v>85</v>
      </c>
      <c r="Z52" s="148">
        <v>50</v>
      </c>
      <c r="AA52" s="149">
        <v>135</v>
      </c>
      <c r="AB52" s="150">
        <v>86</v>
      </c>
      <c r="AC52" s="148">
        <v>41</v>
      </c>
      <c r="AD52" s="149">
        <v>127</v>
      </c>
      <c r="AE52" s="150">
        <v>88</v>
      </c>
      <c r="AF52" s="148">
        <v>35</v>
      </c>
      <c r="AG52" s="149">
        <v>123</v>
      </c>
    </row>
    <row r="53" spans="2:33" ht="26.25" customHeight="1" thickBot="1">
      <c r="B53" s="1005" t="s">
        <v>14</v>
      </c>
      <c r="C53" s="1006"/>
      <c r="D53" s="156">
        <v>254</v>
      </c>
      <c r="E53" s="154">
        <v>104</v>
      </c>
      <c r="F53" s="155">
        <v>358</v>
      </c>
      <c r="G53" s="156">
        <v>252</v>
      </c>
      <c r="H53" s="154">
        <v>81</v>
      </c>
      <c r="I53" s="155">
        <v>333</v>
      </c>
      <c r="J53" s="156">
        <v>254</v>
      </c>
      <c r="K53" s="154">
        <v>84</v>
      </c>
      <c r="L53" s="155">
        <v>338</v>
      </c>
      <c r="M53" s="156">
        <v>257</v>
      </c>
      <c r="N53" s="154">
        <v>95</v>
      </c>
      <c r="O53" s="155">
        <v>352</v>
      </c>
      <c r="P53" s="156">
        <v>286</v>
      </c>
      <c r="Q53" s="154">
        <v>94</v>
      </c>
      <c r="R53" s="155">
        <v>380</v>
      </c>
      <c r="S53" s="156">
        <v>247</v>
      </c>
      <c r="T53" s="154">
        <v>133</v>
      </c>
      <c r="U53" s="155">
        <v>380</v>
      </c>
      <c r="V53" s="156">
        <v>221</v>
      </c>
      <c r="W53" s="154">
        <v>130</v>
      </c>
      <c r="X53" s="155">
        <v>351</v>
      </c>
      <c r="Y53" s="156">
        <v>243</v>
      </c>
      <c r="Z53" s="154">
        <v>97</v>
      </c>
      <c r="AA53" s="155">
        <v>340</v>
      </c>
      <c r="AB53" s="156">
        <v>223</v>
      </c>
      <c r="AC53" s="154">
        <v>112</v>
      </c>
      <c r="AD53" s="155">
        <v>335</v>
      </c>
      <c r="AE53" s="156">
        <v>218</v>
      </c>
      <c r="AF53" s="154">
        <v>105</v>
      </c>
      <c r="AG53" s="155">
        <v>323</v>
      </c>
    </row>
    <row r="54" spans="2:33" ht="26.25" customHeight="1" thickTop="1">
      <c r="B54" s="1007" t="s">
        <v>15</v>
      </c>
      <c r="C54" s="1008"/>
      <c r="D54" s="159">
        <v>413</v>
      </c>
      <c r="E54" s="157">
        <v>142</v>
      </c>
      <c r="F54" s="158">
        <v>555</v>
      </c>
      <c r="G54" s="159">
        <v>383</v>
      </c>
      <c r="H54" s="157">
        <v>133</v>
      </c>
      <c r="I54" s="158">
        <v>516</v>
      </c>
      <c r="J54" s="159">
        <v>383</v>
      </c>
      <c r="K54" s="157">
        <v>130</v>
      </c>
      <c r="L54" s="158">
        <v>513</v>
      </c>
      <c r="M54" s="159">
        <v>391</v>
      </c>
      <c r="N54" s="157">
        <v>143</v>
      </c>
      <c r="O54" s="158">
        <v>534</v>
      </c>
      <c r="P54" s="159">
        <v>409</v>
      </c>
      <c r="Q54" s="157">
        <v>160</v>
      </c>
      <c r="R54" s="158">
        <v>569</v>
      </c>
      <c r="S54" s="159">
        <v>348</v>
      </c>
      <c r="T54" s="157">
        <v>190</v>
      </c>
      <c r="U54" s="158">
        <v>538</v>
      </c>
      <c r="V54" s="159">
        <v>319</v>
      </c>
      <c r="W54" s="157">
        <v>171</v>
      </c>
      <c r="X54" s="158">
        <v>490</v>
      </c>
      <c r="Y54" s="159">
        <v>328</v>
      </c>
      <c r="Z54" s="157">
        <v>147</v>
      </c>
      <c r="AA54" s="158">
        <v>475</v>
      </c>
      <c r="AB54" s="159">
        <v>309</v>
      </c>
      <c r="AC54" s="157">
        <v>153</v>
      </c>
      <c r="AD54" s="158">
        <v>462</v>
      </c>
      <c r="AE54" s="159">
        <v>306</v>
      </c>
      <c r="AF54" s="157">
        <v>140</v>
      </c>
      <c r="AG54" s="158">
        <v>446</v>
      </c>
    </row>
    <row r="55" spans="2:33" ht="21" customHeight="1">
      <c r="B55" s="108" t="s">
        <v>18</v>
      </c>
      <c r="C55" s="109"/>
      <c r="D55" s="106" t="s">
        <v>579</v>
      </c>
      <c r="G55" s="106" t="s">
        <v>579</v>
      </c>
      <c r="J55" s="107" t="s">
        <v>580</v>
      </c>
      <c r="M55" s="106" t="s">
        <v>581</v>
      </c>
      <c r="P55" s="107" t="s">
        <v>582</v>
      </c>
      <c r="S55" s="107" t="s">
        <v>583</v>
      </c>
      <c r="V55" s="107" t="s">
        <v>583</v>
      </c>
      <c r="Y55" s="107" t="s">
        <v>570</v>
      </c>
      <c r="AB55" s="107" t="s">
        <v>584</v>
      </c>
      <c r="AE55" s="107" t="s">
        <v>570</v>
      </c>
    </row>
    <row r="56" spans="2:33" ht="21" customHeight="1">
      <c r="C56" s="105"/>
    </row>
  </sheetData>
  <mergeCells count="63">
    <mergeCell ref="V3:X4"/>
    <mergeCell ref="P23:R24"/>
    <mergeCell ref="U23:W24"/>
    <mergeCell ref="M23:O24"/>
    <mergeCell ref="B31:D33"/>
    <mergeCell ref="E31:G32"/>
    <mergeCell ref="H31:J32"/>
    <mergeCell ref="B18:C18"/>
    <mergeCell ref="B19:C19"/>
    <mergeCell ref="B23:C25"/>
    <mergeCell ref="D23:F24"/>
    <mergeCell ref="G23:I24"/>
    <mergeCell ref="J23:L24"/>
    <mergeCell ref="S14:U15"/>
    <mergeCell ref="V14:X15"/>
    <mergeCell ref="Y49:AA50"/>
    <mergeCell ref="AB49:AD50"/>
    <mergeCell ref="AE49:AG50"/>
    <mergeCell ref="B52:C52"/>
    <mergeCell ref="B53:C53"/>
    <mergeCell ref="S49:U50"/>
    <mergeCell ref="V49:X50"/>
    <mergeCell ref="B54:C54"/>
    <mergeCell ref="G49:I50"/>
    <mergeCell ref="J49:L50"/>
    <mergeCell ref="M49:O50"/>
    <mergeCell ref="P49:R50"/>
    <mergeCell ref="B49:C51"/>
    <mergeCell ref="D49:F50"/>
    <mergeCell ref="B44:D44"/>
    <mergeCell ref="B26:C26"/>
    <mergeCell ref="B27:C27"/>
    <mergeCell ref="B28:C28"/>
    <mergeCell ref="B38:D38"/>
    <mergeCell ref="B39:D39"/>
    <mergeCell ref="B40:D40"/>
    <mergeCell ref="B41:D41"/>
    <mergeCell ref="B42:D42"/>
    <mergeCell ref="B35:D35"/>
    <mergeCell ref="B36:D36"/>
    <mergeCell ref="B37:D37"/>
    <mergeCell ref="B34:D34"/>
    <mergeCell ref="J14:L15"/>
    <mergeCell ref="M14:O15"/>
    <mergeCell ref="P14:R15"/>
    <mergeCell ref="AB14:AD15"/>
    <mergeCell ref="B43:D43"/>
    <mergeCell ref="AE14:AG15"/>
    <mergeCell ref="B17:C17"/>
    <mergeCell ref="S3:U4"/>
    <mergeCell ref="B6:C6"/>
    <mergeCell ref="B7:C7"/>
    <mergeCell ref="B8:C8"/>
    <mergeCell ref="B14:C16"/>
    <mergeCell ref="D14:F15"/>
    <mergeCell ref="G14:I15"/>
    <mergeCell ref="B3:C5"/>
    <mergeCell ref="D3:F4"/>
    <mergeCell ref="G3:I4"/>
    <mergeCell ref="J3:L4"/>
    <mergeCell ref="M3:O4"/>
    <mergeCell ref="P3:R4"/>
    <mergeCell ref="Y14:AA15"/>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showGridLines="0" view="pageBreakPreview" zoomScale="70" zoomScaleNormal="70" zoomScaleSheetLayoutView="70" workbookViewId="0"/>
  </sheetViews>
  <sheetFormatPr defaultColWidth="9" defaultRowHeight="14"/>
  <cols>
    <col min="1" max="2" width="3.6328125" style="8" customWidth="1"/>
    <col min="3" max="3" width="24.6328125" style="8" customWidth="1"/>
    <col min="4" max="18" width="9.6328125" style="8" customWidth="1"/>
    <col min="19" max="19" width="9.81640625" style="8" customWidth="1"/>
    <col min="20" max="39" width="9.6328125" style="8" customWidth="1"/>
    <col min="40" max="16384" width="9" style="8"/>
  </cols>
  <sheetData>
    <row r="1" spans="1:34" ht="21" customHeight="1">
      <c r="A1" s="96" t="s">
        <v>499</v>
      </c>
      <c r="B1" s="96"/>
      <c r="C1" s="96"/>
    </row>
    <row r="2" spans="1:34">
      <c r="F2" s="118"/>
      <c r="I2" s="118"/>
      <c r="L2" s="118"/>
      <c r="O2" s="118"/>
      <c r="R2" s="118" t="s">
        <v>46</v>
      </c>
      <c r="U2" s="118"/>
    </row>
    <row r="3" spans="1:34" ht="18.75" customHeight="1">
      <c r="B3" s="1009"/>
      <c r="C3" s="1010"/>
      <c r="D3" s="997" t="s">
        <v>96</v>
      </c>
      <c r="E3" s="998"/>
      <c r="F3" s="999"/>
      <c r="G3" s="997" t="s">
        <v>490</v>
      </c>
      <c r="H3" s="998"/>
      <c r="I3" s="999"/>
      <c r="J3" s="997" t="s">
        <v>520</v>
      </c>
      <c r="K3" s="998"/>
      <c r="L3" s="999"/>
      <c r="M3" s="997" t="s">
        <v>532</v>
      </c>
      <c r="N3" s="998"/>
      <c r="O3" s="999"/>
      <c r="P3" s="997" t="s">
        <v>558</v>
      </c>
      <c r="Q3" s="998"/>
      <c r="R3" s="999"/>
      <c r="S3" s="1031"/>
      <c r="T3" s="1021"/>
      <c r="U3" s="1021"/>
    </row>
    <row r="4" spans="1:34" ht="18" customHeight="1">
      <c r="B4" s="1011"/>
      <c r="C4" s="1006"/>
      <c r="D4" s="1000"/>
      <c r="E4" s="1001"/>
      <c r="F4" s="1002"/>
      <c r="G4" s="1000"/>
      <c r="H4" s="1001"/>
      <c r="I4" s="1002"/>
      <c r="J4" s="1000"/>
      <c r="K4" s="1001"/>
      <c r="L4" s="1002"/>
      <c r="M4" s="1000"/>
      <c r="N4" s="1001"/>
      <c r="O4" s="1002"/>
      <c r="P4" s="1000"/>
      <c r="Q4" s="1001"/>
      <c r="R4" s="1002"/>
      <c r="S4" s="1031"/>
      <c r="T4" s="1021"/>
      <c r="U4" s="1021"/>
    </row>
    <row r="5" spans="1:34" ht="21" customHeight="1">
      <c r="B5" s="1012"/>
      <c r="C5" s="1013"/>
      <c r="D5" s="5" t="s">
        <v>16</v>
      </c>
      <c r="E5" s="3" t="s">
        <v>17</v>
      </c>
      <c r="F5" s="4" t="s">
        <v>9</v>
      </c>
      <c r="G5" s="5" t="s">
        <v>16</v>
      </c>
      <c r="H5" s="3" t="s">
        <v>17</v>
      </c>
      <c r="I5" s="4" t="s">
        <v>9</v>
      </c>
      <c r="J5" s="5" t="s">
        <v>16</v>
      </c>
      <c r="K5" s="3" t="s">
        <v>17</v>
      </c>
      <c r="L5" s="4" t="s">
        <v>9</v>
      </c>
      <c r="M5" s="5" t="s">
        <v>16</v>
      </c>
      <c r="N5" s="3" t="s">
        <v>17</v>
      </c>
      <c r="O5" s="4" t="s">
        <v>9</v>
      </c>
      <c r="P5" s="5" t="s">
        <v>16</v>
      </c>
      <c r="Q5" s="3" t="s">
        <v>17</v>
      </c>
      <c r="R5" s="4" t="s">
        <v>9</v>
      </c>
      <c r="S5" s="718"/>
      <c r="T5" s="670"/>
      <c r="U5" s="670"/>
    </row>
    <row r="6" spans="1:34" ht="26.25" customHeight="1">
      <c r="B6" s="1003" t="s">
        <v>47</v>
      </c>
      <c r="C6" s="1004"/>
      <c r="D6" s="150">
        <v>94</v>
      </c>
      <c r="E6" s="148">
        <v>-38</v>
      </c>
      <c r="F6" s="149">
        <v>56</v>
      </c>
      <c r="G6" s="150">
        <v>92</v>
      </c>
      <c r="H6" s="148">
        <v>-8</v>
      </c>
      <c r="I6" s="149">
        <v>84</v>
      </c>
      <c r="J6" s="150">
        <v>117</v>
      </c>
      <c r="K6" s="148">
        <v>-12</v>
      </c>
      <c r="L6" s="149">
        <v>105</v>
      </c>
      <c r="M6" s="697">
        <v>136</v>
      </c>
      <c r="N6" s="698">
        <v>-10</v>
      </c>
      <c r="O6" s="699">
        <v>126</v>
      </c>
      <c r="P6" s="697">
        <v>167</v>
      </c>
      <c r="Q6" s="698">
        <v>-6</v>
      </c>
      <c r="R6" s="699">
        <v>161</v>
      </c>
      <c r="S6" s="757"/>
      <c r="T6" s="729"/>
      <c r="U6" s="729"/>
    </row>
    <row r="7" spans="1:34" ht="26.25" customHeight="1">
      <c r="B7" s="1018" t="s">
        <v>50</v>
      </c>
      <c r="C7" s="1032"/>
      <c r="D7" s="153">
        <v>200</v>
      </c>
      <c r="E7" s="151">
        <v>-128</v>
      </c>
      <c r="F7" s="152">
        <v>72</v>
      </c>
      <c r="G7" s="153">
        <v>259</v>
      </c>
      <c r="H7" s="151">
        <v>-222</v>
      </c>
      <c r="I7" s="152">
        <v>37</v>
      </c>
      <c r="J7" s="153">
        <v>223</v>
      </c>
      <c r="K7" s="151">
        <v>-240</v>
      </c>
      <c r="L7" s="152">
        <v>-17</v>
      </c>
      <c r="M7" s="706">
        <v>196</v>
      </c>
      <c r="N7" s="707">
        <v>-247</v>
      </c>
      <c r="O7" s="708">
        <v>-51</v>
      </c>
      <c r="P7" s="706">
        <v>321</v>
      </c>
      <c r="Q7" s="707">
        <v>-185</v>
      </c>
      <c r="R7" s="708">
        <v>136</v>
      </c>
      <c r="S7" s="757"/>
      <c r="T7" s="729"/>
      <c r="U7" s="729"/>
    </row>
    <row r="8" spans="1:34" ht="26.25" customHeight="1">
      <c r="B8" s="1018" t="s">
        <v>48</v>
      </c>
      <c r="C8" s="1032"/>
      <c r="D8" s="153">
        <v>181</v>
      </c>
      <c r="E8" s="151">
        <v>-26</v>
      </c>
      <c r="F8" s="152">
        <v>155</v>
      </c>
      <c r="G8" s="153">
        <v>173</v>
      </c>
      <c r="H8" s="151">
        <v>-7</v>
      </c>
      <c r="I8" s="152">
        <v>166</v>
      </c>
      <c r="J8" s="153">
        <v>232</v>
      </c>
      <c r="K8" s="151">
        <v>-7</v>
      </c>
      <c r="L8" s="152">
        <v>225</v>
      </c>
      <c r="M8" s="706">
        <v>129</v>
      </c>
      <c r="N8" s="707">
        <v>0</v>
      </c>
      <c r="O8" s="708">
        <v>129</v>
      </c>
      <c r="P8" s="706">
        <v>127</v>
      </c>
      <c r="Q8" s="707">
        <v>-1</v>
      </c>
      <c r="R8" s="708">
        <v>126</v>
      </c>
      <c r="S8" s="757"/>
      <c r="T8" s="729"/>
      <c r="U8" s="729"/>
    </row>
    <row r="9" spans="1:34" ht="26.25" customHeight="1" thickBot="1">
      <c r="B9" s="1005" t="s">
        <v>49</v>
      </c>
      <c r="C9" s="1006"/>
      <c r="D9" s="156">
        <v>82</v>
      </c>
      <c r="E9" s="154">
        <v>-75</v>
      </c>
      <c r="F9" s="155">
        <v>7</v>
      </c>
      <c r="G9" s="156">
        <v>148</v>
      </c>
      <c r="H9" s="154">
        <v>-18</v>
      </c>
      <c r="I9" s="155">
        <v>130</v>
      </c>
      <c r="J9" s="156">
        <v>64</v>
      </c>
      <c r="K9" s="154">
        <v>-25</v>
      </c>
      <c r="L9" s="155">
        <v>39</v>
      </c>
      <c r="M9" s="700">
        <v>86</v>
      </c>
      <c r="N9" s="701">
        <v>-14</v>
      </c>
      <c r="O9" s="702">
        <v>72</v>
      </c>
      <c r="P9" s="700">
        <v>45</v>
      </c>
      <c r="Q9" s="701">
        <v>-19</v>
      </c>
      <c r="R9" s="702">
        <v>26</v>
      </c>
      <c r="S9" s="757"/>
      <c r="T9" s="729"/>
      <c r="U9" s="729"/>
    </row>
    <row r="10" spans="1:34" ht="26.25" customHeight="1" thickTop="1">
      <c r="B10" s="1007" t="s">
        <v>15</v>
      </c>
      <c r="C10" s="1008"/>
      <c r="D10" s="159">
        <v>557</v>
      </c>
      <c r="E10" s="157">
        <v>-267</v>
      </c>
      <c r="F10" s="158">
        <v>290</v>
      </c>
      <c r="G10" s="159">
        <v>672</v>
      </c>
      <c r="H10" s="157">
        <v>-255</v>
      </c>
      <c r="I10" s="158">
        <v>417</v>
      </c>
      <c r="J10" s="159">
        <v>636</v>
      </c>
      <c r="K10" s="157">
        <v>-284</v>
      </c>
      <c r="L10" s="158">
        <v>352</v>
      </c>
      <c r="M10" s="703">
        <v>547</v>
      </c>
      <c r="N10" s="704">
        <v>-271</v>
      </c>
      <c r="O10" s="705">
        <v>276</v>
      </c>
      <c r="P10" s="703">
        <v>660</v>
      </c>
      <c r="Q10" s="704">
        <v>-211</v>
      </c>
      <c r="R10" s="705">
        <v>449</v>
      </c>
      <c r="S10" s="757"/>
      <c r="T10" s="729"/>
      <c r="U10" s="729"/>
    </row>
    <row r="11" spans="1:34" ht="22.25" customHeight="1">
      <c r="B11" s="670"/>
      <c r="C11" s="671"/>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row>
    <row r="12" spans="1:34" ht="26.25" customHeight="1">
      <c r="B12" s="672"/>
      <c r="C12" s="672"/>
      <c r="D12" s="672"/>
      <c r="E12" s="672"/>
      <c r="F12" s="672"/>
      <c r="H12" s="672"/>
      <c r="J12" s="893" t="s">
        <v>76</v>
      </c>
      <c r="K12" s="672"/>
      <c r="L12" s="672"/>
      <c r="M12" s="672"/>
      <c r="N12" s="672"/>
      <c r="O12" s="672"/>
      <c r="P12" s="672"/>
      <c r="Q12" s="672"/>
      <c r="R12" s="672"/>
      <c r="S12" s="672"/>
      <c r="T12" s="672"/>
      <c r="U12" s="672"/>
      <c r="V12" s="672"/>
      <c r="W12" s="672"/>
      <c r="X12" s="672"/>
      <c r="Y12" s="672"/>
      <c r="Z12" s="672"/>
      <c r="AA12" s="672"/>
      <c r="AB12" s="672"/>
      <c r="AC12" s="672"/>
      <c r="AD12" s="672"/>
    </row>
    <row r="13" spans="1:34" ht="26.25" customHeight="1">
      <c r="B13" s="1022" t="s">
        <v>575</v>
      </c>
      <c r="C13" s="1023"/>
      <c r="D13" s="1023"/>
      <c r="E13" s="997" t="s">
        <v>567</v>
      </c>
      <c r="F13" s="998"/>
      <c r="G13" s="999"/>
      <c r="H13" s="1028" t="s">
        <v>626</v>
      </c>
      <c r="I13" s="1028"/>
      <c r="J13" s="1028"/>
      <c r="K13" s="672"/>
      <c r="L13" s="672"/>
      <c r="M13" s="672"/>
      <c r="N13" s="672"/>
      <c r="O13" s="672"/>
      <c r="P13" s="672"/>
      <c r="Q13" s="672"/>
      <c r="R13" s="672"/>
      <c r="S13" s="672"/>
      <c r="T13" s="672"/>
      <c r="U13" s="672"/>
      <c r="V13" s="672"/>
      <c r="W13" s="672"/>
      <c r="X13" s="672"/>
      <c r="Y13" s="672"/>
      <c r="Z13" s="672"/>
      <c r="AA13" s="672"/>
      <c r="AB13" s="672"/>
      <c r="AC13" s="672"/>
      <c r="AD13" s="672"/>
      <c r="AE13" s="672"/>
      <c r="AF13" s="672"/>
      <c r="AG13" s="672"/>
      <c r="AH13" s="672"/>
    </row>
    <row r="14" spans="1:34" ht="26.25" customHeight="1">
      <c r="B14" s="1024"/>
      <c r="C14" s="1025"/>
      <c r="D14" s="1025"/>
      <c r="E14" s="1000"/>
      <c r="F14" s="1001"/>
      <c r="G14" s="1002"/>
      <c r="H14" s="1029"/>
      <c r="I14" s="1029"/>
      <c r="J14" s="1029"/>
      <c r="K14" s="672"/>
      <c r="L14" s="672"/>
      <c r="M14" s="672"/>
      <c r="N14" s="672"/>
      <c r="O14" s="672"/>
      <c r="P14" s="672"/>
      <c r="Q14" s="672"/>
      <c r="R14" s="672"/>
      <c r="S14" s="672"/>
      <c r="T14" s="672"/>
      <c r="U14" s="672"/>
      <c r="V14" s="672"/>
      <c r="W14" s="672"/>
      <c r="X14" s="672"/>
      <c r="Y14" s="672"/>
      <c r="Z14" s="672"/>
      <c r="AA14" s="672"/>
      <c r="AB14" s="672"/>
      <c r="AC14" s="672"/>
      <c r="AD14" s="672"/>
      <c r="AE14" s="672"/>
      <c r="AF14" s="672"/>
      <c r="AG14" s="672"/>
      <c r="AH14" s="672"/>
    </row>
    <row r="15" spans="1:34" ht="26.25" customHeight="1">
      <c r="B15" s="1026"/>
      <c r="C15" s="1027"/>
      <c r="D15" s="1027"/>
      <c r="E15" s="733" t="s">
        <v>16</v>
      </c>
      <c r="F15" s="3" t="s">
        <v>17</v>
      </c>
      <c r="G15" s="734" t="s">
        <v>9</v>
      </c>
      <c r="H15" s="733" t="s">
        <v>16</v>
      </c>
      <c r="I15" s="3" t="s">
        <v>17</v>
      </c>
      <c r="J15" s="734" t="s">
        <v>9</v>
      </c>
      <c r="K15" s="672"/>
      <c r="L15" s="672"/>
      <c r="M15" s="672"/>
      <c r="N15" s="672"/>
      <c r="O15" s="672"/>
      <c r="P15" s="672"/>
      <c r="Q15" s="672"/>
      <c r="R15" s="672"/>
      <c r="S15" s="672"/>
      <c r="T15" s="672"/>
      <c r="U15" s="672"/>
      <c r="V15" s="672"/>
      <c r="W15" s="672"/>
      <c r="X15" s="672"/>
      <c r="Y15" s="672"/>
      <c r="Z15" s="672"/>
      <c r="AA15" s="672"/>
      <c r="AB15" s="672"/>
      <c r="AC15" s="672"/>
      <c r="AD15" s="672"/>
      <c r="AE15" s="672"/>
      <c r="AF15" s="672"/>
    </row>
    <row r="16" spans="1:34" ht="26.25" customHeight="1">
      <c r="B16" s="1003" t="s">
        <v>536</v>
      </c>
      <c r="C16" s="1020"/>
      <c r="D16" s="1020"/>
      <c r="E16" s="735">
        <v>75</v>
      </c>
      <c r="F16" s="758">
        <v>-1</v>
      </c>
      <c r="G16" s="759">
        <f t="shared" ref="G16:G26" si="0">SUM(E16:F16)</f>
        <v>74</v>
      </c>
      <c r="H16" s="735">
        <v>63</v>
      </c>
      <c r="I16" s="758">
        <v>-5</v>
      </c>
      <c r="J16" s="759">
        <v>59</v>
      </c>
      <c r="K16" s="672"/>
      <c r="L16" s="672"/>
      <c r="M16" s="672"/>
      <c r="N16" s="672"/>
      <c r="O16" s="672"/>
      <c r="P16" s="672"/>
      <c r="Q16" s="672"/>
      <c r="R16" s="672"/>
      <c r="S16" s="672"/>
      <c r="T16" s="672"/>
      <c r="U16" s="672"/>
      <c r="V16" s="672"/>
      <c r="W16" s="672"/>
      <c r="X16" s="672"/>
      <c r="Y16" s="672"/>
      <c r="Z16" s="672"/>
      <c r="AA16" s="672"/>
      <c r="AB16" s="672"/>
      <c r="AC16" s="672"/>
      <c r="AD16" s="672"/>
      <c r="AE16" s="672"/>
      <c r="AF16" s="672"/>
    </row>
    <row r="17" spans="1:34" ht="26.25" customHeight="1">
      <c r="B17" s="1018" t="s">
        <v>622</v>
      </c>
      <c r="C17" s="1019"/>
      <c r="D17" s="1019"/>
      <c r="E17" s="738">
        <v>34</v>
      </c>
      <c r="F17" s="760">
        <v>-3</v>
      </c>
      <c r="G17" s="759">
        <f t="shared" si="0"/>
        <v>31</v>
      </c>
      <c r="H17" s="738">
        <v>47</v>
      </c>
      <c r="I17" s="760">
        <v>-5</v>
      </c>
      <c r="J17" s="759">
        <f t="shared" ref="J17:J25" si="1">SUM(H17:I17)</f>
        <v>42</v>
      </c>
      <c r="K17" s="672"/>
      <c r="L17" s="672"/>
      <c r="M17" s="672"/>
      <c r="N17" s="672"/>
      <c r="O17" s="672"/>
      <c r="P17" s="672"/>
      <c r="Q17" s="672"/>
      <c r="R17" s="672"/>
      <c r="S17" s="672"/>
      <c r="T17" s="672"/>
      <c r="U17" s="672"/>
      <c r="V17" s="672"/>
      <c r="W17" s="672"/>
      <c r="X17" s="672"/>
      <c r="Y17" s="672"/>
      <c r="Z17" s="672"/>
      <c r="AA17" s="672"/>
      <c r="AB17" s="672"/>
      <c r="AC17" s="672"/>
      <c r="AD17" s="672"/>
      <c r="AE17" s="672"/>
      <c r="AF17" s="672"/>
    </row>
    <row r="18" spans="1:34" ht="26.25" customHeight="1">
      <c r="B18" s="1018" t="s">
        <v>623</v>
      </c>
      <c r="C18" s="1019"/>
      <c r="D18" s="1019"/>
      <c r="E18" s="738">
        <v>43</v>
      </c>
      <c r="F18" s="760">
        <v>0</v>
      </c>
      <c r="G18" s="759">
        <f t="shared" si="0"/>
        <v>43</v>
      </c>
      <c r="H18" s="738">
        <v>55</v>
      </c>
      <c r="I18" s="760">
        <v>0</v>
      </c>
      <c r="J18" s="759">
        <f t="shared" si="1"/>
        <v>55</v>
      </c>
      <c r="K18" s="672"/>
      <c r="L18" s="672"/>
      <c r="M18" s="672"/>
      <c r="N18" s="672"/>
      <c r="O18" s="672"/>
      <c r="P18" s="672"/>
      <c r="Q18" s="672"/>
      <c r="R18" s="672"/>
      <c r="S18" s="672"/>
      <c r="T18" s="672"/>
      <c r="U18" s="672"/>
      <c r="V18" s="672"/>
      <c r="W18" s="672"/>
      <c r="X18" s="672"/>
      <c r="Y18" s="672"/>
      <c r="Z18" s="672"/>
      <c r="AA18" s="672"/>
      <c r="AB18" s="672"/>
      <c r="AC18" s="672"/>
      <c r="AD18" s="672"/>
      <c r="AE18" s="672"/>
      <c r="AF18" s="672"/>
    </row>
    <row r="19" spans="1:34" ht="26.25" customHeight="1">
      <c r="B19" s="1018" t="s">
        <v>624</v>
      </c>
      <c r="C19" s="1019"/>
      <c r="D19" s="1019"/>
      <c r="E19" s="738">
        <v>106</v>
      </c>
      <c r="F19" s="760">
        <v>-143</v>
      </c>
      <c r="G19" s="759">
        <f t="shared" si="0"/>
        <v>-37</v>
      </c>
      <c r="H19" s="738">
        <v>114</v>
      </c>
      <c r="I19" s="760">
        <v>-14</v>
      </c>
      <c r="J19" s="759">
        <v>99</v>
      </c>
      <c r="K19" s="672"/>
      <c r="L19" s="672"/>
      <c r="M19" s="672"/>
      <c r="N19" s="672"/>
      <c r="O19" s="672"/>
      <c r="P19" s="672"/>
      <c r="Q19" s="672"/>
      <c r="R19" s="672"/>
      <c r="S19" s="672"/>
      <c r="T19" s="672"/>
      <c r="U19" s="672"/>
      <c r="V19" s="672"/>
      <c r="W19" s="672"/>
      <c r="X19" s="672"/>
      <c r="Y19" s="672"/>
      <c r="Z19" s="672"/>
      <c r="AA19" s="672"/>
      <c r="AB19" s="672"/>
      <c r="AC19" s="672"/>
      <c r="AD19" s="672"/>
      <c r="AE19" s="672"/>
      <c r="AF19" s="672"/>
    </row>
    <row r="20" spans="1:34" ht="26.25" customHeight="1">
      <c r="B20" s="1018" t="s">
        <v>625</v>
      </c>
      <c r="C20" s="1019"/>
      <c r="D20" s="1019"/>
      <c r="E20" s="738">
        <v>265</v>
      </c>
      <c r="F20" s="760">
        <v>-19</v>
      </c>
      <c r="G20" s="759">
        <f t="shared" si="0"/>
        <v>246</v>
      </c>
      <c r="H20" s="738">
        <v>322</v>
      </c>
      <c r="I20" s="760">
        <v>-4</v>
      </c>
      <c r="J20" s="759">
        <v>319</v>
      </c>
      <c r="K20" s="672"/>
      <c r="L20" s="672"/>
      <c r="M20" s="672"/>
      <c r="N20" s="672"/>
      <c r="O20" s="672"/>
      <c r="P20" s="672"/>
      <c r="Q20" s="672"/>
      <c r="R20" s="672"/>
      <c r="S20" s="672"/>
      <c r="T20" s="672"/>
      <c r="U20" s="672"/>
      <c r="V20" s="672"/>
      <c r="W20" s="672"/>
      <c r="X20" s="672"/>
      <c r="Y20" s="672"/>
      <c r="Z20" s="672"/>
      <c r="AA20" s="672"/>
      <c r="AB20" s="672"/>
      <c r="AC20" s="672"/>
      <c r="AD20" s="672"/>
      <c r="AE20" s="672"/>
      <c r="AF20" s="672"/>
    </row>
    <row r="21" spans="1:34" ht="26.25" customHeight="1">
      <c r="B21" s="1018" t="s">
        <v>79</v>
      </c>
      <c r="C21" s="1019"/>
      <c r="D21" s="1019"/>
      <c r="E21" s="738">
        <v>85</v>
      </c>
      <c r="F21" s="760">
        <v>-9</v>
      </c>
      <c r="G21" s="759">
        <f t="shared" si="0"/>
        <v>76</v>
      </c>
      <c r="H21" s="738">
        <v>84</v>
      </c>
      <c r="I21" s="760">
        <v>-8</v>
      </c>
      <c r="J21" s="759">
        <v>75</v>
      </c>
      <c r="K21" s="672"/>
      <c r="L21" s="672"/>
      <c r="M21" s="672"/>
      <c r="N21" s="672"/>
      <c r="O21" s="672"/>
      <c r="P21" s="672"/>
      <c r="Q21" s="672"/>
      <c r="R21" s="672"/>
      <c r="S21" s="672"/>
      <c r="T21" s="672"/>
      <c r="U21" s="672"/>
      <c r="V21" s="672"/>
      <c r="W21" s="672"/>
      <c r="X21" s="672"/>
      <c r="Y21" s="672"/>
      <c r="Z21" s="672"/>
      <c r="AA21" s="672"/>
      <c r="AB21" s="672"/>
      <c r="AC21" s="672"/>
      <c r="AD21" s="672"/>
      <c r="AE21" s="672"/>
      <c r="AF21" s="672"/>
    </row>
    <row r="22" spans="1:34" ht="26.25" customHeight="1">
      <c r="B22" s="1018" t="s">
        <v>540</v>
      </c>
      <c r="C22" s="1019"/>
      <c r="D22" s="1019"/>
      <c r="E22" s="738">
        <v>84</v>
      </c>
      <c r="F22" s="760">
        <v>-7</v>
      </c>
      <c r="G22" s="759">
        <f t="shared" si="0"/>
        <v>77</v>
      </c>
      <c r="H22" s="738">
        <v>51</v>
      </c>
      <c r="I22" s="760">
        <v>-7</v>
      </c>
      <c r="J22" s="759">
        <f t="shared" si="1"/>
        <v>44</v>
      </c>
      <c r="K22" s="672"/>
      <c r="L22" s="672"/>
      <c r="M22" s="672"/>
      <c r="N22" s="672"/>
      <c r="O22" s="672"/>
      <c r="P22" s="672"/>
      <c r="Q22" s="672"/>
      <c r="R22" s="672"/>
      <c r="S22" s="672"/>
      <c r="T22" s="672"/>
      <c r="U22" s="672"/>
      <c r="V22" s="672"/>
      <c r="W22" s="672"/>
      <c r="X22" s="672"/>
      <c r="Y22" s="672"/>
      <c r="Z22" s="672"/>
      <c r="AA22" s="672"/>
      <c r="AB22" s="672"/>
      <c r="AC22" s="672"/>
      <c r="AD22" s="672"/>
      <c r="AE22" s="672"/>
      <c r="AF22" s="672"/>
    </row>
    <row r="23" spans="1:34" ht="26.25" customHeight="1">
      <c r="B23" s="1018" t="s">
        <v>565</v>
      </c>
      <c r="C23" s="1019"/>
      <c r="D23" s="1019"/>
      <c r="E23" s="738">
        <v>66</v>
      </c>
      <c r="F23" s="760">
        <v>-9</v>
      </c>
      <c r="G23" s="759">
        <f t="shared" si="0"/>
        <v>57</v>
      </c>
      <c r="H23" s="738">
        <v>67</v>
      </c>
      <c r="I23" s="760">
        <v>-11</v>
      </c>
      <c r="J23" s="759">
        <f t="shared" si="1"/>
        <v>56</v>
      </c>
      <c r="K23" s="672"/>
      <c r="L23" s="672"/>
      <c r="M23" s="672"/>
      <c r="N23" s="672"/>
      <c r="O23" s="672"/>
      <c r="P23" s="672"/>
      <c r="Q23" s="672"/>
      <c r="R23" s="672"/>
      <c r="S23" s="672"/>
      <c r="T23" s="672"/>
      <c r="U23" s="672"/>
      <c r="V23" s="672"/>
      <c r="W23" s="672"/>
      <c r="X23" s="672"/>
      <c r="Y23" s="672"/>
      <c r="Z23" s="672"/>
      <c r="AA23" s="672"/>
      <c r="AB23" s="672"/>
      <c r="AC23" s="672"/>
      <c r="AD23" s="672"/>
      <c r="AE23" s="672"/>
      <c r="AF23" s="672"/>
    </row>
    <row r="24" spans="1:34" ht="26.25" customHeight="1">
      <c r="B24" s="1018" t="s">
        <v>566</v>
      </c>
      <c r="C24" s="1019"/>
      <c r="D24" s="1019"/>
      <c r="E24" s="738">
        <v>42</v>
      </c>
      <c r="F24" s="760">
        <v>0</v>
      </c>
      <c r="G24" s="759">
        <f t="shared" si="0"/>
        <v>42</v>
      </c>
      <c r="H24" s="738">
        <v>32</v>
      </c>
      <c r="I24" s="760">
        <v>0</v>
      </c>
      <c r="J24" s="759">
        <f t="shared" si="1"/>
        <v>32</v>
      </c>
      <c r="K24" s="672"/>
      <c r="L24" s="672"/>
      <c r="M24" s="672"/>
      <c r="N24" s="672"/>
      <c r="O24" s="672"/>
      <c r="P24" s="672"/>
      <c r="Q24" s="672"/>
      <c r="R24" s="672"/>
      <c r="S24" s="672"/>
      <c r="T24" s="672"/>
      <c r="U24" s="672"/>
      <c r="V24" s="672"/>
      <c r="W24" s="672"/>
      <c r="X24" s="672"/>
      <c r="Y24" s="672"/>
      <c r="Z24" s="672"/>
      <c r="AA24" s="672"/>
      <c r="AB24" s="672"/>
      <c r="AC24" s="672"/>
      <c r="AD24" s="672"/>
      <c r="AE24" s="672"/>
      <c r="AF24" s="672"/>
    </row>
    <row r="25" spans="1:34" ht="26.25" customHeight="1" thickBot="1">
      <c r="B25" s="1014" t="s">
        <v>576</v>
      </c>
      <c r="C25" s="1015"/>
      <c r="D25" s="1015"/>
      <c r="E25" s="741">
        <v>9</v>
      </c>
      <c r="F25" s="761">
        <v>-9</v>
      </c>
      <c r="G25" s="762">
        <f t="shared" si="0"/>
        <v>0</v>
      </c>
      <c r="H25" s="741">
        <v>22</v>
      </c>
      <c r="I25" s="761">
        <v>-7</v>
      </c>
      <c r="J25" s="762">
        <f t="shared" si="1"/>
        <v>15</v>
      </c>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row>
    <row r="26" spans="1:34" ht="26.25" customHeight="1" thickTop="1">
      <c r="B26" s="1007" t="s">
        <v>9</v>
      </c>
      <c r="C26" s="1016"/>
      <c r="D26" s="1017"/>
      <c r="E26" s="763">
        <f>SUM(E16:E25)</f>
        <v>809</v>
      </c>
      <c r="F26" s="764">
        <f>SUM(F16:F25)</f>
        <v>-200</v>
      </c>
      <c r="G26" s="765">
        <f t="shared" si="0"/>
        <v>609</v>
      </c>
      <c r="H26" s="763">
        <v>857</v>
      </c>
      <c r="I26" s="764">
        <v>-62</v>
      </c>
      <c r="J26" s="765">
        <v>795</v>
      </c>
      <c r="K26" s="672"/>
      <c r="L26" s="672"/>
      <c r="M26" s="672"/>
      <c r="N26" s="672"/>
      <c r="O26" s="672"/>
      <c r="P26" s="672"/>
      <c r="Q26" s="672"/>
      <c r="R26" s="672"/>
      <c r="S26" s="672"/>
      <c r="T26" s="672"/>
      <c r="U26" s="672"/>
      <c r="V26" s="672"/>
      <c r="W26" s="672"/>
      <c r="X26" s="672"/>
      <c r="Y26" s="672"/>
      <c r="Z26" s="672"/>
      <c r="AA26" s="672"/>
      <c r="AB26" s="672"/>
      <c r="AC26" s="672"/>
      <c r="AD26" s="672"/>
      <c r="AE26" s="672"/>
      <c r="AF26" s="672"/>
      <c r="AG26" s="672"/>
      <c r="AH26" s="672"/>
    </row>
    <row r="27" spans="1:34" ht="20.399999999999999" customHeight="1">
      <c r="B27" s="766" t="s">
        <v>591</v>
      </c>
      <c r="C27" s="747"/>
      <c r="D27" s="767"/>
      <c r="E27" s="767"/>
      <c r="F27" s="768"/>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672"/>
    </row>
    <row r="28" spans="1:34" ht="20.399999999999999" customHeight="1">
      <c r="B28" s="766" t="s">
        <v>592</v>
      </c>
      <c r="C28" s="747"/>
      <c r="D28" s="767"/>
      <c r="E28" s="767"/>
      <c r="F28" s="768"/>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672"/>
    </row>
    <row r="29" spans="1:34" ht="20.399999999999999" customHeight="1">
      <c r="B29" s="1030" t="s">
        <v>632</v>
      </c>
      <c r="C29" s="1030"/>
      <c r="D29" s="1030"/>
      <c r="E29" s="1030"/>
      <c r="F29" s="1030"/>
      <c r="G29" s="1030"/>
      <c r="H29" s="1030"/>
      <c r="I29" s="1030"/>
      <c r="J29" s="1030"/>
      <c r="K29" s="1030"/>
      <c r="L29" s="1030"/>
      <c r="M29" s="1030"/>
      <c r="N29" s="1030"/>
      <c r="O29" s="1030"/>
      <c r="P29" s="1030"/>
      <c r="Q29" s="1030"/>
      <c r="R29" s="1030"/>
      <c r="S29" s="672"/>
      <c r="T29" s="672"/>
      <c r="U29" s="672"/>
      <c r="V29" s="672"/>
      <c r="W29" s="672"/>
      <c r="X29" s="672"/>
      <c r="Y29" s="672"/>
      <c r="Z29" s="672"/>
      <c r="AA29" s="672"/>
      <c r="AB29" s="672"/>
      <c r="AC29" s="672"/>
      <c r="AD29" s="672"/>
      <c r="AE29" s="672"/>
      <c r="AF29" s="672"/>
      <c r="AG29" s="672"/>
    </row>
    <row r="30" spans="1:34" ht="26" customHeight="1">
      <c r="B30" s="1030"/>
      <c r="C30" s="1030"/>
      <c r="D30" s="1030"/>
      <c r="E30" s="1030"/>
      <c r="F30" s="1030"/>
      <c r="G30" s="1030"/>
      <c r="H30" s="1030"/>
      <c r="I30" s="1030"/>
      <c r="J30" s="1030"/>
      <c r="K30" s="1030"/>
      <c r="L30" s="1030"/>
      <c r="M30" s="1030"/>
      <c r="N30" s="1030"/>
      <c r="O30" s="1030"/>
      <c r="P30" s="1030"/>
      <c r="Q30" s="1030"/>
      <c r="R30" s="1030"/>
      <c r="S30" s="672"/>
      <c r="T30" s="672"/>
      <c r="U30" s="672"/>
      <c r="V30" s="672"/>
      <c r="W30" s="672"/>
      <c r="X30" s="672"/>
      <c r="Y30" s="672"/>
      <c r="Z30" s="672"/>
      <c r="AA30" s="672"/>
      <c r="AB30" s="672"/>
      <c r="AC30" s="672"/>
      <c r="AD30" s="672"/>
      <c r="AE30" s="672"/>
      <c r="AF30" s="672"/>
      <c r="AG30" s="672"/>
    </row>
    <row r="31" spans="1:34" ht="21" customHeight="1">
      <c r="A31" s="96" t="s">
        <v>522</v>
      </c>
      <c r="B31" s="96"/>
      <c r="C31" s="96"/>
    </row>
    <row r="32" spans="1:34">
      <c r="X32" s="118"/>
      <c r="AA32" s="118"/>
      <c r="AD32" s="118"/>
      <c r="AG32" s="118" t="s">
        <v>46</v>
      </c>
    </row>
    <row r="33" spans="2:33" ht="18.75" customHeight="1">
      <c r="B33" s="1009"/>
      <c r="C33" s="1010"/>
      <c r="D33" s="997" t="s">
        <v>87</v>
      </c>
      <c r="E33" s="998"/>
      <c r="F33" s="999"/>
      <c r="G33" s="997" t="s">
        <v>88</v>
      </c>
      <c r="H33" s="998"/>
      <c r="I33" s="999"/>
      <c r="J33" s="997" t="s">
        <v>89</v>
      </c>
      <c r="K33" s="998"/>
      <c r="L33" s="999"/>
      <c r="M33" s="997" t="s">
        <v>90</v>
      </c>
      <c r="N33" s="998"/>
      <c r="O33" s="999"/>
      <c r="P33" s="997" t="s">
        <v>91</v>
      </c>
      <c r="Q33" s="998"/>
      <c r="R33" s="999"/>
      <c r="S33" s="997" t="s">
        <v>92</v>
      </c>
      <c r="T33" s="998"/>
      <c r="U33" s="999"/>
      <c r="V33" s="997" t="s">
        <v>93</v>
      </c>
      <c r="W33" s="998"/>
      <c r="X33" s="999"/>
      <c r="Y33" s="997" t="s">
        <v>94</v>
      </c>
      <c r="Z33" s="998"/>
      <c r="AA33" s="999"/>
      <c r="AB33" s="997" t="s">
        <v>95</v>
      </c>
      <c r="AC33" s="998"/>
      <c r="AD33" s="999"/>
      <c r="AE33" s="997" t="s">
        <v>96</v>
      </c>
      <c r="AF33" s="998"/>
      <c r="AG33" s="999"/>
    </row>
    <row r="34" spans="2:33" ht="18" customHeight="1">
      <c r="B34" s="1011"/>
      <c r="C34" s="1006"/>
      <c r="D34" s="1000"/>
      <c r="E34" s="1001"/>
      <c r="F34" s="1002"/>
      <c r="G34" s="1000"/>
      <c r="H34" s="1001"/>
      <c r="I34" s="1002"/>
      <c r="J34" s="1000"/>
      <c r="K34" s="1001"/>
      <c r="L34" s="1002"/>
      <c r="M34" s="1000"/>
      <c r="N34" s="1001"/>
      <c r="O34" s="1002"/>
      <c r="P34" s="1000"/>
      <c r="Q34" s="1001"/>
      <c r="R34" s="1002"/>
      <c r="S34" s="1000"/>
      <c r="T34" s="1001"/>
      <c r="U34" s="1002"/>
      <c r="V34" s="1000"/>
      <c r="W34" s="1001"/>
      <c r="X34" s="1002"/>
      <c r="Y34" s="1000"/>
      <c r="Z34" s="1001"/>
      <c r="AA34" s="1002"/>
      <c r="AB34" s="1000"/>
      <c r="AC34" s="1001"/>
      <c r="AD34" s="1002"/>
      <c r="AE34" s="1000"/>
      <c r="AF34" s="1001"/>
      <c r="AG34" s="1002"/>
    </row>
    <row r="35" spans="2:33" ht="21" customHeight="1">
      <c r="B35" s="1012"/>
      <c r="C35" s="1013"/>
      <c r="D35" s="2" t="s">
        <v>16</v>
      </c>
      <c r="E35" s="3" t="s">
        <v>17</v>
      </c>
      <c r="F35" s="4" t="s">
        <v>9</v>
      </c>
      <c r="G35" s="2" t="s">
        <v>16</v>
      </c>
      <c r="H35" s="3" t="s">
        <v>17</v>
      </c>
      <c r="I35" s="4" t="s">
        <v>9</v>
      </c>
      <c r="J35" s="5" t="s">
        <v>16</v>
      </c>
      <c r="K35" s="3" t="s">
        <v>17</v>
      </c>
      <c r="L35" s="4" t="s">
        <v>9</v>
      </c>
      <c r="M35" s="2"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1003" t="s">
        <v>47</v>
      </c>
      <c r="C36" s="1004"/>
      <c r="D36" s="150">
        <v>180</v>
      </c>
      <c r="E36" s="148">
        <v>-163</v>
      </c>
      <c r="F36" s="149">
        <v>17</v>
      </c>
      <c r="G36" s="150">
        <v>160</v>
      </c>
      <c r="H36" s="148">
        <v>-579</v>
      </c>
      <c r="I36" s="149">
        <v>-419</v>
      </c>
      <c r="J36" s="150">
        <v>168</v>
      </c>
      <c r="K36" s="148">
        <v>-42</v>
      </c>
      <c r="L36" s="149">
        <v>126</v>
      </c>
      <c r="M36" s="150">
        <v>229</v>
      </c>
      <c r="N36" s="148">
        <v>-61</v>
      </c>
      <c r="O36" s="149">
        <v>168</v>
      </c>
      <c r="P36" s="150">
        <v>126</v>
      </c>
      <c r="Q36" s="148">
        <v>-109</v>
      </c>
      <c r="R36" s="149">
        <v>17</v>
      </c>
      <c r="S36" s="150">
        <v>110</v>
      </c>
      <c r="T36" s="148">
        <v>-49</v>
      </c>
      <c r="U36" s="149">
        <v>61</v>
      </c>
      <c r="V36" s="150">
        <v>104</v>
      </c>
      <c r="W36" s="148">
        <v>-73</v>
      </c>
      <c r="X36" s="149">
        <v>31</v>
      </c>
      <c r="Y36" s="150">
        <v>74</v>
      </c>
      <c r="Z36" s="148">
        <v>-70</v>
      </c>
      <c r="AA36" s="149">
        <v>4</v>
      </c>
      <c r="AB36" s="150">
        <v>92</v>
      </c>
      <c r="AC36" s="148">
        <v>-58</v>
      </c>
      <c r="AD36" s="149">
        <v>34</v>
      </c>
      <c r="AE36" s="150">
        <v>88</v>
      </c>
      <c r="AF36" s="148">
        <v>-36</v>
      </c>
      <c r="AG36" s="149">
        <v>52</v>
      </c>
    </row>
    <row r="37" spans="2:33" ht="26.25" customHeight="1">
      <c r="B37" s="1018" t="s">
        <v>50</v>
      </c>
      <c r="C37" s="1032"/>
      <c r="D37" s="153">
        <v>171</v>
      </c>
      <c r="E37" s="151">
        <v>-209</v>
      </c>
      <c r="F37" s="152">
        <v>-38</v>
      </c>
      <c r="G37" s="153">
        <v>234</v>
      </c>
      <c r="H37" s="151">
        <v>-292</v>
      </c>
      <c r="I37" s="152">
        <v>-58</v>
      </c>
      <c r="J37" s="153">
        <v>403</v>
      </c>
      <c r="K37" s="151">
        <v>-57</v>
      </c>
      <c r="L37" s="152">
        <v>346</v>
      </c>
      <c r="M37" s="153">
        <v>457</v>
      </c>
      <c r="N37" s="151">
        <v>-45</v>
      </c>
      <c r="O37" s="152">
        <v>412</v>
      </c>
      <c r="P37" s="153">
        <v>474</v>
      </c>
      <c r="Q37" s="151">
        <v>-69</v>
      </c>
      <c r="R37" s="152">
        <v>405</v>
      </c>
      <c r="S37" s="153">
        <v>433</v>
      </c>
      <c r="T37" s="151">
        <v>-157</v>
      </c>
      <c r="U37" s="152">
        <v>276</v>
      </c>
      <c r="V37" s="153">
        <v>242</v>
      </c>
      <c r="W37" s="151">
        <v>-117</v>
      </c>
      <c r="X37" s="152">
        <v>125</v>
      </c>
      <c r="Y37" s="153">
        <v>398</v>
      </c>
      <c r="Z37" s="151">
        <v>-140</v>
      </c>
      <c r="AA37" s="152">
        <v>258</v>
      </c>
      <c r="AB37" s="153">
        <v>491</v>
      </c>
      <c r="AC37" s="151">
        <v>-86</v>
      </c>
      <c r="AD37" s="152">
        <v>405</v>
      </c>
      <c r="AE37" s="153">
        <v>217</v>
      </c>
      <c r="AF37" s="151">
        <v>-121</v>
      </c>
      <c r="AG37" s="152">
        <v>96</v>
      </c>
    </row>
    <row r="38" spans="2:33" ht="26.25" customHeight="1">
      <c r="B38" s="1018" t="s">
        <v>48</v>
      </c>
      <c r="C38" s="1032"/>
      <c r="D38" s="153">
        <v>68</v>
      </c>
      <c r="E38" s="151">
        <v>-9</v>
      </c>
      <c r="F38" s="152">
        <v>59</v>
      </c>
      <c r="G38" s="153">
        <v>111</v>
      </c>
      <c r="H38" s="151">
        <v>-76</v>
      </c>
      <c r="I38" s="152">
        <v>35</v>
      </c>
      <c r="J38" s="153">
        <v>166</v>
      </c>
      <c r="K38" s="151">
        <v>-33</v>
      </c>
      <c r="L38" s="152">
        <v>133</v>
      </c>
      <c r="M38" s="153">
        <v>198</v>
      </c>
      <c r="N38" s="151">
        <v>-26</v>
      </c>
      <c r="O38" s="152">
        <v>172</v>
      </c>
      <c r="P38" s="153">
        <v>217</v>
      </c>
      <c r="Q38" s="151">
        <v>-10</v>
      </c>
      <c r="R38" s="152">
        <v>207</v>
      </c>
      <c r="S38" s="153">
        <v>130</v>
      </c>
      <c r="T38" s="151">
        <v>-44</v>
      </c>
      <c r="U38" s="152">
        <v>86</v>
      </c>
      <c r="V38" s="153">
        <v>67</v>
      </c>
      <c r="W38" s="151">
        <v>-10</v>
      </c>
      <c r="X38" s="152">
        <v>57</v>
      </c>
      <c r="Y38" s="153">
        <v>111</v>
      </c>
      <c r="Z38" s="151">
        <v>-8</v>
      </c>
      <c r="AA38" s="152">
        <v>103</v>
      </c>
      <c r="AB38" s="153">
        <v>108</v>
      </c>
      <c r="AC38" s="151">
        <v>-1.0000000000000001E-9</v>
      </c>
      <c r="AD38" s="152">
        <v>108</v>
      </c>
      <c r="AE38" s="153">
        <v>174</v>
      </c>
      <c r="AF38" s="151">
        <v>-10</v>
      </c>
      <c r="AG38" s="152">
        <v>164</v>
      </c>
    </row>
    <row r="39" spans="2:33" ht="26.25" customHeight="1" thickBot="1">
      <c r="B39" s="1005" t="s">
        <v>49</v>
      </c>
      <c r="C39" s="1006"/>
      <c r="D39" s="156">
        <v>55</v>
      </c>
      <c r="E39" s="154">
        <v>-22</v>
      </c>
      <c r="F39" s="155">
        <v>33</v>
      </c>
      <c r="G39" s="156">
        <v>71</v>
      </c>
      <c r="H39" s="154">
        <v>-16</v>
      </c>
      <c r="I39" s="155">
        <v>55</v>
      </c>
      <c r="J39" s="156">
        <v>103</v>
      </c>
      <c r="K39" s="154">
        <v>-48</v>
      </c>
      <c r="L39" s="155">
        <v>55</v>
      </c>
      <c r="M39" s="156">
        <v>83</v>
      </c>
      <c r="N39" s="154">
        <v>-14</v>
      </c>
      <c r="O39" s="155">
        <v>69</v>
      </c>
      <c r="P39" s="156">
        <v>119</v>
      </c>
      <c r="Q39" s="154">
        <v>-18</v>
      </c>
      <c r="R39" s="155">
        <v>101</v>
      </c>
      <c r="S39" s="156">
        <v>67</v>
      </c>
      <c r="T39" s="154">
        <v>-106</v>
      </c>
      <c r="U39" s="155">
        <v>-39</v>
      </c>
      <c r="V39" s="156">
        <v>69</v>
      </c>
      <c r="W39" s="154">
        <v>-22</v>
      </c>
      <c r="X39" s="155">
        <v>47</v>
      </c>
      <c r="Y39" s="156">
        <v>137</v>
      </c>
      <c r="Z39" s="154">
        <v>-14</v>
      </c>
      <c r="AA39" s="155">
        <v>123</v>
      </c>
      <c r="AB39" s="156">
        <v>65</v>
      </c>
      <c r="AC39" s="154">
        <v>-61</v>
      </c>
      <c r="AD39" s="155">
        <v>4</v>
      </c>
      <c r="AE39" s="156">
        <v>80</v>
      </c>
      <c r="AF39" s="154">
        <v>-75</v>
      </c>
      <c r="AG39" s="155">
        <v>5</v>
      </c>
    </row>
    <row r="40" spans="2:33" ht="26.25" customHeight="1" thickTop="1">
      <c r="B40" s="1007" t="s">
        <v>15</v>
      </c>
      <c r="C40" s="1008"/>
      <c r="D40" s="159">
        <v>474</v>
      </c>
      <c r="E40" s="157">
        <v>-403</v>
      </c>
      <c r="F40" s="158">
        <v>71</v>
      </c>
      <c r="G40" s="159">
        <v>576</v>
      </c>
      <c r="H40" s="157">
        <v>-963</v>
      </c>
      <c r="I40" s="158">
        <v>-387</v>
      </c>
      <c r="J40" s="159">
        <v>840</v>
      </c>
      <c r="K40" s="157">
        <v>-180</v>
      </c>
      <c r="L40" s="158">
        <v>660</v>
      </c>
      <c r="M40" s="159">
        <v>967</v>
      </c>
      <c r="N40" s="157">
        <v>-146</v>
      </c>
      <c r="O40" s="158">
        <v>821</v>
      </c>
      <c r="P40" s="159">
        <v>936</v>
      </c>
      <c r="Q40" s="157">
        <v>-206</v>
      </c>
      <c r="R40" s="158">
        <v>730</v>
      </c>
      <c r="S40" s="159">
        <v>740</v>
      </c>
      <c r="T40" s="157">
        <v>-356</v>
      </c>
      <c r="U40" s="158">
        <v>384</v>
      </c>
      <c r="V40" s="159">
        <v>482</v>
      </c>
      <c r="W40" s="157">
        <v>-222</v>
      </c>
      <c r="X40" s="158">
        <v>260</v>
      </c>
      <c r="Y40" s="159">
        <v>720</v>
      </c>
      <c r="Z40" s="157">
        <v>-232</v>
      </c>
      <c r="AA40" s="158">
        <v>488</v>
      </c>
      <c r="AB40" s="159">
        <v>756</v>
      </c>
      <c r="AC40" s="157">
        <v>-205</v>
      </c>
      <c r="AD40" s="158">
        <v>551</v>
      </c>
      <c r="AE40" s="159">
        <v>559</v>
      </c>
      <c r="AF40" s="157">
        <v>-242</v>
      </c>
      <c r="AG40" s="158">
        <v>317</v>
      </c>
    </row>
  </sheetData>
  <mergeCells count="43">
    <mergeCell ref="B18:D18"/>
    <mergeCell ref="B19:D19"/>
    <mergeCell ref="B20:D20"/>
    <mergeCell ref="B39:C39"/>
    <mergeCell ref="B40:C40"/>
    <mergeCell ref="B38:C38"/>
    <mergeCell ref="Y33:AA34"/>
    <mergeCell ref="AB33:AD34"/>
    <mergeCell ref="AE33:AG34"/>
    <mergeCell ref="B36:C36"/>
    <mergeCell ref="B37:C37"/>
    <mergeCell ref="G33:I34"/>
    <mergeCell ref="J33:L34"/>
    <mergeCell ref="M33:O34"/>
    <mergeCell ref="P33:R34"/>
    <mergeCell ref="S33:U34"/>
    <mergeCell ref="V33:X34"/>
    <mergeCell ref="B33:C35"/>
    <mergeCell ref="D33:F34"/>
    <mergeCell ref="S3:U4"/>
    <mergeCell ref="B6:C6"/>
    <mergeCell ref="B9:C9"/>
    <mergeCell ref="B10:C10"/>
    <mergeCell ref="B3:C5"/>
    <mergeCell ref="D3:F4"/>
    <mergeCell ref="B7:C7"/>
    <mergeCell ref="B8:C8"/>
    <mergeCell ref="E13:G14"/>
    <mergeCell ref="B29:R30"/>
    <mergeCell ref="G3:I4"/>
    <mergeCell ref="J3:L4"/>
    <mergeCell ref="M3:O4"/>
    <mergeCell ref="P3:R4"/>
    <mergeCell ref="B24:D24"/>
    <mergeCell ref="B25:D25"/>
    <mergeCell ref="H13:J14"/>
    <mergeCell ref="B26:D26"/>
    <mergeCell ref="B21:D21"/>
    <mergeCell ref="B22:D22"/>
    <mergeCell ref="B23:D23"/>
    <mergeCell ref="B13:D15"/>
    <mergeCell ref="B16:D16"/>
    <mergeCell ref="B17:D17"/>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W71"/>
  <sheetViews>
    <sheetView showGridLines="0" view="pageBreakPreview" zoomScale="70" zoomScaleNormal="70" zoomScaleSheetLayoutView="70" workbookViewId="0"/>
  </sheetViews>
  <sheetFormatPr defaultColWidth="9" defaultRowHeight="14"/>
  <cols>
    <col min="1" max="1" width="3.6328125" style="8" customWidth="1"/>
    <col min="2" max="2" width="33.6328125" style="20" customWidth="1"/>
    <col min="3" max="5" width="18.6328125" style="9" hidden="1" customWidth="1"/>
    <col min="6" max="6" width="1" style="9" hidden="1" customWidth="1"/>
    <col min="7" max="8" width="18.6328125" style="9" customWidth="1"/>
    <col min="9" max="9" width="18.6328125" style="8" customWidth="1"/>
    <col min="10" max="10" width="1" style="8" customWidth="1"/>
    <col min="11" max="13" width="18.6328125" style="8" customWidth="1"/>
    <col min="14" max="14" width="1" style="9" customWidth="1"/>
    <col min="15" max="15" width="21.81640625" style="8" bestFit="1" customWidth="1"/>
    <col min="16" max="17" width="21.81640625" style="8" customWidth="1"/>
    <col min="18" max="18" width="1" style="8" customWidth="1"/>
    <col min="19" max="19" width="21.6328125" style="8" customWidth="1"/>
    <col min="20" max="21" width="21.81640625" style="8" customWidth="1"/>
    <col min="22" max="22" width="1" style="8" customWidth="1"/>
    <col min="23" max="23" width="21.81640625" style="8" bestFit="1" customWidth="1"/>
    <col min="24" max="16384" width="9" style="8"/>
  </cols>
  <sheetData>
    <row r="1" spans="1:23" ht="21.75" customHeight="1">
      <c r="A1" s="64" t="s">
        <v>467</v>
      </c>
      <c r="B1" s="64"/>
      <c r="G1" s="22"/>
      <c r="I1" s="23"/>
      <c r="K1" s="23"/>
      <c r="L1" s="23"/>
      <c r="M1" s="23"/>
      <c r="N1" s="270"/>
      <c r="O1" s="23"/>
      <c r="T1" s="23"/>
      <c r="W1" s="23"/>
    </row>
    <row r="2" spans="1:23" ht="18">
      <c r="B2" s="24"/>
      <c r="G2" s="25"/>
      <c r="H2" s="26"/>
      <c r="I2" s="117"/>
      <c r="K2" s="117"/>
      <c r="L2" s="117"/>
      <c r="M2" s="187"/>
      <c r="N2" s="271"/>
      <c r="P2" s="187"/>
      <c r="Q2" s="187"/>
      <c r="T2" s="187"/>
      <c r="U2" s="187"/>
      <c r="W2" s="187" t="s">
        <v>585</v>
      </c>
    </row>
    <row r="3" spans="1:23" s="27" customFormat="1" ht="24.75" customHeight="1">
      <c r="B3" s="71"/>
      <c r="C3" s="1033" t="s">
        <v>21</v>
      </c>
      <c r="D3" s="1034"/>
      <c r="E3" s="1035"/>
      <c r="F3" s="228"/>
      <c r="G3" s="1044" t="s">
        <v>58</v>
      </c>
      <c r="H3" s="1045"/>
      <c r="I3" s="1046"/>
      <c r="K3" s="1041" t="s">
        <v>59</v>
      </c>
      <c r="L3" s="1042"/>
      <c r="M3" s="1043"/>
      <c r="N3" s="272"/>
      <c r="O3" s="1041" t="s">
        <v>74</v>
      </c>
      <c r="P3" s="1042"/>
      <c r="Q3" s="1043"/>
      <c r="S3" s="1044" t="s">
        <v>529</v>
      </c>
      <c r="T3" s="1047"/>
      <c r="U3" s="1048"/>
      <c r="W3" s="749" t="s">
        <v>588</v>
      </c>
    </row>
    <row r="4" spans="1:23" s="28" customFormat="1" ht="49.5" customHeight="1">
      <c r="B4" s="72"/>
      <c r="C4" s="297" t="s">
        <v>82</v>
      </c>
      <c r="D4" s="298" t="s">
        <v>83</v>
      </c>
      <c r="E4" s="299" t="s">
        <v>84</v>
      </c>
      <c r="F4" s="229"/>
      <c r="G4" s="300" t="s">
        <v>510</v>
      </c>
      <c r="H4" s="114" t="s">
        <v>511</v>
      </c>
      <c r="I4" s="115" t="s">
        <v>512</v>
      </c>
      <c r="K4" s="184" t="s">
        <v>513</v>
      </c>
      <c r="L4" s="114" t="s">
        <v>514</v>
      </c>
      <c r="M4" s="226" t="s">
        <v>515</v>
      </c>
      <c r="N4" s="273"/>
      <c r="O4" s="656" t="s">
        <v>516</v>
      </c>
      <c r="P4" s="681" t="s">
        <v>491</v>
      </c>
      <c r="Q4" s="226" t="s">
        <v>521</v>
      </c>
      <c r="S4" s="184" t="s">
        <v>533</v>
      </c>
      <c r="T4" s="681" t="s">
        <v>559</v>
      </c>
      <c r="U4" s="226" t="s">
        <v>589</v>
      </c>
      <c r="W4" s="750" t="s">
        <v>627</v>
      </c>
    </row>
    <row r="5" spans="1:23" s="65" customFormat="1" ht="30" customHeight="1">
      <c r="B5" s="73" t="s">
        <v>20</v>
      </c>
      <c r="C5" s="232">
        <v>485</v>
      </c>
      <c r="D5" s="236">
        <v>581</v>
      </c>
      <c r="E5" s="235">
        <v>788</v>
      </c>
      <c r="F5" s="227"/>
      <c r="G5" s="160">
        <v>895</v>
      </c>
      <c r="H5" s="123">
        <v>1015</v>
      </c>
      <c r="I5" s="124">
        <v>336</v>
      </c>
      <c r="K5" s="122">
        <v>137</v>
      </c>
      <c r="L5" s="123">
        <v>453</v>
      </c>
      <c r="M5" s="124" t="s">
        <v>1</v>
      </c>
      <c r="N5" s="255"/>
      <c r="O5" s="657" t="s">
        <v>1</v>
      </c>
      <c r="P5" s="220" t="s">
        <v>1</v>
      </c>
      <c r="Q5" s="161" t="s">
        <v>507</v>
      </c>
      <c r="S5" s="122" t="s">
        <v>552</v>
      </c>
      <c r="T5" s="711" t="s">
        <v>341</v>
      </c>
      <c r="U5" s="689" t="s">
        <v>341</v>
      </c>
      <c r="W5" s="751" t="s">
        <v>586</v>
      </c>
    </row>
    <row r="6" spans="1:23" s="66" customFormat="1" ht="25.5" customHeight="1">
      <c r="B6" s="74" t="s">
        <v>61</v>
      </c>
      <c r="C6" s="220">
        <v>-336</v>
      </c>
      <c r="D6" s="123">
        <v>-4125</v>
      </c>
      <c r="E6" s="124">
        <v>437</v>
      </c>
      <c r="F6" s="213"/>
      <c r="G6" s="122">
        <v>588</v>
      </c>
      <c r="H6" s="123">
        <v>627</v>
      </c>
      <c r="I6" s="124">
        <v>190</v>
      </c>
      <c r="K6" s="122">
        <v>88</v>
      </c>
      <c r="L6" s="123">
        <v>160</v>
      </c>
      <c r="M6" s="124">
        <v>-10</v>
      </c>
      <c r="N6" s="255"/>
      <c r="O6" s="657">
        <v>134</v>
      </c>
      <c r="P6" s="220">
        <v>273</v>
      </c>
      <c r="Q6" s="161">
        <v>331</v>
      </c>
      <c r="S6" s="122">
        <v>365</v>
      </c>
      <c r="T6" s="220">
        <v>408</v>
      </c>
      <c r="U6" s="161">
        <v>568</v>
      </c>
      <c r="W6" s="751">
        <v>704</v>
      </c>
    </row>
    <row r="7" spans="1:23" s="66" customFormat="1" ht="25.5" customHeight="1">
      <c r="B7" s="75" t="s">
        <v>2</v>
      </c>
      <c r="C7" s="220">
        <v>30770</v>
      </c>
      <c r="D7" s="123">
        <v>24485</v>
      </c>
      <c r="E7" s="124">
        <v>25217</v>
      </c>
      <c r="F7" s="213"/>
      <c r="G7" s="122">
        <v>26195</v>
      </c>
      <c r="H7" s="123">
        <v>26694</v>
      </c>
      <c r="I7" s="124">
        <v>23130</v>
      </c>
      <c r="K7" s="122">
        <v>21609</v>
      </c>
      <c r="L7" s="123">
        <v>21170</v>
      </c>
      <c r="M7" s="124">
        <v>21907</v>
      </c>
      <c r="N7" s="255"/>
      <c r="O7" s="657">
        <v>21501</v>
      </c>
      <c r="P7" s="220">
        <v>22202</v>
      </c>
      <c r="Q7" s="161">
        <v>22974</v>
      </c>
      <c r="S7" s="122">
        <v>20567</v>
      </c>
      <c r="T7" s="220">
        <v>21385</v>
      </c>
      <c r="U7" s="161">
        <v>23504</v>
      </c>
      <c r="W7" s="751">
        <v>22971</v>
      </c>
    </row>
    <row r="8" spans="1:23" s="66" customFormat="1" ht="25.5" customHeight="1">
      <c r="B8" s="75" t="s">
        <v>22</v>
      </c>
      <c r="C8" s="220">
        <v>3162</v>
      </c>
      <c r="D8" s="123">
        <v>2802</v>
      </c>
      <c r="E8" s="124">
        <v>4270</v>
      </c>
      <c r="F8" s="213"/>
      <c r="G8" s="122">
        <v>4886</v>
      </c>
      <c r="H8" s="123">
        <v>4760</v>
      </c>
      <c r="I8" s="124">
        <v>3190</v>
      </c>
      <c r="K8" s="122">
        <v>3524</v>
      </c>
      <c r="L8" s="123">
        <v>3300</v>
      </c>
      <c r="M8" s="124">
        <v>3300</v>
      </c>
      <c r="N8" s="255"/>
      <c r="O8" s="657">
        <v>3826</v>
      </c>
      <c r="P8" s="220">
        <v>4599</v>
      </c>
      <c r="Q8" s="161">
        <v>5509</v>
      </c>
      <c r="S8" s="122">
        <v>5203</v>
      </c>
      <c r="T8" s="220">
        <v>5505</v>
      </c>
      <c r="U8" s="161">
        <v>5865</v>
      </c>
      <c r="W8" s="751">
        <v>6182</v>
      </c>
    </row>
    <row r="9" spans="1:23" s="66" customFormat="1" ht="25.5" customHeight="1">
      <c r="B9" s="75" t="s">
        <v>39</v>
      </c>
      <c r="C9" s="233">
        <v>10.3</v>
      </c>
      <c r="D9" s="163">
        <v>11.4</v>
      </c>
      <c r="E9" s="164">
        <v>16.899999999999999</v>
      </c>
      <c r="F9" s="230"/>
      <c r="G9" s="162">
        <v>18.7</v>
      </c>
      <c r="H9" s="163">
        <v>17.8</v>
      </c>
      <c r="I9" s="164">
        <v>13.8</v>
      </c>
      <c r="K9" s="162">
        <v>16.3</v>
      </c>
      <c r="L9" s="163">
        <v>15.6</v>
      </c>
      <c r="M9" s="164">
        <v>15.1</v>
      </c>
      <c r="N9" s="274"/>
      <c r="O9" s="658">
        <v>17.8</v>
      </c>
      <c r="P9" s="233">
        <v>20.7</v>
      </c>
      <c r="Q9" s="659">
        <v>24</v>
      </c>
      <c r="S9" s="162">
        <v>25.3</v>
      </c>
      <c r="T9" s="233">
        <v>25.7</v>
      </c>
      <c r="U9" s="659">
        <v>25</v>
      </c>
      <c r="W9" s="752">
        <v>26.9</v>
      </c>
    </row>
    <row r="10" spans="1:23"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57">
        <v>10770</v>
      </c>
      <c r="P10" s="220">
        <v>10653</v>
      </c>
      <c r="Q10" s="161">
        <v>10388</v>
      </c>
      <c r="S10" s="122">
        <v>9227</v>
      </c>
      <c r="T10" s="220">
        <v>9254</v>
      </c>
      <c r="U10" s="161">
        <v>9115</v>
      </c>
      <c r="W10" s="751">
        <v>8733</v>
      </c>
    </row>
    <row r="11" spans="1:23"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57">
        <v>6433</v>
      </c>
      <c r="P11" s="220">
        <v>6402</v>
      </c>
      <c r="Q11" s="161">
        <v>6296</v>
      </c>
      <c r="S11" s="122">
        <v>5716</v>
      </c>
      <c r="T11" s="220">
        <v>6111</v>
      </c>
      <c r="U11" s="161">
        <v>6035</v>
      </c>
      <c r="W11" s="751">
        <v>5847</v>
      </c>
    </row>
    <row r="12" spans="1:23" s="66" customFormat="1" ht="25.5" customHeight="1">
      <c r="B12" s="76" t="s">
        <v>42</v>
      </c>
      <c r="C12" s="233">
        <v>6.3</v>
      </c>
      <c r="D12" s="163">
        <v>5.0999999999999996</v>
      </c>
      <c r="E12" s="164">
        <v>3.2</v>
      </c>
      <c r="F12" s="230"/>
      <c r="G12" s="162">
        <v>2.7</v>
      </c>
      <c r="H12" s="163">
        <v>2.7</v>
      </c>
      <c r="I12" s="164">
        <v>4</v>
      </c>
      <c r="K12" s="162">
        <v>3.4</v>
      </c>
      <c r="L12" s="163">
        <v>3.4</v>
      </c>
      <c r="M12" s="164">
        <v>3.4</v>
      </c>
      <c r="N12" s="274"/>
      <c r="O12" s="658">
        <v>2.8</v>
      </c>
      <c r="P12" s="233">
        <v>2.2999999999999998</v>
      </c>
      <c r="Q12" s="659">
        <v>1.9</v>
      </c>
      <c r="S12" s="162">
        <v>1.8</v>
      </c>
      <c r="T12" s="233">
        <v>1.7</v>
      </c>
      <c r="U12" s="659">
        <v>1.6</v>
      </c>
      <c r="W12" s="752">
        <v>1.4</v>
      </c>
    </row>
    <row r="13" spans="1:23" s="66" customFormat="1" ht="25.5" customHeight="1">
      <c r="B13" s="77" t="s">
        <v>43</v>
      </c>
      <c r="C13" s="234">
        <v>4.9000000000000004</v>
      </c>
      <c r="D13" s="166">
        <v>3.6</v>
      </c>
      <c r="E13" s="167">
        <v>2</v>
      </c>
      <c r="F13" s="230"/>
      <c r="G13" s="165">
        <v>1.7</v>
      </c>
      <c r="H13" s="166">
        <v>1.9</v>
      </c>
      <c r="I13" s="167">
        <v>2.7</v>
      </c>
      <c r="K13" s="165">
        <v>2.1</v>
      </c>
      <c r="L13" s="166">
        <v>2.1</v>
      </c>
      <c r="M13" s="167">
        <v>2</v>
      </c>
      <c r="N13" s="274"/>
      <c r="O13" s="660">
        <v>1.7</v>
      </c>
      <c r="P13" s="234">
        <v>1.4</v>
      </c>
      <c r="Q13" s="661">
        <v>1.1000000000000001</v>
      </c>
      <c r="S13" s="165">
        <v>1.1000000000000001</v>
      </c>
      <c r="T13" s="234">
        <v>1.1000000000000001</v>
      </c>
      <c r="U13" s="661">
        <v>1</v>
      </c>
      <c r="W13" s="756">
        <v>0.95</v>
      </c>
    </row>
    <row r="14" spans="1:23" ht="37.5" customHeight="1">
      <c r="B14" s="29"/>
      <c r="C14" s="30"/>
      <c r="D14" s="30"/>
      <c r="E14" s="30"/>
      <c r="F14" s="30"/>
      <c r="G14" s="30"/>
      <c r="H14" s="30"/>
      <c r="I14" s="31"/>
      <c r="K14" s="31"/>
      <c r="L14" s="31"/>
      <c r="M14" s="31"/>
      <c r="N14" s="30"/>
      <c r="O14" s="31"/>
      <c r="S14" s="31"/>
      <c r="T14" s="31"/>
      <c r="W14" s="31"/>
    </row>
    <row r="15" spans="1:23" ht="33" customHeight="1">
      <c r="A15" s="63" t="s">
        <v>468</v>
      </c>
      <c r="B15" s="63"/>
      <c r="C15" s="32"/>
      <c r="D15" s="32"/>
      <c r="E15" s="32"/>
      <c r="F15" s="32"/>
      <c r="G15" s="32"/>
      <c r="H15" s="1038"/>
      <c r="I15" s="1040"/>
      <c r="K15" s="1040"/>
      <c r="L15" s="53"/>
      <c r="M15" s="1036"/>
      <c r="N15" s="185"/>
      <c r="P15" s="1036"/>
      <c r="Q15" s="1036"/>
      <c r="S15" s="1036"/>
      <c r="T15" s="1036"/>
      <c r="U15" s="1036"/>
      <c r="W15" s="1036" t="s">
        <v>587</v>
      </c>
    </row>
    <row r="16" spans="1:23" ht="11.25" customHeight="1">
      <c r="B16" s="33"/>
      <c r="C16" s="32"/>
      <c r="D16" s="32"/>
      <c r="E16" s="32"/>
      <c r="F16" s="32"/>
      <c r="G16" s="32"/>
      <c r="H16" s="1039"/>
      <c r="I16" s="1037"/>
      <c r="K16" s="1037"/>
      <c r="L16" s="188"/>
      <c r="M16" s="1037"/>
      <c r="N16" s="269"/>
      <c r="P16" s="1037"/>
      <c r="Q16" s="1037"/>
      <c r="S16" s="1037"/>
      <c r="T16" s="1037"/>
      <c r="U16" s="1037"/>
      <c r="W16" s="1037"/>
    </row>
    <row r="17" spans="2:23" s="28" customFormat="1" ht="49.5" customHeight="1">
      <c r="B17" s="78"/>
      <c r="C17" s="297" t="s">
        <v>82</v>
      </c>
      <c r="D17" s="298" t="s">
        <v>83</v>
      </c>
      <c r="E17" s="299" t="s">
        <v>84</v>
      </c>
      <c r="F17" s="229"/>
      <c r="G17" s="300" t="s">
        <v>510</v>
      </c>
      <c r="H17" s="114" t="s">
        <v>511</v>
      </c>
      <c r="I17" s="115" t="s">
        <v>512</v>
      </c>
      <c r="K17" s="184" t="s">
        <v>513</v>
      </c>
      <c r="L17" s="114" t="s">
        <v>514</v>
      </c>
      <c r="M17" s="226" t="s">
        <v>515</v>
      </c>
      <c r="N17" s="273"/>
      <c r="O17" s="656" t="s">
        <v>516</v>
      </c>
      <c r="P17" s="681" t="s">
        <v>491</v>
      </c>
      <c r="Q17" s="226" t="s">
        <v>521</v>
      </c>
      <c r="S17" s="184" t="s">
        <v>533</v>
      </c>
      <c r="T17" s="681" t="s">
        <v>559</v>
      </c>
      <c r="U17" s="226" t="s">
        <v>589</v>
      </c>
      <c r="W17" s="750" t="s">
        <v>627</v>
      </c>
    </row>
    <row r="18" spans="2:23" s="70" customFormat="1" ht="18" customHeight="1">
      <c r="B18" s="79" t="s">
        <v>3</v>
      </c>
      <c r="C18" s="237"/>
      <c r="D18" s="242"/>
      <c r="E18" s="241"/>
      <c r="F18" s="229"/>
      <c r="G18" s="67"/>
      <c r="H18" s="68"/>
      <c r="I18" s="69"/>
      <c r="K18" s="67"/>
      <c r="L18" s="68"/>
      <c r="M18" s="69"/>
      <c r="N18" s="275"/>
      <c r="O18" s="662"/>
      <c r="P18" s="682"/>
      <c r="Q18" s="663"/>
      <c r="S18" s="67"/>
      <c r="T18" s="682"/>
      <c r="U18" s="663"/>
      <c r="W18" s="753"/>
    </row>
    <row r="19" spans="2:23" s="66" customFormat="1" ht="18" customHeight="1">
      <c r="B19" s="80" t="s">
        <v>4</v>
      </c>
      <c r="C19" s="238">
        <v>718</v>
      </c>
      <c r="D19" s="120">
        <v>528</v>
      </c>
      <c r="E19" s="125">
        <v>696</v>
      </c>
      <c r="F19" s="213"/>
      <c r="G19" s="119">
        <v>491</v>
      </c>
      <c r="H19" s="120">
        <v>330</v>
      </c>
      <c r="I19" s="125">
        <v>117</v>
      </c>
      <c r="K19" s="119">
        <v>181</v>
      </c>
      <c r="L19" s="120">
        <v>166</v>
      </c>
      <c r="M19" s="125">
        <v>148</v>
      </c>
      <c r="N19" s="255"/>
      <c r="O19" s="664">
        <v>145</v>
      </c>
      <c r="P19" s="238">
        <v>176</v>
      </c>
      <c r="Q19" s="168">
        <v>201</v>
      </c>
      <c r="S19" s="119">
        <v>231</v>
      </c>
      <c r="T19" s="712">
        <v>279</v>
      </c>
      <c r="U19" s="168">
        <v>341</v>
      </c>
      <c r="W19" s="754">
        <v>390</v>
      </c>
    </row>
    <row r="20" spans="2:23" s="66" customFormat="1" ht="25.5" customHeight="1">
      <c r="B20" s="81" t="s">
        <v>5</v>
      </c>
      <c r="C20" s="220">
        <v>794</v>
      </c>
      <c r="D20" s="123">
        <v>777</v>
      </c>
      <c r="E20" s="124">
        <v>766</v>
      </c>
      <c r="F20" s="213"/>
      <c r="G20" s="122">
        <v>730</v>
      </c>
      <c r="H20" s="123">
        <v>627</v>
      </c>
      <c r="I20" s="124">
        <v>428</v>
      </c>
      <c r="K20" s="122">
        <v>239</v>
      </c>
      <c r="L20" s="123">
        <v>198</v>
      </c>
      <c r="M20" s="124">
        <v>168</v>
      </c>
      <c r="N20" s="255"/>
      <c r="O20" s="657">
        <v>154</v>
      </c>
      <c r="P20" s="220">
        <v>248</v>
      </c>
      <c r="Q20" s="161">
        <v>213</v>
      </c>
      <c r="S20" s="122">
        <v>329</v>
      </c>
      <c r="T20" s="713">
        <v>304</v>
      </c>
      <c r="U20" s="161">
        <v>377</v>
      </c>
      <c r="W20" s="751">
        <v>434</v>
      </c>
    </row>
    <row r="21" spans="2:23" s="66" customFormat="1" ht="25.5" customHeight="1">
      <c r="B21" s="81" t="s">
        <v>6</v>
      </c>
      <c r="C21" s="220">
        <v>205</v>
      </c>
      <c r="D21" s="123">
        <v>325</v>
      </c>
      <c r="E21" s="124">
        <v>388</v>
      </c>
      <c r="F21" s="213"/>
      <c r="G21" s="122">
        <v>318</v>
      </c>
      <c r="H21" s="123">
        <v>304</v>
      </c>
      <c r="I21" s="124">
        <v>103</v>
      </c>
      <c r="K21" s="122">
        <v>120</v>
      </c>
      <c r="L21" s="123">
        <v>116</v>
      </c>
      <c r="M21" s="124">
        <v>114</v>
      </c>
      <c r="N21" s="255"/>
      <c r="O21" s="657">
        <v>95</v>
      </c>
      <c r="P21" s="220">
        <v>134</v>
      </c>
      <c r="Q21" s="161">
        <v>150</v>
      </c>
      <c r="S21" s="122">
        <v>192</v>
      </c>
      <c r="T21" s="713">
        <v>204</v>
      </c>
      <c r="U21" s="161">
        <v>260</v>
      </c>
      <c r="W21" s="751">
        <v>331</v>
      </c>
    </row>
    <row r="22" spans="2:23" s="66" customFormat="1" ht="25.5" customHeight="1">
      <c r="B22" s="82" t="s">
        <v>7</v>
      </c>
      <c r="C22" s="220">
        <v>11715.39</v>
      </c>
      <c r="D22" s="123">
        <v>11668.95</v>
      </c>
      <c r="E22" s="124">
        <v>17059.66</v>
      </c>
      <c r="F22" s="213"/>
      <c r="G22" s="122">
        <v>17287.650000000001</v>
      </c>
      <c r="H22" s="123">
        <v>12525.54</v>
      </c>
      <c r="I22" s="124">
        <v>8109.53</v>
      </c>
      <c r="K22" s="122">
        <v>11090</v>
      </c>
      <c r="L22" s="123">
        <v>9755</v>
      </c>
      <c r="M22" s="124">
        <v>10084</v>
      </c>
      <c r="N22" s="255"/>
      <c r="O22" s="657">
        <v>12397.91</v>
      </c>
      <c r="P22" s="220">
        <v>14827.83</v>
      </c>
      <c r="Q22" s="161">
        <v>19206.990000000002</v>
      </c>
      <c r="S22" s="122">
        <v>16758.669999999998</v>
      </c>
      <c r="T22" s="713">
        <v>18909</v>
      </c>
      <c r="U22" s="161">
        <v>21454</v>
      </c>
      <c r="W22" s="751">
        <v>21205.81</v>
      </c>
    </row>
    <row r="23" spans="2:23"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57">
        <v>1251085083</v>
      </c>
      <c r="P23" s="220">
        <v>1251066949</v>
      </c>
      <c r="Q23" s="161">
        <v>1251027247</v>
      </c>
      <c r="S23" s="122">
        <v>1251018245</v>
      </c>
      <c r="T23" s="220">
        <v>1251010292</v>
      </c>
      <c r="U23" s="161">
        <v>1250975218</v>
      </c>
      <c r="W23" s="751">
        <v>1249847151</v>
      </c>
    </row>
    <row r="24" spans="2:23"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57" t="s">
        <v>1</v>
      </c>
      <c r="P24" s="220" t="s">
        <v>1</v>
      </c>
      <c r="Q24" s="161" t="s">
        <v>507</v>
      </c>
      <c r="S24" s="122" t="s">
        <v>552</v>
      </c>
      <c r="T24" s="220" t="s">
        <v>341</v>
      </c>
      <c r="U24" s="161" t="s">
        <v>341</v>
      </c>
      <c r="W24" s="751" t="s">
        <v>590</v>
      </c>
    </row>
    <row r="25" spans="2:23"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57">
        <v>1251081849</v>
      </c>
      <c r="P25" s="220">
        <v>1251032203</v>
      </c>
      <c r="Q25" s="161">
        <v>1251022412</v>
      </c>
      <c r="S25" s="122">
        <v>1251014642</v>
      </c>
      <c r="T25" s="713">
        <v>1250982748</v>
      </c>
      <c r="U25" s="161">
        <v>1250970754</v>
      </c>
      <c r="W25" s="751">
        <v>1249239057</v>
      </c>
    </row>
    <row r="26" spans="2:23"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57" t="s">
        <v>1</v>
      </c>
      <c r="P26" s="220" t="s">
        <v>1</v>
      </c>
      <c r="Q26" s="161" t="s">
        <v>507</v>
      </c>
      <c r="S26" s="122" t="s">
        <v>552</v>
      </c>
      <c r="T26" s="220" t="s">
        <v>341</v>
      </c>
      <c r="U26" s="161" t="s">
        <v>341</v>
      </c>
      <c r="W26" s="751" t="s">
        <v>590</v>
      </c>
    </row>
    <row r="27" spans="2:23"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65">
        <v>10.75</v>
      </c>
      <c r="P27" s="239">
        <v>21.78</v>
      </c>
      <c r="Q27" s="666">
        <v>26.44</v>
      </c>
      <c r="S27" s="169">
        <v>29.2</v>
      </c>
      <c r="T27" s="239">
        <v>32.58</v>
      </c>
      <c r="U27" s="666">
        <v>45.44</v>
      </c>
      <c r="W27" s="755">
        <v>56.34</v>
      </c>
    </row>
    <row r="28" spans="2:23" s="66" customFormat="1" ht="25.5" customHeight="1">
      <c r="B28" s="116" t="s">
        <v>44</v>
      </c>
      <c r="C28" s="240">
        <v>235.43</v>
      </c>
      <c r="D28" s="174">
        <v>-1440.26</v>
      </c>
      <c r="E28" s="175">
        <v>-368.95</v>
      </c>
      <c r="F28" s="231"/>
      <c r="G28" s="172">
        <v>144.22</v>
      </c>
      <c r="H28" s="174">
        <v>383.46</v>
      </c>
      <c r="I28" s="175">
        <v>256.17</v>
      </c>
      <c r="K28" s="172">
        <v>281.69</v>
      </c>
      <c r="L28" s="174">
        <v>263.79000000000002</v>
      </c>
      <c r="M28" s="173">
        <v>263.74</v>
      </c>
      <c r="N28" s="277"/>
      <c r="O28" s="667">
        <v>305.81</v>
      </c>
      <c r="P28" s="240">
        <v>367.58</v>
      </c>
      <c r="Q28" s="173">
        <v>440.43</v>
      </c>
      <c r="S28" s="172">
        <v>415.95</v>
      </c>
      <c r="T28" s="240">
        <v>440.06</v>
      </c>
      <c r="U28" s="173">
        <v>468.81</v>
      </c>
      <c r="W28" s="756">
        <v>494.94</v>
      </c>
    </row>
    <row r="29" spans="2:23" ht="21" customHeight="1"/>
    <row r="30" spans="2:23" ht="21" customHeight="1"/>
    <row r="31" spans="2:23" ht="21" customHeight="1"/>
    <row r="32" spans="2:23"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5">
    <mergeCell ref="W15:W16"/>
    <mergeCell ref="T15:T16"/>
    <mergeCell ref="I15:I16"/>
    <mergeCell ref="O3:Q3"/>
    <mergeCell ref="P15:P16"/>
    <mergeCell ref="K3:M3"/>
    <mergeCell ref="G3:I3"/>
    <mergeCell ref="S3:U3"/>
    <mergeCell ref="U15:U16"/>
    <mergeCell ref="S15:S16"/>
    <mergeCell ref="C3:E3"/>
    <mergeCell ref="Q15:Q16"/>
    <mergeCell ref="H15:H16"/>
    <mergeCell ref="M15:M16"/>
    <mergeCell ref="K15:K16"/>
  </mergeCells>
  <phoneticPr fontId="2"/>
  <printOptions horizontalCentered="1"/>
  <pageMargins left="0.39370078740157483" right="0.43307086614173229" top="0.78740157480314965" bottom="0.39370078740157483" header="0.27559055118110237" footer="0.35433070866141736"/>
  <pageSetup paperSize="8" scale="6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showGridLines="0" view="pageBreakPreview" zoomScale="55" zoomScaleNormal="70" zoomScaleSheetLayoutView="55" workbookViewId="0"/>
  </sheetViews>
  <sheetFormatPr defaultColWidth="9" defaultRowHeight="14"/>
  <cols>
    <col min="1" max="1" width="3.6328125" style="8" customWidth="1"/>
    <col min="2" max="2" width="100.6328125" style="9" customWidth="1"/>
    <col min="3" max="4" width="20.6328125" style="9" customWidth="1"/>
    <col min="5" max="5" width="20.6328125" style="8" customWidth="1"/>
    <col min="6" max="8" width="20.6328125" style="9" customWidth="1"/>
    <col min="9" max="9" width="20.453125" style="9" customWidth="1"/>
    <col min="10" max="10" width="20.6328125" style="9" customWidth="1"/>
    <col min="11" max="11" width="69.08984375" style="9" customWidth="1"/>
    <col min="12" max="13" width="20.453125" style="9" customWidth="1"/>
    <col min="14" max="14" width="9" style="9" customWidth="1"/>
    <col min="15" max="15" width="3.453125" style="9" customWidth="1"/>
    <col min="16" max="16" width="9" style="9"/>
    <col min="17" max="16384" width="9" style="8"/>
  </cols>
  <sheetData>
    <row r="1" spans="1:16" ht="22.5" customHeight="1">
      <c r="A1" s="84" t="s">
        <v>462</v>
      </c>
      <c r="B1" s="50"/>
      <c r="C1" s="34"/>
      <c r="D1" s="34"/>
      <c r="E1" s="34"/>
      <c r="F1" s="34"/>
      <c r="G1" s="34"/>
      <c r="H1" s="34"/>
      <c r="I1" s="34"/>
      <c r="J1" s="889" t="s">
        <v>602</v>
      </c>
      <c r="K1" s="869"/>
      <c r="L1" s="34"/>
      <c r="M1" s="34"/>
    </row>
    <row r="2" spans="1:16" ht="5.25" customHeight="1">
      <c r="B2" s="35"/>
      <c r="F2" s="8"/>
      <c r="G2" s="8"/>
      <c r="H2" s="8"/>
      <c r="I2" s="8"/>
      <c r="K2" s="35"/>
    </row>
    <row r="3" spans="1:16" s="36" customFormat="1" ht="20.149999999999999" customHeight="1">
      <c r="B3" s="900"/>
      <c r="C3" s="906" t="s">
        <v>474</v>
      </c>
      <c r="D3" s="906" t="s">
        <v>476</v>
      </c>
      <c r="E3" s="906" t="s">
        <v>486</v>
      </c>
      <c r="F3" s="906" t="s">
        <v>517</v>
      </c>
      <c r="G3" s="906" t="s">
        <v>530</v>
      </c>
      <c r="H3" s="906" t="s">
        <v>554</v>
      </c>
      <c r="I3" s="906" t="s">
        <v>561</v>
      </c>
      <c r="J3" s="908" t="s">
        <v>617</v>
      </c>
      <c r="K3" s="912"/>
      <c r="L3" s="913"/>
      <c r="M3" s="913"/>
      <c r="N3" s="870"/>
      <c r="O3" s="870"/>
      <c r="P3" s="870"/>
    </row>
    <row r="4" spans="1:16" s="36" customFormat="1" ht="20.149999999999999" customHeight="1">
      <c r="B4" s="901"/>
      <c r="C4" s="916"/>
      <c r="D4" s="911"/>
      <c r="E4" s="911"/>
      <c r="F4" s="911"/>
      <c r="G4" s="911"/>
      <c r="H4" s="911"/>
      <c r="I4" s="911"/>
      <c r="J4" s="909"/>
      <c r="K4" s="912"/>
      <c r="L4" s="914"/>
      <c r="M4" s="914"/>
      <c r="N4" s="870"/>
      <c r="O4" s="870"/>
      <c r="P4" s="870"/>
    </row>
    <row r="5" spans="1:16" s="38" customFormat="1" ht="21.75" customHeight="1">
      <c r="B5" s="318" t="s">
        <v>143</v>
      </c>
      <c r="C5" s="221"/>
      <c r="D5" s="221"/>
      <c r="E5" s="221"/>
      <c r="F5" s="221"/>
      <c r="G5" s="221"/>
      <c r="H5" s="221"/>
      <c r="I5" s="221"/>
      <c r="J5" s="189"/>
      <c r="K5" s="871"/>
      <c r="L5" s="691"/>
      <c r="M5" s="691"/>
      <c r="N5" s="41"/>
      <c r="O5" s="41"/>
      <c r="P5" s="41"/>
    </row>
    <row r="6" spans="1:16" s="38" customFormat="1" ht="21.75" customHeight="1">
      <c r="B6" s="320" t="s">
        <v>500</v>
      </c>
      <c r="C6" s="302">
        <v>1915992</v>
      </c>
      <c r="D6" s="678">
        <v>1659233</v>
      </c>
      <c r="E6" s="678">
        <v>1714176</v>
      </c>
      <c r="F6" s="678">
        <v>1718165</v>
      </c>
      <c r="G6" s="678">
        <v>1566839</v>
      </c>
      <c r="H6" s="678">
        <v>1463536</v>
      </c>
      <c r="I6" s="678">
        <v>1716670</v>
      </c>
      <c r="J6" s="675">
        <v>1749319</v>
      </c>
      <c r="K6" s="872"/>
      <c r="L6" s="873"/>
      <c r="M6" s="874"/>
      <c r="N6" s="41"/>
      <c r="O6" s="41"/>
      <c r="P6" s="41"/>
    </row>
    <row r="7" spans="1:16" s="38" customFormat="1" ht="21.75" customHeight="1">
      <c r="B7" s="321" t="s">
        <v>501</v>
      </c>
      <c r="C7" s="303">
        <v>90657</v>
      </c>
      <c r="D7" s="679">
        <v>88517</v>
      </c>
      <c r="E7" s="679">
        <v>88928</v>
      </c>
      <c r="F7" s="679">
        <v>91535</v>
      </c>
      <c r="G7" s="679">
        <v>91233</v>
      </c>
      <c r="H7" s="679">
        <v>91813</v>
      </c>
      <c r="I7" s="679">
        <v>99788</v>
      </c>
      <c r="J7" s="676">
        <v>106870</v>
      </c>
      <c r="K7" s="872"/>
      <c r="L7" s="873"/>
      <c r="M7" s="874"/>
      <c r="N7" s="41"/>
      <c r="O7" s="41"/>
      <c r="P7" s="41"/>
    </row>
    <row r="8" spans="1:16" s="38" customFormat="1" ht="21.75" customHeight="1">
      <c r="B8" s="322" t="s">
        <v>146</v>
      </c>
      <c r="C8" s="285">
        <v>2006649</v>
      </c>
      <c r="D8" s="285">
        <v>1747750</v>
      </c>
      <c r="E8" s="285">
        <v>1803104</v>
      </c>
      <c r="F8" s="285">
        <v>1809701</v>
      </c>
      <c r="G8" s="285">
        <v>1658072</v>
      </c>
      <c r="H8" s="285">
        <v>1555349</v>
      </c>
      <c r="I8" s="285">
        <v>1816459</v>
      </c>
      <c r="J8" s="214">
        <v>1856190</v>
      </c>
      <c r="K8" s="871"/>
      <c r="L8" s="875"/>
      <c r="M8" s="769"/>
      <c r="N8" s="41"/>
      <c r="O8" s="41"/>
      <c r="P8" s="41"/>
    </row>
    <row r="9" spans="1:16" s="38" customFormat="1" ht="21.75" customHeight="1">
      <c r="B9" s="322" t="s">
        <v>147</v>
      </c>
      <c r="C9" s="285">
        <v>-1789582</v>
      </c>
      <c r="D9" s="285">
        <v>-1560504</v>
      </c>
      <c r="E9" s="285">
        <v>-1604882</v>
      </c>
      <c r="F9" s="285">
        <v>-1612013</v>
      </c>
      <c r="G9" s="285">
        <v>-1477333</v>
      </c>
      <c r="H9" s="285">
        <v>-1354664</v>
      </c>
      <c r="I9" s="285">
        <v>-1584078</v>
      </c>
      <c r="J9" s="898">
        <v>-1615233</v>
      </c>
      <c r="K9" s="871"/>
      <c r="L9" s="875"/>
      <c r="M9" s="769"/>
      <c r="N9" s="41"/>
      <c r="O9" s="41"/>
      <c r="P9" s="41"/>
    </row>
    <row r="10" spans="1:16" s="38" customFormat="1" ht="21.75" customHeight="1">
      <c r="B10" s="322" t="s">
        <v>148</v>
      </c>
      <c r="C10" s="285">
        <v>217066</v>
      </c>
      <c r="D10" s="285">
        <v>187245</v>
      </c>
      <c r="E10" s="285">
        <v>198221</v>
      </c>
      <c r="F10" s="285">
        <v>197688</v>
      </c>
      <c r="G10" s="285">
        <v>180739</v>
      </c>
      <c r="H10" s="285">
        <v>200685</v>
      </c>
      <c r="I10" s="285">
        <v>232380</v>
      </c>
      <c r="J10" s="214">
        <v>240956</v>
      </c>
      <c r="K10" s="871"/>
      <c r="L10" s="769"/>
      <c r="M10" s="769"/>
      <c r="N10" s="41"/>
      <c r="O10" s="41"/>
      <c r="P10" s="41"/>
    </row>
    <row r="11" spans="1:16" s="31" customFormat="1" ht="21.75" customHeight="1">
      <c r="B11" s="324" t="s">
        <v>149</v>
      </c>
      <c r="C11" s="286">
        <v>-153663</v>
      </c>
      <c r="D11" s="286">
        <v>-151091</v>
      </c>
      <c r="E11" s="286">
        <v>-151628</v>
      </c>
      <c r="F11" s="286">
        <v>-149739</v>
      </c>
      <c r="G11" s="286">
        <v>-154416</v>
      </c>
      <c r="H11" s="286">
        <v>-153038</v>
      </c>
      <c r="I11" s="286">
        <v>-162662</v>
      </c>
      <c r="J11" s="897">
        <v>-173433</v>
      </c>
      <c r="K11" s="876"/>
      <c r="L11" s="770"/>
      <c r="M11" s="770"/>
      <c r="N11" s="30"/>
      <c r="O11" s="30"/>
      <c r="P11" s="30"/>
    </row>
    <row r="12" spans="1:16" s="31" customFormat="1" ht="21.75" customHeight="1">
      <c r="B12" s="364" t="s">
        <v>505</v>
      </c>
      <c r="C12" s="221">
        <v>-5930</v>
      </c>
      <c r="D12" s="221">
        <v>-10660</v>
      </c>
      <c r="E12" s="221">
        <v>-22898</v>
      </c>
      <c r="F12" s="221">
        <v>-14398</v>
      </c>
      <c r="G12" s="221">
        <v>2919</v>
      </c>
      <c r="H12" s="221">
        <v>3971</v>
      </c>
      <c r="I12" s="221">
        <v>-9878</v>
      </c>
      <c r="J12" s="189">
        <v>2476</v>
      </c>
      <c r="K12" s="877"/>
      <c r="L12" s="769"/>
      <c r="M12" s="769"/>
      <c r="N12" s="30"/>
      <c r="O12" s="30"/>
      <c r="P12" s="30"/>
    </row>
    <row r="13" spans="1:16" s="31" customFormat="1" ht="21.75" customHeight="1">
      <c r="B13" s="326" t="s">
        <v>150</v>
      </c>
      <c r="C13" s="220">
        <v>1839</v>
      </c>
      <c r="D13" s="220">
        <v>2209</v>
      </c>
      <c r="E13" s="220">
        <v>6132</v>
      </c>
      <c r="F13" s="220">
        <v>1058</v>
      </c>
      <c r="G13" s="220">
        <v>1498</v>
      </c>
      <c r="H13" s="220">
        <v>4797</v>
      </c>
      <c r="I13" s="220">
        <v>-324</v>
      </c>
      <c r="J13" s="161">
        <v>1764</v>
      </c>
      <c r="K13" s="878"/>
      <c r="L13" s="770"/>
      <c r="M13" s="770"/>
      <c r="N13" s="30"/>
      <c r="O13" s="30"/>
      <c r="P13" s="30"/>
    </row>
    <row r="14" spans="1:16" s="31" customFormat="1" ht="21.75" customHeight="1">
      <c r="B14" s="326" t="s">
        <v>151</v>
      </c>
      <c r="C14" s="220">
        <v>-3190</v>
      </c>
      <c r="D14" s="220">
        <v>-11549</v>
      </c>
      <c r="E14" s="220">
        <v>-19461</v>
      </c>
      <c r="F14" s="220">
        <v>-17446</v>
      </c>
      <c r="G14" s="220">
        <v>-24051</v>
      </c>
      <c r="H14" s="220">
        <v>-4618</v>
      </c>
      <c r="I14" s="220">
        <v>-4402</v>
      </c>
      <c r="J14" s="161">
        <v>-509</v>
      </c>
      <c r="K14" s="879"/>
      <c r="L14" s="770"/>
      <c r="M14" s="770"/>
      <c r="N14" s="30"/>
      <c r="O14" s="30"/>
      <c r="P14" s="30"/>
    </row>
    <row r="15" spans="1:16" s="31" customFormat="1" ht="21.75" customHeight="1">
      <c r="B15" s="864" t="s">
        <v>608</v>
      </c>
      <c r="C15" s="220">
        <v>957</v>
      </c>
      <c r="D15" s="220">
        <v>2138</v>
      </c>
      <c r="E15" s="220">
        <v>1666</v>
      </c>
      <c r="F15" s="220">
        <v>1758</v>
      </c>
      <c r="G15" s="220">
        <v>12909</v>
      </c>
      <c r="H15" s="220">
        <v>10358</v>
      </c>
      <c r="I15" s="220">
        <v>7517</v>
      </c>
      <c r="J15" s="161">
        <v>8039</v>
      </c>
      <c r="K15" s="878"/>
      <c r="L15" s="770"/>
      <c r="M15" s="770"/>
      <c r="N15" s="30"/>
      <c r="O15" s="30"/>
      <c r="P15" s="30"/>
    </row>
    <row r="16" spans="1:16" s="31" customFormat="1" ht="21.75" customHeight="1">
      <c r="B16" s="326" t="s">
        <v>152</v>
      </c>
      <c r="C16" s="220">
        <v>-1728</v>
      </c>
      <c r="D16" s="220">
        <v>-3525</v>
      </c>
      <c r="E16" s="220">
        <v>-2684</v>
      </c>
      <c r="F16" s="220">
        <v>-2080</v>
      </c>
      <c r="G16" s="220">
        <v>-1349</v>
      </c>
      <c r="H16" s="220">
        <v>-8174</v>
      </c>
      <c r="I16" s="220">
        <v>-11847</v>
      </c>
      <c r="J16" s="161">
        <v>-3099</v>
      </c>
      <c r="K16" s="879"/>
      <c r="L16" s="770"/>
      <c r="M16" s="770"/>
      <c r="N16" s="30"/>
      <c r="O16" s="30"/>
      <c r="P16" s="30"/>
    </row>
    <row r="17" spans="2:16" s="31" customFormat="1" ht="21.5" customHeight="1">
      <c r="B17" s="326" t="s">
        <v>153</v>
      </c>
      <c r="C17" s="220">
        <v>11705</v>
      </c>
      <c r="D17" s="220">
        <v>10702</v>
      </c>
      <c r="E17" s="220">
        <v>10429</v>
      </c>
      <c r="F17" s="220">
        <v>17193</v>
      </c>
      <c r="G17" s="220">
        <v>20646</v>
      </c>
      <c r="H17" s="220">
        <v>9566</v>
      </c>
      <c r="I17" s="220">
        <v>6763</v>
      </c>
      <c r="J17" s="161">
        <v>5113</v>
      </c>
      <c r="K17" s="879"/>
      <c r="L17" s="770"/>
      <c r="M17" s="770"/>
      <c r="N17" s="30"/>
      <c r="O17" s="30"/>
      <c r="P17" s="30"/>
    </row>
    <row r="18" spans="2:16" s="31" customFormat="1" ht="21.75" customHeight="1">
      <c r="B18" s="328" t="s">
        <v>154</v>
      </c>
      <c r="C18" s="288">
        <v>-15513</v>
      </c>
      <c r="D18" s="288">
        <v>-10636</v>
      </c>
      <c r="E18" s="288">
        <v>-18980</v>
      </c>
      <c r="F18" s="288">
        <v>-14882</v>
      </c>
      <c r="G18" s="288">
        <v>-6733</v>
      </c>
      <c r="H18" s="288">
        <v>-7958</v>
      </c>
      <c r="I18" s="288">
        <v>-7584</v>
      </c>
      <c r="J18" s="217">
        <v>-8832</v>
      </c>
      <c r="K18" s="879"/>
      <c r="L18" s="770"/>
      <c r="M18" s="770"/>
      <c r="N18" s="30"/>
      <c r="O18" s="30"/>
      <c r="P18" s="30"/>
    </row>
    <row r="19" spans="2:16" s="38" customFormat="1" ht="21.75" customHeight="1">
      <c r="B19" s="363" t="s">
        <v>469</v>
      </c>
      <c r="C19" s="285">
        <v>57472</v>
      </c>
      <c r="D19" s="285">
        <v>25493</v>
      </c>
      <c r="E19" s="285">
        <v>23694</v>
      </c>
      <c r="F19" s="285">
        <v>33550</v>
      </c>
      <c r="G19" s="285">
        <v>29242</v>
      </c>
      <c r="H19" s="285">
        <v>51618</v>
      </c>
      <c r="I19" s="285">
        <v>59838</v>
      </c>
      <c r="J19" s="214" t="s">
        <v>1</v>
      </c>
      <c r="K19" s="877"/>
      <c r="L19" s="769"/>
      <c r="M19" s="880"/>
      <c r="N19" s="41"/>
      <c r="O19" s="41"/>
      <c r="P19" s="41"/>
    </row>
    <row r="20" spans="2:16" s="30" customFormat="1" ht="21.75" customHeight="1">
      <c r="B20" s="330" t="s">
        <v>155</v>
      </c>
      <c r="C20" s="287">
        <v>8875</v>
      </c>
      <c r="D20" s="287">
        <v>8022</v>
      </c>
      <c r="E20" s="287">
        <v>9213</v>
      </c>
      <c r="F20" s="287">
        <v>9395</v>
      </c>
      <c r="G20" s="287">
        <v>8242</v>
      </c>
      <c r="H20" s="287">
        <v>8068</v>
      </c>
      <c r="I20" s="287">
        <v>10321</v>
      </c>
      <c r="J20" s="216">
        <v>12395</v>
      </c>
      <c r="K20" s="871"/>
      <c r="L20" s="769"/>
      <c r="M20" s="769"/>
    </row>
    <row r="21" spans="2:16" s="30" customFormat="1" ht="21.75" customHeight="1">
      <c r="B21" s="326" t="s">
        <v>156</v>
      </c>
      <c r="C21" s="257">
        <v>5552</v>
      </c>
      <c r="D21" s="257">
        <v>4984</v>
      </c>
      <c r="E21" s="257">
        <v>5359</v>
      </c>
      <c r="F21" s="257">
        <v>4860</v>
      </c>
      <c r="G21" s="257">
        <v>3893</v>
      </c>
      <c r="H21" s="257">
        <v>3903</v>
      </c>
      <c r="I21" s="257">
        <v>5682</v>
      </c>
      <c r="J21" s="210">
        <v>7084</v>
      </c>
      <c r="K21" s="879"/>
      <c r="L21" s="770"/>
      <c r="M21" s="770"/>
    </row>
    <row r="22" spans="2:16" s="30" customFormat="1" ht="21.75" customHeight="1">
      <c r="B22" s="332" t="s">
        <v>157</v>
      </c>
      <c r="C22" s="257">
        <v>3283</v>
      </c>
      <c r="D22" s="257">
        <v>2761</v>
      </c>
      <c r="E22" s="257">
        <v>3810</v>
      </c>
      <c r="F22" s="257">
        <v>4456</v>
      </c>
      <c r="G22" s="257">
        <v>4349</v>
      </c>
      <c r="H22" s="257">
        <v>4165</v>
      </c>
      <c r="I22" s="257">
        <v>4639</v>
      </c>
      <c r="J22" s="210">
        <v>5167</v>
      </c>
      <c r="K22" s="876"/>
      <c r="L22" s="770"/>
      <c r="M22" s="770"/>
    </row>
    <row r="23" spans="2:16" s="30" customFormat="1" ht="21.75" customHeight="1">
      <c r="B23" s="332" t="s">
        <v>158</v>
      </c>
      <c r="C23" s="220">
        <v>39</v>
      </c>
      <c r="D23" s="220">
        <v>276</v>
      </c>
      <c r="E23" s="220">
        <v>43</v>
      </c>
      <c r="F23" s="220">
        <v>78</v>
      </c>
      <c r="G23" s="220" t="s">
        <v>534</v>
      </c>
      <c r="H23" s="220" t="s">
        <v>341</v>
      </c>
      <c r="I23" s="220" t="s">
        <v>341</v>
      </c>
      <c r="J23" s="161">
        <v>143</v>
      </c>
      <c r="K23" s="876"/>
      <c r="L23" s="881"/>
      <c r="M23" s="770"/>
    </row>
    <row r="24" spans="2:16" s="30" customFormat="1" ht="21.75" customHeight="1">
      <c r="B24" s="330" t="s">
        <v>159</v>
      </c>
      <c r="C24" s="287">
        <v>-24186</v>
      </c>
      <c r="D24" s="287">
        <v>-21247</v>
      </c>
      <c r="E24" s="287">
        <v>-19855</v>
      </c>
      <c r="F24" s="287">
        <v>-18975</v>
      </c>
      <c r="G24" s="287">
        <v>-16379</v>
      </c>
      <c r="H24" s="287">
        <v>-14405</v>
      </c>
      <c r="I24" s="287">
        <v>-14874</v>
      </c>
      <c r="J24" s="216">
        <v>-15290</v>
      </c>
      <c r="K24" s="871"/>
      <c r="L24" s="769"/>
      <c r="M24" s="882"/>
    </row>
    <row r="25" spans="2:16" s="30" customFormat="1" ht="21.75" customHeight="1">
      <c r="B25" s="332" t="s">
        <v>160</v>
      </c>
      <c r="C25" s="220">
        <v>-23848</v>
      </c>
      <c r="D25" s="220">
        <v>-21247</v>
      </c>
      <c r="E25" s="220">
        <v>-19855</v>
      </c>
      <c r="F25" s="220">
        <v>-18975</v>
      </c>
      <c r="G25" s="220">
        <v>-16316</v>
      </c>
      <c r="H25" s="220">
        <v>-14382</v>
      </c>
      <c r="I25" s="220">
        <v>-14746</v>
      </c>
      <c r="J25" s="161">
        <v>-15290</v>
      </c>
      <c r="K25" s="876"/>
      <c r="L25" s="770"/>
      <c r="M25" s="770"/>
    </row>
    <row r="26" spans="2:16" s="30" customFormat="1" ht="21.75" customHeight="1">
      <c r="B26" s="334" t="s">
        <v>161</v>
      </c>
      <c r="C26" s="288">
        <v>-338</v>
      </c>
      <c r="D26" s="288" t="s">
        <v>502</v>
      </c>
      <c r="E26" s="288" t="s">
        <v>1</v>
      </c>
      <c r="F26" s="288" t="s">
        <v>1</v>
      </c>
      <c r="G26" s="288">
        <v>-63</v>
      </c>
      <c r="H26" s="288">
        <v>-22</v>
      </c>
      <c r="I26" s="288">
        <v>-128</v>
      </c>
      <c r="J26" s="217" t="s">
        <v>1</v>
      </c>
      <c r="K26" s="876"/>
      <c r="L26" s="770"/>
      <c r="M26" s="883"/>
    </row>
    <row r="27" spans="2:16" s="38" customFormat="1" ht="21.75" customHeight="1">
      <c r="B27" s="363" t="s">
        <v>470</v>
      </c>
      <c r="C27" s="285">
        <v>16296</v>
      </c>
      <c r="D27" s="285">
        <v>15784</v>
      </c>
      <c r="E27" s="285">
        <v>30979</v>
      </c>
      <c r="F27" s="285">
        <v>28613</v>
      </c>
      <c r="G27" s="285">
        <v>23163</v>
      </c>
      <c r="H27" s="285">
        <v>12673</v>
      </c>
      <c r="I27" s="285">
        <v>25057</v>
      </c>
      <c r="J27" s="214">
        <v>27779</v>
      </c>
      <c r="K27" s="877"/>
      <c r="L27" s="769"/>
      <c r="M27" s="769"/>
      <c r="N27" s="41"/>
      <c r="O27" s="41"/>
      <c r="P27" s="41"/>
    </row>
    <row r="28" spans="2:16" s="38" customFormat="1" ht="21.75" customHeight="1">
      <c r="B28" s="322" t="s">
        <v>162</v>
      </c>
      <c r="C28" s="285">
        <v>58457</v>
      </c>
      <c r="D28" s="285">
        <v>28052</v>
      </c>
      <c r="E28" s="285">
        <v>44033</v>
      </c>
      <c r="F28" s="285">
        <v>52584</v>
      </c>
      <c r="G28" s="285">
        <v>44269</v>
      </c>
      <c r="H28" s="285">
        <v>57955</v>
      </c>
      <c r="I28" s="285">
        <v>80343</v>
      </c>
      <c r="J28" s="214">
        <v>94882</v>
      </c>
      <c r="K28" s="877"/>
      <c r="L28" s="769"/>
      <c r="M28" s="769"/>
      <c r="N28" s="41"/>
      <c r="O28" s="41"/>
      <c r="P28" s="41"/>
    </row>
    <row r="29" spans="2:16" s="38" customFormat="1" ht="21.75" customHeight="1">
      <c r="B29" s="330" t="s">
        <v>163</v>
      </c>
      <c r="C29" s="287">
        <v>-56735</v>
      </c>
      <c r="D29" s="287">
        <v>-11058</v>
      </c>
      <c r="E29" s="287">
        <v>-11949</v>
      </c>
      <c r="F29" s="287">
        <v>-14933</v>
      </c>
      <c r="G29" s="287">
        <v>-7782</v>
      </c>
      <c r="H29" s="287">
        <v>-13879</v>
      </c>
      <c r="I29" s="287">
        <v>-18648</v>
      </c>
      <c r="J29" s="216">
        <v>-19662</v>
      </c>
      <c r="K29" s="871"/>
      <c r="L29" s="769"/>
      <c r="M29" s="769"/>
      <c r="N29" s="41"/>
      <c r="O29" s="41"/>
      <c r="P29" s="41"/>
    </row>
    <row r="30" spans="2:16" s="30" customFormat="1" ht="21.75" customHeight="1">
      <c r="B30" s="336" t="s">
        <v>164</v>
      </c>
      <c r="C30" s="285">
        <v>1722</v>
      </c>
      <c r="D30" s="285">
        <v>16993</v>
      </c>
      <c r="E30" s="285">
        <v>32083</v>
      </c>
      <c r="F30" s="285">
        <v>37650</v>
      </c>
      <c r="G30" s="285">
        <v>36486</v>
      </c>
      <c r="H30" s="285">
        <v>44075</v>
      </c>
      <c r="I30" s="285">
        <v>61694</v>
      </c>
      <c r="J30" s="214">
        <v>75219</v>
      </c>
      <c r="K30" s="884"/>
      <c r="L30" s="769"/>
      <c r="M30" s="769"/>
    </row>
    <row r="31" spans="2:16" s="30" customFormat="1" ht="21.75" customHeight="1">
      <c r="B31" s="337" t="s">
        <v>165</v>
      </c>
      <c r="C31" s="289"/>
      <c r="D31" s="289"/>
      <c r="E31" s="289"/>
      <c r="F31" s="289"/>
      <c r="G31" s="289"/>
      <c r="H31" s="289"/>
      <c r="I31" s="289"/>
      <c r="J31" s="218"/>
      <c r="K31" s="884"/>
      <c r="L31" s="885"/>
      <c r="M31" s="769"/>
    </row>
    <row r="32" spans="2:16" s="30" customFormat="1" ht="21.75" customHeight="1">
      <c r="B32" s="338" t="s">
        <v>166</v>
      </c>
      <c r="C32" s="293">
        <v>-1040</v>
      </c>
      <c r="D32" s="293">
        <v>13448</v>
      </c>
      <c r="E32" s="293">
        <v>27250</v>
      </c>
      <c r="F32" s="293">
        <v>33075</v>
      </c>
      <c r="G32" s="293">
        <v>36526</v>
      </c>
      <c r="H32" s="293">
        <v>40760</v>
      </c>
      <c r="I32" s="293">
        <v>56842</v>
      </c>
      <c r="J32" s="677">
        <v>70419</v>
      </c>
      <c r="K32" s="871"/>
      <c r="L32" s="769"/>
      <c r="M32" s="769"/>
    </row>
    <row r="33" spans="1:16" s="41" customFormat="1" ht="21.75" customHeight="1" thickBot="1">
      <c r="B33" s="340" t="s">
        <v>167</v>
      </c>
      <c r="C33" s="292">
        <v>2762</v>
      </c>
      <c r="D33" s="292">
        <v>3544</v>
      </c>
      <c r="E33" s="292">
        <v>4833</v>
      </c>
      <c r="F33" s="292">
        <v>4575</v>
      </c>
      <c r="G33" s="292">
        <v>-39</v>
      </c>
      <c r="H33" s="292">
        <v>3314</v>
      </c>
      <c r="I33" s="292">
        <v>4852</v>
      </c>
      <c r="J33" s="212">
        <v>4799</v>
      </c>
      <c r="K33" s="876"/>
      <c r="L33" s="770"/>
      <c r="M33" s="770"/>
    </row>
    <row r="34" spans="1:16" s="31" customFormat="1" ht="20.5" thickTop="1">
      <c r="B34" s="429" t="s">
        <v>610</v>
      </c>
      <c r="C34" s="285">
        <v>4321734</v>
      </c>
      <c r="D34" s="285">
        <v>3934456</v>
      </c>
      <c r="E34" s="285">
        <v>4046577</v>
      </c>
      <c r="F34" s="285">
        <v>4105295</v>
      </c>
      <c r="G34" s="285">
        <v>4006649</v>
      </c>
      <c r="H34" s="285">
        <v>3745549</v>
      </c>
      <c r="I34" s="285">
        <v>4209077</v>
      </c>
      <c r="J34" s="214" t="s">
        <v>630</v>
      </c>
      <c r="K34" s="440"/>
      <c r="L34" s="886"/>
      <c r="M34" s="668"/>
      <c r="N34" s="30"/>
      <c r="O34" s="30"/>
      <c r="P34" s="30"/>
    </row>
    <row r="35" spans="1:16" s="31" customFormat="1" ht="11.25" customHeight="1">
      <c r="B35" s="85"/>
      <c r="C35" s="290"/>
      <c r="D35" s="290"/>
      <c r="E35" s="290"/>
      <c r="F35" s="290"/>
      <c r="G35" s="290"/>
      <c r="H35" s="290"/>
      <c r="I35" s="290"/>
      <c r="J35" s="219"/>
      <c r="K35" s="591"/>
      <c r="L35" s="591"/>
      <c r="M35" s="591"/>
      <c r="N35" s="30"/>
      <c r="O35" s="30"/>
      <c r="P35" s="30"/>
    </row>
    <row r="36" spans="1:16" s="31" customFormat="1" ht="17.5">
      <c r="B36" s="85"/>
      <c r="C36" s="341"/>
      <c r="D36" s="341"/>
      <c r="E36" s="341"/>
      <c r="F36" s="341"/>
      <c r="G36" s="341"/>
      <c r="H36" s="341"/>
      <c r="I36" s="341"/>
      <c r="J36" s="428" t="s">
        <v>618</v>
      </c>
      <c r="K36" s="591"/>
      <c r="L36" s="714"/>
      <c r="M36" s="714"/>
      <c r="N36" s="30"/>
      <c r="O36" s="30"/>
      <c r="P36" s="30"/>
    </row>
    <row r="37" spans="1:16" s="41" customFormat="1" ht="21.75" customHeight="1">
      <c r="B37" s="429" t="s">
        <v>611</v>
      </c>
      <c r="C37" s="285">
        <v>658</v>
      </c>
      <c r="D37" s="285">
        <v>385</v>
      </c>
      <c r="E37" s="285">
        <v>680</v>
      </c>
      <c r="F37" s="285">
        <v>663</v>
      </c>
      <c r="G37" s="285">
        <v>416</v>
      </c>
      <c r="H37" s="862">
        <v>542</v>
      </c>
      <c r="I37" s="862">
        <v>908</v>
      </c>
      <c r="J37" s="696">
        <v>932</v>
      </c>
      <c r="K37" s="440"/>
      <c r="L37" s="886"/>
      <c r="M37" s="886"/>
    </row>
    <row r="38" spans="1:16" s="30" customFormat="1" ht="20.149999999999999" customHeight="1">
      <c r="B38" s="342"/>
      <c r="C38" s="42"/>
      <c r="D38" s="42"/>
      <c r="E38" s="42"/>
      <c r="F38" s="42"/>
      <c r="G38" s="42"/>
      <c r="H38" s="42"/>
      <c r="I38" s="8"/>
      <c r="J38" s="9"/>
      <c r="K38" s="343"/>
      <c r="L38" s="343"/>
      <c r="M38" s="343"/>
    </row>
    <row r="39" spans="1:16" ht="20.149999999999999" customHeight="1">
      <c r="A39" s="915" t="s">
        <v>503</v>
      </c>
      <c r="B39" s="915"/>
      <c r="C39" s="915"/>
      <c r="D39" s="915"/>
      <c r="E39" s="317"/>
      <c r="F39" s="8"/>
      <c r="G39" s="8"/>
      <c r="H39" s="8"/>
      <c r="K39" s="21"/>
      <c r="L39" s="21"/>
    </row>
    <row r="40" spans="1:16" ht="20.149999999999999" customHeight="1">
      <c r="A40" s="917" t="s">
        <v>606</v>
      </c>
      <c r="B40" s="917"/>
      <c r="C40" s="917"/>
      <c r="D40" s="917"/>
      <c r="E40" s="917"/>
      <c r="F40" s="917"/>
      <c r="G40" s="917"/>
      <c r="H40" s="8"/>
    </row>
    <row r="41" spans="1:16" ht="39.9" customHeight="1">
      <c r="A41" s="918" t="s">
        <v>607</v>
      </c>
      <c r="B41" s="918"/>
      <c r="C41" s="918"/>
      <c r="D41" s="918"/>
      <c r="E41" s="918"/>
      <c r="F41" s="918"/>
      <c r="G41" s="918"/>
      <c r="H41" s="44"/>
    </row>
    <row r="42" spans="1:16" ht="15" customHeight="1">
      <c r="A42" s="919" t="s">
        <v>605</v>
      </c>
      <c r="B42" s="919"/>
      <c r="C42" s="919"/>
      <c r="D42" s="919"/>
      <c r="E42" s="919"/>
      <c r="F42" s="919"/>
      <c r="G42" s="919"/>
      <c r="H42" s="46"/>
    </row>
    <row r="43" spans="1:16" ht="15.75" customHeight="1">
      <c r="B43" s="45"/>
      <c r="C43" s="46"/>
      <c r="D43" s="46"/>
      <c r="F43" s="46"/>
      <c r="G43" s="46"/>
      <c r="H43" s="46"/>
    </row>
    <row r="44" spans="1:16" ht="22.5" customHeight="1">
      <c r="A44" s="84" t="s">
        <v>477</v>
      </c>
      <c r="B44" s="50"/>
      <c r="D44" s="34"/>
      <c r="E44" s="34"/>
      <c r="F44" s="34"/>
      <c r="G44" s="34"/>
      <c r="I44" s="34"/>
      <c r="J44" s="889" t="s">
        <v>616</v>
      </c>
      <c r="M44" s="34"/>
    </row>
    <row r="45" spans="1:16" ht="5.25" customHeight="1">
      <c r="B45" s="35"/>
      <c r="E45" s="9"/>
    </row>
    <row r="46" spans="1:16" s="36" customFormat="1" ht="20.149999999999999" customHeight="1">
      <c r="B46" s="900"/>
      <c r="C46" s="906" t="s">
        <v>62</v>
      </c>
      <c r="D46" s="906" t="s">
        <v>75</v>
      </c>
      <c r="E46" s="906" t="s">
        <v>184</v>
      </c>
      <c r="F46" s="906" t="s">
        <v>504</v>
      </c>
      <c r="G46" s="906" t="s">
        <v>528</v>
      </c>
      <c r="H46" s="906" t="s">
        <v>555</v>
      </c>
      <c r="I46" s="906" t="s">
        <v>562</v>
      </c>
      <c r="J46" s="908" t="s">
        <v>564</v>
      </c>
      <c r="K46" s="912"/>
      <c r="L46" s="913"/>
      <c r="M46" s="913"/>
      <c r="N46" s="870"/>
      <c r="O46" s="870"/>
      <c r="P46" s="870"/>
    </row>
    <row r="47" spans="1:16" s="36" customFormat="1" ht="20.149999999999999" customHeight="1">
      <c r="B47" s="901"/>
      <c r="C47" s="907"/>
      <c r="D47" s="907"/>
      <c r="E47" s="907"/>
      <c r="F47" s="907"/>
      <c r="G47" s="907"/>
      <c r="H47" s="907"/>
      <c r="I47" s="907"/>
      <c r="J47" s="910"/>
      <c r="K47" s="912"/>
      <c r="L47" s="913"/>
      <c r="M47" s="914"/>
      <c r="N47" s="870"/>
      <c r="O47" s="870"/>
      <c r="P47" s="870"/>
    </row>
    <row r="48" spans="1:16" s="38" customFormat="1" ht="21.75" customHeight="1">
      <c r="B48" s="322" t="s">
        <v>164</v>
      </c>
      <c r="C48" s="285">
        <v>1722</v>
      </c>
      <c r="D48" s="285">
        <v>16993</v>
      </c>
      <c r="E48" s="285">
        <v>32083</v>
      </c>
      <c r="F48" s="285">
        <v>37650</v>
      </c>
      <c r="G48" s="285">
        <v>36486</v>
      </c>
      <c r="H48" s="285">
        <v>44075</v>
      </c>
      <c r="I48" s="285">
        <v>61694</v>
      </c>
      <c r="J48" s="214">
        <v>75219</v>
      </c>
      <c r="K48" s="877"/>
      <c r="L48" s="190"/>
      <c r="M48" s="190"/>
      <c r="N48" s="41"/>
      <c r="O48" s="41"/>
      <c r="P48" s="41"/>
    </row>
    <row r="49" spans="2:13" s="30" customFormat="1" ht="21.75" customHeight="1">
      <c r="B49" s="330" t="s">
        <v>168</v>
      </c>
      <c r="C49" s="287"/>
      <c r="D49" s="287"/>
      <c r="E49" s="287"/>
      <c r="F49" s="287"/>
      <c r="G49" s="287"/>
      <c r="H49" s="287"/>
      <c r="I49" s="287"/>
      <c r="J49" s="216"/>
      <c r="K49" s="871"/>
      <c r="L49" s="190"/>
      <c r="M49" s="190"/>
    </row>
    <row r="50" spans="2:13" s="30" customFormat="1" ht="21.75" customHeight="1">
      <c r="B50" s="344" t="s">
        <v>169</v>
      </c>
      <c r="C50" s="287"/>
      <c r="D50" s="287"/>
      <c r="E50" s="287"/>
      <c r="F50" s="287"/>
      <c r="G50" s="287"/>
      <c r="H50" s="287"/>
      <c r="I50" s="287"/>
      <c r="J50" s="216"/>
      <c r="K50" s="887"/>
      <c r="L50" s="190"/>
      <c r="M50" s="190"/>
    </row>
    <row r="51" spans="2:13" s="30" customFormat="1" ht="21.75" customHeight="1">
      <c r="B51" s="345" t="s">
        <v>170</v>
      </c>
      <c r="C51" s="257">
        <v>-1010</v>
      </c>
      <c r="D51" s="257">
        <v>11172</v>
      </c>
      <c r="E51" s="257">
        <v>15065</v>
      </c>
      <c r="F51" s="257">
        <v>46787</v>
      </c>
      <c r="G51" s="257">
        <v>-1232</v>
      </c>
      <c r="H51" s="257">
        <v>9977</v>
      </c>
      <c r="I51" s="257">
        <v>-575</v>
      </c>
      <c r="J51" s="210">
        <v>-10751</v>
      </c>
      <c r="K51" s="56"/>
      <c r="L51" s="183"/>
      <c r="M51" s="183"/>
    </row>
    <row r="52" spans="2:13" s="30" customFormat="1" ht="21.75" customHeight="1">
      <c r="B52" s="374" t="s">
        <v>523</v>
      </c>
      <c r="C52" s="257">
        <v>-872</v>
      </c>
      <c r="D52" s="257">
        <v>-398</v>
      </c>
      <c r="E52" s="257">
        <v>-425</v>
      </c>
      <c r="F52" s="257">
        <v>-925</v>
      </c>
      <c r="G52" s="257">
        <v>-725</v>
      </c>
      <c r="H52" s="257">
        <v>478</v>
      </c>
      <c r="I52" s="257">
        <v>-275</v>
      </c>
      <c r="J52" s="210">
        <v>-365</v>
      </c>
      <c r="K52" s="634"/>
      <c r="L52" s="183"/>
      <c r="M52" s="183"/>
    </row>
    <row r="53" spans="2:13" s="30" customFormat="1" ht="21.75" customHeight="1">
      <c r="B53" s="374" t="s">
        <v>549</v>
      </c>
      <c r="C53" s="650" t="s">
        <v>1</v>
      </c>
      <c r="D53" s="650" t="s">
        <v>1</v>
      </c>
      <c r="E53" s="650" t="s">
        <v>548</v>
      </c>
      <c r="F53" s="650" t="s">
        <v>550</v>
      </c>
      <c r="G53" s="650">
        <v>-4868</v>
      </c>
      <c r="H53" s="650">
        <v>-3686</v>
      </c>
      <c r="I53" s="650">
        <v>4778</v>
      </c>
      <c r="J53" s="651">
        <v>4391</v>
      </c>
      <c r="K53" s="634"/>
      <c r="L53" s="183"/>
      <c r="M53" s="183"/>
    </row>
    <row r="54" spans="2:13" s="30" customFormat="1" ht="21.75" customHeight="1">
      <c r="B54" s="346" t="s">
        <v>171</v>
      </c>
      <c r="C54" s="285">
        <v>-1883</v>
      </c>
      <c r="D54" s="285">
        <v>10774</v>
      </c>
      <c r="E54" s="285">
        <v>14639</v>
      </c>
      <c r="F54" s="285">
        <v>45862</v>
      </c>
      <c r="G54" s="285">
        <v>-6826</v>
      </c>
      <c r="H54" s="285">
        <v>6768</v>
      </c>
      <c r="I54" s="285">
        <v>3927</v>
      </c>
      <c r="J54" s="214">
        <v>-6725</v>
      </c>
      <c r="K54" s="887"/>
      <c r="L54" s="190"/>
      <c r="M54" s="190"/>
    </row>
    <row r="55" spans="2:13" s="30" customFormat="1" ht="21.75" customHeight="1">
      <c r="B55" s="347" t="s">
        <v>172</v>
      </c>
      <c r="C55" s="287"/>
      <c r="D55" s="287"/>
      <c r="E55" s="287"/>
      <c r="F55" s="287"/>
      <c r="G55" s="287"/>
      <c r="H55" s="287"/>
      <c r="I55" s="287"/>
      <c r="J55" s="216"/>
      <c r="K55" s="887"/>
      <c r="L55" s="190"/>
      <c r="M55" s="190"/>
    </row>
    <row r="56" spans="2:13" s="30" customFormat="1" ht="21.75" customHeight="1">
      <c r="B56" s="306" t="s">
        <v>173</v>
      </c>
      <c r="C56" s="238">
        <v>-12505</v>
      </c>
      <c r="D56" s="238">
        <v>34509</v>
      </c>
      <c r="E56" s="238">
        <v>40578</v>
      </c>
      <c r="F56" s="238">
        <v>34811</v>
      </c>
      <c r="G56" s="238">
        <v>-44362</v>
      </c>
      <c r="H56" s="238">
        <v>-7958</v>
      </c>
      <c r="I56" s="238">
        <v>-12244</v>
      </c>
      <c r="J56" s="168">
        <v>-8975</v>
      </c>
      <c r="L56" s="213"/>
      <c r="M56" s="213"/>
    </row>
    <row r="57" spans="2:13" s="30" customFormat="1" ht="21.75" customHeight="1">
      <c r="B57" s="307" t="s">
        <v>174</v>
      </c>
      <c r="C57" s="220">
        <v>-945</v>
      </c>
      <c r="D57" s="220">
        <v>-528</v>
      </c>
      <c r="E57" s="220">
        <v>1184</v>
      </c>
      <c r="F57" s="220">
        <v>-3405</v>
      </c>
      <c r="G57" s="220">
        <v>-2709</v>
      </c>
      <c r="H57" s="220">
        <v>693</v>
      </c>
      <c r="I57" s="220">
        <v>1024</v>
      </c>
      <c r="J57" s="161">
        <v>-189</v>
      </c>
      <c r="L57" s="213"/>
      <c r="M57" s="213"/>
    </row>
    <row r="58" spans="2:13" s="30" customFormat="1" ht="21.75" customHeight="1">
      <c r="B58" s="374" t="s">
        <v>549</v>
      </c>
      <c r="C58" s="650" t="s">
        <v>1</v>
      </c>
      <c r="D58" s="650" t="s">
        <v>1</v>
      </c>
      <c r="E58" s="650" t="s">
        <v>548</v>
      </c>
      <c r="F58" s="650" t="s">
        <v>550</v>
      </c>
      <c r="G58" s="650">
        <v>-10993</v>
      </c>
      <c r="H58" s="650">
        <v>554</v>
      </c>
      <c r="I58" s="650">
        <v>-3075</v>
      </c>
      <c r="J58" s="651">
        <v>-4380</v>
      </c>
      <c r="K58" s="634"/>
      <c r="L58" s="213"/>
      <c r="M58" s="213"/>
    </row>
    <row r="59" spans="2:13" s="30" customFormat="1" ht="21.75" customHeight="1">
      <c r="B59" s="346" t="s">
        <v>175</v>
      </c>
      <c r="C59" s="285">
        <v>-13450</v>
      </c>
      <c r="D59" s="285">
        <v>33980</v>
      </c>
      <c r="E59" s="285">
        <v>41763</v>
      </c>
      <c r="F59" s="285">
        <v>31405</v>
      </c>
      <c r="G59" s="285">
        <v>-58065</v>
      </c>
      <c r="H59" s="285">
        <v>-6710</v>
      </c>
      <c r="I59" s="285">
        <v>-14295</v>
      </c>
      <c r="J59" s="214">
        <v>-13545</v>
      </c>
      <c r="K59" s="887"/>
      <c r="L59" s="190"/>
      <c r="M59" s="190"/>
    </row>
    <row r="60" spans="2:13" s="30" customFormat="1" ht="21.75" customHeight="1">
      <c r="B60" s="309" t="s">
        <v>176</v>
      </c>
      <c r="C60" s="285">
        <v>-15334</v>
      </c>
      <c r="D60" s="285">
        <v>44754</v>
      </c>
      <c r="E60" s="285">
        <v>56403</v>
      </c>
      <c r="F60" s="285">
        <v>77268</v>
      </c>
      <c r="G60" s="285">
        <v>-64892</v>
      </c>
      <c r="H60" s="285">
        <v>57</v>
      </c>
      <c r="I60" s="285">
        <v>-10368</v>
      </c>
      <c r="J60" s="214">
        <v>-20270</v>
      </c>
      <c r="K60" s="888"/>
      <c r="L60" s="190"/>
      <c r="M60" s="190"/>
    </row>
    <row r="61" spans="2:13" s="30" customFormat="1" ht="21.75" customHeight="1">
      <c r="B61" s="319" t="s">
        <v>177</v>
      </c>
      <c r="C61" s="221">
        <v>-13611</v>
      </c>
      <c r="D61" s="221">
        <v>61748</v>
      </c>
      <c r="E61" s="221">
        <v>88487</v>
      </c>
      <c r="F61" s="221">
        <v>114919</v>
      </c>
      <c r="G61" s="221">
        <v>-28405</v>
      </c>
      <c r="H61" s="221">
        <v>44133</v>
      </c>
      <c r="I61" s="221">
        <v>51326</v>
      </c>
      <c r="J61" s="189">
        <v>54948</v>
      </c>
      <c r="K61" s="877"/>
      <c r="L61" s="190"/>
      <c r="M61" s="190"/>
    </row>
    <row r="62" spans="2:13" s="30" customFormat="1" ht="21.75" customHeight="1">
      <c r="B62" s="348" t="s">
        <v>178</v>
      </c>
      <c r="C62" s="289"/>
      <c r="D62" s="289"/>
      <c r="E62" s="289"/>
      <c r="F62" s="289"/>
      <c r="G62" s="289"/>
      <c r="H62" s="289"/>
      <c r="I62" s="289"/>
      <c r="J62" s="218"/>
      <c r="K62" s="884"/>
      <c r="L62" s="213"/>
      <c r="M62" s="213"/>
    </row>
    <row r="63" spans="2:13" s="30" customFormat="1" ht="21.75" customHeight="1">
      <c r="B63" s="338" t="s">
        <v>166</v>
      </c>
      <c r="C63" s="293">
        <v>-16177</v>
      </c>
      <c r="D63" s="293">
        <v>56171</v>
      </c>
      <c r="E63" s="293">
        <v>82221</v>
      </c>
      <c r="F63" s="293">
        <v>107347</v>
      </c>
      <c r="G63" s="293">
        <v>-25379</v>
      </c>
      <c r="H63" s="293">
        <v>40289</v>
      </c>
      <c r="I63" s="293">
        <v>47430</v>
      </c>
      <c r="J63" s="677">
        <v>50938</v>
      </c>
      <c r="K63" s="871"/>
      <c r="L63" s="190"/>
      <c r="M63" s="190"/>
    </row>
    <row r="64" spans="2:13" s="30" customFormat="1" ht="21.75" customHeight="1">
      <c r="B64" s="349" t="s">
        <v>167</v>
      </c>
      <c r="C64" s="291">
        <v>2565</v>
      </c>
      <c r="D64" s="291">
        <v>5576</v>
      </c>
      <c r="E64" s="291">
        <v>6265</v>
      </c>
      <c r="F64" s="291">
        <v>7571</v>
      </c>
      <c r="G64" s="291">
        <v>-3025</v>
      </c>
      <c r="H64" s="291">
        <v>3843</v>
      </c>
      <c r="I64" s="291">
        <v>3896</v>
      </c>
      <c r="J64" s="222">
        <v>4010</v>
      </c>
      <c r="K64" s="876"/>
      <c r="L64" s="213"/>
      <c r="M64" s="213"/>
    </row>
    <row r="65" spans="1:13" s="30" customFormat="1" ht="21.75" customHeight="1">
      <c r="B65" s="894" t="s">
        <v>179</v>
      </c>
      <c r="C65" s="407">
        <v>-13611</v>
      </c>
      <c r="D65" s="409">
        <v>61748</v>
      </c>
      <c r="E65" s="409">
        <v>88487</v>
      </c>
      <c r="F65" s="409">
        <v>114919</v>
      </c>
      <c r="G65" s="409">
        <v>-28405</v>
      </c>
      <c r="H65" s="409">
        <v>44133</v>
      </c>
      <c r="I65" s="409">
        <v>51326</v>
      </c>
      <c r="J65" s="410">
        <v>54948</v>
      </c>
      <c r="K65" s="876"/>
      <c r="L65" s="213"/>
      <c r="M65" s="213"/>
    </row>
    <row r="66" spans="1:13" s="41" customFormat="1" ht="21.75" customHeight="1">
      <c r="B66" s="343"/>
      <c r="C66" s="190"/>
      <c r="D66" s="190"/>
      <c r="E66" s="190"/>
      <c r="F66" s="190"/>
      <c r="G66" s="190"/>
      <c r="H66" s="9"/>
      <c r="I66" s="9"/>
      <c r="K66" s="9"/>
    </row>
    <row r="67" spans="1:13" s="41" customFormat="1" ht="21.75" customHeight="1">
      <c r="A67" s="915" t="s">
        <v>142</v>
      </c>
      <c r="B67" s="915"/>
      <c r="C67" s="915"/>
      <c r="D67" s="915"/>
      <c r="E67" s="190"/>
      <c r="F67" s="190"/>
      <c r="G67" s="190"/>
      <c r="H67" s="190"/>
      <c r="I67" s="9"/>
      <c r="K67" s="190"/>
    </row>
    <row r="68" spans="1:13" s="41" customFormat="1" ht="21.75" customHeight="1">
      <c r="B68" s="343"/>
      <c r="C68" s="190"/>
      <c r="D68" s="190"/>
      <c r="E68" s="190"/>
      <c r="F68" s="190"/>
      <c r="G68" s="190"/>
      <c r="H68" s="190"/>
      <c r="I68" s="9"/>
      <c r="K68" s="190"/>
    </row>
  </sheetData>
  <mergeCells count="29">
    <mergeCell ref="I3:I4"/>
    <mergeCell ref="I46:I47"/>
    <mergeCell ref="H46:H47"/>
    <mergeCell ref="C46:C47"/>
    <mergeCell ref="D3:D4"/>
    <mergeCell ref="E3:E4"/>
    <mergeCell ref="F46:F47"/>
    <mergeCell ref="A41:G41"/>
    <mergeCell ref="A42:G42"/>
    <mergeCell ref="H3:H4"/>
    <mergeCell ref="A67:D67"/>
    <mergeCell ref="G3:G4"/>
    <mergeCell ref="G46:G47"/>
    <mergeCell ref="A39:D39"/>
    <mergeCell ref="B46:B47"/>
    <mergeCell ref="B3:B4"/>
    <mergeCell ref="E46:E47"/>
    <mergeCell ref="C3:C4"/>
    <mergeCell ref="A40:G40"/>
    <mergeCell ref="D46:D47"/>
    <mergeCell ref="F3:F4"/>
    <mergeCell ref="J3:J4"/>
    <mergeCell ref="J46:J47"/>
    <mergeCell ref="K3:K4"/>
    <mergeCell ref="L3:L4"/>
    <mergeCell ref="M3:M4"/>
    <mergeCell ref="K46:K47"/>
    <mergeCell ref="L46:L47"/>
    <mergeCell ref="M46:M47"/>
  </mergeCells>
  <phoneticPr fontId="2"/>
  <printOptions horizontalCentered="1"/>
  <pageMargins left="0.39370078740157483" right="0.43307086614173229" top="0.78740157480314965" bottom="0.39370078740157483" header="0.27559055118110237" footer="0.35433070866141736"/>
  <pageSetup paperSize="8" scale="52"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44"/>
  <sheetViews>
    <sheetView showGridLines="0" view="pageBreakPreview" zoomScale="40" zoomScaleNormal="55" zoomScaleSheetLayoutView="40" workbookViewId="0">
      <pane xSplit="2" topLeftCell="C1" activePane="topRight" state="frozenSplit"/>
      <selection activeCell="C9" sqref="C9"/>
      <selection pane="topRight"/>
    </sheetView>
  </sheetViews>
  <sheetFormatPr defaultColWidth="9" defaultRowHeight="17.5"/>
  <cols>
    <col min="1" max="1" width="3.6328125" style="47" customWidth="1"/>
    <col min="2" max="2" width="49.453125" style="591" customWidth="1"/>
    <col min="3" max="3" width="19.08984375" style="456" customWidth="1"/>
    <col min="4" max="6" width="19.08984375" style="95" customWidth="1"/>
    <col min="7" max="7" width="19.08984375" style="456" customWidth="1"/>
    <col min="8" max="10" width="19.08984375" style="95" customWidth="1"/>
    <col min="11" max="11" width="19.08984375" style="456" customWidth="1"/>
    <col min="12" max="14" width="19.08984375" style="95" customWidth="1"/>
    <col min="15" max="15" width="19.08984375" style="456" customWidth="1"/>
    <col min="16" max="32" width="19.08984375" style="95" customWidth="1"/>
    <col min="33" max="34" width="19" style="95" customWidth="1"/>
    <col min="35" max="42" width="19.08984375" style="95" customWidth="1"/>
    <col min="43" max="71" width="9" style="95"/>
    <col min="72" max="16384" width="9" style="47"/>
  </cols>
  <sheetData>
    <row r="1" spans="1:71" ht="38.25" customHeight="1">
      <c r="A1" s="454" t="s">
        <v>463</v>
      </c>
      <c r="B1" s="455"/>
      <c r="E1" s="457"/>
      <c r="I1" s="457"/>
      <c r="M1" s="457"/>
      <c r="Q1" s="457"/>
      <c r="S1" s="457"/>
      <c r="T1" s="34"/>
      <c r="V1" s="458"/>
      <c r="X1" s="458"/>
      <c r="AD1" s="458"/>
      <c r="AE1" s="458"/>
      <c r="AG1" s="458"/>
      <c r="AI1" s="459"/>
      <c r="AJ1" s="459"/>
      <c r="AK1" s="459"/>
      <c r="AL1" s="459"/>
      <c r="AP1" s="459" t="s">
        <v>232</v>
      </c>
    </row>
    <row r="2" spans="1:71" s="460" customFormat="1" ht="39" customHeight="1">
      <c r="B2" s="461"/>
      <c r="C2" s="921" t="s">
        <v>320</v>
      </c>
      <c r="D2" s="921"/>
      <c r="E2" s="921"/>
      <c r="F2" s="921"/>
      <c r="G2" s="920" t="s">
        <v>321</v>
      </c>
      <c r="H2" s="921"/>
      <c r="I2" s="921"/>
      <c r="J2" s="922"/>
      <c r="K2" s="920" t="s">
        <v>322</v>
      </c>
      <c r="L2" s="921"/>
      <c r="M2" s="921"/>
      <c r="N2" s="922"/>
      <c r="O2" s="920" t="s">
        <v>323</v>
      </c>
      <c r="P2" s="921"/>
      <c r="Q2" s="921"/>
      <c r="R2" s="922"/>
      <c r="S2" s="920" t="s">
        <v>324</v>
      </c>
      <c r="T2" s="921"/>
      <c r="U2" s="921"/>
      <c r="V2" s="922"/>
      <c r="W2" s="920" t="s">
        <v>325</v>
      </c>
      <c r="X2" s="921"/>
      <c r="Y2" s="921"/>
      <c r="Z2" s="922"/>
      <c r="AA2" s="920" t="s">
        <v>326</v>
      </c>
      <c r="AB2" s="921"/>
      <c r="AC2" s="921"/>
      <c r="AD2" s="922"/>
      <c r="AE2" s="923" t="s">
        <v>327</v>
      </c>
      <c r="AF2" s="923"/>
      <c r="AG2" s="923"/>
      <c r="AH2" s="924"/>
      <c r="AI2" s="925" t="s">
        <v>328</v>
      </c>
      <c r="AJ2" s="926"/>
      <c r="AK2" s="926"/>
      <c r="AL2" s="927"/>
      <c r="AM2" s="925" t="s">
        <v>329</v>
      </c>
      <c r="AN2" s="926"/>
      <c r="AO2" s="926"/>
      <c r="AP2" s="927"/>
      <c r="AQ2" s="465"/>
      <c r="AR2" s="465"/>
      <c r="AS2" s="465"/>
      <c r="AT2" s="465"/>
      <c r="AU2" s="465"/>
      <c r="AV2" s="465"/>
      <c r="AW2" s="465"/>
      <c r="AX2" s="465"/>
      <c r="AY2" s="465"/>
      <c r="AZ2" s="465"/>
      <c r="BA2" s="465"/>
      <c r="BB2" s="465"/>
      <c r="BC2" s="465"/>
      <c r="BD2" s="465"/>
      <c r="BE2" s="465"/>
      <c r="BF2" s="465"/>
      <c r="BG2" s="465"/>
      <c r="BH2" s="465"/>
      <c r="BI2" s="465"/>
      <c r="BJ2" s="465"/>
      <c r="BK2" s="465"/>
      <c r="BL2" s="465"/>
      <c r="BM2" s="465"/>
      <c r="BN2" s="465"/>
      <c r="BO2" s="465"/>
      <c r="BP2" s="465"/>
      <c r="BQ2" s="465"/>
      <c r="BR2" s="465"/>
      <c r="BS2" s="465"/>
    </row>
    <row r="3" spans="1:71" s="466" customFormat="1" ht="39" customHeight="1">
      <c r="B3" s="467"/>
      <c r="C3" s="463" t="s">
        <v>330</v>
      </c>
      <c r="D3" s="468" t="s">
        <v>331</v>
      </c>
      <c r="E3" s="468" t="s">
        <v>332</v>
      </c>
      <c r="F3" s="463" t="s">
        <v>333</v>
      </c>
      <c r="G3" s="462" t="s">
        <v>330</v>
      </c>
      <c r="H3" s="468" t="s">
        <v>331</v>
      </c>
      <c r="I3" s="468" t="s">
        <v>332</v>
      </c>
      <c r="J3" s="464" t="s">
        <v>333</v>
      </c>
      <c r="K3" s="462" t="s">
        <v>330</v>
      </c>
      <c r="L3" s="468" t="s">
        <v>331</v>
      </c>
      <c r="M3" s="468" t="s">
        <v>332</v>
      </c>
      <c r="N3" s="464" t="s">
        <v>333</v>
      </c>
      <c r="O3" s="462" t="s">
        <v>330</v>
      </c>
      <c r="P3" s="468" t="s">
        <v>331</v>
      </c>
      <c r="Q3" s="468" t="s">
        <v>332</v>
      </c>
      <c r="R3" s="464" t="s">
        <v>333</v>
      </c>
      <c r="S3" s="462" t="s">
        <v>330</v>
      </c>
      <c r="T3" s="468" t="s">
        <v>331</v>
      </c>
      <c r="U3" s="468" t="s">
        <v>332</v>
      </c>
      <c r="V3" s="464" t="s">
        <v>333</v>
      </c>
      <c r="W3" s="462" t="s">
        <v>330</v>
      </c>
      <c r="X3" s="468" t="s">
        <v>331</v>
      </c>
      <c r="Y3" s="468" t="s">
        <v>334</v>
      </c>
      <c r="Z3" s="464" t="s">
        <v>335</v>
      </c>
      <c r="AA3" s="462" t="s">
        <v>330</v>
      </c>
      <c r="AB3" s="468" t="s">
        <v>331</v>
      </c>
      <c r="AC3" s="468" t="s">
        <v>336</v>
      </c>
      <c r="AD3" s="464" t="s">
        <v>337</v>
      </c>
      <c r="AE3" s="462" t="s">
        <v>330</v>
      </c>
      <c r="AF3" s="468" t="s">
        <v>331</v>
      </c>
      <c r="AG3" s="468" t="s">
        <v>338</v>
      </c>
      <c r="AH3" s="464" t="s">
        <v>339</v>
      </c>
      <c r="AI3" s="469" t="s">
        <v>330</v>
      </c>
      <c r="AJ3" s="463" t="s">
        <v>340</v>
      </c>
      <c r="AK3" s="470" t="s">
        <v>338</v>
      </c>
      <c r="AL3" s="471" t="s">
        <v>339</v>
      </c>
      <c r="AM3" s="462" t="s">
        <v>330</v>
      </c>
      <c r="AN3" s="470" t="s">
        <v>340</v>
      </c>
      <c r="AO3" s="470" t="s">
        <v>338</v>
      </c>
      <c r="AP3" s="471" t="s">
        <v>339</v>
      </c>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row>
    <row r="4" spans="1:71" s="96" customFormat="1" ht="39" customHeight="1">
      <c r="B4" s="473" t="s">
        <v>241</v>
      </c>
      <c r="C4" s="474">
        <v>1523136</v>
      </c>
      <c r="D4" s="475">
        <v>1498906</v>
      </c>
      <c r="E4" s="475">
        <v>1387973</v>
      </c>
      <c r="F4" s="474">
        <v>1451722</v>
      </c>
      <c r="G4" s="476">
        <v>1214045</v>
      </c>
      <c r="H4" s="475">
        <v>1040170</v>
      </c>
      <c r="I4" s="475">
        <v>1154347</v>
      </c>
      <c r="J4" s="477">
        <v>1267341</v>
      </c>
      <c r="K4" s="476">
        <v>1130731</v>
      </c>
      <c r="L4" s="475">
        <f>2354027-K4</f>
        <v>1223296</v>
      </c>
      <c r="M4" s="475">
        <v>1332649</v>
      </c>
      <c r="N4" s="477">
        <v>1285383</v>
      </c>
      <c r="O4" s="476">
        <v>1227634</v>
      </c>
      <c r="P4" s="475">
        <v>1301610</v>
      </c>
      <c r="Q4" s="475">
        <v>1325425</v>
      </c>
      <c r="R4" s="477">
        <v>1363484</v>
      </c>
      <c r="S4" s="476">
        <v>1377294</v>
      </c>
      <c r="T4" s="475">
        <v>1425162</v>
      </c>
      <c r="U4" s="475">
        <v>1438351</v>
      </c>
      <c r="V4" s="477">
        <v>1530221</v>
      </c>
      <c r="W4" s="476">
        <v>1407178</v>
      </c>
      <c r="X4" s="475">
        <v>1497931</v>
      </c>
      <c r="Y4" s="475">
        <v>1305129</v>
      </c>
      <c r="Z4" s="477">
        <v>955944</v>
      </c>
      <c r="AA4" s="476">
        <v>897121</v>
      </c>
      <c r="AB4" s="475">
        <v>989277</v>
      </c>
      <c r="AC4" s="475">
        <v>982619</v>
      </c>
      <c r="AD4" s="477">
        <v>975401</v>
      </c>
      <c r="AE4" s="476">
        <v>958289</v>
      </c>
      <c r="AF4" s="475">
        <v>1006889</v>
      </c>
      <c r="AG4" s="475">
        <v>993726</v>
      </c>
      <c r="AH4" s="477">
        <v>1055735</v>
      </c>
      <c r="AI4" s="478">
        <v>1109645</v>
      </c>
      <c r="AJ4" s="474">
        <v>1086059</v>
      </c>
      <c r="AK4" s="479">
        <v>1104873</v>
      </c>
      <c r="AL4" s="480">
        <v>1193660</v>
      </c>
      <c r="AM4" s="476">
        <v>1001595</v>
      </c>
      <c r="AN4" s="479">
        <v>950975</v>
      </c>
      <c r="AO4" s="479">
        <v>995574</v>
      </c>
      <c r="AP4" s="480">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1:71" s="24" customFormat="1" ht="39" customHeight="1">
      <c r="B5" s="473" t="s">
        <v>242</v>
      </c>
      <c r="C5" s="481">
        <v>-1464505</v>
      </c>
      <c r="D5" s="475">
        <v>-1435213</v>
      </c>
      <c r="E5" s="482">
        <v>-1325579</v>
      </c>
      <c r="F5" s="474">
        <v>-1387417</v>
      </c>
      <c r="G5" s="483">
        <v>-1155248</v>
      </c>
      <c r="H5" s="475">
        <v>-979250</v>
      </c>
      <c r="I5" s="482">
        <v>-1095042</v>
      </c>
      <c r="J5" s="477">
        <v>-1202116</v>
      </c>
      <c r="K5" s="483">
        <v>-1075086</v>
      </c>
      <c r="L5" s="482">
        <f>-2235356-K5</f>
        <v>-1160270</v>
      </c>
      <c r="M5" s="482">
        <v>-1270556</v>
      </c>
      <c r="N5" s="484">
        <v>-1223980</v>
      </c>
      <c r="O5" s="483">
        <v>-1168993</v>
      </c>
      <c r="P5" s="482">
        <v>-1237665</v>
      </c>
      <c r="Q5" s="482">
        <v>-1262800</v>
      </c>
      <c r="R5" s="484">
        <v>-1294228</v>
      </c>
      <c r="S5" s="483">
        <v>-1312108</v>
      </c>
      <c r="T5" s="482">
        <v>-1356029</v>
      </c>
      <c r="U5" s="482">
        <v>-1371554</v>
      </c>
      <c r="V5" s="484">
        <v>-1453605</v>
      </c>
      <c r="W5" s="483">
        <v>-1338711</v>
      </c>
      <c r="X5" s="482">
        <v>-1422736</v>
      </c>
      <c r="Y5" s="482">
        <v>-1244990</v>
      </c>
      <c r="Z5" s="484">
        <v>-924127</v>
      </c>
      <c r="AA5" s="483">
        <v>-859540</v>
      </c>
      <c r="AB5" s="482">
        <v>-941747</v>
      </c>
      <c r="AC5" s="482">
        <v>-938567</v>
      </c>
      <c r="AD5" s="484">
        <v>-926361</v>
      </c>
      <c r="AE5" s="483">
        <v>-913520</v>
      </c>
      <c r="AF5" s="482">
        <v>-957988</v>
      </c>
      <c r="AG5" s="482">
        <v>-944853</v>
      </c>
      <c r="AH5" s="484">
        <v>-1005553</v>
      </c>
      <c r="AI5" s="485">
        <v>-1058994</v>
      </c>
      <c r="AJ5" s="481">
        <v>-1034501</v>
      </c>
      <c r="AK5" s="486">
        <v>-1050380</v>
      </c>
      <c r="AL5" s="487">
        <v>-1118796</v>
      </c>
      <c r="AM5" s="483">
        <v>-954277</v>
      </c>
      <c r="AN5" s="486">
        <v>-903459</v>
      </c>
      <c r="AO5" s="486">
        <v>-949331</v>
      </c>
      <c r="AP5" s="487">
        <v>-956775</v>
      </c>
    </row>
    <row r="6" spans="1:71" s="96" customFormat="1" ht="39" customHeight="1">
      <c r="B6" s="473" t="s">
        <v>0</v>
      </c>
      <c r="C6" s="481">
        <v>58631</v>
      </c>
      <c r="D6" s="475">
        <v>63692</v>
      </c>
      <c r="E6" s="482">
        <v>62394</v>
      </c>
      <c r="F6" s="474">
        <v>64305</v>
      </c>
      <c r="G6" s="483">
        <v>58797</v>
      </c>
      <c r="H6" s="475">
        <v>60920</v>
      </c>
      <c r="I6" s="482">
        <v>59305</v>
      </c>
      <c r="J6" s="477">
        <v>65225</v>
      </c>
      <c r="K6" s="483">
        <f>K4+K5</f>
        <v>55645</v>
      </c>
      <c r="L6" s="482">
        <f>118670-K6</f>
        <v>63025</v>
      </c>
      <c r="M6" s="482">
        <v>62092</v>
      </c>
      <c r="N6" s="484">
        <v>61404</v>
      </c>
      <c r="O6" s="483">
        <v>58641</v>
      </c>
      <c r="P6" s="482">
        <v>63944</v>
      </c>
      <c r="Q6" s="482">
        <v>62624</v>
      </c>
      <c r="R6" s="484">
        <v>69257</v>
      </c>
      <c r="S6" s="483">
        <v>65186</v>
      </c>
      <c r="T6" s="482">
        <v>69132</v>
      </c>
      <c r="U6" s="482">
        <v>66797</v>
      </c>
      <c r="V6" s="484">
        <v>76617</v>
      </c>
      <c r="W6" s="483">
        <v>68466</v>
      </c>
      <c r="X6" s="482">
        <v>75194</v>
      </c>
      <c r="Y6" s="482">
        <v>60138</v>
      </c>
      <c r="Z6" s="484">
        <v>31820</v>
      </c>
      <c r="AA6" s="483">
        <v>37580</v>
      </c>
      <c r="AB6" s="482">
        <v>47529</v>
      </c>
      <c r="AC6" s="482">
        <v>44051</v>
      </c>
      <c r="AD6" s="484">
        <v>49043</v>
      </c>
      <c r="AE6" s="483">
        <v>44769</v>
      </c>
      <c r="AF6" s="482">
        <v>48900</v>
      </c>
      <c r="AG6" s="482">
        <v>48873</v>
      </c>
      <c r="AH6" s="484">
        <v>50183</v>
      </c>
      <c r="AI6" s="485">
        <v>50651</v>
      </c>
      <c r="AJ6" s="481">
        <v>51557</v>
      </c>
      <c r="AK6" s="486">
        <v>54494</v>
      </c>
      <c r="AL6" s="487">
        <v>74864</v>
      </c>
      <c r="AM6" s="483">
        <v>47317</v>
      </c>
      <c r="AN6" s="486">
        <v>47517</v>
      </c>
      <c r="AO6" s="486">
        <v>46243</v>
      </c>
      <c r="AP6" s="487">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s="96" customFormat="1" ht="39" customHeight="1">
      <c r="B7" s="488" t="s">
        <v>243</v>
      </c>
      <c r="C7" s="489">
        <v>-47970</v>
      </c>
      <c r="D7" s="490">
        <v>-47747</v>
      </c>
      <c r="E7" s="491">
        <v>-43839</v>
      </c>
      <c r="F7" s="492">
        <v>-49518</v>
      </c>
      <c r="G7" s="493">
        <v>-43495</v>
      </c>
      <c r="H7" s="490">
        <v>-43288</v>
      </c>
      <c r="I7" s="491">
        <v>-42252</v>
      </c>
      <c r="J7" s="494">
        <v>-49690</v>
      </c>
      <c r="K7" s="493">
        <v>-39937</v>
      </c>
      <c r="L7" s="491">
        <f>-80771-K7</f>
        <v>-40834</v>
      </c>
      <c r="M7" s="491">
        <v>-40633</v>
      </c>
      <c r="N7" s="495">
        <v>-44560</v>
      </c>
      <c r="O7" s="493">
        <v>-40875</v>
      </c>
      <c r="P7" s="491">
        <v>-42389</v>
      </c>
      <c r="Q7" s="491">
        <v>-42282</v>
      </c>
      <c r="R7" s="495">
        <v>-50987</v>
      </c>
      <c r="S7" s="493">
        <v>-43311</v>
      </c>
      <c r="T7" s="491">
        <v>-45306</v>
      </c>
      <c r="U7" s="491">
        <v>-44323</v>
      </c>
      <c r="V7" s="495">
        <v>-52428</v>
      </c>
      <c r="W7" s="493">
        <v>-44916</v>
      </c>
      <c r="X7" s="491">
        <v>-48743</v>
      </c>
      <c r="Y7" s="491">
        <v>-45260</v>
      </c>
      <c r="Z7" s="495">
        <v>-44692</v>
      </c>
      <c r="AA7" s="493">
        <v>-40488</v>
      </c>
      <c r="AB7" s="491">
        <v>-39221</v>
      </c>
      <c r="AC7" s="491">
        <v>-38577</v>
      </c>
      <c r="AD7" s="495">
        <v>-43788</v>
      </c>
      <c r="AE7" s="493">
        <v>-38149</v>
      </c>
      <c r="AF7" s="491">
        <v>-38141</v>
      </c>
      <c r="AG7" s="491">
        <v>-38283</v>
      </c>
      <c r="AH7" s="495">
        <v>-40632</v>
      </c>
      <c r="AI7" s="496">
        <v>-39634</v>
      </c>
      <c r="AJ7" s="489">
        <v>-39850</v>
      </c>
      <c r="AK7" s="497">
        <v>-38613</v>
      </c>
      <c r="AL7" s="498">
        <v>-48947</v>
      </c>
      <c r="AM7" s="493">
        <v>-39514</v>
      </c>
      <c r="AN7" s="497">
        <v>-38508</v>
      </c>
      <c r="AO7" s="497">
        <v>-39344</v>
      </c>
      <c r="AP7" s="498">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s="96" customFormat="1" ht="39" customHeight="1">
      <c r="B8" s="473" t="s">
        <v>19</v>
      </c>
      <c r="C8" s="481">
        <v>10660</v>
      </c>
      <c r="D8" s="475">
        <v>15946</v>
      </c>
      <c r="E8" s="482">
        <v>18554</v>
      </c>
      <c r="F8" s="474">
        <v>14788</v>
      </c>
      <c r="G8" s="483">
        <v>15301</v>
      </c>
      <c r="H8" s="475">
        <v>17633</v>
      </c>
      <c r="I8" s="482">
        <v>17052</v>
      </c>
      <c r="J8" s="487">
        <v>15535</v>
      </c>
      <c r="K8" s="483">
        <f>K6+K7-1</f>
        <v>15707</v>
      </c>
      <c r="L8" s="482">
        <f>37899-K8</f>
        <v>22192</v>
      </c>
      <c r="M8" s="482">
        <v>21458</v>
      </c>
      <c r="N8" s="484">
        <v>16845</v>
      </c>
      <c r="O8" s="483">
        <v>17765</v>
      </c>
      <c r="P8" s="482">
        <v>21556</v>
      </c>
      <c r="Q8" s="482">
        <v>20342</v>
      </c>
      <c r="R8" s="484">
        <v>18269</v>
      </c>
      <c r="S8" s="483">
        <v>21874</v>
      </c>
      <c r="T8" s="482">
        <v>23827</v>
      </c>
      <c r="U8" s="482">
        <v>22473</v>
      </c>
      <c r="V8" s="484">
        <v>24189</v>
      </c>
      <c r="W8" s="483">
        <v>23550</v>
      </c>
      <c r="X8" s="482">
        <v>26451</v>
      </c>
      <c r="Y8" s="482">
        <v>14877</v>
      </c>
      <c r="Z8" s="484">
        <v>-12872</v>
      </c>
      <c r="AA8" s="483">
        <v>-2907</v>
      </c>
      <c r="AB8" s="482">
        <v>8308</v>
      </c>
      <c r="AC8" s="482">
        <v>5474</v>
      </c>
      <c r="AD8" s="484">
        <v>5253</v>
      </c>
      <c r="AE8" s="483">
        <v>6619</v>
      </c>
      <c r="AF8" s="482">
        <v>10759</v>
      </c>
      <c r="AG8" s="482">
        <v>10589</v>
      </c>
      <c r="AH8" s="484">
        <v>9552</v>
      </c>
      <c r="AI8" s="485">
        <v>11016</v>
      </c>
      <c r="AJ8" s="481">
        <v>11707</v>
      </c>
      <c r="AK8" s="486">
        <v>15882</v>
      </c>
      <c r="AL8" s="487">
        <v>25917</v>
      </c>
      <c r="AM8" s="483">
        <v>7803</v>
      </c>
      <c r="AN8" s="486">
        <v>9009</v>
      </c>
      <c r="AO8" s="486">
        <v>6898</v>
      </c>
      <c r="AP8" s="487">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s="24" customFormat="1" ht="39" customHeight="1">
      <c r="B9" s="499" t="s">
        <v>244</v>
      </c>
      <c r="C9" s="500">
        <v>12671</v>
      </c>
      <c r="D9" s="475">
        <v>15474</v>
      </c>
      <c r="E9" s="501">
        <v>11574</v>
      </c>
      <c r="F9" s="474">
        <v>18550</v>
      </c>
      <c r="G9" s="502">
        <v>13728</v>
      </c>
      <c r="H9" s="475">
        <v>9951</v>
      </c>
      <c r="I9" s="501">
        <v>11822</v>
      </c>
      <c r="J9" s="503">
        <v>16147</v>
      </c>
      <c r="K9" s="502">
        <f>SUM(K10:K16)+1</f>
        <v>18715</v>
      </c>
      <c r="L9" s="501">
        <f>34485-K9</f>
        <v>15770</v>
      </c>
      <c r="M9" s="501">
        <v>11863</v>
      </c>
      <c r="N9" s="503">
        <v>13370</v>
      </c>
      <c r="O9" s="502">
        <v>17301</v>
      </c>
      <c r="P9" s="501">
        <v>15099</v>
      </c>
      <c r="Q9" s="501">
        <v>12479</v>
      </c>
      <c r="R9" s="503">
        <v>17151</v>
      </c>
      <c r="S9" s="502">
        <v>17719</v>
      </c>
      <c r="T9" s="501">
        <v>15327</v>
      </c>
      <c r="U9" s="501">
        <v>12481</v>
      </c>
      <c r="V9" s="503">
        <v>15568</v>
      </c>
      <c r="W9" s="502">
        <v>15321</v>
      </c>
      <c r="X9" s="501">
        <v>12747</v>
      </c>
      <c r="Y9" s="501">
        <v>6168</v>
      </c>
      <c r="Z9" s="503">
        <v>5117</v>
      </c>
      <c r="AA9" s="502">
        <v>8476</v>
      </c>
      <c r="AB9" s="501">
        <v>10305</v>
      </c>
      <c r="AC9" s="501">
        <v>9089</v>
      </c>
      <c r="AD9" s="503">
        <v>9375</v>
      </c>
      <c r="AE9" s="502">
        <v>14841</v>
      </c>
      <c r="AF9" s="501">
        <v>10127</v>
      </c>
      <c r="AG9" s="501">
        <v>8749</v>
      </c>
      <c r="AH9" s="503">
        <v>10256</v>
      </c>
      <c r="AI9" s="504">
        <v>9668</v>
      </c>
      <c r="AJ9" s="500">
        <v>11661</v>
      </c>
      <c r="AK9" s="505">
        <v>4618</v>
      </c>
      <c r="AL9" s="506">
        <v>11195</v>
      </c>
      <c r="AM9" s="502">
        <v>7324</v>
      </c>
      <c r="AN9" s="505">
        <v>6961</v>
      </c>
      <c r="AO9" s="505">
        <v>8756</v>
      </c>
      <c r="AP9" s="506">
        <v>16911</v>
      </c>
    </row>
    <row r="10" spans="1:71" ht="39" customHeight="1">
      <c r="B10" s="507" t="s">
        <v>245</v>
      </c>
      <c r="C10" s="508">
        <v>6772</v>
      </c>
      <c r="D10" s="509">
        <v>6080</v>
      </c>
      <c r="E10" s="510">
        <v>5112</v>
      </c>
      <c r="F10" s="511">
        <v>6608</v>
      </c>
      <c r="G10" s="512">
        <v>4228</v>
      </c>
      <c r="H10" s="509">
        <v>4953</v>
      </c>
      <c r="I10" s="510">
        <v>3586</v>
      </c>
      <c r="J10" s="513">
        <v>5664</v>
      </c>
      <c r="K10" s="512">
        <v>3308</v>
      </c>
      <c r="L10" s="510">
        <f>6305-K10</f>
        <v>2997</v>
      </c>
      <c r="M10" s="510">
        <v>3229</v>
      </c>
      <c r="N10" s="513">
        <v>3679</v>
      </c>
      <c r="O10" s="512">
        <v>3243</v>
      </c>
      <c r="P10" s="510">
        <v>4064</v>
      </c>
      <c r="Q10" s="510">
        <v>3478</v>
      </c>
      <c r="R10" s="513">
        <v>4210</v>
      </c>
      <c r="S10" s="512">
        <v>3856</v>
      </c>
      <c r="T10" s="510">
        <v>3447</v>
      </c>
      <c r="U10" s="510">
        <v>2933</v>
      </c>
      <c r="V10" s="513">
        <v>3479</v>
      </c>
      <c r="W10" s="512">
        <v>3035</v>
      </c>
      <c r="X10" s="510">
        <v>2695</v>
      </c>
      <c r="Y10" s="510">
        <v>2103</v>
      </c>
      <c r="Z10" s="513">
        <v>1764</v>
      </c>
      <c r="AA10" s="512">
        <v>1475</v>
      </c>
      <c r="AB10" s="510">
        <v>1171</v>
      </c>
      <c r="AC10" s="510">
        <v>843</v>
      </c>
      <c r="AD10" s="513">
        <v>1143</v>
      </c>
      <c r="AE10" s="512">
        <v>999</v>
      </c>
      <c r="AF10" s="510">
        <v>1010</v>
      </c>
      <c r="AG10" s="510">
        <v>1279</v>
      </c>
      <c r="AH10" s="513">
        <v>1020</v>
      </c>
      <c r="AI10" s="514">
        <v>1089</v>
      </c>
      <c r="AJ10" s="508">
        <v>1230</v>
      </c>
      <c r="AK10" s="515">
        <v>1288</v>
      </c>
      <c r="AL10" s="516">
        <v>2387</v>
      </c>
      <c r="AM10" s="512">
        <v>1230</v>
      </c>
      <c r="AN10" s="515">
        <v>1298</v>
      </c>
      <c r="AO10" s="515">
        <v>1201</v>
      </c>
      <c r="AP10" s="516">
        <v>1195</v>
      </c>
    </row>
    <row r="11" spans="1:71" s="96" customFormat="1" ht="39" customHeight="1">
      <c r="B11" s="517" t="s">
        <v>246</v>
      </c>
      <c r="C11" s="518">
        <v>1224</v>
      </c>
      <c r="D11" s="519">
        <v>823</v>
      </c>
      <c r="E11" s="520">
        <v>996</v>
      </c>
      <c r="F11" s="521">
        <v>1500</v>
      </c>
      <c r="G11" s="522">
        <v>1303</v>
      </c>
      <c r="H11" s="519">
        <v>176</v>
      </c>
      <c r="I11" s="520">
        <v>815</v>
      </c>
      <c r="J11" s="521">
        <v>1359</v>
      </c>
      <c r="K11" s="522">
        <v>3048</v>
      </c>
      <c r="L11" s="520">
        <f>4427-K11</f>
        <v>1379</v>
      </c>
      <c r="M11" s="520">
        <v>857</v>
      </c>
      <c r="N11" s="523">
        <v>1532</v>
      </c>
      <c r="O11" s="522">
        <v>2208</v>
      </c>
      <c r="P11" s="520">
        <v>1305</v>
      </c>
      <c r="Q11" s="520">
        <v>956</v>
      </c>
      <c r="R11" s="523">
        <v>1583</v>
      </c>
      <c r="S11" s="522">
        <v>1740</v>
      </c>
      <c r="T11" s="520">
        <v>707</v>
      </c>
      <c r="U11" s="520">
        <v>1393</v>
      </c>
      <c r="V11" s="523">
        <v>1164</v>
      </c>
      <c r="W11" s="522">
        <v>2250</v>
      </c>
      <c r="X11" s="520">
        <v>1971</v>
      </c>
      <c r="Y11" s="520">
        <v>986</v>
      </c>
      <c r="Z11" s="523">
        <v>3142</v>
      </c>
      <c r="AA11" s="522">
        <v>2031</v>
      </c>
      <c r="AB11" s="520">
        <v>1268</v>
      </c>
      <c r="AC11" s="520">
        <v>598</v>
      </c>
      <c r="AD11" s="523">
        <v>1143</v>
      </c>
      <c r="AE11" s="522">
        <v>1307</v>
      </c>
      <c r="AF11" s="520">
        <v>245</v>
      </c>
      <c r="AG11" s="520">
        <v>775</v>
      </c>
      <c r="AH11" s="523">
        <v>1754</v>
      </c>
      <c r="AI11" s="524">
        <v>1438</v>
      </c>
      <c r="AJ11" s="518">
        <v>291</v>
      </c>
      <c r="AK11" s="525">
        <v>860</v>
      </c>
      <c r="AL11" s="521">
        <v>2389</v>
      </c>
      <c r="AM11" s="522">
        <v>1312</v>
      </c>
      <c r="AN11" s="525">
        <v>355</v>
      </c>
      <c r="AO11" s="525">
        <v>534</v>
      </c>
      <c r="AP11" s="521">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s="96" customFormat="1" ht="39" customHeight="1">
      <c r="B12" s="517" t="s">
        <v>247</v>
      </c>
      <c r="C12" s="518">
        <v>617</v>
      </c>
      <c r="D12" s="519">
        <v>1249</v>
      </c>
      <c r="E12" s="520">
        <v>1914</v>
      </c>
      <c r="F12" s="521">
        <v>2149</v>
      </c>
      <c r="G12" s="522">
        <v>4167</v>
      </c>
      <c r="H12" s="519">
        <v>1916</v>
      </c>
      <c r="I12" s="520">
        <v>3458</v>
      </c>
      <c r="J12" s="521">
        <v>1200</v>
      </c>
      <c r="K12" s="522">
        <v>6138</v>
      </c>
      <c r="L12" s="520">
        <f>11911-K12</f>
        <v>5773</v>
      </c>
      <c r="M12" s="520">
        <v>4883</v>
      </c>
      <c r="N12" s="523">
        <v>2355</v>
      </c>
      <c r="O12" s="522">
        <v>6463</v>
      </c>
      <c r="P12" s="520">
        <v>5139</v>
      </c>
      <c r="Q12" s="520">
        <v>6113</v>
      </c>
      <c r="R12" s="523">
        <v>6037</v>
      </c>
      <c r="S12" s="522">
        <v>7793</v>
      </c>
      <c r="T12" s="520">
        <v>8793</v>
      </c>
      <c r="U12" s="520">
        <v>6940</v>
      </c>
      <c r="V12" s="523">
        <v>5385</v>
      </c>
      <c r="W12" s="522">
        <v>6678</v>
      </c>
      <c r="X12" s="520">
        <v>5149</v>
      </c>
      <c r="Y12" s="520" t="s">
        <v>1</v>
      </c>
      <c r="Z12" s="523" t="s">
        <v>1</v>
      </c>
      <c r="AA12" s="522">
        <v>528</v>
      </c>
      <c r="AB12" s="520">
        <v>1922</v>
      </c>
      <c r="AC12" s="520">
        <v>3992</v>
      </c>
      <c r="AD12" s="523">
        <v>2737</v>
      </c>
      <c r="AE12" s="522">
        <v>8272</v>
      </c>
      <c r="AF12" s="520">
        <v>2901</v>
      </c>
      <c r="AG12" s="520">
        <v>2961</v>
      </c>
      <c r="AH12" s="523">
        <v>5163</v>
      </c>
      <c r="AI12" s="524">
        <v>4103</v>
      </c>
      <c r="AJ12" s="518">
        <v>4015</v>
      </c>
      <c r="AK12" s="525">
        <v>1974</v>
      </c>
      <c r="AL12" s="521">
        <v>2474</v>
      </c>
      <c r="AM12" s="522">
        <v>1728</v>
      </c>
      <c r="AN12" s="525">
        <v>2533</v>
      </c>
      <c r="AO12" s="525">
        <v>758</v>
      </c>
      <c r="AP12" s="521">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71" ht="39" customHeight="1">
      <c r="B13" s="517" t="s">
        <v>248</v>
      </c>
      <c r="C13" s="522" t="s">
        <v>1</v>
      </c>
      <c r="D13" s="520" t="s">
        <v>1</v>
      </c>
      <c r="E13" s="520" t="s">
        <v>1</v>
      </c>
      <c r="F13" s="521">
        <v>6231</v>
      </c>
      <c r="G13" s="522">
        <v>863</v>
      </c>
      <c r="H13" s="520" t="s">
        <v>1</v>
      </c>
      <c r="I13" s="520" t="s">
        <v>1</v>
      </c>
      <c r="J13" s="521">
        <v>1519</v>
      </c>
      <c r="K13" s="522">
        <v>1682</v>
      </c>
      <c r="L13" s="520" t="s">
        <v>1</v>
      </c>
      <c r="M13" s="520" t="s">
        <v>1</v>
      </c>
      <c r="N13" s="523">
        <v>360</v>
      </c>
      <c r="O13" s="522">
        <v>1419</v>
      </c>
      <c r="P13" s="520" t="s">
        <v>1</v>
      </c>
      <c r="Q13" s="520" t="s">
        <v>1</v>
      </c>
      <c r="R13" s="523">
        <v>453</v>
      </c>
      <c r="S13" s="522">
        <v>16</v>
      </c>
      <c r="T13" s="520" t="s">
        <v>1</v>
      </c>
      <c r="U13" s="520" t="s">
        <v>1</v>
      </c>
      <c r="V13" s="523">
        <v>45</v>
      </c>
      <c r="W13" s="522" t="s">
        <v>1</v>
      </c>
      <c r="X13" s="520" t="s">
        <v>1</v>
      </c>
      <c r="Y13" s="520" t="s">
        <v>1</v>
      </c>
      <c r="Z13" s="523" t="s">
        <v>1</v>
      </c>
      <c r="AA13" s="522" t="s">
        <v>1</v>
      </c>
      <c r="AB13" s="520" t="s">
        <v>1</v>
      </c>
      <c r="AC13" s="520" t="s">
        <v>1</v>
      </c>
      <c r="AD13" s="526" t="s">
        <v>341</v>
      </c>
      <c r="AE13" s="522" t="s">
        <v>341</v>
      </c>
      <c r="AF13" s="520" t="s">
        <v>341</v>
      </c>
      <c r="AG13" s="520" t="s">
        <v>341</v>
      </c>
      <c r="AH13" s="523" t="s">
        <v>341</v>
      </c>
      <c r="AI13" s="524" t="s">
        <v>341</v>
      </c>
      <c r="AJ13" s="518" t="s">
        <v>1</v>
      </c>
      <c r="AK13" s="525" t="s">
        <v>1</v>
      </c>
      <c r="AL13" s="521" t="s">
        <v>1</v>
      </c>
      <c r="AM13" s="522" t="s">
        <v>1</v>
      </c>
      <c r="AN13" s="525" t="s">
        <v>1</v>
      </c>
      <c r="AO13" s="525" t="s">
        <v>1</v>
      </c>
      <c r="AP13" s="521" t="s">
        <v>1</v>
      </c>
    </row>
    <row r="14" spans="1:71" ht="39" customHeight="1">
      <c r="B14" s="517" t="s">
        <v>250</v>
      </c>
      <c r="C14" s="522" t="s">
        <v>1</v>
      </c>
      <c r="D14" s="520" t="s">
        <v>1</v>
      </c>
      <c r="E14" s="520" t="s">
        <v>1</v>
      </c>
      <c r="F14" s="523" t="s">
        <v>1</v>
      </c>
      <c r="G14" s="522" t="s">
        <v>1</v>
      </c>
      <c r="H14" s="520" t="s">
        <v>1</v>
      </c>
      <c r="I14" s="520" t="s">
        <v>1</v>
      </c>
      <c r="J14" s="521" t="s">
        <v>1</v>
      </c>
      <c r="K14" s="522" t="s">
        <v>1</v>
      </c>
      <c r="L14" s="520" t="s">
        <v>1</v>
      </c>
      <c r="M14" s="520" t="s">
        <v>1</v>
      </c>
      <c r="N14" s="523" t="s">
        <v>1</v>
      </c>
      <c r="O14" s="522" t="s">
        <v>1</v>
      </c>
      <c r="P14" s="520" t="s">
        <v>1</v>
      </c>
      <c r="Q14" s="520" t="s">
        <v>1</v>
      </c>
      <c r="R14" s="523" t="s">
        <v>1</v>
      </c>
      <c r="S14" s="522" t="s">
        <v>1</v>
      </c>
      <c r="T14" s="520" t="s">
        <v>1</v>
      </c>
      <c r="U14" s="520" t="s">
        <v>1</v>
      </c>
      <c r="V14" s="523" t="s">
        <v>1</v>
      </c>
      <c r="W14" s="518" t="s">
        <v>1</v>
      </c>
      <c r="X14" s="520" t="s">
        <v>1</v>
      </c>
      <c r="Y14" s="520" t="s">
        <v>1</v>
      </c>
      <c r="Z14" s="518" t="s">
        <v>1</v>
      </c>
      <c r="AA14" s="522" t="s">
        <v>1</v>
      </c>
      <c r="AB14" s="520">
        <v>3036</v>
      </c>
      <c r="AC14" s="520">
        <v>54</v>
      </c>
      <c r="AD14" s="523">
        <v>712</v>
      </c>
      <c r="AE14" s="522" t="s">
        <v>341</v>
      </c>
      <c r="AF14" s="520" t="s">
        <v>341</v>
      </c>
      <c r="AG14" s="520" t="s">
        <v>341</v>
      </c>
      <c r="AH14" s="523" t="s">
        <v>341</v>
      </c>
      <c r="AI14" s="524" t="s">
        <v>341</v>
      </c>
      <c r="AJ14" s="518" t="s">
        <v>1</v>
      </c>
      <c r="AK14" s="525" t="s">
        <v>1</v>
      </c>
      <c r="AL14" s="521" t="s">
        <v>1</v>
      </c>
      <c r="AM14" s="522" t="s">
        <v>1</v>
      </c>
      <c r="AN14" s="525" t="s">
        <v>1</v>
      </c>
      <c r="AO14" s="525" t="s">
        <v>1</v>
      </c>
      <c r="AP14" s="521" t="s">
        <v>1</v>
      </c>
    </row>
    <row r="15" spans="1:71" ht="39" customHeight="1">
      <c r="B15" s="527" t="s">
        <v>251</v>
      </c>
      <c r="C15" s="522" t="s">
        <v>1</v>
      </c>
      <c r="D15" s="520" t="s">
        <v>1</v>
      </c>
      <c r="E15" s="520" t="s">
        <v>1</v>
      </c>
      <c r="F15" s="523" t="s">
        <v>1</v>
      </c>
      <c r="G15" s="522" t="s">
        <v>1</v>
      </c>
      <c r="H15" s="520" t="s">
        <v>1</v>
      </c>
      <c r="I15" s="520" t="s">
        <v>1</v>
      </c>
      <c r="J15" s="521" t="s">
        <v>1</v>
      </c>
      <c r="K15" s="522" t="s">
        <v>1</v>
      </c>
      <c r="L15" s="520" t="s">
        <v>1</v>
      </c>
      <c r="M15" s="520" t="s">
        <v>1</v>
      </c>
      <c r="N15" s="523" t="s">
        <v>1</v>
      </c>
      <c r="O15" s="522" t="s">
        <v>1</v>
      </c>
      <c r="P15" s="520" t="s">
        <v>1</v>
      </c>
      <c r="Q15" s="520" t="s">
        <v>1</v>
      </c>
      <c r="R15" s="523" t="s">
        <v>1</v>
      </c>
      <c r="S15" s="522" t="s">
        <v>1</v>
      </c>
      <c r="T15" s="520" t="s">
        <v>1</v>
      </c>
      <c r="U15" s="520" t="s">
        <v>1</v>
      </c>
      <c r="V15" s="523" t="s">
        <v>1</v>
      </c>
      <c r="W15" s="518" t="s">
        <v>1</v>
      </c>
      <c r="X15" s="520" t="s">
        <v>1</v>
      </c>
      <c r="Y15" s="520" t="s">
        <v>1</v>
      </c>
      <c r="Z15" s="518" t="s">
        <v>1</v>
      </c>
      <c r="AA15" s="522" t="s">
        <v>1</v>
      </c>
      <c r="AB15" s="520" t="s">
        <v>1</v>
      </c>
      <c r="AC15" s="520" t="s">
        <v>1</v>
      </c>
      <c r="AD15" s="526" t="s">
        <v>341</v>
      </c>
      <c r="AE15" s="522" t="s">
        <v>341</v>
      </c>
      <c r="AF15" s="520" t="s">
        <v>341</v>
      </c>
      <c r="AG15" s="520" t="s">
        <v>341</v>
      </c>
      <c r="AH15" s="523" t="s">
        <v>341</v>
      </c>
      <c r="AI15" s="524" t="s">
        <v>341</v>
      </c>
      <c r="AJ15" s="518" t="s">
        <v>1</v>
      </c>
      <c r="AK15" s="525" t="s">
        <v>1</v>
      </c>
      <c r="AL15" s="521" t="s">
        <v>1</v>
      </c>
      <c r="AM15" s="522" t="s">
        <v>1</v>
      </c>
      <c r="AN15" s="525" t="s">
        <v>1</v>
      </c>
      <c r="AO15" s="525" t="s">
        <v>1</v>
      </c>
      <c r="AP15" s="521">
        <v>5408</v>
      </c>
    </row>
    <row r="16" spans="1:71" s="95" customFormat="1" ht="39" customHeight="1">
      <c r="B16" s="517" t="s">
        <v>252</v>
      </c>
      <c r="C16" s="518">
        <v>4057</v>
      </c>
      <c r="D16" s="509">
        <v>7322</v>
      </c>
      <c r="E16" s="520">
        <v>3551</v>
      </c>
      <c r="F16" s="521">
        <v>2062</v>
      </c>
      <c r="G16" s="522">
        <v>3165</v>
      </c>
      <c r="H16" s="519">
        <v>2907</v>
      </c>
      <c r="I16" s="520">
        <v>3962</v>
      </c>
      <c r="J16" s="521">
        <v>6405</v>
      </c>
      <c r="K16" s="522">
        <v>4538</v>
      </c>
      <c r="L16" s="520">
        <v>5621</v>
      </c>
      <c r="M16" s="520">
        <v>2892</v>
      </c>
      <c r="N16" s="523">
        <v>5445</v>
      </c>
      <c r="O16" s="522">
        <v>3966</v>
      </c>
      <c r="P16" s="520">
        <v>6010</v>
      </c>
      <c r="Q16" s="520">
        <v>1931</v>
      </c>
      <c r="R16" s="523">
        <v>3450</v>
      </c>
      <c r="S16" s="522">
        <v>4312</v>
      </c>
      <c r="T16" s="520">
        <v>2397</v>
      </c>
      <c r="U16" s="520">
        <v>1214</v>
      </c>
      <c r="V16" s="523">
        <v>5479</v>
      </c>
      <c r="W16" s="522">
        <v>3356</v>
      </c>
      <c r="X16" s="520">
        <v>2930</v>
      </c>
      <c r="Y16" s="520">
        <v>3077</v>
      </c>
      <c r="Z16" s="523">
        <v>211</v>
      </c>
      <c r="AA16" s="522">
        <v>4441</v>
      </c>
      <c r="AB16" s="520">
        <v>2907</v>
      </c>
      <c r="AC16" s="520">
        <v>3599</v>
      </c>
      <c r="AD16" s="523">
        <v>3644</v>
      </c>
      <c r="AE16" s="522">
        <v>4261</v>
      </c>
      <c r="AF16" s="520">
        <v>5969</v>
      </c>
      <c r="AG16" s="520">
        <v>3733</v>
      </c>
      <c r="AH16" s="523">
        <v>2322</v>
      </c>
      <c r="AI16" s="524">
        <v>3037</v>
      </c>
      <c r="AJ16" s="518">
        <v>6125</v>
      </c>
      <c r="AK16" s="525">
        <v>495</v>
      </c>
      <c r="AL16" s="521">
        <v>3946</v>
      </c>
      <c r="AM16" s="522">
        <v>3053</v>
      </c>
      <c r="AN16" s="525">
        <v>2775</v>
      </c>
      <c r="AO16" s="525">
        <v>6262</v>
      </c>
      <c r="AP16" s="521">
        <v>-647</v>
      </c>
    </row>
    <row r="17" spans="2:71" s="24" customFormat="1" ht="39" customHeight="1">
      <c r="B17" s="499" t="s">
        <v>253</v>
      </c>
      <c r="C17" s="500">
        <v>-17254</v>
      </c>
      <c r="D17" s="501">
        <v>-18423</v>
      </c>
      <c r="E17" s="501">
        <v>-17015</v>
      </c>
      <c r="F17" s="528">
        <v>-17065</v>
      </c>
      <c r="G17" s="502">
        <v>-15138</v>
      </c>
      <c r="H17" s="529">
        <v>-15713</v>
      </c>
      <c r="I17" s="501">
        <v>-13461</v>
      </c>
      <c r="J17" s="503">
        <v>-14770</v>
      </c>
      <c r="K17" s="502">
        <f>SUM(K18:K23)-1</f>
        <v>-13583</v>
      </c>
      <c r="L17" s="501">
        <f>-29761-K17</f>
        <v>-16178</v>
      </c>
      <c r="M17" s="501">
        <v>-12077</v>
      </c>
      <c r="N17" s="503">
        <v>-15309</v>
      </c>
      <c r="O17" s="502">
        <v>-13316</v>
      </c>
      <c r="P17" s="501">
        <v>-12011</v>
      </c>
      <c r="Q17" s="501">
        <v>-10702</v>
      </c>
      <c r="R17" s="503">
        <v>-14398</v>
      </c>
      <c r="S17" s="502">
        <v>-11223</v>
      </c>
      <c r="T17" s="501">
        <v>-14281</v>
      </c>
      <c r="U17" s="501">
        <v>-10622</v>
      </c>
      <c r="V17" s="503">
        <v>-15853</v>
      </c>
      <c r="W17" s="502">
        <v>-10352</v>
      </c>
      <c r="X17" s="501">
        <v>-12214</v>
      </c>
      <c r="Y17" s="501">
        <v>-12729</v>
      </c>
      <c r="Z17" s="503">
        <v>-22424</v>
      </c>
      <c r="AA17" s="502">
        <v>-10664</v>
      </c>
      <c r="AB17" s="501">
        <v>-11970</v>
      </c>
      <c r="AC17" s="501">
        <v>-9541</v>
      </c>
      <c r="AD17" s="503">
        <v>-7497</v>
      </c>
      <c r="AE17" s="502">
        <v>-10664</v>
      </c>
      <c r="AF17" s="501">
        <v>-9522</v>
      </c>
      <c r="AG17" s="501">
        <v>-7728</v>
      </c>
      <c r="AH17" s="503">
        <v>-8262</v>
      </c>
      <c r="AI17" s="504">
        <v>-9494</v>
      </c>
      <c r="AJ17" s="500">
        <v>-10782</v>
      </c>
      <c r="AK17" s="505">
        <v>-5802</v>
      </c>
      <c r="AL17" s="506">
        <v>-13358</v>
      </c>
      <c r="AM17" s="502">
        <v>-8250</v>
      </c>
      <c r="AN17" s="505">
        <v>-7065</v>
      </c>
      <c r="AO17" s="505">
        <v>-11684</v>
      </c>
      <c r="AP17" s="506">
        <v>-11780</v>
      </c>
    </row>
    <row r="18" spans="2:71" s="95" customFormat="1" ht="39" customHeight="1">
      <c r="B18" s="530" t="s">
        <v>254</v>
      </c>
      <c r="C18" s="508">
        <v>-14497</v>
      </c>
      <c r="D18" s="510">
        <v>-13459</v>
      </c>
      <c r="E18" s="510">
        <v>-13019</v>
      </c>
      <c r="F18" s="511">
        <v>-12615</v>
      </c>
      <c r="G18" s="512">
        <v>-11814</v>
      </c>
      <c r="H18" s="509">
        <v>-12076</v>
      </c>
      <c r="I18" s="510">
        <v>-10830</v>
      </c>
      <c r="J18" s="513">
        <v>-11113</v>
      </c>
      <c r="K18" s="512">
        <v>-9549</v>
      </c>
      <c r="L18" s="510">
        <f>-18514-K18</f>
        <v>-8965</v>
      </c>
      <c r="M18" s="510">
        <v>-10074</v>
      </c>
      <c r="N18" s="513">
        <v>-9983</v>
      </c>
      <c r="O18" s="512">
        <v>-9891</v>
      </c>
      <c r="P18" s="510">
        <v>-9711</v>
      </c>
      <c r="Q18" s="510">
        <v>-9085</v>
      </c>
      <c r="R18" s="513">
        <v>-9645</v>
      </c>
      <c r="S18" s="512">
        <v>-8882</v>
      </c>
      <c r="T18" s="510">
        <v>-8187</v>
      </c>
      <c r="U18" s="510">
        <v>-8342</v>
      </c>
      <c r="V18" s="513">
        <v>-7690</v>
      </c>
      <c r="W18" s="512">
        <v>-7331</v>
      </c>
      <c r="X18" s="510">
        <v>-7089</v>
      </c>
      <c r="Y18" s="510">
        <v>-7369</v>
      </c>
      <c r="Z18" s="513">
        <v>-7356</v>
      </c>
      <c r="AA18" s="512">
        <v>-6856</v>
      </c>
      <c r="AB18" s="510">
        <v>-6578</v>
      </c>
      <c r="AC18" s="510">
        <v>-6136</v>
      </c>
      <c r="AD18" s="513">
        <v>-6238</v>
      </c>
      <c r="AE18" s="512">
        <v>-6067</v>
      </c>
      <c r="AF18" s="510">
        <v>-6167</v>
      </c>
      <c r="AG18" s="510">
        <v>-5835</v>
      </c>
      <c r="AH18" s="513">
        <v>-5848</v>
      </c>
      <c r="AI18" s="514">
        <v>-5977</v>
      </c>
      <c r="AJ18" s="508">
        <v>-5738</v>
      </c>
      <c r="AK18" s="515">
        <v>-5913</v>
      </c>
      <c r="AL18" s="516">
        <v>-6584</v>
      </c>
      <c r="AM18" s="512">
        <v>-5413</v>
      </c>
      <c r="AN18" s="515">
        <v>-5402</v>
      </c>
      <c r="AO18" s="515">
        <v>-5117</v>
      </c>
      <c r="AP18" s="516">
        <v>-5089</v>
      </c>
    </row>
    <row r="19" spans="2:71" s="95" customFormat="1" ht="39" customHeight="1">
      <c r="B19" s="517" t="s">
        <v>255</v>
      </c>
      <c r="C19" s="518">
        <v>-275</v>
      </c>
      <c r="D19" s="520">
        <v>-498</v>
      </c>
      <c r="E19" s="520">
        <v>-619</v>
      </c>
      <c r="F19" s="521">
        <v>-693</v>
      </c>
      <c r="G19" s="522">
        <v>-784</v>
      </c>
      <c r="H19" s="519">
        <v>-477</v>
      </c>
      <c r="I19" s="520">
        <v>-759</v>
      </c>
      <c r="J19" s="521">
        <v>-900</v>
      </c>
      <c r="K19" s="522">
        <v>-809</v>
      </c>
      <c r="L19" s="520">
        <f>-1292-K19</f>
        <v>-483</v>
      </c>
      <c r="M19" s="520">
        <v>-199</v>
      </c>
      <c r="N19" s="523">
        <v>-81</v>
      </c>
      <c r="O19" s="522">
        <v>-32</v>
      </c>
      <c r="P19" s="520">
        <v>-26</v>
      </c>
      <c r="Q19" s="520">
        <v>-20</v>
      </c>
      <c r="R19" s="523">
        <v>-11</v>
      </c>
      <c r="S19" s="522">
        <v>-23</v>
      </c>
      <c r="T19" s="520">
        <v>-20</v>
      </c>
      <c r="U19" s="520">
        <v>-83</v>
      </c>
      <c r="V19" s="523">
        <v>-57</v>
      </c>
      <c r="W19" s="522">
        <v>-74</v>
      </c>
      <c r="X19" s="520">
        <v>-77</v>
      </c>
      <c r="Y19" s="520">
        <v>-72</v>
      </c>
      <c r="Z19" s="523">
        <v>-83</v>
      </c>
      <c r="AA19" s="522">
        <v>-100</v>
      </c>
      <c r="AB19" s="520">
        <v>-43</v>
      </c>
      <c r="AC19" s="520">
        <v>-20</v>
      </c>
      <c r="AD19" s="523">
        <v>-15</v>
      </c>
      <c r="AE19" s="522">
        <v>-9</v>
      </c>
      <c r="AF19" s="520">
        <v>-5</v>
      </c>
      <c r="AG19" s="520">
        <v>-1</v>
      </c>
      <c r="AH19" s="523">
        <v>-3</v>
      </c>
      <c r="AI19" s="524">
        <v>-1</v>
      </c>
      <c r="AJ19" s="518">
        <v>-1</v>
      </c>
      <c r="AK19" s="525">
        <v>-2</v>
      </c>
      <c r="AL19" s="521">
        <v>-1</v>
      </c>
      <c r="AM19" s="522">
        <v>-1</v>
      </c>
      <c r="AN19" s="525">
        <v>-1</v>
      </c>
      <c r="AO19" s="525">
        <v>-1</v>
      </c>
      <c r="AP19" s="521">
        <v>-1</v>
      </c>
    </row>
    <row r="20" spans="2:71" s="95" customFormat="1" ht="39" customHeight="1">
      <c r="B20" s="517" t="s">
        <v>342</v>
      </c>
      <c r="C20" s="522" t="s">
        <v>1</v>
      </c>
      <c r="D20" s="520" t="s">
        <v>1</v>
      </c>
      <c r="E20" s="520" t="s">
        <v>1</v>
      </c>
      <c r="F20" s="523" t="s">
        <v>1</v>
      </c>
      <c r="G20" s="522" t="s">
        <v>1</v>
      </c>
      <c r="H20" s="520" t="s">
        <v>1</v>
      </c>
      <c r="I20" s="520" t="s">
        <v>1</v>
      </c>
      <c r="J20" s="523" t="s">
        <v>1</v>
      </c>
      <c r="K20" s="522" t="s">
        <v>1</v>
      </c>
      <c r="L20" s="520" t="s">
        <v>1</v>
      </c>
      <c r="M20" s="520" t="s">
        <v>1</v>
      </c>
      <c r="N20" s="523" t="s">
        <v>1</v>
      </c>
      <c r="O20" s="522" t="s">
        <v>1</v>
      </c>
      <c r="P20" s="520" t="s">
        <v>1</v>
      </c>
      <c r="Q20" s="520" t="s">
        <v>1</v>
      </c>
      <c r="R20" s="523" t="s">
        <v>1</v>
      </c>
      <c r="S20" s="522" t="s">
        <v>1</v>
      </c>
      <c r="T20" s="520" t="s">
        <v>1</v>
      </c>
      <c r="U20" s="520" t="s">
        <v>1</v>
      </c>
      <c r="V20" s="523" t="s">
        <v>1</v>
      </c>
      <c r="W20" s="522" t="s">
        <v>1</v>
      </c>
      <c r="X20" s="520" t="s">
        <v>1</v>
      </c>
      <c r="Y20" s="520">
        <v>-479</v>
      </c>
      <c r="Z20" s="523">
        <v>-8893</v>
      </c>
      <c r="AA20" s="522" t="s">
        <v>1</v>
      </c>
      <c r="AB20" s="520" t="s">
        <v>1</v>
      </c>
      <c r="AC20" s="520" t="s">
        <v>1</v>
      </c>
      <c r="AD20" s="523" t="s">
        <v>341</v>
      </c>
      <c r="AE20" s="522" t="s">
        <v>341</v>
      </c>
      <c r="AF20" s="520" t="s">
        <v>1</v>
      </c>
      <c r="AG20" s="520" t="s">
        <v>341</v>
      </c>
      <c r="AH20" s="523" t="s">
        <v>341</v>
      </c>
      <c r="AI20" s="524" t="s">
        <v>341</v>
      </c>
      <c r="AJ20" s="518" t="s">
        <v>1</v>
      </c>
      <c r="AK20" s="525" t="s">
        <v>1</v>
      </c>
      <c r="AL20" s="521" t="s">
        <v>1</v>
      </c>
      <c r="AM20" s="522" t="s">
        <v>1</v>
      </c>
      <c r="AN20" s="525" t="s">
        <v>1</v>
      </c>
      <c r="AO20" s="525" t="s">
        <v>1</v>
      </c>
      <c r="AP20" s="521" t="s">
        <v>1</v>
      </c>
    </row>
    <row r="21" spans="2:71" s="95" customFormat="1" ht="39" customHeight="1">
      <c r="B21" s="517" t="s">
        <v>256</v>
      </c>
      <c r="C21" s="522" t="s">
        <v>1</v>
      </c>
      <c r="D21" s="520" t="s">
        <v>1</v>
      </c>
      <c r="E21" s="520" t="s">
        <v>1</v>
      </c>
      <c r="F21" s="523" t="s">
        <v>1</v>
      </c>
      <c r="G21" s="522" t="s">
        <v>1</v>
      </c>
      <c r="H21" s="520" t="s">
        <v>1</v>
      </c>
      <c r="I21" s="520" t="s">
        <v>1</v>
      </c>
      <c r="J21" s="523" t="s">
        <v>1</v>
      </c>
      <c r="K21" s="522" t="s">
        <v>1</v>
      </c>
      <c r="L21" s="520" t="s">
        <v>1</v>
      </c>
      <c r="M21" s="520" t="s">
        <v>1</v>
      </c>
      <c r="N21" s="523" t="s">
        <v>1</v>
      </c>
      <c r="O21" s="522" t="s">
        <v>1</v>
      </c>
      <c r="P21" s="520" t="s">
        <v>1</v>
      </c>
      <c r="Q21" s="520" t="s">
        <v>1</v>
      </c>
      <c r="R21" s="523" t="s">
        <v>1</v>
      </c>
      <c r="S21" s="522" t="s">
        <v>1</v>
      </c>
      <c r="T21" s="520" t="s">
        <v>1</v>
      </c>
      <c r="U21" s="520" t="s">
        <v>1</v>
      </c>
      <c r="V21" s="523">
        <v>-5664</v>
      </c>
      <c r="W21" s="522" t="s">
        <v>1</v>
      </c>
      <c r="X21" s="520" t="s">
        <v>1</v>
      </c>
      <c r="Y21" s="520">
        <v>-3013</v>
      </c>
      <c r="Z21" s="523">
        <v>-2230</v>
      </c>
      <c r="AA21" s="522" t="s">
        <v>1</v>
      </c>
      <c r="AB21" s="520" t="s">
        <v>1</v>
      </c>
      <c r="AC21" s="520" t="s">
        <v>1</v>
      </c>
      <c r="AD21" s="523" t="s">
        <v>341</v>
      </c>
      <c r="AE21" s="522" t="s">
        <v>1</v>
      </c>
      <c r="AF21" s="520" t="s">
        <v>1</v>
      </c>
      <c r="AG21" s="520" t="s">
        <v>1</v>
      </c>
      <c r="AH21" s="523" t="s">
        <v>1</v>
      </c>
      <c r="AI21" s="524">
        <v>-1609</v>
      </c>
      <c r="AJ21" s="518">
        <v>-3360</v>
      </c>
      <c r="AK21" s="525">
        <v>1891</v>
      </c>
      <c r="AL21" s="521">
        <v>2933</v>
      </c>
      <c r="AM21" s="522">
        <v>-1109</v>
      </c>
      <c r="AN21" s="525">
        <v>31</v>
      </c>
      <c r="AO21" s="525">
        <v>1078</v>
      </c>
      <c r="AP21" s="521" t="s">
        <v>1</v>
      </c>
    </row>
    <row r="22" spans="2:71" s="95" customFormat="1" ht="39" customHeight="1">
      <c r="B22" s="527" t="s">
        <v>258</v>
      </c>
      <c r="C22" s="522" t="s">
        <v>1</v>
      </c>
      <c r="D22" s="520" t="s">
        <v>1</v>
      </c>
      <c r="E22" s="531" t="s">
        <v>1</v>
      </c>
      <c r="F22" s="518" t="s">
        <v>1</v>
      </c>
      <c r="G22" s="522" t="s">
        <v>1</v>
      </c>
      <c r="H22" s="520" t="s">
        <v>1</v>
      </c>
      <c r="I22" s="531" t="s">
        <v>1</v>
      </c>
      <c r="J22" s="518" t="s">
        <v>1</v>
      </c>
      <c r="K22" s="522" t="s">
        <v>1</v>
      </c>
      <c r="L22" s="520" t="s">
        <v>1</v>
      </c>
      <c r="M22" s="531" t="s">
        <v>1</v>
      </c>
      <c r="N22" s="518" t="s">
        <v>1</v>
      </c>
      <c r="O22" s="522" t="s">
        <v>1</v>
      </c>
      <c r="P22" s="520" t="s">
        <v>1</v>
      </c>
      <c r="Q22" s="531" t="s">
        <v>1</v>
      </c>
      <c r="R22" s="518" t="s">
        <v>1</v>
      </c>
      <c r="S22" s="522" t="s">
        <v>1</v>
      </c>
      <c r="T22" s="520" t="s">
        <v>1</v>
      </c>
      <c r="U22" s="531" t="s">
        <v>1</v>
      </c>
      <c r="V22" s="518" t="s">
        <v>1</v>
      </c>
      <c r="W22" s="522" t="s">
        <v>1</v>
      </c>
      <c r="X22" s="520" t="s">
        <v>1</v>
      </c>
      <c r="Y22" s="531" t="s">
        <v>1</v>
      </c>
      <c r="Z22" s="518" t="s">
        <v>1</v>
      </c>
      <c r="AA22" s="522" t="s">
        <v>1</v>
      </c>
      <c r="AB22" s="520" t="s">
        <v>1</v>
      </c>
      <c r="AC22" s="531" t="s">
        <v>1</v>
      </c>
      <c r="AD22" s="518" t="s">
        <v>1</v>
      </c>
      <c r="AE22" s="522" t="s">
        <v>1</v>
      </c>
      <c r="AF22" s="520" t="s">
        <v>1</v>
      </c>
      <c r="AG22" s="531" t="s">
        <v>1</v>
      </c>
      <c r="AH22" s="518" t="s">
        <v>1</v>
      </c>
      <c r="AI22" s="522" t="s">
        <v>1</v>
      </c>
      <c r="AJ22" s="520" t="s">
        <v>1</v>
      </c>
      <c r="AK22" s="531" t="s">
        <v>1</v>
      </c>
      <c r="AL22" s="518" t="s">
        <v>1</v>
      </c>
      <c r="AM22" s="522" t="s">
        <v>1</v>
      </c>
      <c r="AN22" s="520" t="s">
        <v>1</v>
      </c>
      <c r="AO22" s="525">
        <v>-6438</v>
      </c>
      <c r="AP22" s="521">
        <v>-4130</v>
      </c>
    </row>
    <row r="23" spans="2:71" s="95" customFormat="1" ht="39" customHeight="1">
      <c r="B23" s="532" t="s">
        <v>252</v>
      </c>
      <c r="C23" s="508">
        <v>-2481</v>
      </c>
      <c r="D23" s="510">
        <v>-4465</v>
      </c>
      <c r="E23" s="510">
        <v>-3375</v>
      </c>
      <c r="F23" s="533">
        <v>-3760</v>
      </c>
      <c r="G23" s="512">
        <v>-2539</v>
      </c>
      <c r="H23" s="510">
        <v>-3160</v>
      </c>
      <c r="I23" s="510">
        <v>-1871</v>
      </c>
      <c r="J23" s="513">
        <v>-2758</v>
      </c>
      <c r="K23" s="512">
        <v>-3224</v>
      </c>
      <c r="L23" s="510">
        <f>-9954-K23</f>
        <v>-6730</v>
      </c>
      <c r="M23" s="510">
        <f>-11757-K23-L23</f>
        <v>-1803</v>
      </c>
      <c r="N23" s="513">
        <v>-5246</v>
      </c>
      <c r="O23" s="512">
        <v>-3392</v>
      </c>
      <c r="P23" s="510">
        <v>-2275</v>
      </c>
      <c r="Q23" s="510">
        <v>-1595</v>
      </c>
      <c r="R23" s="513">
        <v>-4743</v>
      </c>
      <c r="S23" s="512">
        <v>-2318</v>
      </c>
      <c r="T23" s="510">
        <v>-6073</v>
      </c>
      <c r="U23" s="510">
        <v>-2196</v>
      </c>
      <c r="V23" s="513">
        <v>-2443</v>
      </c>
      <c r="W23" s="512">
        <v>-2946</v>
      </c>
      <c r="X23" s="510">
        <v>-5048</v>
      </c>
      <c r="Y23" s="510">
        <v>-1795</v>
      </c>
      <c r="Z23" s="513">
        <v>-3862</v>
      </c>
      <c r="AA23" s="512">
        <v>-3708</v>
      </c>
      <c r="AB23" s="510">
        <v>-5348</v>
      </c>
      <c r="AC23" s="510">
        <v>-3383</v>
      </c>
      <c r="AD23" s="513">
        <v>-1245</v>
      </c>
      <c r="AE23" s="512">
        <v>-4586</v>
      </c>
      <c r="AF23" s="510">
        <v>-3348</v>
      </c>
      <c r="AG23" s="510">
        <v>-1891</v>
      </c>
      <c r="AH23" s="513">
        <v>-2415</v>
      </c>
      <c r="AI23" s="514">
        <v>-1905</v>
      </c>
      <c r="AJ23" s="508">
        <v>-1682</v>
      </c>
      <c r="AK23" s="515">
        <v>-1780</v>
      </c>
      <c r="AL23" s="516">
        <v>-9705</v>
      </c>
      <c r="AM23" s="512">
        <v>-1726</v>
      </c>
      <c r="AN23" s="515">
        <v>-1693</v>
      </c>
      <c r="AO23" s="515">
        <v>-1205</v>
      </c>
      <c r="AP23" s="516">
        <v>-2561</v>
      </c>
    </row>
    <row r="24" spans="2:71" s="24" customFormat="1" ht="39" customHeight="1">
      <c r="B24" s="473" t="s">
        <v>20</v>
      </c>
      <c r="C24" s="481">
        <v>6078</v>
      </c>
      <c r="D24" s="475">
        <v>12996</v>
      </c>
      <c r="E24" s="482">
        <v>13113</v>
      </c>
      <c r="F24" s="474">
        <v>16274</v>
      </c>
      <c r="G24" s="483">
        <v>13891</v>
      </c>
      <c r="H24" s="475">
        <v>11871</v>
      </c>
      <c r="I24" s="482">
        <v>15413</v>
      </c>
      <c r="J24" s="487">
        <v>16913</v>
      </c>
      <c r="K24" s="483">
        <f>K8+K9+K17</f>
        <v>20839</v>
      </c>
      <c r="L24" s="482">
        <f>42622-K24</f>
        <v>21783</v>
      </c>
      <c r="M24" s="482">
        <v>21244</v>
      </c>
      <c r="N24" s="484">
        <v>14907</v>
      </c>
      <c r="O24" s="483">
        <v>21750</v>
      </c>
      <c r="P24" s="482">
        <v>24644</v>
      </c>
      <c r="Q24" s="482">
        <v>22119</v>
      </c>
      <c r="R24" s="484">
        <v>21022</v>
      </c>
      <c r="S24" s="483">
        <v>28370</v>
      </c>
      <c r="T24" s="482">
        <v>24873</v>
      </c>
      <c r="U24" s="482">
        <v>24332</v>
      </c>
      <c r="V24" s="484">
        <v>23905</v>
      </c>
      <c r="W24" s="483">
        <v>28519</v>
      </c>
      <c r="X24" s="482">
        <v>26983</v>
      </c>
      <c r="Y24" s="482">
        <v>8315</v>
      </c>
      <c r="Z24" s="484">
        <v>-30181</v>
      </c>
      <c r="AA24" s="483">
        <v>-5095</v>
      </c>
      <c r="AB24" s="482">
        <v>6643</v>
      </c>
      <c r="AC24" s="482">
        <v>5022</v>
      </c>
      <c r="AD24" s="484">
        <v>7132</v>
      </c>
      <c r="AE24" s="483">
        <v>10796</v>
      </c>
      <c r="AF24" s="482">
        <v>11364</v>
      </c>
      <c r="AG24" s="482">
        <v>11610</v>
      </c>
      <c r="AH24" s="484">
        <v>11546</v>
      </c>
      <c r="AI24" s="485">
        <v>11190</v>
      </c>
      <c r="AJ24" s="481">
        <v>12586</v>
      </c>
      <c r="AK24" s="486">
        <v>14698</v>
      </c>
      <c r="AL24" s="487">
        <v>23754</v>
      </c>
      <c r="AM24" s="483">
        <v>6878</v>
      </c>
      <c r="AN24" s="486">
        <v>8903</v>
      </c>
      <c r="AO24" s="486">
        <v>3972</v>
      </c>
      <c r="AP24" s="487">
        <v>14725</v>
      </c>
    </row>
    <row r="25" spans="2:71" s="95" customFormat="1" ht="39" customHeight="1">
      <c r="B25" s="534" t="s">
        <v>343</v>
      </c>
      <c r="C25" s="535" t="s">
        <v>1</v>
      </c>
      <c r="D25" s="490" t="s">
        <v>1</v>
      </c>
      <c r="E25" s="490" t="s">
        <v>1</v>
      </c>
      <c r="F25" s="494" t="s">
        <v>1</v>
      </c>
      <c r="G25" s="535" t="s">
        <v>1</v>
      </c>
      <c r="H25" s="490" t="s">
        <v>1</v>
      </c>
      <c r="I25" s="490" t="s">
        <v>1</v>
      </c>
      <c r="J25" s="494" t="s">
        <v>1</v>
      </c>
      <c r="K25" s="535" t="s">
        <v>1</v>
      </c>
      <c r="L25" s="490" t="s">
        <v>1</v>
      </c>
      <c r="M25" s="490" t="s">
        <v>1</v>
      </c>
      <c r="N25" s="494" t="s">
        <v>1</v>
      </c>
      <c r="O25" s="535" t="s">
        <v>1</v>
      </c>
      <c r="P25" s="490" t="s">
        <v>1</v>
      </c>
      <c r="Q25" s="490" t="s">
        <v>1</v>
      </c>
      <c r="R25" s="494" t="s">
        <v>1</v>
      </c>
      <c r="S25" s="535" t="s">
        <v>1</v>
      </c>
      <c r="T25" s="490" t="s">
        <v>1</v>
      </c>
      <c r="U25" s="490" t="s">
        <v>1</v>
      </c>
      <c r="V25" s="494" t="s">
        <v>1</v>
      </c>
      <c r="W25" s="536">
        <v>862</v>
      </c>
      <c r="X25" s="537">
        <v>10021</v>
      </c>
      <c r="Y25" s="537">
        <v>1680</v>
      </c>
      <c r="Z25" s="538">
        <v>28562</v>
      </c>
      <c r="AA25" s="536">
        <v>3641</v>
      </c>
      <c r="AB25" s="537">
        <v>23677</v>
      </c>
      <c r="AC25" s="537">
        <v>5507</v>
      </c>
      <c r="AD25" s="539">
        <v>8360</v>
      </c>
      <c r="AE25" s="536">
        <v>2812</v>
      </c>
      <c r="AF25" s="537">
        <v>715</v>
      </c>
      <c r="AG25" s="537">
        <v>2949</v>
      </c>
      <c r="AH25" s="539">
        <v>12602</v>
      </c>
      <c r="AI25" s="540">
        <v>4566</v>
      </c>
      <c r="AJ25" s="541">
        <v>889</v>
      </c>
      <c r="AK25" s="542">
        <v>413</v>
      </c>
      <c r="AL25" s="543">
        <v>8371</v>
      </c>
      <c r="AM25" s="536">
        <v>1117</v>
      </c>
      <c r="AN25" s="542">
        <v>5753</v>
      </c>
      <c r="AO25" s="542">
        <v>2604</v>
      </c>
      <c r="AP25" s="543">
        <v>4265</v>
      </c>
    </row>
    <row r="26" spans="2:71" s="95" customFormat="1" ht="39" customHeight="1">
      <c r="B26" s="517" t="s">
        <v>344</v>
      </c>
      <c r="C26" s="544" t="s">
        <v>1</v>
      </c>
      <c r="D26" s="545" t="s">
        <v>1</v>
      </c>
      <c r="E26" s="545" t="s">
        <v>1</v>
      </c>
      <c r="F26" s="546" t="s">
        <v>1</v>
      </c>
      <c r="G26" s="544" t="s">
        <v>1</v>
      </c>
      <c r="H26" s="545" t="s">
        <v>1</v>
      </c>
      <c r="I26" s="545" t="s">
        <v>1</v>
      </c>
      <c r="J26" s="546" t="s">
        <v>1</v>
      </c>
      <c r="K26" s="544" t="s">
        <v>1</v>
      </c>
      <c r="L26" s="545" t="s">
        <v>1</v>
      </c>
      <c r="M26" s="545" t="s">
        <v>1</v>
      </c>
      <c r="N26" s="547" t="s">
        <v>1</v>
      </c>
      <c r="O26" s="544" t="s">
        <v>1</v>
      </c>
      <c r="P26" s="545" t="s">
        <v>1</v>
      </c>
      <c r="Q26" s="545" t="s">
        <v>1</v>
      </c>
      <c r="R26" s="547" t="s">
        <v>1</v>
      </c>
      <c r="S26" s="544" t="s">
        <v>1</v>
      </c>
      <c r="T26" s="545" t="s">
        <v>1</v>
      </c>
      <c r="U26" s="545" t="s">
        <v>1</v>
      </c>
      <c r="V26" s="547" t="s">
        <v>1</v>
      </c>
      <c r="W26" s="522">
        <v>-7117</v>
      </c>
      <c r="X26" s="520">
        <v>-6126</v>
      </c>
      <c r="Y26" s="520">
        <v>-12537</v>
      </c>
      <c r="Z26" s="548">
        <v>-11911</v>
      </c>
      <c r="AA26" s="522">
        <v>-590</v>
      </c>
      <c r="AB26" s="520">
        <v>-3929</v>
      </c>
      <c r="AC26" s="520">
        <v>-21773</v>
      </c>
      <c r="AD26" s="523">
        <v>-9701</v>
      </c>
      <c r="AE26" s="522">
        <v>-3315</v>
      </c>
      <c r="AF26" s="520">
        <v>-6518</v>
      </c>
      <c r="AG26" s="520">
        <v>-4732</v>
      </c>
      <c r="AH26" s="523">
        <v>-10517</v>
      </c>
      <c r="AI26" s="524">
        <v>-673</v>
      </c>
      <c r="AJ26" s="518">
        <v>-5042</v>
      </c>
      <c r="AK26" s="525">
        <v>-8016</v>
      </c>
      <c r="AL26" s="521">
        <v>-1283</v>
      </c>
      <c r="AM26" s="522">
        <v>-3674</v>
      </c>
      <c r="AN26" s="525">
        <v>-9469</v>
      </c>
      <c r="AO26" s="525">
        <v>7678</v>
      </c>
      <c r="AP26" s="521">
        <v>-11033</v>
      </c>
    </row>
    <row r="27" spans="2:71" s="95" customFormat="1" ht="39" customHeight="1">
      <c r="B27" s="549" t="s">
        <v>345</v>
      </c>
      <c r="C27" s="550">
        <v>-4580</v>
      </c>
      <c r="D27" s="501">
        <v>-28470</v>
      </c>
      <c r="E27" s="551">
        <v>-2739</v>
      </c>
      <c r="F27" s="500">
        <v>-54774</v>
      </c>
      <c r="G27" s="550">
        <v>-612</v>
      </c>
      <c r="H27" s="501">
        <v>-244715</v>
      </c>
      <c r="I27" s="551">
        <v>-10189</v>
      </c>
      <c r="J27" s="552">
        <v>-182651</v>
      </c>
      <c r="K27" s="550">
        <v>1843</v>
      </c>
      <c r="L27" s="551">
        <f>-2121-K27</f>
        <v>-3964</v>
      </c>
      <c r="M27" s="551">
        <v>-3307</v>
      </c>
      <c r="N27" s="552">
        <v>-3930</v>
      </c>
      <c r="O27" s="550">
        <v>2064</v>
      </c>
      <c r="P27" s="551">
        <v>-6802</v>
      </c>
      <c r="Q27" s="551">
        <v>1545</v>
      </c>
      <c r="R27" s="552">
        <v>1744</v>
      </c>
      <c r="S27" s="550">
        <v>6421</v>
      </c>
      <c r="T27" s="551">
        <v>-7449</v>
      </c>
      <c r="U27" s="551">
        <v>-1179</v>
      </c>
      <c r="V27" s="552">
        <v>-10928</v>
      </c>
      <c r="W27" s="550">
        <v>-6255</v>
      </c>
      <c r="X27" s="551">
        <v>3895</v>
      </c>
      <c r="Y27" s="551">
        <v>-10858</v>
      </c>
      <c r="Z27" s="552">
        <v>16652</v>
      </c>
      <c r="AA27" s="550">
        <v>3051</v>
      </c>
      <c r="AB27" s="551">
        <v>19748</v>
      </c>
      <c r="AC27" s="551">
        <f>AC25+AC26</f>
        <v>-16266</v>
      </c>
      <c r="AD27" s="552">
        <v>-1342</v>
      </c>
      <c r="AE27" s="550">
        <v>-503</v>
      </c>
      <c r="AF27" s="551">
        <v>-5803</v>
      </c>
      <c r="AG27" s="551">
        <v>-1783</v>
      </c>
      <c r="AH27" s="552">
        <v>2085</v>
      </c>
      <c r="AI27" s="553">
        <v>3893</v>
      </c>
      <c r="AJ27" s="554">
        <v>-4153</v>
      </c>
      <c r="AK27" s="555">
        <v>-7603</v>
      </c>
      <c r="AL27" s="556">
        <v>7088</v>
      </c>
      <c r="AM27" s="550">
        <v>-2557</v>
      </c>
      <c r="AN27" s="555">
        <v>-3716</v>
      </c>
      <c r="AO27" s="555">
        <v>10282</v>
      </c>
      <c r="AP27" s="556">
        <v>-6768</v>
      </c>
    </row>
    <row r="28" spans="2:71" s="24" customFormat="1" ht="39" customHeight="1">
      <c r="B28" s="473" t="s">
        <v>346</v>
      </c>
      <c r="C28" s="481">
        <v>1497</v>
      </c>
      <c r="D28" s="475">
        <v>-15472</v>
      </c>
      <c r="E28" s="482">
        <v>10374</v>
      </c>
      <c r="F28" s="474">
        <v>-38500</v>
      </c>
      <c r="G28" s="483">
        <v>13278</v>
      </c>
      <c r="H28" s="475">
        <v>-232842</v>
      </c>
      <c r="I28" s="482">
        <v>5224</v>
      </c>
      <c r="J28" s="487">
        <v>-165739</v>
      </c>
      <c r="K28" s="483">
        <f>SUM(K24:K27)</f>
        <v>22682</v>
      </c>
      <c r="L28" s="482">
        <f>40501-K28</f>
        <v>17819</v>
      </c>
      <c r="M28" s="482">
        <v>17937</v>
      </c>
      <c r="N28" s="484">
        <v>10976</v>
      </c>
      <c r="O28" s="483">
        <v>23815</v>
      </c>
      <c r="P28" s="482">
        <v>17840</v>
      </c>
      <c r="Q28" s="482">
        <v>23665</v>
      </c>
      <c r="R28" s="484">
        <v>22765</v>
      </c>
      <c r="S28" s="483">
        <v>34791</v>
      </c>
      <c r="T28" s="482">
        <v>17424</v>
      </c>
      <c r="U28" s="482">
        <v>23153</v>
      </c>
      <c r="V28" s="484">
        <v>12976</v>
      </c>
      <c r="W28" s="483">
        <v>22264</v>
      </c>
      <c r="X28" s="557">
        <v>30878</v>
      </c>
      <c r="Y28" s="557">
        <v>-2541</v>
      </c>
      <c r="Z28" s="558">
        <v>-13530</v>
      </c>
      <c r="AA28" s="483">
        <v>-2045</v>
      </c>
      <c r="AB28" s="482">
        <v>26391</v>
      </c>
      <c r="AC28" s="482">
        <v>-11243</v>
      </c>
      <c r="AD28" s="484">
        <v>5791</v>
      </c>
      <c r="AE28" s="483">
        <v>10293</v>
      </c>
      <c r="AF28" s="482">
        <v>5561</v>
      </c>
      <c r="AG28" s="482">
        <v>9828</v>
      </c>
      <c r="AH28" s="484">
        <v>13630</v>
      </c>
      <c r="AI28" s="485">
        <v>15083</v>
      </c>
      <c r="AJ28" s="481">
        <v>8433</v>
      </c>
      <c r="AK28" s="486">
        <v>7096</v>
      </c>
      <c r="AL28" s="487">
        <v>30842</v>
      </c>
      <c r="AM28" s="483">
        <v>4320</v>
      </c>
      <c r="AN28" s="486">
        <v>5188</v>
      </c>
      <c r="AO28" s="486">
        <v>14254</v>
      </c>
      <c r="AP28" s="487">
        <v>7957</v>
      </c>
    </row>
    <row r="29" spans="2:71" s="95" customFormat="1" ht="39" customHeight="1">
      <c r="B29" s="559" t="s">
        <v>261</v>
      </c>
      <c r="C29" s="560">
        <v>-2651</v>
      </c>
      <c r="D29" s="490">
        <v>-2836</v>
      </c>
      <c r="E29" s="561">
        <v>-3007</v>
      </c>
      <c r="F29" s="562">
        <v>-3788</v>
      </c>
      <c r="G29" s="563">
        <v>-2726</v>
      </c>
      <c r="H29" s="490">
        <v>-2827</v>
      </c>
      <c r="I29" s="561">
        <v>-1557</v>
      </c>
      <c r="J29" s="564">
        <v>-4221</v>
      </c>
      <c r="K29" s="563">
        <v>-3852</v>
      </c>
      <c r="L29" s="561">
        <f>-9786-K29</f>
        <v>-5934</v>
      </c>
      <c r="M29" s="561">
        <v>-4459</v>
      </c>
      <c r="N29" s="564">
        <v>-2239</v>
      </c>
      <c r="O29" s="563">
        <v>-4742</v>
      </c>
      <c r="P29" s="561">
        <v>-4068</v>
      </c>
      <c r="Q29" s="561">
        <v>-4677</v>
      </c>
      <c r="R29" s="564">
        <v>-5354</v>
      </c>
      <c r="S29" s="563">
        <v>-5273</v>
      </c>
      <c r="T29" s="561">
        <v>-4742</v>
      </c>
      <c r="U29" s="561">
        <v>-4382</v>
      </c>
      <c r="V29" s="564">
        <v>-5721</v>
      </c>
      <c r="W29" s="563">
        <v>-5375</v>
      </c>
      <c r="X29" s="561">
        <v>-7640</v>
      </c>
      <c r="Y29" s="561">
        <v>-5106</v>
      </c>
      <c r="Z29" s="564">
        <v>-1108</v>
      </c>
      <c r="AA29" s="563">
        <v>-1577</v>
      </c>
      <c r="AB29" s="561">
        <v>-2044</v>
      </c>
      <c r="AC29" s="561">
        <v>-1673</v>
      </c>
      <c r="AD29" s="564">
        <v>-3268</v>
      </c>
      <c r="AE29" s="563">
        <v>-2143</v>
      </c>
      <c r="AF29" s="561">
        <v>-2867</v>
      </c>
      <c r="AG29" s="561">
        <v>-2874</v>
      </c>
      <c r="AH29" s="564">
        <v>-3516</v>
      </c>
      <c r="AI29" s="565">
        <v>-3496</v>
      </c>
      <c r="AJ29" s="560">
        <v>-2868</v>
      </c>
      <c r="AK29" s="566">
        <v>-3523</v>
      </c>
      <c r="AL29" s="567">
        <v>-8595</v>
      </c>
      <c r="AM29" s="563">
        <v>-2923</v>
      </c>
      <c r="AN29" s="566">
        <v>-2761</v>
      </c>
      <c r="AO29" s="566">
        <v>-1084</v>
      </c>
      <c r="AP29" s="567">
        <v>-4673</v>
      </c>
    </row>
    <row r="30" spans="2:71" ht="39" customHeight="1">
      <c r="B30" s="568" t="s">
        <v>262</v>
      </c>
      <c r="C30" s="569">
        <v>676</v>
      </c>
      <c r="D30" s="570">
        <v>2199</v>
      </c>
      <c r="E30" s="571">
        <v>-973</v>
      </c>
      <c r="F30" s="533">
        <v>21156</v>
      </c>
      <c r="G30" s="572">
        <v>-481</v>
      </c>
      <c r="H30" s="570">
        <v>-13377</v>
      </c>
      <c r="I30" s="571">
        <v>-969</v>
      </c>
      <c r="J30" s="573">
        <v>-3460</v>
      </c>
      <c r="K30" s="572">
        <v>-94</v>
      </c>
      <c r="L30" s="571">
        <f>-3129-K30</f>
        <v>-3035</v>
      </c>
      <c r="M30" s="571">
        <v>-2053</v>
      </c>
      <c r="N30" s="573">
        <v>-658</v>
      </c>
      <c r="O30" s="572">
        <v>-198</v>
      </c>
      <c r="P30" s="571">
        <v>368</v>
      </c>
      <c r="Q30" s="571">
        <v>-1546</v>
      </c>
      <c r="R30" s="573">
        <v>-3595</v>
      </c>
      <c r="S30" s="572">
        <v>-1113</v>
      </c>
      <c r="T30" s="571">
        <v>-2785</v>
      </c>
      <c r="U30" s="571">
        <v>-674</v>
      </c>
      <c r="V30" s="573">
        <v>2510</v>
      </c>
      <c r="W30" s="572">
        <v>911</v>
      </c>
      <c r="X30" s="571">
        <v>-1217</v>
      </c>
      <c r="Y30" s="571">
        <v>-868</v>
      </c>
      <c r="Z30" s="573">
        <v>3664</v>
      </c>
      <c r="AA30" s="572">
        <v>1839</v>
      </c>
      <c r="AB30" s="571">
        <v>-2211</v>
      </c>
      <c r="AC30" s="571">
        <v>1405</v>
      </c>
      <c r="AD30" s="573">
        <v>-739</v>
      </c>
      <c r="AE30" s="572">
        <v>-1252</v>
      </c>
      <c r="AF30" s="571">
        <v>982</v>
      </c>
      <c r="AG30" s="571">
        <v>-346</v>
      </c>
      <c r="AH30" s="573">
        <v>-8487</v>
      </c>
      <c r="AI30" s="574">
        <v>-4154</v>
      </c>
      <c r="AJ30" s="569">
        <v>-870</v>
      </c>
      <c r="AK30" s="575">
        <v>-26805</v>
      </c>
      <c r="AL30" s="576">
        <v>-11992</v>
      </c>
      <c r="AM30" s="572">
        <v>943</v>
      </c>
      <c r="AN30" s="575">
        <v>618</v>
      </c>
      <c r="AO30" s="575">
        <v>-4485</v>
      </c>
      <c r="AP30" s="576">
        <v>912</v>
      </c>
    </row>
    <row r="31" spans="2:71" ht="39" customHeight="1">
      <c r="B31" s="577" t="s">
        <v>347</v>
      </c>
      <c r="C31" s="493" t="s">
        <v>348</v>
      </c>
      <c r="D31" s="491" t="s">
        <v>348</v>
      </c>
      <c r="E31" s="491" t="s">
        <v>348</v>
      </c>
      <c r="F31" s="495" t="s">
        <v>348</v>
      </c>
      <c r="G31" s="493" t="s">
        <v>348</v>
      </c>
      <c r="H31" s="491" t="s">
        <v>348</v>
      </c>
      <c r="I31" s="491" t="s">
        <v>348</v>
      </c>
      <c r="J31" s="495" t="s">
        <v>348</v>
      </c>
      <c r="K31" s="493" t="s">
        <v>348</v>
      </c>
      <c r="L31" s="491" t="s">
        <v>348</v>
      </c>
      <c r="M31" s="491" t="s">
        <v>348</v>
      </c>
      <c r="N31" s="495" t="s">
        <v>348</v>
      </c>
      <c r="O31" s="493" t="s">
        <v>348</v>
      </c>
      <c r="P31" s="491" t="s">
        <v>348</v>
      </c>
      <c r="Q31" s="491" t="s">
        <v>348</v>
      </c>
      <c r="R31" s="495" t="s">
        <v>348</v>
      </c>
      <c r="S31" s="493" t="s">
        <v>348</v>
      </c>
      <c r="T31" s="491" t="s">
        <v>348</v>
      </c>
      <c r="U31" s="491" t="s">
        <v>348</v>
      </c>
      <c r="V31" s="495" t="s">
        <v>348</v>
      </c>
      <c r="W31" s="493" t="s">
        <v>348</v>
      </c>
      <c r="X31" s="491" t="s">
        <v>348</v>
      </c>
      <c r="Y31" s="491" t="s">
        <v>348</v>
      </c>
      <c r="Z31" s="495" t="s">
        <v>348</v>
      </c>
      <c r="AA31" s="578" t="s">
        <v>264</v>
      </c>
      <c r="AB31" s="491" t="s">
        <v>348</v>
      </c>
      <c r="AC31" s="491" t="s">
        <v>348</v>
      </c>
      <c r="AD31" s="495" t="s">
        <v>348</v>
      </c>
      <c r="AE31" s="483">
        <v>6897</v>
      </c>
      <c r="AF31" s="482">
        <v>3676</v>
      </c>
      <c r="AG31" s="482">
        <v>6606</v>
      </c>
      <c r="AH31" s="484">
        <v>1629</v>
      </c>
      <c r="AI31" s="485">
        <v>7433</v>
      </c>
      <c r="AJ31" s="481">
        <v>4695</v>
      </c>
      <c r="AK31" s="486">
        <v>-23232</v>
      </c>
      <c r="AL31" s="487">
        <v>10254</v>
      </c>
      <c r="AM31" s="483">
        <v>2340</v>
      </c>
      <c r="AN31" s="486">
        <v>3044</v>
      </c>
      <c r="AO31" s="486">
        <v>8685</v>
      </c>
      <c r="AP31" s="487">
        <v>4196</v>
      </c>
    </row>
    <row r="32" spans="2:71" s="96" customFormat="1" ht="39" customHeight="1" thickBot="1">
      <c r="B32" s="568" t="s">
        <v>266</v>
      </c>
      <c r="C32" s="569">
        <v>-244</v>
      </c>
      <c r="D32" s="579">
        <v>-678</v>
      </c>
      <c r="E32" s="571">
        <v>-647</v>
      </c>
      <c r="F32" s="580">
        <v>-713</v>
      </c>
      <c r="G32" s="572">
        <v>-268</v>
      </c>
      <c r="H32" s="579">
        <v>-1826</v>
      </c>
      <c r="I32" s="571">
        <v>-583</v>
      </c>
      <c r="J32" s="573">
        <v>-101</v>
      </c>
      <c r="K32" s="572">
        <v>-294</v>
      </c>
      <c r="L32" s="571">
        <f>-1678-K32</f>
        <v>-1384</v>
      </c>
      <c r="M32" s="571">
        <v>-534</v>
      </c>
      <c r="N32" s="573">
        <v>-1171</v>
      </c>
      <c r="O32" s="572">
        <v>-160</v>
      </c>
      <c r="P32" s="571">
        <v>-1498</v>
      </c>
      <c r="Q32" s="571">
        <v>-1165</v>
      </c>
      <c r="R32" s="573">
        <v>-2683</v>
      </c>
      <c r="S32" s="572">
        <v>-1335</v>
      </c>
      <c r="T32" s="571">
        <v>-1522</v>
      </c>
      <c r="U32" s="571">
        <v>19</v>
      </c>
      <c r="V32" s="573">
        <v>-631</v>
      </c>
      <c r="W32" s="572">
        <v>-1499</v>
      </c>
      <c r="X32" s="571">
        <v>-2408</v>
      </c>
      <c r="Y32" s="571">
        <v>-117</v>
      </c>
      <c r="Z32" s="573">
        <v>2694</v>
      </c>
      <c r="AA32" s="572">
        <v>219</v>
      </c>
      <c r="AB32" s="571">
        <v>-562</v>
      </c>
      <c r="AC32" s="571">
        <v>-449</v>
      </c>
      <c r="AD32" s="573">
        <v>-1040</v>
      </c>
      <c r="AE32" s="572">
        <v>-342</v>
      </c>
      <c r="AF32" s="571">
        <v>-1112</v>
      </c>
      <c r="AG32" s="571">
        <v>-950</v>
      </c>
      <c r="AH32" s="573">
        <v>-422</v>
      </c>
      <c r="AI32" s="574">
        <v>-556</v>
      </c>
      <c r="AJ32" s="569">
        <v>-1290</v>
      </c>
      <c r="AK32" s="575">
        <v>-508</v>
      </c>
      <c r="AL32" s="576">
        <v>-445</v>
      </c>
      <c r="AM32" s="572">
        <v>-689</v>
      </c>
      <c r="AN32" s="575">
        <v>-1680</v>
      </c>
      <c r="AO32" s="575">
        <v>-661</v>
      </c>
      <c r="AP32" s="576">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3" s="24" customFormat="1" ht="39" customHeight="1" thickTop="1">
      <c r="B33" s="581" t="s">
        <v>349</v>
      </c>
      <c r="C33" s="582">
        <v>-721</v>
      </c>
      <c r="D33" s="583">
        <v>-16788</v>
      </c>
      <c r="E33" s="583">
        <v>5745</v>
      </c>
      <c r="F33" s="584">
        <v>-21845</v>
      </c>
      <c r="G33" s="582">
        <v>9802</v>
      </c>
      <c r="H33" s="583">
        <v>-250873</v>
      </c>
      <c r="I33" s="583">
        <v>2114</v>
      </c>
      <c r="J33" s="585">
        <v>-173518</v>
      </c>
      <c r="K33" s="582">
        <f>SUM(K28:K32)-1</f>
        <v>18441</v>
      </c>
      <c r="L33" s="583">
        <f>25908-K33</f>
        <v>7467</v>
      </c>
      <c r="M33" s="583">
        <v>10889</v>
      </c>
      <c r="N33" s="585">
        <v>6909</v>
      </c>
      <c r="O33" s="582">
        <v>18713</v>
      </c>
      <c r="P33" s="583">
        <v>12643</v>
      </c>
      <c r="Q33" s="583">
        <v>16276</v>
      </c>
      <c r="R33" s="585">
        <v>11134</v>
      </c>
      <c r="S33" s="582">
        <v>27068</v>
      </c>
      <c r="T33" s="583">
        <v>8376</v>
      </c>
      <c r="U33" s="583">
        <v>18116</v>
      </c>
      <c r="V33" s="585">
        <v>9133</v>
      </c>
      <c r="W33" s="582">
        <v>16301</v>
      </c>
      <c r="X33" s="583">
        <v>19611</v>
      </c>
      <c r="Y33" s="583">
        <v>-8634</v>
      </c>
      <c r="Z33" s="585">
        <v>-8277</v>
      </c>
      <c r="AA33" s="582">
        <v>-1564</v>
      </c>
      <c r="AB33" s="583">
        <v>21572</v>
      </c>
      <c r="AC33" s="583">
        <v>-11961</v>
      </c>
      <c r="AD33" s="585">
        <v>747</v>
      </c>
      <c r="AE33" s="582">
        <v>6554</v>
      </c>
      <c r="AF33" s="583">
        <v>2564</v>
      </c>
      <c r="AG33" s="583">
        <v>5656</v>
      </c>
      <c r="AH33" s="585">
        <v>1207</v>
      </c>
      <c r="AI33" s="586">
        <v>6876</v>
      </c>
      <c r="AJ33" s="584">
        <v>3405</v>
      </c>
      <c r="AK33" s="587">
        <v>-23739</v>
      </c>
      <c r="AL33" s="588">
        <v>9809</v>
      </c>
      <c r="AM33" s="582">
        <v>1650</v>
      </c>
      <c r="AN33" s="587">
        <v>1365</v>
      </c>
      <c r="AO33" s="587">
        <v>8023</v>
      </c>
      <c r="AP33" s="588">
        <v>3225</v>
      </c>
    </row>
    <row r="34" spans="2:43" s="95" customFormat="1" ht="39" customHeight="1">
      <c r="B34" s="589"/>
      <c r="C34" s="590"/>
      <c r="D34" s="590"/>
      <c r="E34" s="590"/>
      <c r="F34" s="590"/>
      <c r="G34" s="590"/>
      <c r="H34" s="590"/>
      <c r="I34" s="590"/>
      <c r="J34" s="590"/>
      <c r="K34" s="590"/>
      <c r="L34" s="590"/>
      <c r="M34" s="590"/>
      <c r="N34" s="590"/>
      <c r="O34" s="590"/>
      <c r="P34" s="590"/>
      <c r="Q34" s="590"/>
      <c r="R34" s="590"/>
      <c r="S34" s="590"/>
      <c r="T34" s="590"/>
      <c r="U34" s="590"/>
      <c r="V34" s="590"/>
      <c r="W34" s="590"/>
      <c r="X34" s="590"/>
      <c r="Y34" s="590"/>
      <c r="Z34" s="590"/>
      <c r="AA34" s="590"/>
      <c r="AB34" s="590"/>
      <c r="AC34" s="590"/>
      <c r="AD34" s="590"/>
      <c r="AE34" s="590"/>
      <c r="AF34" s="590"/>
      <c r="AI34" s="590"/>
      <c r="AJ34" s="590"/>
      <c r="AK34" s="590"/>
      <c r="AM34" s="590"/>
      <c r="AN34" s="590"/>
      <c r="AO34" s="590"/>
    </row>
    <row r="35" spans="2:43" ht="20.25" customHeight="1">
      <c r="U35" s="592"/>
      <c r="V35" s="592"/>
      <c r="W35" s="592"/>
      <c r="X35" s="592"/>
      <c r="Y35" s="592"/>
      <c r="Z35" s="592"/>
      <c r="AA35" s="592"/>
      <c r="AB35" s="592"/>
      <c r="AC35" s="592"/>
      <c r="AD35" s="592"/>
      <c r="AE35" s="592"/>
      <c r="AF35" s="592"/>
      <c r="AG35" s="592"/>
      <c r="AH35" s="592"/>
      <c r="AI35" s="592"/>
      <c r="AJ35" s="592"/>
      <c r="AK35" s="592"/>
      <c r="AM35" s="592"/>
      <c r="AN35" s="592"/>
      <c r="AO35" s="592"/>
    </row>
    <row r="36" spans="2:43">
      <c r="B36" s="593"/>
      <c r="C36" s="594"/>
      <c r="D36" s="594"/>
      <c r="E36" s="594"/>
      <c r="F36" s="594"/>
      <c r="G36" s="594"/>
      <c r="H36" s="594"/>
      <c r="I36" s="594"/>
      <c r="J36" s="594"/>
      <c r="K36" s="594"/>
      <c r="L36" s="594"/>
      <c r="M36" s="594"/>
      <c r="N36" s="594"/>
      <c r="O36" s="594"/>
      <c r="P36" s="594"/>
      <c r="Q36" s="594"/>
      <c r="R36" s="594"/>
      <c r="S36" s="594"/>
      <c r="T36" s="594"/>
      <c r="U36" s="595"/>
      <c r="V36" s="595"/>
      <c r="W36" s="595"/>
      <c r="X36" s="596"/>
      <c r="Y36" s="596"/>
      <c r="Z36" s="596"/>
      <c r="AA36" s="595"/>
      <c r="AB36" s="595"/>
      <c r="AC36" s="595"/>
      <c r="AD36" s="595"/>
      <c r="AE36" s="595"/>
      <c r="AF36" s="595"/>
      <c r="AG36" s="596"/>
      <c r="AH36" s="596"/>
      <c r="AI36" s="595"/>
      <c r="AJ36" s="595"/>
      <c r="AK36" s="595"/>
      <c r="AL36" s="596"/>
      <c r="AM36" s="595"/>
      <c r="AN36" s="595"/>
      <c r="AO36" s="595"/>
      <c r="AP36" s="596"/>
      <c r="AQ36" s="596"/>
    </row>
    <row r="37" spans="2:43">
      <c r="B37" s="593"/>
      <c r="C37" s="594"/>
      <c r="D37" s="594"/>
      <c r="E37" s="594"/>
      <c r="F37" s="594"/>
      <c r="G37" s="594"/>
      <c r="H37" s="594"/>
      <c r="I37" s="594"/>
      <c r="J37" s="594"/>
      <c r="K37" s="594"/>
      <c r="L37" s="594"/>
      <c r="M37" s="594"/>
      <c r="N37" s="594"/>
      <c r="O37" s="594"/>
      <c r="P37" s="594"/>
      <c r="Q37" s="594"/>
      <c r="R37" s="594"/>
      <c r="S37" s="594"/>
      <c r="T37" s="594"/>
      <c r="U37" s="595"/>
      <c r="V37" s="595"/>
      <c r="W37" s="595"/>
      <c r="X37" s="596"/>
      <c r="Y37" s="596"/>
      <c r="Z37" s="596"/>
      <c r="AA37" s="595"/>
      <c r="AB37" s="595"/>
      <c r="AC37" s="595"/>
      <c r="AD37" s="595"/>
      <c r="AE37" s="595"/>
      <c r="AF37" s="595"/>
      <c r="AG37" s="596"/>
      <c r="AH37" s="596"/>
      <c r="AI37" s="595"/>
      <c r="AJ37" s="595"/>
      <c r="AK37" s="595"/>
      <c r="AL37" s="596"/>
      <c r="AM37" s="595"/>
      <c r="AN37" s="595"/>
      <c r="AO37" s="595"/>
      <c r="AP37" s="596"/>
      <c r="AQ37" s="596"/>
    </row>
    <row r="38" spans="2:43">
      <c r="B38" s="593"/>
      <c r="C38" s="594"/>
      <c r="D38" s="594"/>
      <c r="E38" s="594"/>
      <c r="F38" s="594"/>
      <c r="G38" s="594"/>
      <c r="H38" s="594"/>
      <c r="I38" s="594"/>
      <c r="J38" s="594"/>
      <c r="K38" s="594"/>
      <c r="L38" s="594"/>
      <c r="M38" s="594"/>
      <c r="N38" s="594"/>
      <c r="O38" s="594"/>
      <c r="P38" s="594"/>
      <c r="Q38" s="594"/>
      <c r="R38" s="594"/>
      <c r="S38" s="594"/>
      <c r="T38" s="594"/>
      <c r="U38" s="7"/>
      <c r="V38" s="6"/>
      <c r="W38" s="6"/>
      <c r="X38" s="597"/>
      <c r="Y38" s="597"/>
      <c r="Z38" s="597"/>
      <c r="AA38" s="6"/>
      <c r="AB38" s="6"/>
      <c r="AC38" s="6"/>
      <c r="AD38" s="6"/>
      <c r="AE38" s="6"/>
      <c r="AF38" s="6"/>
      <c r="AG38" s="598"/>
      <c r="AH38" s="598"/>
      <c r="AI38" s="6"/>
      <c r="AJ38" s="6"/>
      <c r="AK38" s="6"/>
      <c r="AL38" s="598"/>
      <c r="AM38" s="6"/>
      <c r="AN38" s="6"/>
      <c r="AO38" s="6"/>
      <c r="AP38" s="598"/>
      <c r="AQ38" s="598"/>
    </row>
    <row r="39" spans="2:43">
      <c r="B39" s="593"/>
      <c r="C39" s="594"/>
      <c r="D39" s="594"/>
      <c r="E39" s="594"/>
      <c r="F39" s="594"/>
      <c r="G39" s="594"/>
      <c r="H39" s="594"/>
      <c r="I39" s="594"/>
      <c r="J39" s="594"/>
      <c r="K39" s="594"/>
      <c r="L39" s="594"/>
      <c r="M39" s="594"/>
      <c r="N39" s="594"/>
      <c r="O39" s="594"/>
      <c r="P39" s="594"/>
      <c r="Q39" s="594"/>
      <c r="R39" s="594"/>
      <c r="S39" s="594"/>
      <c r="T39" s="594"/>
      <c r="U39" s="7"/>
      <c r="V39" s="6"/>
      <c r="W39" s="6"/>
      <c r="X39" s="597"/>
      <c r="Y39" s="597"/>
      <c r="Z39" s="597"/>
      <c r="AA39" s="6"/>
      <c r="AB39" s="6"/>
      <c r="AC39" s="6"/>
      <c r="AD39" s="6"/>
      <c r="AE39" s="6"/>
      <c r="AF39" s="6"/>
      <c r="AG39" s="598"/>
      <c r="AH39" s="598"/>
      <c r="AI39" s="6"/>
      <c r="AJ39" s="6"/>
      <c r="AK39" s="6"/>
      <c r="AL39" s="598"/>
      <c r="AM39" s="6"/>
      <c r="AN39" s="6"/>
      <c r="AO39" s="6"/>
      <c r="AP39" s="598"/>
      <c r="AQ39" s="598"/>
    </row>
    <row r="44" spans="2:43"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9370078740157483" right="0.43307086614173229" top="0.78740157480314965" bottom="0.39370078740157483" header="0.27559055118110237" footer="0.35433070866141736"/>
  <pageSetup paperSize="8" scale="2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8"/>
  <sheetViews>
    <sheetView showGridLines="0" view="pageBreakPreview" zoomScale="55" zoomScaleNormal="70" zoomScaleSheetLayoutView="55" workbookViewId="0"/>
  </sheetViews>
  <sheetFormatPr defaultColWidth="8.90625" defaultRowHeight="14"/>
  <cols>
    <col min="1" max="1" width="3.6328125" style="9" customWidth="1"/>
    <col min="2" max="2" width="69" style="9" bestFit="1" customWidth="1"/>
    <col min="3" max="19" width="20.6328125" style="9" customWidth="1"/>
    <col min="20" max="26" width="21.453125" style="8" customWidth="1"/>
    <col min="27" max="33" width="21" style="8" customWidth="1"/>
    <col min="34" max="35" width="16.6328125" style="8" customWidth="1"/>
    <col min="36" max="16384" width="8.90625" style="8"/>
  </cols>
  <sheetData>
    <row r="1" spans="1:34" ht="22.5" customHeight="1">
      <c r="A1" s="84" t="s">
        <v>464</v>
      </c>
      <c r="B1" s="50"/>
      <c r="C1" s="34"/>
      <c r="D1" s="34"/>
      <c r="E1" s="34"/>
      <c r="F1" s="34"/>
      <c r="G1" s="34"/>
      <c r="H1" s="34"/>
      <c r="I1" s="34"/>
      <c r="J1" s="34"/>
      <c r="K1" s="34"/>
      <c r="L1" s="34"/>
      <c r="M1" s="34"/>
      <c r="N1" s="34"/>
      <c r="O1" s="34"/>
      <c r="P1" s="34"/>
      <c r="Q1" s="34"/>
      <c r="R1" s="34"/>
      <c r="S1" s="34"/>
      <c r="T1" s="34"/>
      <c r="U1" s="34"/>
      <c r="V1" s="34"/>
      <c r="W1" s="34"/>
      <c r="X1" s="34"/>
      <c r="Y1" s="34"/>
      <c r="Z1" s="34"/>
      <c r="AA1" s="34"/>
      <c r="AC1" s="387"/>
      <c r="AD1" s="387" t="s">
        <v>602</v>
      </c>
      <c r="AE1" s="34"/>
      <c r="AF1" s="34"/>
      <c r="AG1" s="34"/>
    </row>
    <row r="2" spans="1:34" ht="5.25" customHeight="1">
      <c r="A2" s="8"/>
      <c r="B2" s="35"/>
      <c r="T2" s="9"/>
    </row>
    <row r="3" spans="1:34" s="36" customFormat="1" ht="20.149999999999999" customHeight="1">
      <c r="B3" s="900"/>
      <c r="C3" s="372" t="s">
        <v>75</v>
      </c>
      <c r="D3" s="928" t="s">
        <v>481</v>
      </c>
      <c r="E3" s="928" t="s">
        <v>484</v>
      </c>
      <c r="F3" s="928" t="s">
        <v>487</v>
      </c>
      <c r="G3" s="372" t="s">
        <v>184</v>
      </c>
      <c r="H3" s="930" t="s">
        <v>482</v>
      </c>
      <c r="I3" s="928" t="s">
        <v>483</v>
      </c>
      <c r="J3" s="928" t="s">
        <v>488</v>
      </c>
      <c r="K3" s="372" t="s">
        <v>504</v>
      </c>
      <c r="L3" s="683" t="s">
        <v>504</v>
      </c>
      <c r="M3" s="686" t="s">
        <v>504</v>
      </c>
      <c r="N3" s="686" t="s">
        <v>504</v>
      </c>
      <c r="O3" s="686" t="s">
        <v>528</v>
      </c>
      <c r="P3" s="686" t="s">
        <v>528</v>
      </c>
      <c r="Q3" s="686" t="s">
        <v>528</v>
      </c>
      <c r="R3" s="686" t="s">
        <v>528</v>
      </c>
      <c r="S3" s="686" t="s">
        <v>547</v>
      </c>
      <c r="T3" s="686" t="s">
        <v>547</v>
      </c>
      <c r="U3" s="693" t="s">
        <v>547</v>
      </c>
      <c r="V3" s="693" t="s">
        <v>547</v>
      </c>
      <c r="W3" s="693" t="s">
        <v>560</v>
      </c>
      <c r="X3" s="693" t="s">
        <v>560</v>
      </c>
      <c r="Y3" s="693" t="s">
        <v>560</v>
      </c>
      <c r="Z3" s="693" t="s">
        <v>560</v>
      </c>
      <c r="AA3" s="686" t="s">
        <v>564</v>
      </c>
      <c r="AB3" s="686" t="s">
        <v>564</v>
      </c>
      <c r="AC3" s="686" t="s">
        <v>564</v>
      </c>
      <c r="AD3" s="709" t="s">
        <v>564</v>
      </c>
      <c r="AE3" s="719"/>
      <c r="AF3" s="719"/>
      <c r="AG3" s="719"/>
    </row>
    <row r="4" spans="1:34" s="36" customFormat="1" ht="20.149999999999999" customHeight="1">
      <c r="B4" s="901"/>
      <c r="C4" s="373" t="s">
        <v>182</v>
      </c>
      <c r="D4" s="929"/>
      <c r="E4" s="929"/>
      <c r="F4" s="929"/>
      <c r="G4" s="373" t="s">
        <v>182</v>
      </c>
      <c r="H4" s="931"/>
      <c r="I4" s="907"/>
      <c r="J4" s="907"/>
      <c r="K4" s="373" t="s">
        <v>182</v>
      </c>
      <c r="L4" s="684" t="s">
        <v>506</v>
      </c>
      <c r="M4" s="687" t="s">
        <v>509</v>
      </c>
      <c r="N4" s="687" t="s">
        <v>518</v>
      </c>
      <c r="O4" s="687" t="s">
        <v>182</v>
      </c>
      <c r="P4" s="687" t="s">
        <v>506</v>
      </c>
      <c r="Q4" s="687" t="s">
        <v>509</v>
      </c>
      <c r="R4" s="687" t="s">
        <v>518</v>
      </c>
      <c r="S4" s="687" t="s">
        <v>182</v>
      </c>
      <c r="T4" s="692" t="s">
        <v>551</v>
      </c>
      <c r="U4" s="694" t="s">
        <v>553</v>
      </c>
      <c r="V4" s="694" t="s">
        <v>556</v>
      </c>
      <c r="W4" s="694" t="s">
        <v>182</v>
      </c>
      <c r="X4" s="694" t="s">
        <v>551</v>
      </c>
      <c r="Y4" s="694" t="s">
        <v>553</v>
      </c>
      <c r="Z4" s="694" t="s">
        <v>563</v>
      </c>
      <c r="AA4" s="687" t="s">
        <v>182</v>
      </c>
      <c r="AB4" s="692" t="s">
        <v>551</v>
      </c>
      <c r="AC4" s="692" t="s">
        <v>614</v>
      </c>
      <c r="AD4" s="865" t="s">
        <v>619</v>
      </c>
      <c r="AE4" s="719"/>
      <c r="AF4" s="719"/>
      <c r="AG4" s="719"/>
    </row>
    <row r="5" spans="1:34" s="38" customFormat="1" ht="21.75" customHeight="1">
      <c r="A5" s="37"/>
      <c r="B5" s="319" t="s">
        <v>143</v>
      </c>
      <c r="C5" s="350"/>
      <c r="D5" s="350"/>
      <c r="E5" s="350"/>
      <c r="F5" s="350"/>
      <c r="G5" s="350"/>
      <c r="H5" s="350"/>
      <c r="I5" s="669"/>
      <c r="J5" s="669"/>
      <c r="K5" s="350"/>
      <c r="L5" s="685"/>
      <c r="M5" s="669"/>
      <c r="N5" s="669"/>
      <c r="O5" s="669"/>
      <c r="P5" s="669"/>
      <c r="Q5" s="669"/>
      <c r="R5" s="669"/>
      <c r="S5" s="669"/>
      <c r="T5" s="669"/>
      <c r="U5" s="669"/>
      <c r="V5" s="669"/>
      <c r="W5" s="669"/>
      <c r="X5" s="669"/>
      <c r="Y5" s="669"/>
      <c r="Z5" s="669"/>
      <c r="AA5" s="669"/>
      <c r="AB5" s="669"/>
      <c r="AC5" s="669"/>
      <c r="AD5" s="351"/>
      <c r="AE5" s="691"/>
      <c r="AF5" s="691"/>
      <c r="AG5" s="691"/>
    </row>
    <row r="6" spans="1:34" s="38" customFormat="1" ht="21.75" customHeight="1">
      <c r="A6" s="37"/>
      <c r="B6" s="320" t="s">
        <v>144</v>
      </c>
      <c r="C6" s="800">
        <v>447145</v>
      </c>
      <c r="D6" s="800">
        <v>415321</v>
      </c>
      <c r="E6" s="800">
        <v>419214</v>
      </c>
      <c r="F6" s="800">
        <v>377553</v>
      </c>
      <c r="G6" s="801">
        <v>439194</v>
      </c>
      <c r="H6" s="801">
        <v>423355</v>
      </c>
      <c r="I6" s="802">
        <v>431707</v>
      </c>
      <c r="J6" s="802">
        <v>419920</v>
      </c>
      <c r="K6" s="801">
        <v>431664</v>
      </c>
      <c r="L6" s="771">
        <v>432939</v>
      </c>
      <c r="M6" s="803">
        <v>447914</v>
      </c>
      <c r="N6" s="802">
        <v>405648</v>
      </c>
      <c r="O6" s="802">
        <v>423701</v>
      </c>
      <c r="P6" s="802">
        <v>406050</v>
      </c>
      <c r="Q6" s="802">
        <v>370849</v>
      </c>
      <c r="R6" s="802">
        <v>366239</v>
      </c>
      <c r="S6" s="802">
        <v>353210</v>
      </c>
      <c r="T6" s="802">
        <v>337934</v>
      </c>
      <c r="U6" s="802">
        <v>364182</v>
      </c>
      <c r="V6" s="773">
        <v>408210</v>
      </c>
      <c r="W6" s="773">
        <v>413076</v>
      </c>
      <c r="X6" s="773">
        <v>426825</v>
      </c>
      <c r="Y6" s="773">
        <v>443639</v>
      </c>
      <c r="Z6" s="773">
        <v>433130</v>
      </c>
      <c r="AA6" s="773">
        <v>442558</v>
      </c>
      <c r="AB6" s="773">
        <v>446710</v>
      </c>
      <c r="AC6" s="773">
        <v>441464</v>
      </c>
      <c r="AD6" s="772">
        <v>418587</v>
      </c>
      <c r="AE6" s="691"/>
      <c r="AF6" s="720"/>
      <c r="AG6" s="720"/>
      <c r="AH6" s="695"/>
    </row>
    <row r="7" spans="1:34" s="38" customFormat="1" ht="21.75" customHeight="1">
      <c r="A7" s="37"/>
      <c r="B7" s="321" t="s">
        <v>145</v>
      </c>
      <c r="C7" s="804">
        <v>20570</v>
      </c>
      <c r="D7" s="800">
        <v>20476</v>
      </c>
      <c r="E7" s="805">
        <v>21740</v>
      </c>
      <c r="F7" s="805">
        <v>25731</v>
      </c>
      <c r="G7" s="806">
        <v>20496</v>
      </c>
      <c r="H7" s="806">
        <v>20963</v>
      </c>
      <c r="I7" s="807">
        <v>24863</v>
      </c>
      <c r="J7" s="807">
        <v>22606</v>
      </c>
      <c r="K7" s="806">
        <v>19733</v>
      </c>
      <c r="L7" s="808">
        <v>20845</v>
      </c>
      <c r="M7" s="807">
        <v>23224</v>
      </c>
      <c r="N7" s="807">
        <v>27733</v>
      </c>
      <c r="O7" s="809">
        <v>21236</v>
      </c>
      <c r="P7" s="807">
        <v>23150</v>
      </c>
      <c r="Q7" s="807">
        <v>22576</v>
      </c>
      <c r="R7" s="807">
        <v>24271</v>
      </c>
      <c r="S7" s="809">
        <v>21829</v>
      </c>
      <c r="T7" s="809">
        <v>21604</v>
      </c>
      <c r="U7" s="809">
        <v>22159</v>
      </c>
      <c r="V7" s="774">
        <v>26221</v>
      </c>
      <c r="W7" s="774">
        <v>19368</v>
      </c>
      <c r="X7" s="774">
        <v>24774</v>
      </c>
      <c r="Y7" s="774">
        <v>25923</v>
      </c>
      <c r="Z7" s="774">
        <v>29723</v>
      </c>
      <c r="AA7" s="774">
        <v>25351</v>
      </c>
      <c r="AB7" s="774">
        <v>27164</v>
      </c>
      <c r="AC7" s="774">
        <v>27383</v>
      </c>
      <c r="AD7" s="775">
        <v>26972</v>
      </c>
      <c r="AE7" s="691"/>
      <c r="AF7" s="720"/>
      <c r="AG7" s="720"/>
    </row>
    <row r="8" spans="1:34" s="38" customFormat="1" ht="21.75" customHeight="1">
      <c r="A8" s="31"/>
      <c r="B8" s="323" t="s">
        <v>146</v>
      </c>
      <c r="C8" s="810">
        <f>SUM(C6:C7)</f>
        <v>467715</v>
      </c>
      <c r="D8" s="810">
        <v>435797</v>
      </c>
      <c r="E8" s="811">
        <v>440955</v>
      </c>
      <c r="F8" s="811">
        <v>403283</v>
      </c>
      <c r="G8" s="811">
        <v>459690</v>
      </c>
      <c r="H8" s="811">
        <v>444318</v>
      </c>
      <c r="I8" s="812">
        <v>456570</v>
      </c>
      <c r="J8" s="812">
        <v>442526</v>
      </c>
      <c r="K8" s="811">
        <v>451397</v>
      </c>
      <c r="L8" s="812">
        <v>453784</v>
      </c>
      <c r="M8" s="812">
        <v>471139</v>
      </c>
      <c r="N8" s="812">
        <v>433381</v>
      </c>
      <c r="O8" s="812">
        <v>444937</v>
      </c>
      <c r="P8" s="812">
        <v>429201</v>
      </c>
      <c r="Q8" s="812">
        <v>393425</v>
      </c>
      <c r="R8" s="812">
        <v>390509</v>
      </c>
      <c r="S8" s="812">
        <v>375039</v>
      </c>
      <c r="T8" s="812">
        <v>359539</v>
      </c>
      <c r="U8" s="812">
        <v>386340</v>
      </c>
      <c r="V8" s="776">
        <v>434431</v>
      </c>
      <c r="W8" s="776">
        <v>432445</v>
      </c>
      <c r="X8" s="776">
        <v>451599</v>
      </c>
      <c r="Y8" s="776">
        <v>469562</v>
      </c>
      <c r="Z8" s="776">
        <v>462853</v>
      </c>
      <c r="AA8" s="776">
        <v>467910</v>
      </c>
      <c r="AB8" s="776">
        <v>473873</v>
      </c>
      <c r="AC8" s="776">
        <v>468847</v>
      </c>
      <c r="AD8" s="777">
        <v>445560</v>
      </c>
      <c r="AE8" s="691"/>
      <c r="AF8" s="721"/>
      <c r="AG8" s="721"/>
    </row>
    <row r="9" spans="1:34" s="38" customFormat="1" ht="21.75" customHeight="1">
      <c r="A9" s="37"/>
      <c r="B9" s="323" t="s">
        <v>147</v>
      </c>
      <c r="C9" s="810">
        <v>-419438</v>
      </c>
      <c r="D9" s="810">
        <v>-389004</v>
      </c>
      <c r="E9" s="811">
        <v>-394372</v>
      </c>
      <c r="F9" s="811">
        <v>-357690</v>
      </c>
      <c r="G9" s="811">
        <v>-409736</v>
      </c>
      <c r="H9" s="811">
        <v>-394805</v>
      </c>
      <c r="I9" s="812">
        <v>-403073</v>
      </c>
      <c r="J9" s="812">
        <v>-397268</v>
      </c>
      <c r="K9" s="811">
        <v>-404168</v>
      </c>
      <c r="L9" s="812">
        <v>-404820</v>
      </c>
      <c r="M9" s="812">
        <v>-418902</v>
      </c>
      <c r="N9" s="812">
        <v>-384123</v>
      </c>
      <c r="O9" s="812">
        <v>-399419</v>
      </c>
      <c r="P9" s="812">
        <v>-382997</v>
      </c>
      <c r="Q9" s="812">
        <v>-351993</v>
      </c>
      <c r="R9" s="812">
        <v>-342924</v>
      </c>
      <c r="S9" s="812">
        <v>-328216</v>
      </c>
      <c r="T9" s="812">
        <v>-314573</v>
      </c>
      <c r="U9" s="812">
        <v>-336052</v>
      </c>
      <c r="V9" s="776">
        <v>-375823</v>
      </c>
      <c r="W9" s="776">
        <v>-380815</v>
      </c>
      <c r="X9" s="776">
        <v>-391768</v>
      </c>
      <c r="Y9" s="776">
        <v>-412152</v>
      </c>
      <c r="Z9" s="776">
        <v>-399343</v>
      </c>
      <c r="AA9" s="776">
        <v>-408041</v>
      </c>
      <c r="AB9" s="776">
        <v>-412848</v>
      </c>
      <c r="AC9" s="776">
        <v>-407970</v>
      </c>
      <c r="AD9" s="777">
        <v>-386374</v>
      </c>
      <c r="AE9" s="691"/>
      <c r="AF9" s="721"/>
      <c r="AG9" s="721"/>
    </row>
    <row r="10" spans="1:34" s="38" customFormat="1" ht="21.75" customHeight="1">
      <c r="A10" s="30"/>
      <c r="B10" s="323" t="s">
        <v>148</v>
      </c>
      <c r="C10" s="810">
        <v>48276</v>
      </c>
      <c r="D10" s="810">
        <v>46794</v>
      </c>
      <c r="E10" s="811">
        <v>46583</v>
      </c>
      <c r="F10" s="811">
        <v>45592</v>
      </c>
      <c r="G10" s="811">
        <v>49954</v>
      </c>
      <c r="H10" s="811">
        <v>49512</v>
      </c>
      <c r="I10" s="812">
        <v>53497</v>
      </c>
      <c r="J10" s="812">
        <v>45258</v>
      </c>
      <c r="K10" s="811">
        <v>47229</v>
      </c>
      <c r="L10" s="812">
        <v>48964</v>
      </c>
      <c r="M10" s="812">
        <v>52236</v>
      </c>
      <c r="N10" s="812">
        <v>49259</v>
      </c>
      <c r="O10" s="812">
        <v>45517</v>
      </c>
      <c r="P10" s="812">
        <v>46205</v>
      </c>
      <c r="Q10" s="812">
        <v>41431</v>
      </c>
      <c r="R10" s="812">
        <v>47586</v>
      </c>
      <c r="S10" s="812">
        <v>46823</v>
      </c>
      <c r="T10" s="812">
        <v>44965</v>
      </c>
      <c r="U10" s="812">
        <v>50288</v>
      </c>
      <c r="V10" s="776">
        <v>58609</v>
      </c>
      <c r="W10" s="776">
        <v>51629</v>
      </c>
      <c r="X10" s="776">
        <v>59831</v>
      </c>
      <c r="Y10" s="776">
        <v>57410</v>
      </c>
      <c r="Z10" s="776">
        <v>63510</v>
      </c>
      <c r="AA10" s="776">
        <v>59868</v>
      </c>
      <c r="AB10" s="776">
        <v>61025</v>
      </c>
      <c r="AC10" s="776">
        <v>60878</v>
      </c>
      <c r="AD10" s="777">
        <v>59185</v>
      </c>
      <c r="AE10" s="691"/>
      <c r="AF10" s="721"/>
      <c r="AG10" s="721"/>
    </row>
    <row r="11" spans="1:34" s="31" customFormat="1" ht="21.75" customHeight="1">
      <c r="A11" s="30"/>
      <c r="B11" s="325" t="s">
        <v>149</v>
      </c>
      <c r="C11" s="813">
        <v>-38489</v>
      </c>
      <c r="D11" s="813">
        <v>-36989</v>
      </c>
      <c r="E11" s="814">
        <v>-38573</v>
      </c>
      <c r="F11" s="814">
        <v>-37040</v>
      </c>
      <c r="G11" s="815">
        <v>-38017</v>
      </c>
      <c r="H11" s="815">
        <v>-38623</v>
      </c>
      <c r="I11" s="816">
        <v>-41020</v>
      </c>
      <c r="J11" s="816">
        <v>-33968</v>
      </c>
      <c r="K11" s="815">
        <v>-37995</v>
      </c>
      <c r="L11" s="816">
        <v>-38652</v>
      </c>
      <c r="M11" s="816">
        <v>-40233</v>
      </c>
      <c r="N11" s="816">
        <v>-32859</v>
      </c>
      <c r="O11" s="817">
        <v>-38707</v>
      </c>
      <c r="P11" s="816">
        <v>-38157</v>
      </c>
      <c r="Q11" s="816">
        <v>-38877</v>
      </c>
      <c r="R11" s="816">
        <v>-38675</v>
      </c>
      <c r="S11" s="817">
        <v>-37686</v>
      </c>
      <c r="T11" s="817">
        <v>-36908</v>
      </c>
      <c r="U11" s="817">
        <v>-37366</v>
      </c>
      <c r="V11" s="778">
        <v>-41078</v>
      </c>
      <c r="W11" s="778">
        <v>-38454</v>
      </c>
      <c r="X11" s="778">
        <v>-40062</v>
      </c>
      <c r="Y11" s="778">
        <v>-40727</v>
      </c>
      <c r="Z11" s="778">
        <v>-43419</v>
      </c>
      <c r="AA11" s="778">
        <v>-42726</v>
      </c>
      <c r="AB11" s="778">
        <v>-42918</v>
      </c>
      <c r="AC11" s="778">
        <v>-42480</v>
      </c>
      <c r="AD11" s="779">
        <v>-45309</v>
      </c>
      <c r="AE11" s="691"/>
      <c r="AF11" s="720"/>
      <c r="AG11" s="720"/>
    </row>
    <row r="12" spans="1:34" s="31" customFormat="1" ht="21.75" customHeight="1">
      <c r="A12" s="30"/>
      <c r="B12" s="364" t="s">
        <v>505</v>
      </c>
      <c r="C12" s="818">
        <v>-767</v>
      </c>
      <c r="D12" s="818">
        <v>597</v>
      </c>
      <c r="E12" s="819">
        <v>-430</v>
      </c>
      <c r="F12" s="819">
        <v>-10060</v>
      </c>
      <c r="G12" s="820">
        <v>-752</v>
      </c>
      <c r="H12" s="820">
        <v>-753</v>
      </c>
      <c r="I12" s="821">
        <v>-2682</v>
      </c>
      <c r="J12" s="821">
        <v>-18711</v>
      </c>
      <c r="K12" s="820">
        <v>599</v>
      </c>
      <c r="L12" s="822">
        <v>-1276</v>
      </c>
      <c r="M12" s="821">
        <v>-838</v>
      </c>
      <c r="N12" s="821">
        <v>-12883</v>
      </c>
      <c r="O12" s="823">
        <v>1150</v>
      </c>
      <c r="P12" s="821">
        <v>504</v>
      </c>
      <c r="Q12" s="821">
        <v>8134</v>
      </c>
      <c r="R12" s="821">
        <v>-6869</v>
      </c>
      <c r="S12" s="823">
        <v>-557</v>
      </c>
      <c r="T12" s="823">
        <v>-423</v>
      </c>
      <c r="U12" s="823">
        <v>5234</v>
      </c>
      <c r="V12" s="780">
        <v>-283</v>
      </c>
      <c r="W12" s="780">
        <v>947</v>
      </c>
      <c r="X12" s="780">
        <v>-3985</v>
      </c>
      <c r="Y12" s="780">
        <v>501</v>
      </c>
      <c r="Z12" s="780">
        <v>-7341</v>
      </c>
      <c r="AA12" s="780">
        <v>4924</v>
      </c>
      <c r="AB12" s="780">
        <v>765</v>
      </c>
      <c r="AC12" s="780">
        <v>-1458</v>
      </c>
      <c r="AD12" s="781">
        <v>-1755</v>
      </c>
      <c r="AE12" s="691"/>
      <c r="AF12" s="721"/>
      <c r="AG12" s="721"/>
    </row>
    <row r="13" spans="1:34" s="31" customFormat="1" ht="21.75" customHeight="1">
      <c r="A13" s="30"/>
      <c r="B13" s="327" t="s">
        <v>150</v>
      </c>
      <c r="C13" s="824">
        <v>110</v>
      </c>
      <c r="D13" s="824">
        <v>823</v>
      </c>
      <c r="E13" s="824">
        <v>237</v>
      </c>
      <c r="F13" s="824">
        <v>1039</v>
      </c>
      <c r="G13" s="825">
        <v>-110</v>
      </c>
      <c r="H13" s="825">
        <v>38</v>
      </c>
      <c r="I13" s="826">
        <v>562</v>
      </c>
      <c r="J13" s="826">
        <v>5642</v>
      </c>
      <c r="K13" s="825">
        <v>295</v>
      </c>
      <c r="L13" s="827">
        <v>237</v>
      </c>
      <c r="M13" s="826">
        <v>-83</v>
      </c>
      <c r="N13" s="826">
        <v>609</v>
      </c>
      <c r="O13" s="826">
        <v>375</v>
      </c>
      <c r="P13" s="826">
        <v>210</v>
      </c>
      <c r="Q13" s="826">
        <v>655</v>
      </c>
      <c r="R13" s="826">
        <v>258</v>
      </c>
      <c r="S13" s="826">
        <v>5</v>
      </c>
      <c r="T13" s="826">
        <v>10</v>
      </c>
      <c r="U13" s="826">
        <v>4812</v>
      </c>
      <c r="V13" s="782">
        <v>-30</v>
      </c>
      <c r="W13" s="782">
        <v>1</v>
      </c>
      <c r="X13" s="782">
        <v>-3</v>
      </c>
      <c r="Y13" s="782">
        <v>-141</v>
      </c>
      <c r="Z13" s="782">
        <v>-181</v>
      </c>
      <c r="AA13" s="782">
        <v>370</v>
      </c>
      <c r="AB13" s="782">
        <v>486</v>
      </c>
      <c r="AC13" s="782">
        <v>99</v>
      </c>
      <c r="AD13" s="783">
        <v>809</v>
      </c>
      <c r="AE13" s="691"/>
      <c r="AF13" s="722"/>
      <c r="AG13" s="722"/>
    </row>
    <row r="14" spans="1:34" s="31" customFormat="1" ht="21.75" customHeight="1">
      <c r="A14" s="30"/>
      <c r="B14" s="327" t="s">
        <v>151</v>
      </c>
      <c r="C14" s="825">
        <v>-334</v>
      </c>
      <c r="D14" s="825">
        <v>-485</v>
      </c>
      <c r="E14" s="824">
        <v>-1388</v>
      </c>
      <c r="F14" s="824">
        <v>-9342</v>
      </c>
      <c r="G14" s="825">
        <v>-229</v>
      </c>
      <c r="H14" s="825">
        <v>-69</v>
      </c>
      <c r="I14" s="826">
        <v>-4899</v>
      </c>
      <c r="J14" s="826">
        <v>-14264</v>
      </c>
      <c r="K14" s="825">
        <v>-181</v>
      </c>
      <c r="L14" s="827">
        <v>-176</v>
      </c>
      <c r="M14" s="826">
        <v>-60</v>
      </c>
      <c r="N14" s="826">
        <v>-17029</v>
      </c>
      <c r="O14" s="826">
        <v>-919</v>
      </c>
      <c r="P14" s="826">
        <v>-1000</v>
      </c>
      <c r="Q14" s="826">
        <v>-7372</v>
      </c>
      <c r="R14" s="826">
        <v>-14760</v>
      </c>
      <c r="S14" s="826">
        <v>-370</v>
      </c>
      <c r="T14" s="826">
        <v>-2438</v>
      </c>
      <c r="U14" s="826">
        <v>-94</v>
      </c>
      <c r="V14" s="782">
        <v>-1716</v>
      </c>
      <c r="W14" s="782">
        <v>-21</v>
      </c>
      <c r="X14" s="782">
        <v>0</v>
      </c>
      <c r="Y14" s="782">
        <v>-174</v>
      </c>
      <c r="Z14" s="782">
        <v>-4207</v>
      </c>
      <c r="AA14" s="782">
        <v>-65</v>
      </c>
      <c r="AB14" s="782">
        <v>0</v>
      </c>
      <c r="AC14" s="782">
        <v>-442</v>
      </c>
      <c r="AD14" s="783">
        <v>-2</v>
      </c>
      <c r="AE14" s="691"/>
      <c r="AF14" s="722"/>
      <c r="AG14" s="722"/>
    </row>
    <row r="15" spans="1:34" s="31" customFormat="1" ht="21.75" customHeight="1">
      <c r="A15" s="30"/>
      <c r="B15" s="863" t="s">
        <v>608</v>
      </c>
      <c r="C15" s="825">
        <v>67</v>
      </c>
      <c r="D15" s="825">
        <v>26</v>
      </c>
      <c r="E15" s="824">
        <v>5</v>
      </c>
      <c r="F15" s="824">
        <v>2040</v>
      </c>
      <c r="G15" s="825">
        <v>66</v>
      </c>
      <c r="H15" s="825">
        <v>450</v>
      </c>
      <c r="I15" s="826">
        <v>627</v>
      </c>
      <c r="J15" s="826">
        <v>523</v>
      </c>
      <c r="K15" s="825">
        <v>142</v>
      </c>
      <c r="L15" s="827">
        <v>395</v>
      </c>
      <c r="M15" s="826">
        <v>227</v>
      </c>
      <c r="N15" s="826">
        <v>994</v>
      </c>
      <c r="O15" s="826">
        <v>370</v>
      </c>
      <c r="P15" s="826">
        <v>886</v>
      </c>
      <c r="Q15" s="826">
        <v>10612</v>
      </c>
      <c r="R15" s="826">
        <v>1041</v>
      </c>
      <c r="S15" s="826">
        <v>93</v>
      </c>
      <c r="T15" s="826">
        <v>1200</v>
      </c>
      <c r="U15" s="826">
        <v>238</v>
      </c>
      <c r="V15" s="773">
        <v>8827</v>
      </c>
      <c r="W15" s="773">
        <v>1100</v>
      </c>
      <c r="X15" s="773">
        <v>528</v>
      </c>
      <c r="Y15" s="773">
        <v>2289</v>
      </c>
      <c r="Z15" s="773">
        <v>3600</v>
      </c>
      <c r="AA15" s="773">
        <v>6101</v>
      </c>
      <c r="AB15" s="773">
        <v>1905</v>
      </c>
      <c r="AC15" s="773">
        <v>13</v>
      </c>
      <c r="AD15" s="772">
        <v>20</v>
      </c>
      <c r="AE15" s="691"/>
      <c r="AF15" s="720"/>
      <c r="AG15" s="720"/>
    </row>
    <row r="16" spans="1:34" s="31" customFormat="1" ht="21.75" customHeight="1">
      <c r="A16" s="30"/>
      <c r="B16" s="327" t="s">
        <v>152</v>
      </c>
      <c r="C16" s="825">
        <v>-175</v>
      </c>
      <c r="D16" s="825">
        <v>-205</v>
      </c>
      <c r="E16" s="824">
        <v>-277</v>
      </c>
      <c r="F16" s="824">
        <v>-2868</v>
      </c>
      <c r="G16" s="825">
        <v>-167</v>
      </c>
      <c r="H16" s="825">
        <v>-68</v>
      </c>
      <c r="I16" s="826">
        <v>235</v>
      </c>
      <c r="J16" s="826">
        <v>-2684</v>
      </c>
      <c r="K16" s="825">
        <v>-87</v>
      </c>
      <c r="L16" s="827">
        <v>-575</v>
      </c>
      <c r="M16" s="826">
        <v>17</v>
      </c>
      <c r="N16" s="826">
        <v>-1435</v>
      </c>
      <c r="O16" s="826">
        <v>-86</v>
      </c>
      <c r="P16" s="826">
        <v>-559</v>
      </c>
      <c r="Q16" s="826">
        <v>171</v>
      </c>
      <c r="R16" s="826">
        <v>-875</v>
      </c>
      <c r="S16" s="826">
        <v>-273</v>
      </c>
      <c r="T16" s="826">
        <v>-165</v>
      </c>
      <c r="U16" s="826">
        <v>187</v>
      </c>
      <c r="V16" s="773">
        <v>-7923</v>
      </c>
      <c r="W16" s="773">
        <v>-192</v>
      </c>
      <c r="X16" s="773">
        <v>-4123</v>
      </c>
      <c r="Y16" s="773">
        <v>-321</v>
      </c>
      <c r="Z16" s="773">
        <v>-7211</v>
      </c>
      <c r="AA16" s="773">
        <v>-891</v>
      </c>
      <c r="AB16" s="773">
        <v>-1510</v>
      </c>
      <c r="AC16" s="773">
        <v>-386</v>
      </c>
      <c r="AD16" s="772">
        <v>-312</v>
      </c>
      <c r="AE16" s="691"/>
      <c r="AF16" s="720"/>
      <c r="AG16" s="720"/>
    </row>
    <row r="17" spans="1:33" s="31" customFormat="1" ht="21.75" customHeight="1">
      <c r="A17" s="30"/>
      <c r="B17" s="327" t="s">
        <v>153</v>
      </c>
      <c r="C17" s="825">
        <v>2939</v>
      </c>
      <c r="D17" s="825">
        <v>2585</v>
      </c>
      <c r="E17" s="824">
        <v>2259</v>
      </c>
      <c r="F17" s="824">
        <v>2919</v>
      </c>
      <c r="G17" s="825">
        <v>3054</v>
      </c>
      <c r="H17" s="825">
        <v>1533</v>
      </c>
      <c r="I17" s="826">
        <v>2153</v>
      </c>
      <c r="J17" s="826">
        <v>3689</v>
      </c>
      <c r="K17" s="825">
        <v>2280</v>
      </c>
      <c r="L17" s="827">
        <v>3833</v>
      </c>
      <c r="M17" s="826">
        <v>3636</v>
      </c>
      <c r="N17" s="826">
        <v>7444</v>
      </c>
      <c r="O17" s="826">
        <v>3041</v>
      </c>
      <c r="P17" s="826">
        <v>2751</v>
      </c>
      <c r="Q17" s="826">
        <v>6174</v>
      </c>
      <c r="R17" s="826">
        <v>8680</v>
      </c>
      <c r="S17" s="826">
        <v>2169</v>
      </c>
      <c r="T17" s="826">
        <v>2159</v>
      </c>
      <c r="U17" s="826">
        <v>2791</v>
      </c>
      <c r="V17" s="773">
        <v>2447</v>
      </c>
      <c r="W17" s="773">
        <v>2097</v>
      </c>
      <c r="X17" s="773">
        <v>1349</v>
      </c>
      <c r="Y17" s="773">
        <v>1179</v>
      </c>
      <c r="Z17" s="773">
        <v>2138</v>
      </c>
      <c r="AA17" s="773">
        <v>1394</v>
      </c>
      <c r="AB17" s="773">
        <v>1422</v>
      </c>
      <c r="AC17" s="773">
        <v>1112</v>
      </c>
      <c r="AD17" s="772">
        <v>1185</v>
      </c>
      <c r="AE17" s="691"/>
      <c r="AF17" s="720"/>
      <c r="AG17" s="720"/>
    </row>
    <row r="18" spans="1:33" s="31" customFormat="1" ht="21.75" customHeight="1">
      <c r="A18" s="30"/>
      <c r="B18" s="329" t="s">
        <v>154</v>
      </c>
      <c r="C18" s="828">
        <v>-3375</v>
      </c>
      <c r="D18" s="828">
        <v>-2147</v>
      </c>
      <c r="E18" s="829">
        <v>-1266</v>
      </c>
      <c r="F18" s="829">
        <v>-3848</v>
      </c>
      <c r="G18" s="828">
        <v>-3365</v>
      </c>
      <c r="H18" s="828">
        <v>-2637</v>
      </c>
      <c r="I18" s="830">
        <v>-1362</v>
      </c>
      <c r="J18" s="830">
        <v>-11616</v>
      </c>
      <c r="K18" s="828">
        <v>-1848</v>
      </c>
      <c r="L18" s="831">
        <v>-4993</v>
      </c>
      <c r="M18" s="830">
        <v>-4574</v>
      </c>
      <c r="N18" s="830">
        <v>-3467</v>
      </c>
      <c r="O18" s="832">
        <v>-1629</v>
      </c>
      <c r="P18" s="830">
        <v>-1786</v>
      </c>
      <c r="Q18" s="830">
        <v>-2106</v>
      </c>
      <c r="R18" s="830">
        <v>-1212</v>
      </c>
      <c r="S18" s="832">
        <v>-2182</v>
      </c>
      <c r="T18" s="832">
        <v>-1188</v>
      </c>
      <c r="U18" s="832">
        <v>-2700</v>
      </c>
      <c r="V18" s="773">
        <v>-1888</v>
      </c>
      <c r="W18" s="773">
        <v>-2037</v>
      </c>
      <c r="X18" s="773">
        <v>-1735</v>
      </c>
      <c r="Y18" s="773">
        <v>-2333</v>
      </c>
      <c r="Z18" s="773">
        <v>-1479</v>
      </c>
      <c r="AA18" s="773">
        <v>-1984</v>
      </c>
      <c r="AB18" s="773">
        <v>-1538</v>
      </c>
      <c r="AC18" s="773">
        <v>-1854</v>
      </c>
      <c r="AD18" s="772">
        <v>-3456</v>
      </c>
      <c r="AE18" s="691"/>
      <c r="AF18" s="720"/>
      <c r="AG18" s="720"/>
    </row>
    <row r="19" spans="1:33" s="38" customFormat="1" ht="21.75" customHeight="1">
      <c r="A19" s="30"/>
      <c r="B19" s="648" t="s">
        <v>469</v>
      </c>
      <c r="C19" s="811">
        <v>9019</v>
      </c>
      <c r="D19" s="811">
        <v>10401</v>
      </c>
      <c r="E19" s="811">
        <v>7580</v>
      </c>
      <c r="F19" s="811">
        <v>-1507</v>
      </c>
      <c r="G19" s="811">
        <v>11184</v>
      </c>
      <c r="H19" s="811">
        <v>10136</v>
      </c>
      <c r="I19" s="812">
        <v>9796</v>
      </c>
      <c r="J19" s="812">
        <v>-7422</v>
      </c>
      <c r="K19" s="811">
        <v>9833</v>
      </c>
      <c r="L19" s="812">
        <v>9035</v>
      </c>
      <c r="M19" s="812">
        <v>11165</v>
      </c>
      <c r="N19" s="812">
        <v>3517</v>
      </c>
      <c r="O19" s="812">
        <v>7960</v>
      </c>
      <c r="P19" s="812">
        <v>8552</v>
      </c>
      <c r="Q19" s="812">
        <v>10688</v>
      </c>
      <c r="R19" s="812">
        <v>2042</v>
      </c>
      <c r="S19" s="812">
        <v>8579</v>
      </c>
      <c r="T19" s="812">
        <v>7634</v>
      </c>
      <c r="U19" s="812">
        <v>18157</v>
      </c>
      <c r="V19" s="776">
        <v>17248</v>
      </c>
      <c r="W19" s="776">
        <v>14122</v>
      </c>
      <c r="X19" s="776">
        <v>15783</v>
      </c>
      <c r="Y19" s="776">
        <v>17184</v>
      </c>
      <c r="Z19" s="776">
        <v>12749</v>
      </c>
      <c r="AA19" s="776" t="s">
        <v>341</v>
      </c>
      <c r="AB19" s="776" t="s">
        <v>341</v>
      </c>
      <c r="AC19" s="776" t="s">
        <v>341</v>
      </c>
      <c r="AD19" s="777" t="s">
        <v>341</v>
      </c>
      <c r="AE19" s="691"/>
      <c r="AF19" s="721"/>
      <c r="AG19" s="721"/>
    </row>
    <row r="20" spans="1:33" s="30" customFormat="1" ht="21.75" customHeight="1">
      <c r="B20" s="331" t="s">
        <v>155</v>
      </c>
      <c r="C20" s="833">
        <v>2561</v>
      </c>
      <c r="D20" s="833">
        <v>1800</v>
      </c>
      <c r="E20" s="819">
        <v>2051</v>
      </c>
      <c r="F20" s="819">
        <v>1610</v>
      </c>
      <c r="G20" s="833">
        <v>2674</v>
      </c>
      <c r="H20" s="833">
        <v>1797</v>
      </c>
      <c r="I20" s="821">
        <v>2323</v>
      </c>
      <c r="J20" s="821">
        <v>2419</v>
      </c>
      <c r="K20" s="833">
        <v>2816</v>
      </c>
      <c r="L20" s="822">
        <v>1837</v>
      </c>
      <c r="M20" s="821">
        <v>2697</v>
      </c>
      <c r="N20" s="821">
        <v>2045</v>
      </c>
      <c r="O20" s="834">
        <v>3014</v>
      </c>
      <c r="P20" s="821">
        <v>1569</v>
      </c>
      <c r="Q20" s="821">
        <v>2107</v>
      </c>
      <c r="R20" s="821">
        <v>1552</v>
      </c>
      <c r="S20" s="834">
        <v>2366</v>
      </c>
      <c r="T20" s="834">
        <v>1743</v>
      </c>
      <c r="U20" s="834">
        <v>1880</v>
      </c>
      <c r="V20" s="780">
        <v>2079</v>
      </c>
      <c r="W20" s="780">
        <v>2821</v>
      </c>
      <c r="X20" s="780">
        <v>1661</v>
      </c>
      <c r="Y20" s="780">
        <v>3339</v>
      </c>
      <c r="Z20" s="780">
        <v>2500</v>
      </c>
      <c r="AA20" s="780">
        <v>3738</v>
      </c>
      <c r="AB20" s="780">
        <v>2716</v>
      </c>
      <c r="AC20" s="780">
        <v>2901</v>
      </c>
      <c r="AD20" s="781">
        <v>3040</v>
      </c>
      <c r="AE20" s="691"/>
      <c r="AF20" s="721"/>
      <c r="AG20" s="721"/>
    </row>
    <row r="21" spans="1:33" s="30" customFormat="1" ht="21.75" customHeight="1">
      <c r="B21" s="327" t="s">
        <v>156</v>
      </c>
      <c r="C21" s="825">
        <v>1248</v>
      </c>
      <c r="D21" s="825">
        <v>1236</v>
      </c>
      <c r="E21" s="824">
        <v>1410</v>
      </c>
      <c r="F21" s="824">
        <v>1090</v>
      </c>
      <c r="G21" s="825">
        <v>1385</v>
      </c>
      <c r="H21" s="825">
        <v>1318</v>
      </c>
      <c r="I21" s="826">
        <v>1366</v>
      </c>
      <c r="J21" s="826">
        <v>1290</v>
      </c>
      <c r="K21" s="825">
        <v>1397</v>
      </c>
      <c r="L21" s="827">
        <v>1210</v>
      </c>
      <c r="M21" s="826">
        <v>1400</v>
      </c>
      <c r="N21" s="826">
        <v>853</v>
      </c>
      <c r="O21" s="826">
        <v>1196</v>
      </c>
      <c r="P21" s="826">
        <v>938</v>
      </c>
      <c r="Q21" s="826">
        <v>1059</v>
      </c>
      <c r="R21" s="826">
        <v>700</v>
      </c>
      <c r="S21" s="826">
        <v>988</v>
      </c>
      <c r="T21" s="826">
        <v>902</v>
      </c>
      <c r="U21" s="826">
        <v>869</v>
      </c>
      <c r="V21" s="773">
        <v>1144</v>
      </c>
      <c r="W21" s="773">
        <v>1280</v>
      </c>
      <c r="X21" s="773">
        <v>1105</v>
      </c>
      <c r="Y21" s="773">
        <v>1634</v>
      </c>
      <c r="Z21" s="773">
        <v>1663</v>
      </c>
      <c r="AA21" s="773">
        <v>1741</v>
      </c>
      <c r="AB21" s="773">
        <v>1864</v>
      </c>
      <c r="AC21" s="773">
        <v>1522</v>
      </c>
      <c r="AD21" s="772">
        <v>1957</v>
      </c>
      <c r="AE21" s="691"/>
      <c r="AF21" s="720"/>
      <c r="AG21" s="720"/>
    </row>
    <row r="22" spans="1:33" s="30" customFormat="1" ht="21.75" customHeight="1">
      <c r="A22" s="37"/>
      <c r="B22" s="333" t="s">
        <v>157</v>
      </c>
      <c r="C22" s="825">
        <v>1312</v>
      </c>
      <c r="D22" s="825">
        <v>387</v>
      </c>
      <c r="E22" s="824">
        <v>597</v>
      </c>
      <c r="F22" s="824">
        <v>465</v>
      </c>
      <c r="G22" s="825">
        <v>1279</v>
      </c>
      <c r="H22" s="825">
        <v>482</v>
      </c>
      <c r="I22" s="826">
        <v>911</v>
      </c>
      <c r="J22" s="826">
        <v>1138</v>
      </c>
      <c r="K22" s="825">
        <v>1419</v>
      </c>
      <c r="L22" s="827">
        <v>585</v>
      </c>
      <c r="M22" s="826">
        <v>1237</v>
      </c>
      <c r="N22" s="826">
        <v>1215</v>
      </c>
      <c r="O22" s="826">
        <v>1793</v>
      </c>
      <c r="P22" s="826">
        <v>656</v>
      </c>
      <c r="Q22" s="826">
        <v>1048</v>
      </c>
      <c r="R22" s="826">
        <v>852</v>
      </c>
      <c r="S22" s="826">
        <v>1378</v>
      </c>
      <c r="T22" s="826">
        <v>841</v>
      </c>
      <c r="U22" s="826">
        <v>1011</v>
      </c>
      <c r="V22" s="773">
        <v>935</v>
      </c>
      <c r="W22" s="773">
        <v>1540</v>
      </c>
      <c r="X22" s="773">
        <v>514</v>
      </c>
      <c r="Y22" s="773">
        <v>1687</v>
      </c>
      <c r="Z22" s="773">
        <v>898</v>
      </c>
      <c r="AA22" s="773">
        <v>1874</v>
      </c>
      <c r="AB22" s="773">
        <v>757</v>
      </c>
      <c r="AC22" s="773">
        <v>1494</v>
      </c>
      <c r="AD22" s="772">
        <v>1042</v>
      </c>
      <c r="AE22" s="691"/>
      <c r="AF22" s="720"/>
      <c r="AG22" s="720"/>
    </row>
    <row r="23" spans="1:33" s="30" customFormat="1" ht="21.75" customHeight="1">
      <c r="A23" s="37"/>
      <c r="B23" s="333" t="s">
        <v>158</v>
      </c>
      <c r="C23" s="825" t="s">
        <v>1</v>
      </c>
      <c r="D23" s="825">
        <v>177</v>
      </c>
      <c r="E23" s="824">
        <v>45</v>
      </c>
      <c r="F23" s="824">
        <v>54</v>
      </c>
      <c r="G23" s="825">
        <v>10</v>
      </c>
      <c r="H23" s="825">
        <v>-3</v>
      </c>
      <c r="I23" s="826">
        <v>46</v>
      </c>
      <c r="J23" s="826">
        <v>-10</v>
      </c>
      <c r="K23" s="825" t="s">
        <v>1</v>
      </c>
      <c r="L23" s="827">
        <v>41</v>
      </c>
      <c r="M23" s="826">
        <v>60</v>
      </c>
      <c r="N23" s="826">
        <v>-23</v>
      </c>
      <c r="O23" s="826">
        <v>24</v>
      </c>
      <c r="P23" s="826">
        <v>-24</v>
      </c>
      <c r="Q23" s="826" t="s">
        <v>1</v>
      </c>
      <c r="R23" s="802" t="s">
        <v>1</v>
      </c>
      <c r="S23" s="826" t="s">
        <v>548</v>
      </c>
      <c r="T23" s="826" t="s">
        <v>341</v>
      </c>
      <c r="U23" s="826" t="s">
        <v>341</v>
      </c>
      <c r="V23" s="784" t="s">
        <v>341</v>
      </c>
      <c r="W23" s="784" t="s">
        <v>341</v>
      </c>
      <c r="X23" s="784">
        <v>43</v>
      </c>
      <c r="Y23" s="784">
        <v>17</v>
      </c>
      <c r="Z23" s="784">
        <v>-60</v>
      </c>
      <c r="AA23" s="773">
        <v>122</v>
      </c>
      <c r="AB23" s="773">
        <v>95</v>
      </c>
      <c r="AC23" s="773">
        <v>-115</v>
      </c>
      <c r="AD23" s="772">
        <v>41</v>
      </c>
      <c r="AE23" s="691"/>
      <c r="AF23" s="723"/>
      <c r="AG23" s="723"/>
    </row>
    <row r="24" spans="1:33" s="30" customFormat="1" ht="21.75" customHeight="1">
      <c r="A24" s="37"/>
      <c r="B24" s="331" t="s">
        <v>159</v>
      </c>
      <c r="C24" s="835">
        <v>-5570</v>
      </c>
      <c r="D24" s="835">
        <v>-5379</v>
      </c>
      <c r="E24" s="836">
        <v>-5258</v>
      </c>
      <c r="F24" s="836">
        <v>-5040</v>
      </c>
      <c r="G24" s="835">
        <v>-5151</v>
      </c>
      <c r="H24" s="835">
        <v>-5043</v>
      </c>
      <c r="I24" s="837">
        <v>-4945</v>
      </c>
      <c r="J24" s="837">
        <v>-4716</v>
      </c>
      <c r="K24" s="835">
        <v>-5070</v>
      </c>
      <c r="L24" s="838">
        <v>-5173</v>
      </c>
      <c r="M24" s="837">
        <v>-4941</v>
      </c>
      <c r="N24" s="837">
        <v>-3791</v>
      </c>
      <c r="O24" s="839">
        <v>-4421</v>
      </c>
      <c r="P24" s="837">
        <v>-4160</v>
      </c>
      <c r="Q24" s="837">
        <v>-4181</v>
      </c>
      <c r="R24" s="837">
        <v>-3617</v>
      </c>
      <c r="S24" s="839">
        <v>-3931</v>
      </c>
      <c r="T24" s="839">
        <v>-3562</v>
      </c>
      <c r="U24" s="839">
        <v>-3302</v>
      </c>
      <c r="V24" s="710">
        <v>-3610</v>
      </c>
      <c r="W24" s="710">
        <v>-3780</v>
      </c>
      <c r="X24" s="710">
        <v>-3591</v>
      </c>
      <c r="Y24" s="710">
        <v>-3761</v>
      </c>
      <c r="Z24" s="710">
        <v>-3742</v>
      </c>
      <c r="AA24" s="791">
        <v>-4176</v>
      </c>
      <c r="AB24" s="791">
        <v>-3607</v>
      </c>
      <c r="AC24" s="791">
        <v>-3974</v>
      </c>
      <c r="AD24" s="792">
        <v>-3533</v>
      </c>
      <c r="AE24" s="691"/>
      <c r="AF24" s="721"/>
      <c r="AG24" s="721"/>
    </row>
    <row r="25" spans="1:33" s="30" customFormat="1" ht="21.75" customHeight="1">
      <c r="A25" s="37"/>
      <c r="B25" s="333" t="s">
        <v>160</v>
      </c>
      <c r="C25" s="825">
        <v>-5543</v>
      </c>
      <c r="D25" s="825">
        <v>-5406</v>
      </c>
      <c r="E25" s="824">
        <v>-5258</v>
      </c>
      <c r="F25" s="824">
        <v>-5040</v>
      </c>
      <c r="G25" s="825">
        <v>-5151</v>
      </c>
      <c r="H25" s="825">
        <v>-5043</v>
      </c>
      <c r="I25" s="826">
        <v>-4945</v>
      </c>
      <c r="J25" s="826">
        <v>-4716</v>
      </c>
      <c r="K25" s="825">
        <v>-5065</v>
      </c>
      <c r="L25" s="827">
        <v>-5178</v>
      </c>
      <c r="M25" s="826">
        <v>-4941</v>
      </c>
      <c r="N25" s="826">
        <v>-3791</v>
      </c>
      <c r="O25" s="826">
        <v>-4421</v>
      </c>
      <c r="P25" s="826">
        <v>-4156</v>
      </c>
      <c r="Q25" s="826">
        <v>-4173</v>
      </c>
      <c r="R25" s="826">
        <v>-3566</v>
      </c>
      <c r="S25" s="826">
        <v>-3877</v>
      </c>
      <c r="T25" s="826">
        <v>-3589</v>
      </c>
      <c r="U25" s="826">
        <v>-3304</v>
      </c>
      <c r="V25" s="773">
        <v>-3612</v>
      </c>
      <c r="W25" s="773">
        <v>-3780</v>
      </c>
      <c r="X25" s="773">
        <v>-3591</v>
      </c>
      <c r="Y25" s="773">
        <v>-3761</v>
      </c>
      <c r="Z25" s="773">
        <v>-3614</v>
      </c>
      <c r="AA25" s="773">
        <v>-4176</v>
      </c>
      <c r="AB25" s="773">
        <v>-3607</v>
      </c>
      <c r="AC25" s="773">
        <v>-3974</v>
      </c>
      <c r="AD25" s="772">
        <v>-3533</v>
      </c>
      <c r="AE25" s="691"/>
      <c r="AF25" s="720"/>
      <c r="AG25" s="720"/>
    </row>
    <row r="26" spans="1:33" s="30" customFormat="1" ht="21.75" customHeight="1">
      <c r="A26" s="39"/>
      <c r="B26" s="335" t="s">
        <v>161</v>
      </c>
      <c r="C26" s="828">
        <v>-26</v>
      </c>
      <c r="D26" s="828">
        <v>26</v>
      </c>
      <c r="E26" s="840" t="s">
        <v>1</v>
      </c>
      <c r="F26" s="840" t="s">
        <v>492</v>
      </c>
      <c r="G26" s="828" t="s">
        <v>1</v>
      </c>
      <c r="H26" s="828" t="s">
        <v>1</v>
      </c>
      <c r="I26" s="832" t="s">
        <v>1</v>
      </c>
      <c r="J26" s="832" t="s">
        <v>493</v>
      </c>
      <c r="K26" s="828">
        <v>-5</v>
      </c>
      <c r="L26" s="831">
        <v>5</v>
      </c>
      <c r="M26" s="830" t="s">
        <v>1</v>
      </c>
      <c r="N26" s="832" t="s">
        <v>1</v>
      </c>
      <c r="O26" s="832" t="s">
        <v>1</v>
      </c>
      <c r="P26" s="830">
        <v>-3</v>
      </c>
      <c r="Q26" s="830">
        <v>-9</v>
      </c>
      <c r="R26" s="830">
        <v>-51</v>
      </c>
      <c r="S26" s="832">
        <v>-54</v>
      </c>
      <c r="T26" s="832">
        <v>28</v>
      </c>
      <c r="U26" s="832">
        <v>2</v>
      </c>
      <c r="V26" s="785">
        <v>2</v>
      </c>
      <c r="W26" s="785">
        <v>-0.1</v>
      </c>
      <c r="X26" s="785" t="s">
        <v>341</v>
      </c>
      <c r="Y26" s="785" t="s">
        <v>341</v>
      </c>
      <c r="Z26" s="785">
        <v>-128</v>
      </c>
      <c r="AA26" s="785" t="s">
        <v>341</v>
      </c>
      <c r="AB26" s="785" t="s">
        <v>341</v>
      </c>
      <c r="AC26" s="785" t="s">
        <v>615</v>
      </c>
      <c r="AD26" s="786" t="s">
        <v>341</v>
      </c>
      <c r="AE26" s="691"/>
      <c r="AF26" s="720"/>
      <c r="AG26" s="720"/>
    </row>
    <row r="27" spans="1:33" s="38" customFormat="1" ht="21.75" customHeight="1">
      <c r="A27" s="39"/>
      <c r="B27" s="648" t="s">
        <v>470</v>
      </c>
      <c r="C27" s="811">
        <v>3776</v>
      </c>
      <c r="D27" s="811">
        <v>2778</v>
      </c>
      <c r="E27" s="811">
        <v>870</v>
      </c>
      <c r="F27" s="811">
        <v>8360</v>
      </c>
      <c r="G27" s="811">
        <v>5258</v>
      </c>
      <c r="H27" s="811">
        <v>5445</v>
      </c>
      <c r="I27" s="812">
        <v>4319</v>
      </c>
      <c r="J27" s="812">
        <v>15957</v>
      </c>
      <c r="K27" s="811">
        <v>7284</v>
      </c>
      <c r="L27" s="812">
        <v>7753</v>
      </c>
      <c r="M27" s="812">
        <v>7484</v>
      </c>
      <c r="N27" s="812">
        <v>6092</v>
      </c>
      <c r="O27" s="812">
        <v>8511</v>
      </c>
      <c r="P27" s="812">
        <v>6702</v>
      </c>
      <c r="Q27" s="812">
        <v>4061</v>
      </c>
      <c r="R27" s="812">
        <v>3889</v>
      </c>
      <c r="S27" s="812">
        <v>2570</v>
      </c>
      <c r="T27" s="812">
        <v>4116</v>
      </c>
      <c r="U27" s="812">
        <v>3499</v>
      </c>
      <c r="V27" s="787">
        <v>2488</v>
      </c>
      <c r="W27" s="787">
        <v>5896</v>
      </c>
      <c r="X27" s="787">
        <v>5002</v>
      </c>
      <c r="Y27" s="787">
        <v>6161</v>
      </c>
      <c r="Z27" s="787">
        <v>7998</v>
      </c>
      <c r="AA27" s="787">
        <v>5639</v>
      </c>
      <c r="AB27" s="787">
        <v>6251</v>
      </c>
      <c r="AC27" s="787">
        <v>6859</v>
      </c>
      <c r="AD27" s="788">
        <v>9030</v>
      </c>
      <c r="AE27" s="691"/>
      <c r="AF27" s="724"/>
      <c r="AG27" s="724"/>
    </row>
    <row r="28" spans="1:33" s="38" customFormat="1" ht="21.75" customHeight="1">
      <c r="A28" s="30"/>
      <c r="B28" s="648" t="s">
        <v>471</v>
      </c>
      <c r="C28" s="811">
        <v>9787</v>
      </c>
      <c r="D28" s="811">
        <v>9599</v>
      </c>
      <c r="E28" s="811">
        <v>5244</v>
      </c>
      <c r="F28" s="811">
        <v>3422</v>
      </c>
      <c r="G28" s="811">
        <v>13966</v>
      </c>
      <c r="H28" s="811">
        <v>12335</v>
      </c>
      <c r="I28" s="812">
        <v>11492</v>
      </c>
      <c r="J28" s="812">
        <v>6240</v>
      </c>
      <c r="K28" s="811">
        <v>14864</v>
      </c>
      <c r="L28" s="812">
        <v>13451</v>
      </c>
      <c r="M28" s="812">
        <v>16407</v>
      </c>
      <c r="N28" s="812">
        <v>7862</v>
      </c>
      <c r="O28" s="812">
        <v>15065</v>
      </c>
      <c r="P28" s="812">
        <v>12663</v>
      </c>
      <c r="Q28" s="812">
        <v>12674</v>
      </c>
      <c r="R28" s="812">
        <v>3867</v>
      </c>
      <c r="S28" s="812">
        <v>9584</v>
      </c>
      <c r="T28" s="812">
        <v>9932</v>
      </c>
      <c r="U28" s="812">
        <v>20234</v>
      </c>
      <c r="V28" s="787">
        <v>18205</v>
      </c>
      <c r="W28" s="787">
        <v>19058</v>
      </c>
      <c r="X28" s="787">
        <v>18857</v>
      </c>
      <c r="Y28" s="787">
        <v>22923</v>
      </c>
      <c r="Z28" s="787">
        <v>19505</v>
      </c>
      <c r="AA28" s="787">
        <v>27269</v>
      </c>
      <c r="AB28" s="787">
        <v>24231</v>
      </c>
      <c r="AC28" s="787">
        <v>22725</v>
      </c>
      <c r="AD28" s="788">
        <v>20657</v>
      </c>
      <c r="AE28" s="691"/>
      <c r="AF28" s="724"/>
      <c r="AG28" s="724"/>
    </row>
    <row r="29" spans="1:33" s="38" customFormat="1" ht="21.75" customHeight="1">
      <c r="A29" s="40"/>
      <c r="B29" s="331" t="s">
        <v>163</v>
      </c>
      <c r="C29" s="833">
        <v>-1746</v>
      </c>
      <c r="D29" s="833">
        <v>-2632</v>
      </c>
      <c r="E29" s="811">
        <v>-4749</v>
      </c>
      <c r="F29" s="811">
        <v>-1931</v>
      </c>
      <c r="G29" s="833">
        <v>-4712</v>
      </c>
      <c r="H29" s="833">
        <v>-4710</v>
      </c>
      <c r="I29" s="812">
        <v>-3681</v>
      </c>
      <c r="J29" s="812">
        <v>1154</v>
      </c>
      <c r="K29" s="833">
        <v>-4746</v>
      </c>
      <c r="L29" s="812">
        <v>-3640</v>
      </c>
      <c r="M29" s="812">
        <v>-5289</v>
      </c>
      <c r="N29" s="812">
        <v>-1258</v>
      </c>
      <c r="O29" s="834">
        <v>-3184</v>
      </c>
      <c r="P29" s="812">
        <v>-1592</v>
      </c>
      <c r="Q29" s="812">
        <v>-2026</v>
      </c>
      <c r="R29" s="812">
        <v>-980</v>
      </c>
      <c r="S29" s="834">
        <v>-348</v>
      </c>
      <c r="T29" s="834">
        <v>-2406</v>
      </c>
      <c r="U29" s="834">
        <v>-4757</v>
      </c>
      <c r="V29" s="776">
        <v>-6368</v>
      </c>
      <c r="W29" s="776">
        <v>-3169</v>
      </c>
      <c r="X29" s="776">
        <v>-4474</v>
      </c>
      <c r="Y29" s="776">
        <v>-4569</v>
      </c>
      <c r="Z29" s="776">
        <v>-6436</v>
      </c>
      <c r="AA29" s="776">
        <v>-5856</v>
      </c>
      <c r="AB29" s="776">
        <v>-5645</v>
      </c>
      <c r="AC29" s="776">
        <v>-5101</v>
      </c>
      <c r="AD29" s="777">
        <v>-3060</v>
      </c>
      <c r="AE29" s="691"/>
      <c r="AF29" s="721"/>
      <c r="AG29" s="721"/>
    </row>
    <row r="30" spans="1:33" s="30" customFormat="1" ht="21.75" customHeight="1">
      <c r="A30" s="31"/>
      <c r="B30" s="352" t="s">
        <v>180</v>
      </c>
      <c r="C30" s="811">
        <v>8040</v>
      </c>
      <c r="D30" s="811">
        <v>6967</v>
      </c>
      <c r="E30" s="811">
        <v>496</v>
      </c>
      <c r="F30" s="811">
        <v>1490</v>
      </c>
      <c r="G30" s="811">
        <v>9254</v>
      </c>
      <c r="H30" s="811">
        <v>7625</v>
      </c>
      <c r="I30" s="812">
        <v>7811</v>
      </c>
      <c r="J30" s="812">
        <v>7393</v>
      </c>
      <c r="K30" s="811">
        <v>10117</v>
      </c>
      <c r="L30" s="812">
        <v>9811</v>
      </c>
      <c r="M30" s="812">
        <v>11118</v>
      </c>
      <c r="N30" s="812">
        <v>6604</v>
      </c>
      <c r="O30" s="812">
        <v>11880</v>
      </c>
      <c r="P30" s="812">
        <v>11071</v>
      </c>
      <c r="Q30" s="812">
        <v>10649</v>
      </c>
      <c r="R30" s="812">
        <v>2886</v>
      </c>
      <c r="S30" s="812">
        <v>9236</v>
      </c>
      <c r="T30" s="812">
        <v>7525</v>
      </c>
      <c r="U30" s="812">
        <v>15477</v>
      </c>
      <c r="V30" s="787">
        <v>11837</v>
      </c>
      <c r="W30" s="787">
        <v>15889</v>
      </c>
      <c r="X30" s="787">
        <v>14383</v>
      </c>
      <c r="Y30" s="787">
        <v>18353</v>
      </c>
      <c r="Z30" s="787">
        <v>13069</v>
      </c>
      <c r="AA30" s="787">
        <v>21412</v>
      </c>
      <c r="AB30" s="787">
        <v>18587</v>
      </c>
      <c r="AC30" s="787">
        <v>17624</v>
      </c>
      <c r="AD30" s="788">
        <v>17596</v>
      </c>
      <c r="AE30" s="691"/>
      <c r="AF30" s="724"/>
      <c r="AG30" s="724"/>
    </row>
    <row r="31" spans="1:33" s="30" customFormat="1" ht="21.75" customHeight="1">
      <c r="A31" s="31"/>
      <c r="B31" s="353" t="s">
        <v>181</v>
      </c>
      <c r="C31" s="818"/>
      <c r="D31" s="818"/>
      <c r="E31" s="841"/>
      <c r="F31" s="841"/>
      <c r="G31" s="820"/>
      <c r="H31" s="820"/>
      <c r="I31" s="842"/>
      <c r="J31" s="842"/>
      <c r="K31" s="820"/>
      <c r="L31" s="843"/>
      <c r="M31" s="842"/>
      <c r="N31" s="842"/>
      <c r="O31" s="823"/>
      <c r="P31" s="842"/>
      <c r="Q31" s="842"/>
      <c r="R31" s="842"/>
      <c r="S31" s="823"/>
      <c r="T31" s="823"/>
      <c r="U31" s="823"/>
      <c r="V31" s="789"/>
      <c r="W31" s="789"/>
      <c r="X31" s="789"/>
      <c r="Y31" s="789"/>
      <c r="Z31" s="789"/>
      <c r="AA31" s="789"/>
      <c r="AB31" s="789"/>
      <c r="AC31" s="789"/>
      <c r="AD31" s="790"/>
      <c r="AE31" s="691"/>
      <c r="AF31" s="725"/>
      <c r="AG31" s="725"/>
    </row>
    <row r="32" spans="1:33" s="30" customFormat="1" ht="21.75" customHeight="1">
      <c r="A32" s="41"/>
      <c r="B32" s="339" t="s">
        <v>166</v>
      </c>
      <c r="C32" s="844">
        <v>6977</v>
      </c>
      <c r="D32" s="844">
        <v>5413</v>
      </c>
      <c r="E32" s="844">
        <v>36</v>
      </c>
      <c r="F32" s="844">
        <v>1022</v>
      </c>
      <c r="G32" s="845">
        <v>7944</v>
      </c>
      <c r="H32" s="845">
        <v>6050</v>
      </c>
      <c r="I32" s="846">
        <v>6861</v>
      </c>
      <c r="J32" s="846">
        <v>6395</v>
      </c>
      <c r="K32" s="845">
        <v>8891</v>
      </c>
      <c r="L32" s="847">
        <v>7845</v>
      </c>
      <c r="M32" s="846">
        <v>10470</v>
      </c>
      <c r="N32" s="846">
        <v>5869</v>
      </c>
      <c r="O32" s="846">
        <v>10598</v>
      </c>
      <c r="P32" s="846">
        <v>10014</v>
      </c>
      <c r="Q32" s="846">
        <v>11596</v>
      </c>
      <c r="R32" s="846">
        <v>4318</v>
      </c>
      <c r="S32" s="846">
        <v>8420</v>
      </c>
      <c r="T32" s="846">
        <v>6939</v>
      </c>
      <c r="U32" s="846">
        <v>14723</v>
      </c>
      <c r="V32" s="791">
        <v>10678</v>
      </c>
      <c r="W32" s="791">
        <v>14615</v>
      </c>
      <c r="X32" s="791">
        <v>12626</v>
      </c>
      <c r="Y32" s="791">
        <v>17528</v>
      </c>
      <c r="Z32" s="791">
        <v>12073</v>
      </c>
      <c r="AA32" s="791">
        <v>19759</v>
      </c>
      <c r="AB32" s="791">
        <v>17388</v>
      </c>
      <c r="AC32" s="791">
        <v>16564</v>
      </c>
      <c r="AD32" s="792">
        <v>16708</v>
      </c>
      <c r="AE32" s="691"/>
      <c r="AF32" s="721"/>
      <c r="AG32" s="721"/>
    </row>
    <row r="33" spans="1:33" s="41" customFormat="1" ht="21.75" customHeight="1" thickBot="1">
      <c r="A33" s="30"/>
      <c r="B33" s="340" t="s">
        <v>167</v>
      </c>
      <c r="C33" s="848">
        <v>1063</v>
      </c>
      <c r="D33" s="848">
        <v>1554</v>
      </c>
      <c r="E33" s="849">
        <v>459</v>
      </c>
      <c r="F33" s="849">
        <v>468</v>
      </c>
      <c r="G33" s="849">
        <v>1309</v>
      </c>
      <c r="H33" s="849">
        <v>1576</v>
      </c>
      <c r="I33" s="830">
        <v>950</v>
      </c>
      <c r="J33" s="830">
        <v>998</v>
      </c>
      <c r="K33" s="849">
        <v>1226</v>
      </c>
      <c r="L33" s="831">
        <v>1965</v>
      </c>
      <c r="M33" s="830">
        <v>649</v>
      </c>
      <c r="N33" s="830">
        <v>735</v>
      </c>
      <c r="O33" s="850">
        <v>1282</v>
      </c>
      <c r="P33" s="830">
        <v>1057</v>
      </c>
      <c r="Q33" s="830">
        <v>-947</v>
      </c>
      <c r="R33" s="830">
        <v>-1431</v>
      </c>
      <c r="S33" s="850">
        <v>816</v>
      </c>
      <c r="T33" s="850">
        <v>586</v>
      </c>
      <c r="U33" s="850">
        <v>753</v>
      </c>
      <c r="V33" s="793">
        <v>1159</v>
      </c>
      <c r="W33" s="793">
        <v>1273</v>
      </c>
      <c r="X33" s="793">
        <v>1757</v>
      </c>
      <c r="Y33" s="793">
        <v>826</v>
      </c>
      <c r="Z33" s="793">
        <v>996</v>
      </c>
      <c r="AA33" s="793">
        <v>1652</v>
      </c>
      <c r="AB33" s="793">
        <v>1199</v>
      </c>
      <c r="AC33" s="793">
        <v>1060</v>
      </c>
      <c r="AD33" s="794">
        <v>888</v>
      </c>
      <c r="AE33" s="691"/>
      <c r="AF33" s="720"/>
      <c r="AG33" s="720"/>
    </row>
    <row r="34" spans="1:33" s="31" customFormat="1" ht="20" thickTop="1">
      <c r="A34" s="8"/>
      <c r="B34" s="868" t="s">
        <v>609</v>
      </c>
      <c r="C34" s="795">
        <v>1010607</v>
      </c>
      <c r="D34" s="795">
        <v>949220</v>
      </c>
      <c r="E34" s="796">
        <v>992693</v>
      </c>
      <c r="F34" s="796">
        <v>981936</v>
      </c>
      <c r="G34" s="797">
        <v>1007422</v>
      </c>
      <c r="H34" s="797">
        <v>994736</v>
      </c>
      <c r="I34" s="798">
        <v>1060070</v>
      </c>
      <c r="J34" s="798">
        <v>984349</v>
      </c>
      <c r="K34" s="797">
        <v>946862</v>
      </c>
      <c r="L34" s="798">
        <v>997974</v>
      </c>
      <c r="M34" s="798">
        <v>1068728</v>
      </c>
      <c r="N34" s="798">
        <v>1091731</v>
      </c>
      <c r="O34" s="799">
        <v>1030091</v>
      </c>
      <c r="P34" s="798">
        <v>985816</v>
      </c>
      <c r="Q34" s="798">
        <v>1008540</v>
      </c>
      <c r="R34" s="798">
        <v>982202</v>
      </c>
      <c r="S34" s="799">
        <v>896291</v>
      </c>
      <c r="T34" s="799">
        <v>880383</v>
      </c>
      <c r="U34" s="799">
        <v>972622</v>
      </c>
      <c r="V34" s="776">
        <v>996253</v>
      </c>
      <c r="W34" s="776">
        <v>1000697</v>
      </c>
      <c r="X34" s="776">
        <v>1043618</v>
      </c>
      <c r="Y34" s="776">
        <v>1095039</v>
      </c>
      <c r="Z34" s="776">
        <v>1069723</v>
      </c>
      <c r="AA34" s="776" t="s">
        <v>593</v>
      </c>
      <c r="AB34" s="776" t="s">
        <v>1</v>
      </c>
      <c r="AC34" s="776" t="s">
        <v>1</v>
      </c>
      <c r="AD34" s="777" t="s">
        <v>1</v>
      </c>
      <c r="AE34" s="721"/>
      <c r="AF34" s="721"/>
      <c r="AG34" s="721"/>
    </row>
    <row r="35" spans="1:33" s="31" customFormat="1" ht="16.5">
      <c r="A35" s="8"/>
      <c r="B35" s="343"/>
      <c r="C35" s="668"/>
      <c r="D35" s="668"/>
      <c r="E35" s="668"/>
      <c r="F35" s="668"/>
      <c r="G35" s="668"/>
      <c r="H35" s="668"/>
      <c r="I35" s="668"/>
      <c r="J35" s="668"/>
      <c r="K35" s="668"/>
      <c r="L35" s="668"/>
      <c r="M35" s="668"/>
      <c r="N35" s="668"/>
      <c r="O35" s="668"/>
      <c r="P35" s="668"/>
      <c r="Q35" s="668"/>
      <c r="R35" s="668"/>
      <c r="S35" s="668"/>
    </row>
    <row r="36" spans="1:33" s="41" customFormat="1" ht="21.75" customHeight="1">
      <c r="A36" s="915" t="s">
        <v>142</v>
      </c>
      <c r="B36" s="915"/>
      <c r="C36" s="915"/>
      <c r="D36" s="915"/>
      <c r="E36" s="915"/>
      <c r="F36" s="915"/>
      <c r="G36" s="915"/>
      <c r="H36" s="915"/>
      <c r="I36" s="915"/>
      <c r="J36" s="915"/>
      <c r="K36" s="317"/>
      <c r="L36" s="317"/>
      <c r="M36" s="317"/>
      <c r="N36" s="317"/>
      <c r="O36" s="317"/>
      <c r="P36" s="317"/>
      <c r="Q36" s="317"/>
      <c r="R36" s="317"/>
      <c r="S36" s="317"/>
    </row>
    <row r="37" spans="1:33" s="41" customFormat="1" ht="21.75" customHeight="1">
      <c r="A37" s="9"/>
      <c r="B37" s="867" t="s">
        <v>613</v>
      </c>
      <c r="C37" s="866"/>
      <c r="D37" s="866"/>
      <c r="E37" s="866"/>
      <c r="F37" s="866"/>
      <c r="G37" s="866"/>
      <c r="H37" s="866"/>
      <c r="I37" s="866"/>
      <c r="J37" s="866"/>
      <c r="K37" s="674"/>
      <c r="L37" s="674"/>
      <c r="M37" s="674"/>
      <c r="N37" s="674"/>
      <c r="O37" s="674"/>
      <c r="P37" s="674"/>
      <c r="Q37" s="674"/>
      <c r="R37" s="674"/>
      <c r="S37" s="674"/>
    </row>
    <row r="38" spans="1:33" s="41" customFormat="1" ht="21.75" customHeight="1">
      <c r="A38" s="9"/>
      <c r="B38" s="867" t="s">
        <v>612</v>
      </c>
      <c r="C38" s="866"/>
      <c r="D38" s="866"/>
      <c r="E38" s="866"/>
      <c r="F38" s="866"/>
      <c r="G38" s="866"/>
      <c r="H38" s="866"/>
      <c r="I38" s="866"/>
      <c r="J38" s="866"/>
      <c r="K38" s="674"/>
      <c r="L38" s="674"/>
      <c r="M38" s="674"/>
      <c r="N38" s="674"/>
      <c r="O38" s="674"/>
      <c r="P38" s="674"/>
      <c r="Q38" s="674"/>
      <c r="R38" s="674"/>
      <c r="S38" s="674"/>
    </row>
  </sheetData>
  <mergeCells count="8">
    <mergeCell ref="B3:B4"/>
    <mergeCell ref="A36:J36"/>
    <mergeCell ref="D3:D4"/>
    <mergeCell ref="J3:J4"/>
    <mergeCell ref="H3:H4"/>
    <mergeCell ref="F3:F4"/>
    <mergeCell ref="E3:E4"/>
    <mergeCell ref="I3:I4"/>
  </mergeCells>
  <phoneticPr fontId="2"/>
  <printOptions horizontalCentered="1"/>
  <pageMargins left="0" right="0" top="0.78740157480314965" bottom="0.39370078740157483" header="0.27559055118110237" footer="0.35433070866141736"/>
  <pageSetup paperSize="8" scale="3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showGridLines="0" view="pageBreakPreview" zoomScale="55" zoomScaleNormal="70" zoomScaleSheetLayoutView="55" workbookViewId="0">
      <pane xSplit="2" topLeftCell="C1" activePane="topRight" state="frozenSplit"/>
      <selection activeCell="C9" sqref="C9"/>
      <selection pane="topRight"/>
    </sheetView>
  </sheetViews>
  <sheetFormatPr defaultColWidth="9" defaultRowHeight="14.25" customHeight="1"/>
  <cols>
    <col min="1" max="1" width="3.6328125" style="47" customWidth="1"/>
    <col min="2" max="2" width="40.6328125" style="29" customWidth="1"/>
    <col min="3" max="3" width="20.6328125" style="29" customWidth="1"/>
    <col min="4" max="7" width="20.6328125" style="95" customWidth="1"/>
    <col min="8" max="12" width="20.6328125" style="47" customWidth="1"/>
    <col min="13" max="16384" width="9" style="47"/>
  </cols>
  <sheetData>
    <row r="1" spans="1:12" ht="24.75" customHeight="1">
      <c r="A1" s="49" t="s">
        <v>350</v>
      </c>
      <c r="B1" s="49"/>
      <c r="C1" s="49"/>
      <c r="I1" s="387"/>
      <c r="J1" s="387"/>
      <c r="K1" s="387"/>
      <c r="L1" s="387"/>
    </row>
    <row r="2" spans="1:12" ht="24.75" customHeight="1">
      <c r="A2" s="49"/>
      <c r="B2" s="180"/>
      <c r="C2" s="180"/>
      <c r="I2" s="387"/>
      <c r="J2" s="387"/>
      <c r="K2" s="387"/>
      <c r="L2" s="387" t="s">
        <v>232</v>
      </c>
    </row>
    <row r="3" spans="1:12" ht="6.75" customHeight="1">
      <c r="B3" s="35"/>
      <c r="C3" s="35"/>
      <c r="G3" s="457"/>
    </row>
    <row r="4" spans="1:12" s="191" customFormat="1" ht="39.9" customHeight="1">
      <c r="B4" s="86"/>
      <c r="C4" s="112" t="s">
        <v>351</v>
      </c>
      <c r="D4" s="112" t="s">
        <v>234</v>
      </c>
      <c r="E4" s="112" t="s">
        <v>352</v>
      </c>
      <c r="F4" s="112" t="s">
        <v>353</v>
      </c>
      <c r="G4" s="112" t="s">
        <v>354</v>
      </c>
      <c r="H4" s="112" t="s">
        <v>355</v>
      </c>
      <c r="I4" s="599" t="s">
        <v>270</v>
      </c>
      <c r="J4" s="112" t="s">
        <v>271</v>
      </c>
      <c r="K4" s="258" t="s">
        <v>63</v>
      </c>
      <c r="L4" s="224" t="s">
        <v>75</v>
      </c>
    </row>
    <row r="5" spans="1:12" s="31" customFormat="1" ht="21" customHeight="1">
      <c r="B5" s="600" t="s">
        <v>356</v>
      </c>
      <c r="C5" s="601"/>
      <c r="D5" s="113"/>
      <c r="E5" s="113"/>
      <c r="F5" s="113"/>
      <c r="G5" s="113"/>
      <c r="H5" s="113"/>
      <c r="I5" s="602"/>
      <c r="J5" s="113"/>
      <c r="K5" s="259"/>
      <c r="L5" s="211"/>
    </row>
    <row r="6" spans="1:12" s="30" customFormat="1" ht="19.5" customHeight="1">
      <c r="B6" s="434" t="s">
        <v>357</v>
      </c>
      <c r="C6" s="126">
        <v>435671</v>
      </c>
      <c r="D6" s="126">
        <v>426082</v>
      </c>
      <c r="E6" s="126">
        <v>521937</v>
      </c>
      <c r="F6" s="126">
        <v>471570</v>
      </c>
      <c r="G6" s="126">
        <v>380195</v>
      </c>
      <c r="H6" s="126">
        <v>421629</v>
      </c>
      <c r="I6" s="603">
        <v>455728</v>
      </c>
      <c r="J6" s="126">
        <v>415694</v>
      </c>
      <c r="K6" s="260">
        <v>442706</v>
      </c>
      <c r="L6" s="354">
        <v>433584</v>
      </c>
    </row>
    <row r="7" spans="1:12" s="30" customFormat="1" ht="19.5" customHeight="1">
      <c r="B7" s="374" t="s">
        <v>358</v>
      </c>
      <c r="C7" s="127">
        <v>708982</v>
      </c>
      <c r="D7" s="127">
        <v>618086</v>
      </c>
      <c r="E7" s="127">
        <v>613513</v>
      </c>
      <c r="F7" s="127">
        <v>672658</v>
      </c>
      <c r="G7" s="127">
        <v>691492</v>
      </c>
      <c r="H7" s="127">
        <v>522397</v>
      </c>
      <c r="I7" s="604">
        <v>462233</v>
      </c>
      <c r="J7" s="127">
        <v>478880</v>
      </c>
      <c r="K7" s="261">
        <v>490708</v>
      </c>
      <c r="L7" s="355">
        <v>456455</v>
      </c>
    </row>
    <row r="8" spans="1:12" s="30" customFormat="1" ht="19.5" customHeight="1">
      <c r="B8" s="374" t="s">
        <v>359</v>
      </c>
      <c r="C8" s="127">
        <v>17705</v>
      </c>
      <c r="D8" s="127">
        <v>7150</v>
      </c>
      <c r="E8" s="127">
        <v>6471</v>
      </c>
      <c r="F8" s="127">
        <v>7251</v>
      </c>
      <c r="G8" s="127">
        <v>9180</v>
      </c>
      <c r="H8" s="127">
        <v>2123</v>
      </c>
      <c r="I8" s="604">
        <v>6131</v>
      </c>
      <c r="J8" s="127">
        <v>5437</v>
      </c>
      <c r="K8" s="261">
        <v>1297</v>
      </c>
      <c r="L8" s="355">
        <v>100</v>
      </c>
    </row>
    <row r="9" spans="1:12" s="31" customFormat="1" ht="18" customHeight="1">
      <c r="B9" s="374" t="s">
        <v>360</v>
      </c>
      <c r="C9" s="127">
        <v>239499</v>
      </c>
      <c r="D9" s="127">
        <v>194694</v>
      </c>
      <c r="E9" s="127">
        <v>214163</v>
      </c>
      <c r="F9" s="127">
        <v>315885</v>
      </c>
      <c r="G9" s="127">
        <v>422158</v>
      </c>
      <c r="H9" s="127">
        <v>382899</v>
      </c>
      <c r="I9" s="604">
        <v>248629</v>
      </c>
      <c r="J9" s="127">
        <v>243210</v>
      </c>
      <c r="K9" s="261">
        <v>270645</v>
      </c>
      <c r="L9" s="355">
        <v>292105</v>
      </c>
    </row>
    <row r="10" spans="1:12" s="30" customFormat="1" ht="19.5" customHeight="1">
      <c r="B10" s="374" t="s">
        <v>361</v>
      </c>
      <c r="C10" s="127">
        <v>188002</v>
      </c>
      <c r="D10" s="127">
        <v>41000</v>
      </c>
      <c r="E10" s="127">
        <v>44237</v>
      </c>
      <c r="F10" s="127">
        <v>23182</v>
      </c>
      <c r="G10" s="127">
        <v>11609</v>
      </c>
      <c r="H10" s="127">
        <v>9375</v>
      </c>
      <c r="I10" s="604">
        <v>7943</v>
      </c>
      <c r="J10" s="127">
        <v>8518</v>
      </c>
      <c r="K10" s="261">
        <v>5667</v>
      </c>
      <c r="L10" s="355">
        <v>2222</v>
      </c>
    </row>
    <row r="11" spans="1:12" s="30" customFormat="1" ht="19.5" customHeight="1">
      <c r="B11" s="374" t="s">
        <v>362</v>
      </c>
      <c r="C11" s="127">
        <v>13346</v>
      </c>
      <c r="D11" s="127">
        <v>7482</v>
      </c>
      <c r="E11" s="127">
        <v>8886</v>
      </c>
      <c r="F11" s="127">
        <v>8591</v>
      </c>
      <c r="G11" s="127">
        <v>19179</v>
      </c>
      <c r="H11" s="127">
        <v>15821</v>
      </c>
      <c r="I11" s="604">
        <v>13484</v>
      </c>
      <c r="J11" s="127">
        <v>15402</v>
      </c>
      <c r="K11" s="261">
        <v>4577</v>
      </c>
      <c r="L11" s="355">
        <v>4132</v>
      </c>
    </row>
    <row r="12" spans="1:12" s="30" customFormat="1" ht="18" customHeight="1">
      <c r="B12" s="374" t="s">
        <v>363</v>
      </c>
      <c r="C12" s="127">
        <v>171637</v>
      </c>
      <c r="D12" s="127">
        <v>139590</v>
      </c>
      <c r="E12" s="127">
        <v>116416</v>
      </c>
      <c r="F12" s="127">
        <v>130636</v>
      </c>
      <c r="G12" s="127">
        <v>156000</v>
      </c>
      <c r="H12" s="127">
        <v>129237</v>
      </c>
      <c r="I12" s="604">
        <v>100216</v>
      </c>
      <c r="J12" s="127">
        <v>106832</v>
      </c>
      <c r="K12" s="261">
        <v>88132</v>
      </c>
      <c r="L12" s="355">
        <v>79120</v>
      </c>
    </row>
    <row r="13" spans="1:12" s="30" customFormat="1" ht="18" customHeight="1">
      <c r="B13" s="605" t="s">
        <v>364</v>
      </c>
      <c r="C13" s="128">
        <v>-39926</v>
      </c>
      <c r="D13" s="128">
        <v>-10957</v>
      </c>
      <c r="E13" s="128">
        <v>-15172</v>
      </c>
      <c r="F13" s="128">
        <v>-14695</v>
      </c>
      <c r="G13" s="128">
        <v>-13869</v>
      </c>
      <c r="H13" s="128">
        <v>-10312</v>
      </c>
      <c r="I13" s="606">
        <v>-9089</v>
      </c>
      <c r="J13" s="128">
        <v>-7347</v>
      </c>
      <c r="K13" s="262">
        <v>-5583</v>
      </c>
      <c r="L13" s="356">
        <v>-3449</v>
      </c>
    </row>
    <row r="14" spans="1:12" s="38" customFormat="1" ht="21" customHeight="1">
      <c r="B14" s="607" t="s">
        <v>365</v>
      </c>
      <c r="C14" s="129">
        <v>1734918</v>
      </c>
      <c r="D14" s="129">
        <v>1423129</v>
      </c>
      <c r="E14" s="129">
        <v>1510454</v>
      </c>
      <c r="F14" s="129">
        <v>1615081</v>
      </c>
      <c r="G14" s="129">
        <v>1675946</v>
      </c>
      <c r="H14" s="129">
        <v>1473172</v>
      </c>
      <c r="I14" s="608">
        <v>1285277</v>
      </c>
      <c r="J14" s="129">
        <v>1266629</v>
      </c>
      <c r="K14" s="263">
        <v>1298151</v>
      </c>
      <c r="L14" s="357">
        <v>1264271</v>
      </c>
    </row>
    <row r="15" spans="1:12" s="38" customFormat="1" ht="21" customHeight="1">
      <c r="B15" s="600" t="s">
        <v>366</v>
      </c>
      <c r="C15" s="130">
        <v>493163</v>
      </c>
      <c r="D15" s="130">
        <v>246652</v>
      </c>
      <c r="E15" s="130">
        <v>246665</v>
      </c>
      <c r="F15" s="130">
        <v>229966</v>
      </c>
      <c r="G15" s="130">
        <v>232018</v>
      </c>
      <c r="H15" s="130">
        <v>209720</v>
      </c>
      <c r="I15" s="182">
        <v>222665</v>
      </c>
      <c r="J15" s="130">
        <v>215774</v>
      </c>
      <c r="K15" s="264">
        <v>233260</v>
      </c>
      <c r="L15" s="358">
        <v>228332</v>
      </c>
    </row>
    <row r="16" spans="1:12" s="31" customFormat="1" ht="21" customHeight="1">
      <c r="B16" s="600" t="s">
        <v>367</v>
      </c>
      <c r="C16" s="130">
        <v>66228</v>
      </c>
      <c r="D16" s="130">
        <v>103850</v>
      </c>
      <c r="E16" s="130">
        <v>100131</v>
      </c>
      <c r="F16" s="130">
        <v>99127</v>
      </c>
      <c r="G16" s="130">
        <v>133343</v>
      </c>
      <c r="H16" s="130">
        <v>114855</v>
      </c>
      <c r="I16" s="182">
        <v>114445</v>
      </c>
      <c r="J16" s="130">
        <v>132595</v>
      </c>
      <c r="K16" s="264">
        <v>124497</v>
      </c>
      <c r="L16" s="358">
        <v>126114</v>
      </c>
    </row>
    <row r="17" spans="2:15" s="30" customFormat="1" ht="18.75" customHeight="1">
      <c r="B17" s="609" t="s">
        <v>368</v>
      </c>
      <c r="C17" s="121">
        <v>41375</v>
      </c>
      <c r="D17" s="121">
        <v>79989</v>
      </c>
      <c r="E17" s="121">
        <v>76897</v>
      </c>
      <c r="F17" s="121">
        <v>69925</v>
      </c>
      <c r="G17" s="121">
        <v>65466</v>
      </c>
      <c r="H17" s="121">
        <v>60685</v>
      </c>
      <c r="I17" s="398">
        <v>54305</v>
      </c>
      <c r="J17" s="121">
        <v>51474</v>
      </c>
      <c r="K17" s="257">
        <v>44612</v>
      </c>
      <c r="L17" s="210">
        <v>39865</v>
      </c>
    </row>
    <row r="18" spans="2:15" s="30" customFormat="1" ht="18.75" customHeight="1">
      <c r="B18" s="609" t="s">
        <v>363</v>
      </c>
      <c r="C18" s="121">
        <v>24852</v>
      </c>
      <c r="D18" s="121">
        <v>23860</v>
      </c>
      <c r="E18" s="121">
        <v>23233</v>
      </c>
      <c r="F18" s="121">
        <v>29202</v>
      </c>
      <c r="G18" s="121">
        <v>67876</v>
      </c>
      <c r="H18" s="121">
        <v>54170</v>
      </c>
      <c r="I18" s="398">
        <v>60139</v>
      </c>
      <c r="J18" s="121">
        <v>81120</v>
      </c>
      <c r="K18" s="257">
        <v>79884</v>
      </c>
      <c r="L18" s="210">
        <v>86248</v>
      </c>
    </row>
    <row r="19" spans="2:15" s="30" customFormat="1" ht="18.75" customHeight="1">
      <c r="B19" s="600" t="s">
        <v>369</v>
      </c>
      <c r="C19" s="130">
        <v>781335</v>
      </c>
      <c r="D19" s="130">
        <v>673924</v>
      </c>
      <c r="E19" s="130">
        <v>663403</v>
      </c>
      <c r="F19" s="130">
        <v>671857</v>
      </c>
      <c r="G19" s="130">
        <v>625514</v>
      </c>
      <c r="H19" s="130">
        <v>513798</v>
      </c>
      <c r="I19" s="182">
        <v>538093</v>
      </c>
      <c r="J19" s="130">
        <v>501678</v>
      </c>
      <c r="K19" s="264">
        <v>464419</v>
      </c>
      <c r="L19" s="610">
        <v>467500</v>
      </c>
      <c r="N19" s="182"/>
    </row>
    <row r="20" spans="2:15" s="30" customFormat="1" ht="18.75" customHeight="1">
      <c r="B20" s="611" t="s">
        <v>370</v>
      </c>
      <c r="C20" s="131">
        <v>410531</v>
      </c>
      <c r="D20" s="131">
        <v>409307</v>
      </c>
      <c r="E20" s="131">
        <v>488291</v>
      </c>
      <c r="F20" s="131">
        <v>518615</v>
      </c>
      <c r="G20" s="131">
        <v>480993</v>
      </c>
      <c r="H20" s="131">
        <v>351466</v>
      </c>
      <c r="I20" s="396">
        <v>327869</v>
      </c>
      <c r="J20" s="131">
        <v>333050</v>
      </c>
      <c r="K20" s="256">
        <v>313897</v>
      </c>
      <c r="L20" s="359">
        <v>338744</v>
      </c>
      <c r="N20" s="183"/>
    </row>
    <row r="21" spans="2:15" s="30" customFormat="1" ht="18.75" customHeight="1">
      <c r="B21" s="609" t="s">
        <v>371</v>
      </c>
      <c r="C21" s="121">
        <v>182093</v>
      </c>
      <c r="D21" s="121">
        <v>102142</v>
      </c>
      <c r="E21" s="121">
        <v>38867</v>
      </c>
      <c r="F21" s="121">
        <v>39304</v>
      </c>
      <c r="G21" s="121">
        <v>36961</v>
      </c>
      <c r="H21" s="121">
        <v>27908</v>
      </c>
      <c r="I21" s="398">
        <v>25113</v>
      </c>
      <c r="J21" s="121">
        <v>13370</v>
      </c>
      <c r="K21" s="257">
        <v>22415</v>
      </c>
      <c r="L21" s="359">
        <v>31311</v>
      </c>
      <c r="N21" s="183"/>
    </row>
    <row r="22" spans="2:15" s="30" customFormat="1" ht="18.75" customHeight="1">
      <c r="B22" s="609" t="s">
        <v>372</v>
      </c>
      <c r="C22" s="121" t="s">
        <v>1</v>
      </c>
      <c r="D22" s="121">
        <v>286934</v>
      </c>
      <c r="E22" s="121">
        <v>176527</v>
      </c>
      <c r="F22" s="121">
        <v>162305</v>
      </c>
      <c r="G22" s="121">
        <v>109440</v>
      </c>
      <c r="H22" s="121">
        <v>92378</v>
      </c>
      <c r="I22" s="398">
        <v>88358</v>
      </c>
      <c r="J22" s="121">
        <v>79971</v>
      </c>
      <c r="K22" s="257">
        <v>68164</v>
      </c>
      <c r="L22" s="210">
        <v>59670</v>
      </c>
      <c r="N22" s="183"/>
    </row>
    <row r="23" spans="2:15" s="30" customFormat="1" ht="18.75" customHeight="1">
      <c r="B23" s="609" t="s">
        <v>362</v>
      </c>
      <c r="C23" s="121">
        <v>97507</v>
      </c>
      <c r="D23" s="121">
        <v>58051</v>
      </c>
      <c r="E23" s="121">
        <v>23880</v>
      </c>
      <c r="F23" s="121">
        <v>19754</v>
      </c>
      <c r="G23" s="121">
        <v>31053</v>
      </c>
      <c r="H23" s="121">
        <v>64137</v>
      </c>
      <c r="I23" s="398">
        <v>61432</v>
      </c>
      <c r="J23" s="121">
        <v>52881</v>
      </c>
      <c r="K23" s="257">
        <v>22442</v>
      </c>
      <c r="L23" s="210">
        <v>13710</v>
      </c>
      <c r="N23" s="183"/>
    </row>
    <row r="24" spans="2:15" s="30" customFormat="1" ht="18.75" customHeight="1">
      <c r="B24" s="609" t="s">
        <v>373</v>
      </c>
      <c r="C24" s="121" t="s">
        <v>1</v>
      </c>
      <c r="D24" s="121" t="s">
        <v>1</v>
      </c>
      <c r="E24" s="121" t="s">
        <v>1</v>
      </c>
      <c r="F24" s="121" t="s">
        <v>1</v>
      </c>
      <c r="G24" s="121" t="s">
        <v>1</v>
      </c>
      <c r="H24" s="121" t="s">
        <v>1</v>
      </c>
      <c r="I24" s="398">
        <v>53261</v>
      </c>
      <c r="J24" s="121">
        <v>33993</v>
      </c>
      <c r="K24" s="257">
        <v>31934</v>
      </c>
      <c r="L24" s="210">
        <v>26608</v>
      </c>
      <c r="N24" s="183"/>
    </row>
    <row r="25" spans="2:15" s="30" customFormat="1" ht="18.75" customHeight="1">
      <c r="B25" s="609" t="s">
        <v>363</v>
      </c>
      <c r="C25" s="121">
        <v>234988</v>
      </c>
      <c r="D25" s="121">
        <v>54820</v>
      </c>
      <c r="E25" s="121">
        <v>58793</v>
      </c>
      <c r="F25" s="121">
        <v>49916</v>
      </c>
      <c r="G25" s="121">
        <v>44400</v>
      </c>
      <c r="H25" s="121">
        <v>39435</v>
      </c>
      <c r="I25" s="398">
        <v>39264</v>
      </c>
      <c r="J25" s="121">
        <v>48168</v>
      </c>
      <c r="K25" s="257">
        <v>52788</v>
      </c>
      <c r="L25" s="210">
        <v>43830</v>
      </c>
      <c r="N25" s="183"/>
    </row>
    <row r="26" spans="2:15" s="30" customFormat="1" ht="18.75" customHeight="1">
      <c r="B26" s="612" t="s">
        <v>364</v>
      </c>
      <c r="C26" s="132">
        <v>-143786</v>
      </c>
      <c r="D26" s="132">
        <v>-237332</v>
      </c>
      <c r="E26" s="132">
        <v>-122956</v>
      </c>
      <c r="F26" s="132">
        <v>-118039</v>
      </c>
      <c r="G26" s="132">
        <v>-77335</v>
      </c>
      <c r="H26" s="132">
        <v>-61526</v>
      </c>
      <c r="I26" s="613">
        <v>-57207</v>
      </c>
      <c r="J26" s="132">
        <v>-59758</v>
      </c>
      <c r="K26" s="265">
        <v>-47223</v>
      </c>
      <c r="L26" s="210">
        <v>-46375</v>
      </c>
      <c r="N26" s="183"/>
    </row>
    <row r="27" spans="2:15" s="38" customFormat="1" ht="21" customHeight="1">
      <c r="B27" s="614" t="s">
        <v>374</v>
      </c>
      <c r="C27" s="129">
        <v>1340726</v>
      </c>
      <c r="D27" s="129">
        <v>1024427</v>
      </c>
      <c r="E27" s="129">
        <v>1010200</v>
      </c>
      <c r="F27" s="129">
        <v>1000951</v>
      </c>
      <c r="G27" s="129">
        <v>990875</v>
      </c>
      <c r="H27" s="129">
        <v>838375</v>
      </c>
      <c r="I27" s="608">
        <v>875204</v>
      </c>
      <c r="J27" s="129">
        <v>850049</v>
      </c>
      <c r="K27" s="263">
        <v>822177</v>
      </c>
      <c r="L27" s="357">
        <v>821947</v>
      </c>
      <c r="N27" s="182"/>
    </row>
    <row r="28" spans="2:15" s="30" customFormat="1" ht="18.75" customHeight="1">
      <c r="B28" s="615" t="s">
        <v>375</v>
      </c>
      <c r="C28" s="133">
        <v>1377</v>
      </c>
      <c r="D28" s="133">
        <v>921</v>
      </c>
      <c r="E28" s="133">
        <v>1024</v>
      </c>
      <c r="F28" s="133">
        <v>3475</v>
      </c>
      <c r="G28" s="133">
        <v>2529</v>
      </c>
      <c r="H28" s="133">
        <v>1410</v>
      </c>
      <c r="I28" s="181">
        <v>436</v>
      </c>
      <c r="J28" s="133">
        <v>281</v>
      </c>
      <c r="K28" s="266">
        <v>266</v>
      </c>
      <c r="L28" s="361">
        <v>190</v>
      </c>
      <c r="N28" s="181"/>
    </row>
    <row r="29" spans="2:15" s="38" customFormat="1" ht="21" customHeight="1" thickBot="1">
      <c r="B29" s="616" t="s">
        <v>376</v>
      </c>
      <c r="C29" s="134">
        <v>3077022</v>
      </c>
      <c r="D29" s="134">
        <v>2448478</v>
      </c>
      <c r="E29" s="134">
        <v>2521679</v>
      </c>
      <c r="F29" s="134">
        <v>2619507</v>
      </c>
      <c r="G29" s="134">
        <v>2669352</v>
      </c>
      <c r="H29" s="134">
        <v>2312958</v>
      </c>
      <c r="I29" s="617">
        <v>2160918</v>
      </c>
      <c r="J29" s="134">
        <v>2116960</v>
      </c>
      <c r="K29" s="267">
        <v>2120596</v>
      </c>
      <c r="L29" s="360">
        <v>2086410</v>
      </c>
      <c r="N29" s="182"/>
    </row>
    <row r="30" spans="2:15" s="30" customFormat="1" ht="21" customHeight="1" thickTop="1">
      <c r="B30" s="600" t="s">
        <v>377</v>
      </c>
      <c r="C30" s="133"/>
      <c r="D30" s="133"/>
      <c r="E30" s="133"/>
      <c r="F30" s="133"/>
      <c r="G30" s="133"/>
      <c r="H30" s="133"/>
      <c r="I30" s="181"/>
      <c r="J30" s="133"/>
      <c r="K30" s="266"/>
      <c r="L30" s="361"/>
    </row>
    <row r="31" spans="2:15" s="30" customFormat="1" ht="18.75" customHeight="1">
      <c r="B31" s="434" t="s">
        <v>378</v>
      </c>
      <c r="C31" s="126">
        <v>479264</v>
      </c>
      <c r="D31" s="126">
        <v>472513</v>
      </c>
      <c r="E31" s="126">
        <v>451438</v>
      </c>
      <c r="F31" s="126">
        <v>531508</v>
      </c>
      <c r="G31" s="126">
        <v>578995</v>
      </c>
      <c r="H31" s="126">
        <v>418811</v>
      </c>
      <c r="I31" s="603">
        <v>377468</v>
      </c>
      <c r="J31" s="126">
        <v>414984</v>
      </c>
      <c r="K31" s="260">
        <v>461799</v>
      </c>
      <c r="L31" s="354">
        <v>436696</v>
      </c>
    </row>
    <row r="32" spans="2:15" s="30" customFormat="1" ht="18.75" customHeight="1">
      <c r="B32" s="374" t="s">
        <v>379</v>
      </c>
      <c r="C32" s="127">
        <v>1320861</v>
      </c>
      <c r="D32" s="127">
        <v>933100</v>
      </c>
      <c r="E32" s="127">
        <v>775555</v>
      </c>
      <c r="F32" s="127">
        <v>501055</v>
      </c>
      <c r="G32" s="127">
        <v>497208</v>
      </c>
      <c r="H32" s="127">
        <v>351841</v>
      </c>
      <c r="I32" s="604">
        <v>256652</v>
      </c>
      <c r="J32" s="127">
        <v>247656</v>
      </c>
      <c r="K32" s="261">
        <v>282524</v>
      </c>
      <c r="L32" s="355">
        <v>242267</v>
      </c>
      <c r="O32" s="181"/>
    </row>
    <row r="33" spans="2:15" s="31" customFormat="1" ht="19.5" customHeight="1">
      <c r="B33" s="374" t="s">
        <v>380</v>
      </c>
      <c r="C33" s="127">
        <v>141200</v>
      </c>
      <c r="D33" s="127">
        <v>139200</v>
      </c>
      <c r="E33" s="127">
        <v>29200</v>
      </c>
      <c r="F33" s="127">
        <v>10000</v>
      </c>
      <c r="G33" s="127">
        <v>25000</v>
      </c>
      <c r="H33" s="127">
        <v>35000</v>
      </c>
      <c r="I33" s="604">
        <v>10000</v>
      </c>
      <c r="J33" s="127">
        <v>2000</v>
      </c>
      <c r="K33" s="261">
        <v>2000</v>
      </c>
      <c r="L33" s="355">
        <v>2000</v>
      </c>
      <c r="O33" s="181"/>
    </row>
    <row r="34" spans="2:15" s="30" customFormat="1" ht="19.5" customHeight="1">
      <c r="B34" s="374" t="s">
        <v>381</v>
      </c>
      <c r="C34" s="127">
        <v>38858</v>
      </c>
      <c r="D34" s="127">
        <v>43050</v>
      </c>
      <c r="E34" s="127">
        <v>9358</v>
      </c>
      <c r="F34" s="127">
        <v>896</v>
      </c>
      <c r="G34" s="127">
        <v>75100</v>
      </c>
      <c r="H34" s="127">
        <v>42136</v>
      </c>
      <c r="I34" s="604">
        <v>40120</v>
      </c>
      <c r="J34" s="127">
        <v>60000</v>
      </c>
      <c r="K34" s="261">
        <v>35000</v>
      </c>
      <c r="L34" s="355">
        <v>30000</v>
      </c>
      <c r="O34" s="181"/>
    </row>
    <row r="35" spans="2:15" s="30" customFormat="1" ht="18.75" customHeight="1">
      <c r="B35" s="374" t="s">
        <v>382</v>
      </c>
      <c r="C35" s="127">
        <v>7788</v>
      </c>
      <c r="D35" s="127">
        <v>7644</v>
      </c>
      <c r="E35" s="127">
        <v>7774</v>
      </c>
      <c r="F35" s="127">
        <v>8811</v>
      </c>
      <c r="G35" s="127">
        <v>8246</v>
      </c>
      <c r="H35" s="127">
        <v>7230</v>
      </c>
      <c r="I35" s="604">
        <v>5949</v>
      </c>
      <c r="J35" s="127">
        <v>6591</v>
      </c>
      <c r="K35" s="261">
        <v>8850</v>
      </c>
      <c r="L35" s="355">
        <v>5407</v>
      </c>
      <c r="O35" s="181"/>
    </row>
    <row r="36" spans="2:15" s="30" customFormat="1" ht="18.75" customHeight="1">
      <c r="B36" s="374" t="s">
        <v>383</v>
      </c>
      <c r="C36" s="127">
        <v>257</v>
      </c>
      <c r="D36" s="127">
        <v>422</v>
      </c>
      <c r="E36" s="127">
        <v>41</v>
      </c>
      <c r="F36" s="127">
        <v>34</v>
      </c>
      <c r="G36" s="127">
        <v>53</v>
      </c>
      <c r="H36" s="127">
        <v>597</v>
      </c>
      <c r="I36" s="604">
        <v>44</v>
      </c>
      <c r="J36" s="127">
        <v>146</v>
      </c>
      <c r="K36" s="261">
        <v>87</v>
      </c>
      <c r="L36" s="355">
        <v>245</v>
      </c>
      <c r="O36" s="181"/>
    </row>
    <row r="37" spans="2:15" s="30" customFormat="1" ht="18.75" customHeight="1">
      <c r="B37" s="374" t="s">
        <v>384</v>
      </c>
      <c r="C37" s="127">
        <v>3108</v>
      </c>
      <c r="D37" s="127">
        <v>4234</v>
      </c>
      <c r="E37" s="127">
        <v>5148</v>
      </c>
      <c r="F37" s="127">
        <v>7412</v>
      </c>
      <c r="G37" s="127">
        <v>7686</v>
      </c>
      <c r="H37" s="127">
        <v>5503</v>
      </c>
      <c r="I37" s="604">
        <v>5497</v>
      </c>
      <c r="J37" s="127">
        <v>5845</v>
      </c>
      <c r="K37" s="261">
        <v>6254</v>
      </c>
      <c r="L37" s="355">
        <v>6154</v>
      </c>
      <c r="O37" s="181"/>
    </row>
    <row r="38" spans="2:15" s="30" customFormat="1" ht="18.75" customHeight="1">
      <c r="B38" s="605" t="s">
        <v>252</v>
      </c>
      <c r="C38" s="128">
        <v>220979</v>
      </c>
      <c r="D38" s="128">
        <v>154515</v>
      </c>
      <c r="E38" s="128">
        <v>138198</v>
      </c>
      <c r="F38" s="128">
        <v>159778</v>
      </c>
      <c r="G38" s="128">
        <v>191161</v>
      </c>
      <c r="H38" s="128">
        <v>178734</v>
      </c>
      <c r="I38" s="606">
        <v>145801</v>
      </c>
      <c r="J38" s="128">
        <v>153321</v>
      </c>
      <c r="K38" s="262">
        <v>150906</v>
      </c>
      <c r="L38" s="356">
        <v>136238</v>
      </c>
      <c r="O38" s="181"/>
    </row>
    <row r="39" spans="2:15" s="38" customFormat="1" ht="21" customHeight="1">
      <c r="B39" s="607" t="s">
        <v>385</v>
      </c>
      <c r="C39" s="129">
        <v>2212318</v>
      </c>
      <c r="D39" s="129">
        <v>1754681</v>
      </c>
      <c r="E39" s="129">
        <v>1416716</v>
      </c>
      <c r="F39" s="129">
        <v>1219497</v>
      </c>
      <c r="G39" s="129">
        <v>1383451</v>
      </c>
      <c r="H39" s="129">
        <v>1039857</v>
      </c>
      <c r="I39" s="608">
        <v>841533</v>
      </c>
      <c r="J39" s="129">
        <v>890544</v>
      </c>
      <c r="K39" s="263">
        <v>947422</v>
      </c>
      <c r="L39" s="357">
        <v>859010</v>
      </c>
      <c r="O39" s="181"/>
    </row>
    <row r="40" spans="2:15" s="38" customFormat="1" ht="21" customHeight="1">
      <c r="B40" s="618" t="s">
        <v>386</v>
      </c>
      <c r="C40" s="135"/>
      <c r="D40" s="135"/>
      <c r="E40" s="135"/>
      <c r="F40" s="135"/>
      <c r="G40" s="135"/>
      <c r="H40" s="135"/>
      <c r="I40" s="619"/>
      <c r="J40" s="135"/>
      <c r="K40" s="268"/>
      <c r="L40" s="362"/>
      <c r="O40" s="182"/>
    </row>
    <row r="41" spans="2:15" s="38" customFormat="1" ht="21" customHeight="1">
      <c r="B41" s="434" t="s">
        <v>387</v>
      </c>
      <c r="C41" s="126">
        <v>61167</v>
      </c>
      <c r="D41" s="126">
        <v>16048</v>
      </c>
      <c r="E41" s="126">
        <v>99036</v>
      </c>
      <c r="F41" s="126">
        <v>245540</v>
      </c>
      <c r="G41" s="126">
        <v>141496</v>
      </c>
      <c r="H41" s="126">
        <v>155120</v>
      </c>
      <c r="I41" s="603">
        <v>123647</v>
      </c>
      <c r="J41" s="126">
        <v>82719</v>
      </c>
      <c r="K41" s="260">
        <v>80000</v>
      </c>
      <c r="L41" s="354">
        <v>60000</v>
      </c>
      <c r="O41" s="182"/>
    </row>
    <row r="42" spans="2:15" s="38" customFormat="1" ht="21" customHeight="1">
      <c r="B42" s="374" t="s">
        <v>388</v>
      </c>
      <c r="C42" s="127">
        <v>430640</v>
      </c>
      <c r="D42" s="127">
        <v>296927</v>
      </c>
      <c r="E42" s="127">
        <v>473109</v>
      </c>
      <c r="F42" s="127">
        <v>560187</v>
      </c>
      <c r="G42" s="127">
        <v>560281</v>
      </c>
      <c r="H42" s="127">
        <v>702861</v>
      </c>
      <c r="I42" s="604">
        <v>763098</v>
      </c>
      <c r="J42" s="127">
        <v>723926</v>
      </c>
      <c r="K42" s="261">
        <v>691018</v>
      </c>
      <c r="L42" s="355">
        <v>715478</v>
      </c>
      <c r="O42" s="181"/>
    </row>
    <row r="43" spans="2:15" s="38" customFormat="1" ht="21" customHeight="1">
      <c r="B43" s="374" t="s">
        <v>383</v>
      </c>
      <c r="C43" s="127">
        <v>10463</v>
      </c>
      <c r="D43" s="127">
        <v>7544</v>
      </c>
      <c r="E43" s="127">
        <v>13553</v>
      </c>
      <c r="F43" s="127">
        <v>13078</v>
      </c>
      <c r="G43" s="127">
        <v>16685</v>
      </c>
      <c r="H43" s="127">
        <v>15528</v>
      </c>
      <c r="I43" s="604">
        <v>14743</v>
      </c>
      <c r="J43" s="127">
        <v>19009</v>
      </c>
      <c r="K43" s="261">
        <v>20596</v>
      </c>
      <c r="L43" s="355">
        <v>19509</v>
      </c>
      <c r="O43" s="181"/>
    </row>
    <row r="44" spans="2:15" s="38" customFormat="1" ht="21" customHeight="1">
      <c r="B44" s="374" t="s">
        <v>389</v>
      </c>
      <c r="C44" s="193" t="s">
        <v>1</v>
      </c>
      <c r="D44" s="193" t="s">
        <v>1</v>
      </c>
      <c r="E44" s="127">
        <v>445</v>
      </c>
      <c r="F44" s="127">
        <v>1238</v>
      </c>
      <c r="G44" s="127">
        <v>1193</v>
      </c>
      <c r="H44" s="127">
        <v>1045</v>
      </c>
      <c r="I44" s="604">
        <v>944</v>
      </c>
      <c r="J44" s="127">
        <v>774</v>
      </c>
      <c r="K44" s="261">
        <v>696</v>
      </c>
      <c r="L44" s="210" t="s">
        <v>1</v>
      </c>
      <c r="O44" s="181"/>
    </row>
    <row r="45" spans="2:15" s="38" customFormat="1" ht="21" customHeight="1">
      <c r="B45" s="374" t="s">
        <v>390</v>
      </c>
      <c r="C45" s="127">
        <v>7928</v>
      </c>
      <c r="D45" s="127">
        <v>29046</v>
      </c>
      <c r="E45" s="127">
        <v>25558</v>
      </c>
      <c r="F45" s="127">
        <v>22526</v>
      </c>
      <c r="G45" s="127">
        <v>19410</v>
      </c>
      <c r="H45" s="127">
        <v>16174</v>
      </c>
      <c r="I45" s="604">
        <v>13280</v>
      </c>
      <c r="J45" s="127">
        <v>13136</v>
      </c>
      <c r="K45" s="261">
        <v>14232</v>
      </c>
      <c r="L45" s="355">
        <v>14998</v>
      </c>
      <c r="O45" s="181"/>
    </row>
    <row r="46" spans="2:15" s="38" customFormat="1" ht="21" customHeight="1">
      <c r="B46" s="374" t="s">
        <v>391</v>
      </c>
      <c r="C46" s="193" t="s">
        <v>1</v>
      </c>
      <c r="D46" s="193" t="s">
        <v>1</v>
      </c>
      <c r="E46" s="193" t="s">
        <v>1</v>
      </c>
      <c r="F46" s="127">
        <v>1394</v>
      </c>
      <c r="G46" s="127">
        <v>958</v>
      </c>
      <c r="H46" s="127">
        <v>872</v>
      </c>
      <c r="I46" s="604">
        <v>931</v>
      </c>
      <c r="J46" s="127">
        <v>833</v>
      </c>
      <c r="K46" s="261">
        <v>648</v>
      </c>
      <c r="L46" s="355">
        <v>630</v>
      </c>
      <c r="O46" s="181"/>
    </row>
    <row r="47" spans="2:15" s="38" customFormat="1" ht="21" customHeight="1">
      <c r="B47" s="605" t="s">
        <v>363</v>
      </c>
      <c r="C47" s="128">
        <v>26259</v>
      </c>
      <c r="D47" s="128">
        <v>30639</v>
      </c>
      <c r="E47" s="128">
        <v>29185</v>
      </c>
      <c r="F47" s="128">
        <v>24409</v>
      </c>
      <c r="G47" s="128">
        <v>25548</v>
      </c>
      <c r="H47" s="128">
        <v>25994</v>
      </c>
      <c r="I47" s="606">
        <v>25336</v>
      </c>
      <c r="J47" s="128">
        <v>30505</v>
      </c>
      <c r="K47" s="262">
        <v>35509</v>
      </c>
      <c r="L47" s="356">
        <v>34244</v>
      </c>
      <c r="O47" s="181"/>
    </row>
    <row r="48" spans="2:15" s="38" customFormat="1" ht="21" customHeight="1">
      <c r="B48" s="607" t="s">
        <v>392</v>
      </c>
      <c r="C48" s="129">
        <v>536459</v>
      </c>
      <c r="D48" s="129">
        <v>380206</v>
      </c>
      <c r="E48" s="129">
        <v>640887</v>
      </c>
      <c r="F48" s="129">
        <v>868374</v>
      </c>
      <c r="G48" s="129">
        <v>765572</v>
      </c>
      <c r="H48" s="129">
        <v>917597</v>
      </c>
      <c r="I48" s="608">
        <v>941981</v>
      </c>
      <c r="J48" s="129">
        <v>870905</v>
      </c>
      <c r="K48" s="263">
        <v>842702</v>
      </c>
      <c r="L48" s="357">
        <v>844862</v>
      </c>
      <c r="O48" s="181"/>
    </row>
    <row r="49" spans="2:15" s="38" customFormat="1" ht="21" customHeight="1" thickBot="1">
      <c r="B49" s="616" t="s">
        <v>393</v>
      </c>
      <c r="C49" s="134">
        <v>2748778</v>
      </c>
      <c r="D49" s="134">
        <v>2134887</v>
      </c>
      <c r="E49" s="134">
        <v>2057603</v>
      </c>
      <c r="F49" s="134">
        <v>2087872</v>
      </c>
      <c r="G49" s="134">
        <v>2149024</v>
      </c>
      <c r="H49" s="134">
        <v>1957454</v>
      </c>
      <c r="I49" s="617">
        <v>1783514</v>
      </c>
      <c r="J49" s="134">
        <v>1761449</v>
      </c>
      <c r="K49" s="267">
        <v>1790125</v>
      </c>
      <c r="L49" s="360">
        <v>1703872</v>
      </c>
      <c r="O49" s="182"/>
    </row>
    <row r="50" spans="2:15" s="41" customFormat="1" ht="21" customHeight="1" thickTop="1">
      <c r="B50" s="600" t="s">
        <v>394</v>
      </c>
      <c r="C50" s="135">
        <v>392391</v>
      </c>
      <c r="D50" s="135">
        <v>331674</v>
      </c>
      <c r="E50" s="135">
        <v>389677</v>
      </c>
      <c r="F50" s="135">
        <v>428464</v>
      </c>
      <c r="G50" s="135">
        <v>451619</v>
      </c>
      <c r="H50" s="135">
        <v>454491</v>
      </c>
      <c r="I50" s="619">
        <v>458819</v>
      </c>
      <c r="J50" s="135">
        <v>471688</v>
      </c>
      <c r="K50" s="268">
        <v>464026</v>
      </c>
      <c r="L50" s="362">
        <v>470808</v>
      </c>
      <c r="O50" s="182"/>
    </row>
    <row r="51" spans="2:15" s="30" customFormat="1" ht="18.75" customHeight="1">
      <c r="B51" s="434" t="s">
        <v>395</v>
      </c>
      <c r="C51" s="131">
        <v>150606</v>
      </c>
      <c r="D51" s="131">
        <v>336122</v>
      </c>
      <c r="E51" s="131">
        <v>130549</v>
      </c>
      <c r="F51" s="131">
        <v>122790</v>
      </c>
      <c r="G51" s="131">
        <v>160339</v>
      </c>
      <c r="H51" s="131">
        <v>160339</v>
      </c>
      <c r="I51" s="396">
        <v>160339</v>
      </c>
      <c r="J51" s="131">
        <v>160339</v>
      </c>
      <c r="K51" s="256">
        <v>160339</v>
      </c>
      <c r="L51" s="359">
        <v>160339</v>
      </c>
      <c r="O51" s="182"/>
    </row>
    <row r="52" spans="2:15" s="30" customFormat="1" ht="18.75" customHeight="1">
      <c r="B52" s="374" t="s">
        <v>396</v>
      </c>
      <c r="C52" s="121">
        <v>346619</v>
      </c>
      <c r="D52" s="121">
        <v>487686</v>
      </c>
      <c r="E52" s="121">
        <v>166754</v>
      </c>
      <c r="F52" s="121">
        <v>158593</v>
      </c>
      <c r="G52" s="121">
        <v>152160</v>
      </c>
      <c r="H52" s="121">
        <v>152160</v>
      </c>
      <c r="I52" s="398">
        <v>152160</v>
      </c>
      <c r="J52" s="121">
        <v>152160</v>
      </c>
      <c r="K52" s="257">
        <v>152160</v>
      </c>
      <c r="L52" s="210">
        <v>152160</v>
      </c>
      <c r="O52" s="183"/>
    </row>
    <row r="53" spans="2:15" s="31" customFormat="1" ht="18.75" customHeight="1">
      <c r="B53" s="374" t="s">
        <v>397</v>
      </c>
      <c r="C53" s="121">
        <v>-104802</v>
      </c>
      <c r="D53" s="121">
        <v>-492048</v>
      </c>
      <c r="E53" s="121">
        <v>92487</v>
      </c>
      <c r="F53" s="121">
        <v>147206</v>
      </c>
      <c r="G53" s="121">
        <v>139264</v>
      </c>
      <c r="H53" s="121">
        <v>142157</v>
      </c>
      <c r="I53" s="398">
        <v>146489</v>
      </c>
      <c r="J53" s="121">
        <v>159358</v>
      </c>
      <c r="K53" s="257">
        <v>151706</v>
      </c>
      <c r="L53" s="210">
        <v>158488</v>
      </c>
      <c r="O53" s="183"/>
    </row>
    <row r="54" spans="2:15" s="30" customFormat="1" ht="18.75" customHeight="1">
      <c r="B54" s="374" t="s">
        <v>398</v>
      </c>
      <c r="C54" s="193">
        <v>-32</v>
      </c>
      <c r="D54" s="193">
        <v>-86</v>
      </c>
      <c r="E54" s="121">
        <v>-113</v>
      </c>
      <c r="F54" s="121">
        <v>-126</v>
      </c>
      <c r="G54" s="121">
        <v>-145</v>
      </c>
      <c r="H54" s="121">
        <v>-166</v>
      </c>
      <c r="I54" s="398">
        <v>-169</v>
      </c>
      <c r="J54" s="121">
        <v>-170</v>
      </c>
      <c r="K54" s="257">
        <v>-179</v>
      </c>
      <c r="L54" s="210">
        <v>-179</v>
      </c>
      <c r="O54" s="183"/>
    </row>
    <row r="55" spans="2:15" s="30" customFormat="1" ht="18.75" customHeight="1">
      <c r="B55" s="600" t="s">
        <v>399</v>
      </c>
      <c r="C55" s="620">
        <v>-76156</v>
      </c>
      <c r="D55" s="620">
        <v>-51433</v>
      </c>
      <c r="E55" s="130">
        <v>37273</v>
      </c>
      <c r="F55" s="130">
        <v>60122</v>
      </c>
      <c r="G55" s="130">
        <v>24412</v>
      </c>
      <c r="H55" s="130">
        <v>-135500</v>
      </c>
      <c r="I55" s="182">
        <v>-106402</v>
      </c>
      <c r="J55" s="130">
        <v>-141659</v>
      </c>
      <c r="K55" s="264">
        <v>-158121</v>
      </c>
      <c r="L55" s="358">
        <v>-117272</v>
      </c>
      <c r="O55" s="183"/>
    </row>
    <row r="56" spans="2:15" s="30" customFormat="1" ht="18.75" customHeight="1">
      <c r="B56" s="434" t="s">
        <v>273</v>
      </c>
      <c r="C56" s="131">
        <v>16692</v>
      </c>
      <c r="D56" s="131">
        <v>32629</v>
      </c>
      <c r="E56" s="131">
        <v>90547</v>
      </c>
      <c r="F56" s="131">
        <v>94316</v>
      </c>
      <c r="G56" s="131">
        <v>60280</v>
      </c>
      <c r="H56" s="131">
        <v>6236</v>
      </c>
      <c r="I56" s="396">
        <v>14845</v>
      </c>
      <c r="J56" s="131">
        <v>12310</v>
      </c>
      <c r="K56" s="256">
        <v>7626</v>
      </c>
      <c r="L56" s="359">
        <v>13710</v>
      </c>
      <c r="O56" s="182"/>
    </row>
    <row r="57" spans="2:15" s="30" customFormat="1" ht="18.75" customHeight="1">
      <c r="B57" s="374" t="s">
        <v>274</v>
      </c>
      <c r="C57" s="121" t="s">
        <v>1</v>
      </c>
      <c r="D57" s="121" t="s">
        <v>1</v>
      </c>
      <c r="E57" s="121" t="s">
        <v>1</v>
      </c>
      <c r="F57" s="121">
        <v>623</v>
      </c>
      <c r="G57" s="121">
        <v>1345</v>
      </c>
      <c r="H57" s="121">
        <v>1510</v>
      </c>
      <c r="I57" s="398">
        <v>2357</v>
      </c>
      <c r="J57" s="121">
        <v>3022</v>
      </c>
      <c r="K57" s="257">
        <v>935</v>
      </c>
      <c r="L57" s="210">
        <v>-104</v>
      </c>
      <c r="O57" s="183"/>
    </row>
    <row r="58" spans="2:15" s="30" customFormat="1" ht="18.75" customHeight="1">
      <c r="B58" s="374" t="s">
        <v>400</v>
      </c>
      <c r="C58" s="121">
        <v>-5469</v>
      </c>
      <c r="D58" s="121">
        <v>-4869</v>
      </c>
      <c r="E58" s="121">
        <v>-2619</v>
      </c>
      <c r="F58" s="121">
        <v>-1935</v>
      </c>
      <c r="G58" s="121">
        <v>-2530</v>
      </c>
      <c r="H58" s="121">
        <v>-1907</v>
      </c>
      <c r="I58" s="398">
        <v>-2055</v>
      </c>
      <c r="J58" s="121">
        <v>-2302</v>
      </c>
      <c r="K58" s="257">
        <v>-2120</v>
      </c>
      <c r="L58" s="210">
        <v>3</v>
      </c>
      <c r="O58" s="183"/>
    </row>
    <row r="59" spans="2:15" s="30" customFormat="1" ht="18.75" customHeight="1">
      <c r="B59" s="374" t="s">
        <v>276</v>
      </c>
      <c r="C59" s="121">
        <v>-87379</v>
      </c>
      <c r="D59" s="121">
        <v>-79193</v>
      </c>
      <c r="E59" s="121">
        <v>-50655</v>
      </c>
      <c r="F59" s="121">
        <v>-32882</v>
      </c>
      <c r="G59" s="121">
        <v>-34684</v>
      </c>
      <c r="H59" s="121">
        <v>-141340</v>
      </c>
      <c r="I59" s="398">
        <v>-121550</v>
      </c>
      <c r="J59" s="121">
        <v>-153984</v>
      </c>
      <c r="K59" s="257">
        <v>-163686</v>
      </c>
      <c r="L59" s="210">
        <v>-129496</v>
      </c>
      <c r="O59" s="183"/>
    </row>
    <row r="60" spans="2:15" s="30" customFormat="1" ht="18.75" customHeight="1">
      <c r="B60" s="374" t="s">
        <v>277</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00" t="s">
        <v>401</v>
      </c>
      <c r="C61" s="130">
        <v>12009</v>
      </c>
      <c r="D61" s="130">
        <v>33349</v>
      </c>
      <c r="E61" s="130">
        <v>37125</v>
      </c>
      <c r="F61" s="130">
        <v>43048</v>
      </c>
      <c r="G61" s="130">
        <v>44296</v>
      </c>
      <c r="H61" s="130">
        <v>36512</v>
      </c>
      <c r="I61" s="182">
        <v>24987</v>
      </c>
      <c r="J61" s="130">
        <v>25481</v>
      </c>
      <c r="K61" s="264">
        <v>24565</v>
      </c>
      <c r="L61" s="358">
        <v>29000</v>
      </c>
      <c r="O61" s="183"/>
    </row>
    <row r="62" spans="2:15" s="38" customFormat="1" ht="21" customHeight="1">
      <c r="B62" s="600" t="s">
        <v>402</v>
      </c>
      <c r="C62" s="130">
        <v>328244</v>
      </c>
      <c r="D62" s="130">
        <v>313590</v>
      </c>
      <c r="E62" s="130">
        <v>464076</v>
      </c>
      <c r="F62" s="130">
        <v>531635</v>
      </c>
      <c r="G62" s="130">
        <v>520327</v>
      </c>
      <c r="H62" s="130">
        <v>355503</v>
      </c>
      <c r="I62" s="182">
        <v>377404</v>
      </c>
      <c r="J62" s="130">
        <v>355510</v>
      </c>
      <c r="K62" s="264">
        <v>330471</v>
      </c>
      <c r="L62" s="358">
        <v>382537</v>
      </c>
      <c r="O62" s="182"/>
    </row>
    <row r="63" spans="2:15" s="38" customFormat="1" ht="20.25" customHeight="1" thickBot="1">
      <c r="B63" s="616" t="s">
        <v>403</v>
      </c>
      <c r="C63" s="134">
        <v>3077022</v>
      </c>
      <c r="D63" s="134">
        <v>2448478</v>
      </c>
      <c r="E63" s="134">
        <v>2521679</v>
      </c>
      <c r="F63" s="134">
        <v>2619507</v>
      </c>
      <c r="G63" s="134">
        <v>2669352</v>
      </c>
      <c r="H63" s="134">
        <v>2312958</v>
      </c>
      <c r="I63" s="617">
        <v>2160918</v>
      </c>
      <c r="J63" s="134">
        <v>2116960</v>
      </c>
      <c r="K63" s="267">
        <v>2120596</v>
      </c>
      <c r="L63" s="360">
        <v>2086410</v>
      </c>
      <c r="O63" s="182"/>
    </row>
    <row r="64" spans="2:15" ht="15" customHeight="1" thickTop="1">
      <c r="B64" s="48"/>
      <c r="C64" s="48"/>
      <c r="O64" s="182"/>
    </row>
    <row r="65" spans="2:15" ht="14.25" customHeight="1">
      <c r="B65" s="431" t="s">
        <v>525</v>
      </c>
      <c r="C65" s="621"/>
      <c r="O65" s="95"/>
    </row>
    <row r="66" spans="2:15" ht="14.25" customHeight="1">
      <c r="O66" s="95"/>
    </row>
    <row r="67" spans="2:15" ht="14.25" customHeight="1">
      <c r="O67" s="95"/>
    </row>
    <row r="68" spans="2:15" ht="14.25" customHeight="1">
      <c r="O68" s="95"/>
    </row>
    <row r="69" spans="2:15" ht="14.25" customHeight="1">
      <c r="O69" s="95"/>
    </row>
  </sheetData>
  <phoneticPr fontId="2"/>
  <printOptions horizontalCentered="1"/>
  <pageMargins left="0.39370078740157483" right="0.43307086614173229" top="0.78740157480314965" bottom="0.39370078740157483" header="0.27559055118110237" footer="0.35433070866141736"/>
  <pageSetup paperSize="8" scale="5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59"/>
  <sheetViews>
    <sheetView showGridLines="0" view="pageBreakPreview" zoomScale="55" zoomScaleNormal="70" zoomScaleSheetLayoutView="55" workbookViewId="0">
      <pane xSplit="2" topLeftCell="C1" activePane="topRight" state="frozenSplit"/>
      <selection activeCell="C9" sqref="C9"/>
      <selection pane="topRight"/>
    </sheetView>
  </sheetViews>
  <sheetFormatPr defaultColWidth="9" defaultRowHeight="14.25" customHeight="1"/>
  <cols>
    <col min="1" max="1" width="3.6328125" style="47" customWidth="1"/>
    <col min="2" max="2" width="47.6328125" style="29" bestFit="1" customWidth="1"/>
    <col min="3" max="10" width="20.6328125" style="47" customWidth="1"/>
    <col min="11" max="11" width="20.08984375" style="47" customWidth="1"/>
    <col min="12" max="16384" width="9" style="47"/>
  </cols>
  <sheetData>
    <row r="1" spans="1:11" ht="24.75" customHeight="1">
      <c r="A1" s="49" t="s">
        <v>465</v>
      </c>
      <c r="B1" s="49"/>
      <c r="C1" s="34"/>
      <c r="D1" s="34"/>
      <c r="E1" s="34"/>
    </row>
    <row r="2" spans="1:11" ht="24.75" customHeight="1">
      <c r="A2" s="49"/>
      <c r="B2" s="180"/>
      <c r="C2" s="34"/>
      <c r="D2" s="34"/>
      <c r="F2" s="34"/>
      <c r="G2" s="34"/>
      <c r="H2" s="34"/>
      <c r="I2" s="34"/>
      <c r="J2" s="34"/>
      <c r="K2" s="34" t="s">
        <v>97</v>
      </c>
    </row>
    <row r="3" spans="1:11" ht="6.75" customHeight="1">
      <c r="B3" s="35"/>
    </row>
    <row r="4" spans="1:11" s="191" customFormat="1" ht="39.9" customHeight="1">
      <c r="B4" s="86"/>
      <c r="C4" s="112" t="s">
        <v>472</v>
      </c>
      <c r="D4" s="258" t="s">
        <v>63</v>
      </c>
      <c r="E4" s="112" t="s">
        <v>75</v>
      </c>
      <c r="F4" s="258" t="s">
        <v>184</v>
      </c>
      <c r="G4" s="258" t="s">
        <v>504</v>
      </c>
      <c r="H4" s="258" t="s">
        <v>528</v>
      </c>
      <c r="I4" s="258" t="s">
        <v>547</v>
      </c>
      <c r="J4" s="258" t="s">
        <v>560</v>
      </c>
      <c r="K4" s="224" t="s">
        <v>564</v>
      </c>
    </row>
    <row r="5" spans="1:11" s="31" customFormat="1" ht="21" customHeight="1">
      <c r="B5" s="305" t="s">
        <v>98</v>
      </c>
      <c r="C5" s="113"/>
      <c r="D5" s="259"/>
      <c r="E5" s="113"/>
      <c r="F5" s="259"/>
      <c r="G5" s="259"/>
      <c r="H5" s="259"/>
      <c r="I5" s="259"/>
      <c r="J5" s="259"/>
      <c r="K5" s="211"/>
    </row>
    <row r="6" spans="1:11" s="30" customFormat="1" ht="19.5" customHeight="1">
      <c r="B6" s="306" t="s">
        <v>99</v>
      </c>
      <c r="C6" s="131">
        <v>411632</v>
      </c>
      <c r="D6" s="256">
        <v>425595</v>
      </c>
      <c r="E6" s="131">
        <v>424371</v>
      </c>
      <c r="F6" s="256">
        <v>420658</v>
      </c>
      <c r="G6" s="256">
        <v>403748</v>
      </c>
      <c r="H6" s="256">
        <v>344414</v>
      </c>
      <c r="I6" s="256">
        <v>308632</v>
      </c>
      <c r="J6" s="256">
        <v>305241</v>
      </c>
      <c r="K6" s="359">
        <v>285687</v>
      </c>
    </row>
    <row r="7" spans="1:11" s="30" customFormat="1" ht="19.5" customHeight="1">
      <c r="B7" s="307" t="s">
        <v>100</v>
      </c>
      <c r="C7" s="131">
        <v>7043</v>
      </c>
      <c r="D7" s="256">
        <v>16114</v>
      </c>
      <c r="E7" s="131">
        <v>9313</v>
      </c>
      <c r="F7" s="256">
        <v>4362</v>
      </c>
      <c r="G7" s="256">
        <v>5464</v>
      </c>
      <c r="H7" s="256">
        <v>6657</v>
      </c>
      <c r="I7" s="256">
        <v>5728</v>
      </c>
      <c r="J7" s="256">
        <v>2788</v>
      </c>
      <c r="K7" s="359">
        <v>2922</v>
      </c>
    </row>
    <row r="8" spans="1:11" s="30" customFormat="1" ht="19.5" customHeight="1">
      <c r="B8" s="307" t="s">
        <v>101</v>
      </c>
      <c r="C8" s="121">
        <v>515633</v>
      </c>
      <c r="D8" s="257">
        <v>544525</v>
      </c>
      <c r="E8" s="121">
        <v>508690</v>
      </c>
      <c r="F8" s="257">
        <v>524826</v>
      </c>
      <c r="G8" s="257">
        <v>559291</v>
      </c>
      <c r="H8" s="257">
        <v>496156</v>
      </c>
      <c r="I8" s="257">
        <v>563458</v>
      </c>
      <c r="J8" s="257">
        <v>549789</v>
      </c>
      <c r="K8" s="210">
        <v>690678</v>
      </c>
    </row>
    <row r="9" spans="1:11" s="30" customFormat="1" ht="19.5" customHeight="1">
      <c r="B9" s="307" t="s">
        <v>102</v>
      </c>
      <c r="C9" s="121">
        <v>1346</v>
      </c>
      <c r="D9" s="257">
        <v>697</v>
      </c>
      <c r="E9" s="121" t="s">
        <v>85</v>
      </c>
      <c r="F9" s="257" t="s">
        <v>494</v>
      </c>
      <c r="G9" s="257" t="s">
        <v>1</v>
      </c>
      <c r="H9" s="257" t="s">
        <v>535</v>
      </c>
      <c r="I9" s="257" t="s">
        <v>341</v>
      </c>
      <c r="J9" s="257" t="s">
        <v>341</v>
      </c>
      <c r="K9" s="210" t="s">
        <v>341</v>
      </c>
    </row>
    <row r="10" spans="1:11" s="31" customFormat="1" ht="18" customHeight="1">
      <c r="B10" s="307" t="s">
        <v>103</v>
      </c>
      <c r="C10" s="121">
        <v>3796</v>
      </c>
      <c r="D10" s="257">
        <v>3676</v>
      </c>
      <c r="E10" s="121">
        <v>4100</v>
      </c>
      <c r="F10" s="257">
        <v>5185</v>
      </c>
      <c r="G10" s="257">
        <v>6977</v>
      </c>
      <c r="H10" s="257">
        <v>6593</v>
      </c>
      <c r="I10" s="257">
        <v>3919</v>
      </c>
      <c r="J10" s="257">
        <v>2703</v>
      </c>
      <c r="K10" s="210">
        <v>2060</v>
      </c>
    </row>
    <row r="11" spans="1:11" s="30" customFormat="1" ht="19.5" customHeight="1">
      <c r="B11" s="307" t="s">
        <v>104</v>
      </c>
      <c r="C11" s="121">
        <v>265794</v>
      </c>
      <c r="D11" s="257">
        <v>284038</v>
      </c>
      <c r="E11" s="121">
        <v>297389</v>
      </c>
      <c r="F11" s="257">
        <v>301979</v>
      </c>
      <c r="G11" s="257">
        <v>270274</v>
      </c>
      <c r="H11" s="257">
        <v>237111</v>
      </c>
      <c r="I11" s="257">
        <v>271327</v>
      </c>
      <c r="J11" s="257">
        <v>396020</v>
      </c>
      <c r="K11" s="210">
        <v>220621</v>
      </c>
    </row>
    <row r="12" spans="1:11" s="30" customFormat="1" ht="19.5" customHeight="1">
      <c r="B12" s="307" t="s">
        <v>105</v>
      </c>
      <c r="C12" s="121">
        <v>2646</v>
      </c>
      <c r="D12" s="257">
        <v>2725</v>
      </c>
      <c r="E12" s="121">
        <v>4778</v>
      </c>
      <c r="F12" s="257">
        <v>4907</v>
      </c>
      <c r="G12" s="257">
        <v>3712</v>
      </c>
      <c r="H12" s="257">
        <v>6068</v>
      </c>
      <c r="I12" s="257">
        <v>3647</v>
      </c>
      <c r="J12" s="257">
        <v>5094</v>
      </c>
      <c r="K12" s="210">
        <v>6714</v>
      </c>
    </row>
    <row r="13" spans="1:11" s="30" customFormat="1" ht="18" customHeight="1">
      <c r="B13" s="307" t="s">
        <v>106</v>
      </c>
      <c r="C13" s="121">
        <v>69277</v>
      </c>
      <c r="D13" s="257">
        <v>57124</v>
      </c>
      <c r="E13" s="121">
        <v>41231</v>
      </c>
      <c r="F13" s="257">
        <v>46759</v>
      </c>
      <c r="G13" s="257">
        <v>63122</v>
      </c>
      <c r="H13" s="257">
        <v>49017</v>
      </c>
      <c r="I13" s="257">
        <v>72417</v>
      </c>
      <c r="J13" s="257">
        <v>106234</v>
      </c>
      <c r="K13" s="210">
        <v>58965</v>
      </c>
    </row>
    <row r="14" spans="1:11" s="30" customFormat="1" ht="18" customHeight="1">
      <c r="B14" s="308" t="s">
        <v>107</v>
      </c>
      <c r="C14" s="132">
        <v>8894</v>
      </c>
      <c r="D14" s="265">
        <v>4098</v>
      </c>
      <c r="E14" s="132">
        <v>1303</v>
      </c>
      <c r="F14" s="265">
        <v>13143</v>
      </c>
      <c r="G14" s="265">
        <v>10905</v>
      </c>
      <c r="H14" s="265">
        <v>326</v>
      </c>
      <c r="I14" s="257">
        <v>616</v>
      </c>
      <c r="J14" s="257">
        <v>8425</v>
      </c>
      <c r="K14" s="210" t="s">
        <v>1</v>
      </c>
    </row>
    <row r="15" spans="1:11" s="38" customFormat="1" ht="21" customHeight="1">
      <c r="B15" s="309" t="s">
        <v>108</v>
      </c>
      <c r="C15" s="129">
        <v>1286066</v>
      </c>
      <c r="D15" s="263">
        <v>1338596</v>
      </c>
      <c r="E15" s="129">
        <v>1291178</v>
      </c>
      <c r="F15" s="263">
        <v>1321824</v>
      </c>
      <c r="G15" s="263">
        <v>1323497</v>
      </c>
      <c r="H15" s="263">
        <v>1146344</v>
      </c>
      <c r="I15" s="263">
        <v>1229747</v>
      </c>
      <c r="J15" s="263">
        <v>1376297</v>
      </c>
      <c r="K15" s="357">
        <v>1267650</v>
      </c>
    </row>
    <row r="16" spans="1:11" s="38" customFormat="1" ht="21" customHeight="1">
      <c r="B16" s="305" t="s">
        <v>109</v>
      </c>
      <c r="C16" s="130"/>
      <c r="D16" s="264"/>
      <c r="E16" s="130"/>
      <c r="F16" s="264"/>
      <c r="G16" s="264"/>
      <c r="H16" s="264"/>
      <c r="I16" s="264"/>
      <c r="J16" s="264"/>
      <c r="K16" s="358"/>
    </row>
    <row r="17" spans="2:11" s="31" customFormat="1" ht="21" customHeight="1">
      <c r="B17" s="310" t="s">
        <v>110</v>
      </c>
      <c r="C17" s="131">
        <v>206863</v>
      </c>
      <c r="D17" s="256">
        <v>219581</v>
      </c>
      <c r="E17" s="131">
        <v>231840</v>
      </c>
      <c r="F17" s="256">
        <v>213934</v>
      </c>
      <c r="G17" s="256">
        <v>217912</v>
      </c>
      <c r="H17" s="256">
        <v>186957</v>
      </c>
      <c r="I17" s="256">
        <v>172201</v>
      </c>
      <c r="J17" s="256">
        <v>172135</v>
      </c>
      <c r="K17" s="359">
        <v>192902</v>
      </c>
    </row>
    <row r="18" spans="2:11" s="30" customFormat="1" ht="18.75" customHeight="1">
      <c r="B18" s="311" t="s">
        <v>111</v>
      </c>
      <c r="C18" s="121">
        <v>45400</v>
      </c>
      <c r="D18" s="257">
        <v>46390</v>
      </c>
      <c r="E18" s="121">
        <v>45725</v>
      </c>
      <c r="F18" s="257">
        <v>46264</v>
      </c>
      <c r="G18" s="257">
        <v>50164</v>
      </c>
      <c r="H18" s="257">
        <v>53055</v>
      </c>
      <c r="I18" s="257">
        <v>57594</v>
      </c>
      <c r="J18" s="257">
        <v>65842</v>
      </c>
      <c r="K18" s="210">
        <v>66198</v>
      </c>
    </row>
    <row r="19" spans="2:11" s="30" customFormat="1" ht="18.75" customHeight="1">
      <c r="B19" s="311" t="s">
        <v>112</v>
      </c>
      <c r="C19" s="121">
        <v>71111</v>
      </c>
      <c r="D19" s="257">
        <v>71922</v>
      </c>
      <c r="E19" s="121">
        <v>63207</v>
      </c>
      <c r="F19" s="257">
        <v>60958</v>
      </c>
      <c r="G19" s="257">
        <v>53882</v>
      </c>
      <c r="H19" s="257">
        <v>38829</v>
      </c>
      <c r="I19" s="257">
        <v>34148</v>
      </c>
      <c r="J19" s="257">
        <v>44057</v>
      </c>
      <c r="K19" s="210">
        <v>49145</v>
      </c>
    </row>
    <row r="20" spans="2:11" s="30" customFormat="1" ht="18.75" customHeight="1">
      <c r="B20" s="310" t="s">
        <v>113</v>
      </c>
      <c r="C20" s="131">
        <v>50435</v>
      </c>
      <c r="D20" s="256">
        <v>46359</v>
      </c>
      <c r="E20" s="131">
        <v>40055</v>
      </c>
      <c r="F20" s="256">
        <v>25334</v>
      </c>
      <c r="G20" s="256">
        <v>19459</v>
      </c>
      <c r="H20" s="256">
        <v>18369</v>
      </c>
      <c r="I20" s="256">
        <v>21100</v>
      </c>
      <c r="J20" s="256">
        <v>24486</v>
      </c>
      <c r="K20" s="359">
        <v>20875</v>
      </c>
    </row>
    <row r="21" spans="2:11" s="30" customFormat="1" ht="18.75" customHeight="1">
      <c r="B21" s="311" t="s">
        <v>114</v>
      </c>
      <c r="C21" s="121">
        <v>261834</v>
      </c>
      <c r="D21" s="257">
        <v>257379</v>
      </c>
      <c r="E21" s="131">
        <v>279815</v>
      </c>
      <c r="F21" s="256">
        <v>336761</v>
      </c>
      <c r="G21" s="256">
        <v>394055</v>
      </c>
      <c r="H21" s="256">
        <v>377597</v>
      </c>
      <c r="I21" s="256">
        <v>386740</v>
      </c>
      <c r="J21" s="256">
        <v>407284</v>
      </c>
      <c r="K21" s="359">
        <v>424152</v>
      </c>
    </row>
    <row r="22" spans="2:11" s="30" customFormat="1" ht="18.75" customHeight="1">
      <c r="B22" s="311" t="s">
        <v>101</v>
      </c>
      <c r="C22" s="121">
        <v>55940</v>
      </c>
      <c r="D22" s="257">
        <v>65498</v>
      </c>
      <c r="E22" s="121">
        <v>62963</v>
      </c>
      <c r="F22" s="257">
        <v>60310</v>
      </c>
      <c r="G22" s="257">
        <v>45017</v>
      </c>
      <c r="H22" s="257">
        <v>44558</v>
      </c>
      <c r="I22" s="257">
        <v>45485</v>
      </c>
      <c r="J22" s="257">
        <v>63824</v>
      </c>
      <c r="K22" s="210">
        <v>84145</v>
      </c>
    </row>
    <row r="23" spans="2:11" s="30" customFormat="1" ht="18.75" customHeight="1">
      <c r="B23" s="311" t="s">
        <v>102</v>
      </c>
      <c r="C23" s="121">
        <v>128301</v>
      </c>
      <c r="D23" s="257">
        <v>113222</v>
      </c>
      <c r="E23" s="121">
        <v>114596</v>
      </c>
      <c r="F23" s="257">
        <v>133625</v>
      </c>
      <c r="G23" s="257">
        <v>174791</v>
      </c>
      <c r="H23" s="257">
        <v>173618</v>
      </c>
      <c r="I23" s="257">
        <v>172944</v>
      </c>
      <c r="J23" s="257">
        <v>182949</v>
      </c>
      <c r="K23" s="210">
        <v>173066</v>
      </c>
    </row>
    <row r="24" spans="2:11" s="30" customFormat="1" ht="18.75" customHeight="1">
      <c r="B24" s="311" t="s">
        <v>103</v>
      </c>
      <c r="C24" s="121">
        <v>805</v>
      </c>
      <c r="D24" s="257">
        <v>115</v>
      </c>
      <c r="E24" s="121">
        <v>229</v>
      </c>
      <c r="F24" s="257">
        <v>209</v>
      </c>
      <c r="G24" s="257">
        <v>1865</v>
      </c>
      <c r="H24" s="257">
        <v>163</v>
      </c>
      <c r="I24" s="257">
        <v>36</v>
      </c>
      <c r="J24" s="257">
        <v>49</v>
      </c>
      <c r="K24" s="210">
        <v>46</v>
      </c>
    </row>
    <row r="25" spans="2:11" s="30" customFormat="1" ht="18.75" customHeight="1">
      <c r="B25" s="311" t="s">
        <v>115</v>
      </c>
      <c r="C25" s="121">
        <v>11323</v>
      </c>
      <c r="D25" s="257">
        <v>16293</v>
      </c>
      <c r="E25" s="121">
        <v>10976</v>
      </c>
      <c r="F25" s="257">
        <v>9683</v>
      </c>
      <c r="G25" s="257">
        <v>7483</v>
      </c>
      <c r="H25" s="257">
        <v>9668</v>
      </c>
      <c r="I25" s="257">
        <v>9815</v>
      </c>
      <c r="J25" s="257">
        <v>8794</v>
      </c>
      <c r="K25" s="210">
        <v>12683</v>
      </c>
    </row>
    <row r="26" spans="2:11" s="30" customFormat="1" ht="18.75" customHeight="1">
      <c r="B26" s="312" t="s">
        <v>116</v>
      </c>
      <c r="C26" s="132">
        <v>52063</v>
      </c>
      <c r="D26" s="265">
        <v>15332</v>
      </c>
      <c r="E26" s="121">
        <v>9461</v>
      </c>
      <c r="F26" s="257">
        <v>11329</v>
      </c>
      <c r="G26" s="257">
        <v>9227</v>
      </c>
      <c r="H26" s="257">
        <v>7507</v>
      </c>
      <c r="I26" s="257">
        <v>8650</v>
      </c>
      <c r="J26" s="257">
        <v>4630</v>
      </c>
      <c r="K26" s="210">
        <v>6192</v>
      </c>
    </row>
    <row r="27" spans="2:11" s="38" customFormat="1" ht="21" customHeight="1">
      <c r="B27" s="313" t="s">
        <v>117</v>
      </c>
      <c r="C27" s="129">
        <v>884079</v>
      </c>
      <c r="D27" s="263">
        <v>852095</v>
      </c>
      <c r="E27" s="129">
        <v>858871</v>
      </c>
      <c r="F27" s="263">
        <v>898411</v>
      </c>
      <c r="G27" s="263">
        <v>973860</v>
      </c>
      <c r="H27" s="263">
        <v>910325</v>
      </c>
      <c r="I27" s="263">
        <v>908719</v>
      </c>
      <c r="J27" s="263">
        <v>974053</v>
      </c>
      <c r="K27" s="357">
        <v>1029409</v>
      </c>
    </row>
    <row r="28" spans="2:11" s="38" customFormat="1" ht="21" customHeight="1" thickBot="1">
      <c r="B28" s="314" t="s">
        <v>118</v>
      </c>
      <c r="C28" s="134">
        <v>2170145</v>
      </c>
      <c r="D28" s="267">
        <v>2190692</v>
      </c>
      <c r="E28" s="134">
        <v>2150050</v>
      </c>
      <c r="F28" s="267">
        <v>2220236</v>
      </c>
      <c r="G28" s="267">
        <v>2297358</v>
      </c>
      <c r="H28" s="267">
        <v>2056670</v>
      </c>
      <c r="I28" s="267">
        <v>2138466</v>
      </c>
      <c r="J28" s="267">
        <v>2350351</v>
      </c>
      <c r="K28" s="360">
        <v>2297059</v>
      </c>
    </row>
    <row r="29" spans="2:11" s="30" customFormat="1" ht="21" customHeight="1" thickTop="1">
      <c r="B29" s="305" t="s">
        <v>119</v>
      </c>
      <c r="C29" s="133"/>
      <c r="D29" s="266"/>
      <c r="E29" s="133"/>
      <c r="F29" s="266"/>
      <c r="G29" s="266"/>
      <c r="H29" s="266"/>
      <c r="I29" s="266"/>
      <c r="J29" s="266"/>
      <c r="K29" s="361"/>
    </row>
    <row r="30" spans="2:11" s="30" customFormat="1" ht="18.75" customHeight="1">
      <c r="B30" s="306" t="s">
        <v>120</v>
      </c>
      <c r="C30" s="131">
        <v>521682</v>
      </c>
      <c r="D30" s="256">
        <v>557198</v>
      </c>
      <c r="E30" s="131">
        <v>515989</v>
      </c>
      <c r="F30" s="256">
        <v>514585</v>
      </c>
      <c r="G30" s="256">
        <v>490865</v>
      </c>
      <c r="H30" s="256">
        <v>439245</v>
      </c>
      <c r="I30" s="256">
        <v>483049</v>
      </c>
      <c r="J30" s="256">
        <v>654138</v>
      </c>
      <c r="K30" s="359">
        <v>582296</v>
      </c>
    </row>
    <row r="31" spans="2:11" s="30" customFormat="1" ht="18.75" customHeight="1">
      <c r="B31" s="307" t="s">
        <v>121</v>
      </c>
      <c r="C31" s="121">
        <v>256228</v>
      </c>
      <c r="D31" s="257">
        <v>298455</v>
      </c>
      <c r="E31" s="121">
        <v>258375</v>
      </c>
      <c r="F31" s="257">
        <v>227216</v>
      </c>
      <c r="G31" s="257">
        <v>208360</v>
      </c>
      <c r="H31" s="257">
        <v>168264</v>
      </c>
      <c r="I31" s="257">
        <v>158698</v>
      </c>
      <c r="J31" s="257">
        <v>113497</v>
      </c>
      <c r="K31" s="210">
        <v>149695</v>
      </c>
    </row>
    <row r="32" spans="2:11" s="31" customFormat="1" ht="19.5" customHeight="1">
      <c r="B32" s="307" t="s">
        <v>122</v>
      </c>
      <c r="C32" s="121">
        <v>4640</v>
      </c>
      <c r="D32" s="257">
        <v>8989</v>
      </c>
      <c r="E32" s="121">
        <v>15952</v>
      </c>
      <c r="F32" s="257">
        <v>6400</v>
      </c>
      <c r="G32" s="257">
        <v>8803</v>
      </c>
      <c r="H32" s="257">
        <v>3728</v>
      </c>
      <c r="I32" s="257">
        <v>3669</v>
      </c>
      <c r="J32" s="257">
        <v>3394</v>
      </c>
      <c r="K32" s="210">
        <v>2511</v>
      </c>
    </row>
    <row r="33" spans="2:11" s="30" customFormat="1" ht="19.5" customHeight="1">
      <c r="B33" s="307" t="s">
        <v>123</v>
      </c>
      <c r="C33" s="121">
        <v>8151</v>
      </c>
      <c r="D33" s="257">
        <v>9065</v>
      </c>
      <c r="E33" s="121">
        <v>7038</v>
      </c>
      <c r="F33" s="257">
        <v>8038</v>
      </c>
      <c r="G33" s="257">
        <v>7570</v>
      </c>
      <c r="H33" s="257">
        <v>6630</v>
      </c>
      <c r="I33" s="257">
        <v>9190</v>
      </c>
      <c r="J33" s="257">
        <v>13632</v>
      </c>
      <c r="K33" s="210">
        <v>10775</v>
      </c>
    </row>
    <row r="34" spans="2:11" s="30" customFormat="1" ht="18.75" customHeight="1">
      <c r="B34" s="307" t="s">
        <v>124</v>
      </c>
      <c r="C34" s="121">
        <v>1680</v>
      </c>
      <c r="D34" s="257">
        <v>4074</v>
      </c>
      <c r="E34" s="121">
        <v>1419</v>
      </c>
      <c r="F34" s="257">
        <v>1207</v>
      </c>
      <c r="G34" s="257">
        <v>4271</v>
      </c>
      <c r="H34" s="257">
        <v>2525</v>
      </c>
      <c r="I34" s="257">
        <v>2124</v>
      </c>
      <c r="J34" s="257">
        <v>2069</v>
      </c>
      <c r="K34" s="210">
        <v>1026</v>
      </c>
    </row>
    <row r="35" spans="2:11" s="30" customFormat="1" ht="18.75" customHeight="1">
      <c r="B35" s="307" t="s">
        <v>125</v>
      </c>
      <c r="C35" s="121">
        <v>70288</v>
      </c>
      <c r="D35" s="257">
        <v>60314</v>
      </c>
      <c r="E35" s="121">
        <v>50150</v>
      </c>
      <c r="F35" s="257">
        <v>54402</v>
      </c>
      <c r="G35" s="257">
        <v>53807</v>
      </c>
      <c r="H35" s="257">
        <v>53294</v>
      </c>
      <c r="I35" s="257">
        <v>60912</v>
      </c>
      <c r="J35" s="257">
        <v>55004</v>
      </c>
      <c r="K35" s="210">
        <v>60793</v>
      </c>
    </row>
    <row r="36" spans="2:11" s="30" customFormat="1" ht="18.75" customHeight="1">
      <c r="B36" s="307" t="s">
        <v>126</v>
      </c>
      <c r="C36" s="121">
        <v>2627</v>
      </c>
      <c r="D36" s="257">
        <v>1221</v>
      </c>
      <c r="E36" s="121" t="s">
        <v>85</v>
      </c>
      <c r="F36" s="257" t="s">
        <v>494</v>
      </c>
      <c r="G36" s="257">
        <v>6860</v>
      </c>
      <c r="H36" s="257">
        <v>88</v>
      </c>
      <c r="I36" s="257">
        <v>101</v>
      </c>
      <c r="J36" s="257">
        <v>4182</v>
      </c>
      <c r="K36" s="210" t="s">
        <v>630</v>
      </c>
    </row>
    <row r="37" spans="2:11" s="38" customFormat="1" ht="21" customHeight="1">
      <c r="B37" s="309" t="s">
        <v>127</v>
      </c>
      <c r="C37" s="129">
        <v>865299</v>
      </c>
      <c r="D37" s="263">
        <v>939317</v>
      </c>
      <c r="E37" s="129">
        <v>848926</v>
      </c>
      <c r="F37" s="263">
        <v>811850</v>
      </c>
      <c r="G37" s="263">
        <v>780538</v>
      </c>
      <c r="H37" s="263">
        <v>673776</v>
      </c>
      <c r="I37" s="263">
        <v>717748</v>
      </c>
      <c r="J37" s="263">
        <v>845918</v>
      </c>
      <c r="K37" s="357">
        <v>807098</v>
      </c>
    </row>
    <row r="38" spans="2:11" s="38" customFormat="1" ht="21" customHeight="1">
      <c r="B38" s="315" t="s">
        <v>128</v>
      </c>
      <c r="C38" s="135"/>
      <c r="D38" s="268"/>
      <c r="E38" s="135"/>
      <c r="F38" s="268"/>
      <c r="G38" s="268"/>
      <c r="H38" s="268"/>
      <c r="I38" s="268"/>
      <c r="J38" s="268"/>
      <c r="K38" s="362"/>
    </row>
    <row r="39" spans="2:11" s="38" customFormat="1" ht="21" customHeight="1">
      <c r="B39" s="306" t="s">
        <v>121</v>
      </c>
      <c r="C39" s="131">
        <v>859594</v>
      </c>
      <c r="D39" s="256">
        <v>819591</v>
      </c>
      <c r="E39" s="131">
        <v>818632</v>
      </c>
      <c r="F39" s="256">
        <v>838060</v>
      </c>
      <c r="G39" s="256">
        <v>830409</v>
      </c>
      <c r="H39" s="256">
        <v>754434</v>
      </c>
      <c r="I39" s="256">
        <v>766669</v>
      </c>
      <c r="J39" s="256">
        <v>797982</v>
      </c>
      <c r="K39" s="359">
        <v>723625</v>
      </c>
    </row>
    <row r="40" spans="2:11" s="38" customFormat="1" ht="21" customHeight="1">
      <c r="B40" s="307" t="s">
        <v>120</v>
      </c>
      <c r="C40" s="121">
        <v>14841</v>
      </c>
      <c r="D40" s="257">
        <v>13050</v>
      </c>
      <c r="E40" s="121">
        <v>9816</v>
      </c>
      <c r="F40" s="257">
        <v>10463</v>
      </c>
      <c r="G40" s="257">
        <v>9545</v>
      </c>
      <c r="H40" s="257">
        <v>9696</v>
      </c>
      <c r="I40" s="257">
        <v>3709</v>
      </c>
      <c r="J40" s="257">
        <v>4759</v>
      </c>
      <c r="K40" s="210">
        <v>12563</v>
      </c>
    </row>
    <row r="41" spans="2:11" s="38" customFormat="1" ht="21" customHeight="1">
      <c r="B41" s="307" t="s">
        <v>122</v>
      </c>
      <c r="C41" s="121">
        <v>5209</v>
      </c>
      <c r="D41" s="257">
        <v>3042</v>
      </c>
      <c r="E41" s="121">
        <v>1884</v>
      </c>
      <c r="F41" s="257">
        <v>1721</v>
      </c>
      <c r="G41" s="257">
        <v>2942</v>
      </c>
      <c r="H41" s="257">
        <v>5001</v>
      </c>
      <c r="I41" s="257">
        <v>4004</v>
      </c>
      <c r="J41" s="257">
        <v>2634</v>
      </c>
      <c r="K41" s="210">
        <v>2693</v>
      </c>
    </row>
    <row r="42" spans="2:11" s="38" customFormat="1" ht="21" customHeight="1">
      <c r="B42" s="307" t="s">
        <v>129</v>
      </c>
      <c r="C42" s="121">
        <v>14311</v>
      </c>
      <c r="D42" s="257">
        <v>15674</v>
      </c>
      <c r="E42" s="121">
        <v>16158</v>
      </c>
      <c r="F42" s="257">
        <v>16917</v>
      </c>
      <c r="G42" s="257">
        <v>17943</v>
      </c>
      <c r="H42" s="257">
        <v>18727</v>
      </c>
      <c r="I42" s="257">
        <v>21381</v>
      </c>
      <c r="J42" s="257">
        <v>22016</v>
      </c>
      <c r="K42" s="210">
        <v>22139</v>
      </c>
    </row>
    <row r="43" spans="2:11" s="38" customFormat="1" ht="21" customHeight="1">
      <c r="B43" s="307" t="s">
        <v>124</v>
      </c>
      <c r="C43" s="121">
        <v>12162</v>
      </c>
      <c r="D43" s="257">
        <v>14378</v>
      </c>
      <c r="E43" s="121">
        <v>18892</v>
      </c>
      <c r="F43" s="257">
        <v>20798</v>
      </c>
      <c r="G43" s="257">
        <v>25098</v>
      </c>
      <c r="H43" s="257">
        <v>18949</v>
      </c>
      <c r="I43" s="257">
        <v>20792</v>
      </c>
      <c r="J43" s="257">
        <v>21000</v>
      </c>
      <c r="K43" s="210">
        <v>36292</v>
      </c>
    </row>
    <row r="44" spans="2:11" s="38" customFormat="1" ht="21" customHeight="1">
      <c r="B44" s="307" t="s">
        <v>130</v>
      </c>
      <c r="C44" s="121">
        <v>6533</v>
      </c>
      <c r="D44" s="257">
        <v>10619</v>
      </c>
      <c r="E44" s="121">
        <v>7313</v>
      </c>
      <c r="F44" s="257">
        <v>7321</v>
      </c>
      <c r="G44" s="257">
        <v>7591</v>
      </c>
      <c r="H44" s="257">
        <v>7475</v>
      </c>
      <c r="I44" s="257">
        <v>6490</v>
      </c>
      <c r="J44" s="257">
        <v>9968</v>
      </c>
      <c r="K44" s="210">
        <v>11235</v>
      </c>
    </row>
    <row r="45" spans="2:11" s="38" customFormat="1" ht="21" customHeight="1">
      <c r="B45" s="312" t="s">
        <v>131</v>
      </c>
      <c r="C45" s="132">
        <v>18969</v>
      </c>
      <c r="D45" s="265">
        <v>19834</v>
      </c>
      <c r="E45" s="132">
        <v>17127</v>
      </c>
      <c r="F45" s="265">
        <v>20143</v>
      </c>
      <c r="G45" s="265">
        <v>32631</v>
      </c>
      <c r="H45" s="265">
        <v>18891</v>
      </c>
      <c r="I45" s="265">
        <v>19698</v>
      </c>
      <c r="J45" s="265">
        <v>20946</v>
      </c>
      <c r="K45" s="715">
        <v>19802</v>
      </c>
    </row>
    <row r="46" spans="2:11" s="38" customFormat="1" ht="21" customHeight="1">
      <c r="B46" s="309" t="s">
        <v>132</v>
      </c>
      <c r="C46" s="129">
        <v>931622</v>
      </c>
      <c r="D46" s="263">
        <v>896193</v>
      </c>
      <c r="E46" s="129">
        <v>889824</v>
      </c>
      <c r="F46" s="263">
        <v>915426</v>
      </c>
      <c r="G46" s="263">
        <v>926163</v>
      </c>
      <c r="H46" s="263">
        <v>833176</v>
      </c>
      <c r="I46" s="263">
        <v>842747</v>
      </c>
      <c r="J46" s="263">
        <v>879308</v>
      </c>
      <c r="K46" s="357">
        <v>828353</v>
      </c>
    </row>
    <row r="47" spans="2:11" s="38" customFormat="1" ht="21" customHeight="1" thickBot="1">
      <c r="B47" s="314" t="s">
        <v>133</v>
      </c>
      <c r="C47" s="134">
        <v>1796922</v>
      </c>
      <c r="D47" s="267">
        <v>1835511</v>
      </c>
      <c r="E47" s="134">
        <v>1738751</v>
      </c>
      <c r="F47" s="267">
        <v>1727277</v>
      </c>
      <c r="G47" s="267">
        <v>1706702</v>
      </c>
      <c r="H47" s="267">
        <v>1506953</v>
      </c>
      <c r="I47" s="267">
        <v>1560495</v>
      </c>
      <c r="J47" s="267">
        <v>1725227</v>
      </c>
      <c r="K47" s="360">
        <v>1635451</v>
      </c>
    </row>
    <row r="48" spans="2:11" s="41" customFormat="1" ht="21" customHeight="1" thickTop="1">
      <c r="B48" s="305" t="s">
        <v>134</v>
      </c>
      <c r="C48" s="135"/>
      <c r="D48" s="268"/>
      <c r="E48" s="135"/>
      <c r="F48" s="268"/>
      <c r="G48" s="268"/>
      <c r="H48" s="268"/>
      <c r="I48" s="268"/>
      <c r="J48" s="268"/>
      <c r="K48" s="362"/>
    </row>
    <row r="49" spans="2:11" s="30" customFormat="1" ht="18.75" customHeight="1">
      <c r="B49" s="306" t="s">
        <v>135</v>
      </c>
      <c r="C49" s="131">
        <v>160339</v>
      </c>
      <c r="D49" s="256">
        <v>160339</v>
      </c>
      <c r="E49" s="131">
        <v>160339</v>
      </c>
      <c r="F49" s="256">
        <v>160339</v>
      </c>
      <c r="G49" s="256">
        <v>160339</v>
      </c>
      <c r="H49" s="256">
        <v>160339</v>
      </c>
      <c r="I49" s="256">
        <v>160339</v>
      </c>
      <c r="J49" s="256">
        <v>160339</v>
      </c>
      <c r="K49" s="359">
        <v>160339</v>
      </c>
    </row>
    <row r="50" spans="2:11" s="30" customFormat="1" ht="18.75" customHeight="1">
      <c r="B50" s="307" t="s">
        <v>136</v>
      </c>
      <c r="C50" s="121">
        <v>146520</v>
      </c>
      <c r="D50" s="257">
        <v>146518</v>
      </c>
      <c r="E50" s="121">
        <v>146518</v>
      </c>
      <c r="F50" s="257">
        <v>146515</v>
      </c>
      <c r="G50" s="257">
        <v>146515</v>
      </c>
      <c r="H50" s="257">
        <v>146514</v>
      </c>
      <c r="I50" s="257">
        <v>146513</v>
      </c>
      <c r="J50" s="257">
        <v>146512</v>
      </c>
      <c r="K50" s="210">
        <v>146645</v>
      </c>
    </row>
    <row r="51" spans="2:11" s="30" customFormat="1" ht="18.75" customHeight="1">
      <c r="B51" s="307" t="s">
        <v>137</v>
      </c>
      <c r="C51" s="121">
        <v>-138</v>
      </c>
      <c r="D51" s="257">
        <v>-147</v>
      </c>
      <c r="E51" s="121">
        <v>-148</v>
      </c>
      <c r="F51" s="257">
        <v>-157</v>
      </c>
      <c r="G51" s="257">
        <v>-159</v>
      </c>
      <c r="H51" s="257">
        <v>-161</v>
      </c>
      <c r="I51" s="257">
        <v>-170</v>
      </c>
      <c r="J51" s="257">
        <v>-174</v>
      </c>
      <c r="K51" s="210">
        <v>-865</v>
      </c>
    </row>
    <row r="52" spans="2:11" s="30" customFormat="1" ht="18.75" customHeight="1">
      <c r="B52" s="434" t="s">
        <v>473</v>
      </c>
      <c r="C52" s="131">
        <v>40885</v>
      </c>
      <c r="D52" s="256">
        <v>23580</v>
      </c>
      <c r="E52" s="131">
        <v>62826</v>
      </c>
      <c r="F52" s="256">
        <v>119617</v>
      </c>
      <c r="G52" s="256">
        <v>194557</v>
      </c>
      <c r="H52" s="256">
        <v>132415</v>
      </c>
      <c r="I52" s="256">
        <v>132682</v>
      </c>
      <c r="J52" s="256">
        <v>124348</v>
      </c>
      <c r="K52" s="359">
        <v>107576</v>
      </c>
    </row>
    <row r="53" spans="2:11" s="30" customFormat="1" ht="18.75" customHeight="1">
      <c r="B53" s="316" t="s">
        <v>138</v>
      </c>
      <c r="C53" s="294">
        <v>-1320</v>
      </c>
      <c r="D53" s="295">
        <v>-327</v>
      </c>
      <c r="E53" s="294">
        <v>13053</v>
      </c>
      <c r="F53" s="295">
        <v>33538</v>
      </c>
      <c r="G53" s="295">
        <v>49731</v>
      </c>
      <c r="H53" s="295">
        <v>81245</v>
      </c>
      <c r="I53" s="295">
        <v>111149</v>
      </c>
      <c r="J53" s="295">
        <v>155437</v>
      </c>
      <c r="K53" s="716">
        <v>204600</v>
      </c>
    </row>
    <row r="54" spans="2:11" s="30" customFormat="1" ht="18.75" customHeight="1">
      <c r="B54" s="653" t="s">
        <v>475</v>
      </c>
      <c r="C54" s="654">
        <v>346285</v>
      </c>
      <c r="D54" s="655">
        <v>329962</v>
      </c>
      <c r="E54" s="654">
        <v>382589</v>
      </c>
      <c r="F54" s="655">
        <v>459853</v>
      </c>
      <c r="G54" s="655">
        <v>550983</v>
      </c>
      <c r="H54" s="655">
        <v>520353</v>
      </c>
      <c r="I54" s="655">
        <v>550513</v>
      </c>
      <c r="J54" s="655">
        <v>586464</v>
      </c>
      <c r="K54" s="717">
        <v>618295</v>
      </c>
    </row>
    <row r="55" spans="2:11" s="30" customFormat="1" ht="18.75" customHeight="1">
      <c r="B55" s="652" t="s">
        <v>139</v>
      </c>
      <c r="C55" s="649">
        <v>26937</v>
      </c>
      <c r="D55" s="650">
        <v>25218</v>
      </c>
      <c r="E55" s="649">
        <v>28709</v>
      </c>
      <c r="F55" s="650">
        <v>33105</v>
      </c>
      <c r="G55" s="650">
        <v>39672</v>
      </c>
      <c r="H55" s="650">
        <v>29363</v>
      </c>
      <c r="I55" s="650">
        <v>27457</v>
      </c>
      <c r="J55" s="650">
        <v>38659</v>
      </c>
      <c r="K55" s="651">
        <v>43312</v>
      </c>
    </row>
    <row r="56" spans="2:11" s="38" customFormat="1" ht="21" customHeight="1">
      <c r="B56" s="309" t="s">
        <v>140</v>
      </c>
      <c r="C56" s="129">
        <v>373223</v>
      </c>
      <c r="D56" s="263">
        <v>355180</v>
      </c>
      <c r="E56" s="129">
        <v>411298</v>
      </c>
      <c r="F56" s="263">
        <v>492959</v>
      </c>
      <c r="G56" s="263">
        <v>590656</v>
      </c>
      <c r="H56" s="263">
        <v>549716</v>
      </c>
      <c r="I56" s="263">
        <v>577970</v>
      </c>
      <c r="J56" s="263">
        <v>625124</v>
      </c>
      <c r="K56" s="357">
        <v>661607</v>
      </c>
    </row>
    <row r="57" spans="2:11" s="38" customFormat="1" ht="20.25" customHeight="1" thickBot="1">
      <c r="B57" s="314" t="s">
        <v>141</v>
      </c>
      <c r="C57" s="134">
        <v>2170145</v>
      </c>
      <c r="D57" s="267">
        <v>2190692</v>
      </c>
      <c r="E57" s="134">
        <v>2150050</v>
      </c>
      <c r="F57" s="267">
        <v>2220236</v>
      </c>
      <c r="G57" s="267">
        <v>2297358</v>
      </c>
      <c r="H57" s="267">
        <v>2056670</v>
      </c>
      <c r="I57" s="267">
        <v>2138466</v>
      </c>
      <c r="J57" s="267">
        <v>2350351</v>
      </c>
      <c r="K57" s="360">
        <v>2297059</v>
      </c>
    </row>
    <row r="58" spans="2:11" ht="15" customHeight="1" thickTop="1">
      <c r="B58" s="48"/>
      <c r="K58" s="95"/>
    </row>
    <row r="59" spans="2:11" ht="20.149999999999999" customHeight="1">
      <c r="B59" s="915" t="s">
        <v>142</v>
      </c>
      <c r="C59" s="915"/>
      <c r="D59" s="915"/>
      <c r="E59" s="915"/>
      <c r="K59" s="95"/>
    </row>
  </sheetData>
  <mergeCells count="1">
    <mergeCell ref="B59:E59"/>
  </mergeCells>
  <phoneticPr fontId="2"/>
  <printOptions horizontalCentered="1"/>
  <pageMargins left="0.39370078740157483" right="0.43307086614173229" top="0.78740157480314965" bottom="0.39370078740157483" header="0.27559055118110237" footer="0.35433070866141736"/>
  <pageSetup paperSize="8" scale="67"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view="pageBreakPreview" zoomScaleNormal="70" zoomScaleSheetLayoutView="100" workbookViewId="0">
      <pane xSplit="3" topLeftCell="D1" activePane="topRight" state="frozenSplit"/>
      <selection activeCell="C9" sqref="C9"/>
      <selection pane="topRight"/>
    </sheetView>
  </sheetViews>
  <sheetFormatPr defaultColWidth="9" defaultRowHeight="17.5"/>
  <cols>
    <col min="1" max="1" width="3.6328125" style="51" customWidth="1"/>
    <col min="2" max="2" width="2.6328125" style="52" customWidth="1"/>
    <col min="3" max="3" width="60.6328125" style="51" customWidth="1"/>
    <col min="4" max="6" width="16.6328125" style="51" customWidth="1"/>
    <col min="7" max="7" width="16.6328125" style="52" customWidth="1"/>
    <col min="8" max="8" width="16.6328125" style="647" customWidth="1"/>
    <col min="9" max="13" width="16.6328125" style="51" customWidth="1"/>
    <col min="14" max="16384" width="9" style="51"/>
  </cols>
  <sheetData>
    <row r="1" spans="1:13" ht="22.5" customHeight="1">
      <c r="A1" s="62" t="s">
        <v>404</v>
      </c>
      <c r="B1" s="62"/>
      <c r="H1" s="622"/>
      <c r="J1" s="53"/>
      <c r="K1" s="185"/>
      <c r="L1" s="185"/>
      <c r="M1" s="185" t="s">
        <v>232</v>
      </c>
    </row>
    <row r="2" spans="1:13" ht="7.5" customHeight="1">
      <c r="B2" s="54"/>
      <c r="H2" s="623"/>
    </row>
    <row r="3" spans="1:13" s="55" customFormat="1" ht="15.75" customHeight="1">
      <c r="B3" s="940"/>
      <c r="C3" s="941"/>
      <c r="D3" s="944" t="s">
        <v>351</v>
      </c>
      <c r="E3" s="944" t="s">
        <v>234</v>
      </c>
      <c r="F3" s="944" t="s">
        <v>352</v>
      </c>
      <c r="G3" s="934" t="s">
        <v>353</v>
      </c>
      <c r="H3" s="934" t="s">
        <v>354</v>
      </c>
      <c r="I3" s="934" t="s">
        <v>355</v>
      </c>
      <c r="J3" s="934" t="s">
        <v>270</v>
      </c>
      <c r="K3" s="936" t="s">
        <v>271</v>
      </c>
      <c r="L3" s="938" t="s">
        <v>62</v>
      </c>
      <c r="M3" s="932" t="s">
        <v>75</v>
      </c>
    </row>
    <row r="4" spans="1:13" s="55" customFormat="1" ht="21.75" customHeight="1">
      <c r="B4" s="942"/>
      <c r="C4" s="943"/>
      <c r="D4" s="945"/>
      <c r="E4" s="945"/>
      <c r="F4" s="945"/>
      <c r="G4" s="935"/>
      <c r="H4" s="935"/>
      <c r="I4" s="935"/>
      <c r="J4" s="935"/>
      <c r="K4" s="937"/>
      <c r="L4" s="939"/>
      <c r="M4" s="933"/>
    </row>
    <row r="5" spans="1:13" ht="25.5" customHeight="1">
      <c r="B5" s="624" t="s">
        <v>405</v>
      </c>
      <c r="C5" s="56"/>
      <c r="D5" s="111"/>
      <c r="E5" s="111"/>
      <c r="F5" s="111"/>
      <c r="G5" s="111"/>
      <c r="H5" s="111"/>
      <c r="I5" s="111"/>
      <c r="J5" s="111"/>
      <c r="K5" s="625"/>
      <c r="L5" s="278"/>
      <c r="M5" s="365"/>
    </row>
    <row r="6" spans="1:13" s="52" customFormat="1" ht="24" customHeight="1">
      <c r="B6" s="87"/>
      <c r="C6" s="626" t="s">
        <v>406</v>
      </c>
      <c r="D6" s="126">
        <v>-42101</v>
      </c>
      <c r="E6" s="126">
        <v>-380079</v>
      </c>
      <c r="F6" s="126">
        <v>69414</v>
      </c>
      <c r="G6" s="126">
        <v>88085</v>
      </c>
      <c r="H6" s="126">
        <v>88344</v>
      </c>
      <c r="I6" s="126">
        <v>37070</v>
      </c>
      <c r="J6" s="126">
        <v>18894</v>
      </c>
      <c r="K6" s="603">
        <v>39312</v>
      </c>
      <c r="L6" s="260">
        <v>61454</v>
      </c>
      <c r="M6" s="354">
        <v>31719</v>
      </c>
    </row>
    <row r="7" spans="1:13" s="52" customFormat="1" ht="24" customHeight="1">
      <c r="B7" s="87"/>
      <c r="C7" s="627" t="s">
        <v>407</v>
      </c>
      <c r="D7" s="127">
        <v>33557</v>
      </c>
      <c r="E7" s="127">
        <v>24784</v>
      </c>
      <c r="F7" s="127">
        <v>25958</v>
      </c>
      <c r="G7" s="127">
        <v>23928</v>
      </c>
      <c r="H7" s="127">
        <v>28844</v>
      </c>
      <c r="I7" s="127">
        <v>26698</v>
      </c>
      <c r="J7" s="127">
        <v>23196</v>
      </c>
      <c r="K7" s="604">
        <v>24096</v>
      </c>
      <c r="L7" s="261">
        <v>33289</v>
      </c>
      <c r="M7" s="355">
        <v>30944</v>
      </c>
    </row>
    <row r="8" spans="1:13" s="52" customFormat="1" ht="24" customHeight="1">
      <c r="B8" s="87"/>
      <c r="C8" s="628" t="s">
        <v>300</v>
      </c>
      <c r="D8" s="127" t="s">
        <v>1</v>
      </c>
      <c r="E8" s="127" t="s">
        <v>1</v>
      </c>
      <c r="F8" s="127">
        <v>2022</v>
      </c>
      <c r="G8" s="127">
        <v>3393</v>
      </c>
      <c r="H8" s="127">
        <v>6994</v>
      </c>
      <c r="I8" s="127">
        <v>12151</v>
      </c>
      <c r="J8" s="127">
        <v>9402</v>
      </c>
      <c r="K8" s="604">
        <v>9687</v>
      </c>
      <c r="L8" s="261">
        <v>6101</v>
      </c>
      <c r="M8" s="355">
        <v>11893</v>
      </c>
    </row>
    <row r="9" spans="1:13" s="52" customFormat="1" ht="24" customHeight="1">
      <c r="B9" s="87"/>
      <c r="C9" s="628" t="s">
        <v>408</v>
      </c>
      <c r="D9" s="127">
        <v>8998</v>
      </c>
      <c r="E9" s="127">
        <v>13415</v>
      </c>
      <c r="F9" s="127">
        <v>950</v>
      </c>
      <c r="G9" s="127">
        <v>3957</v>
      </c>
      <c r="H9" s="127">
        <v>6085</v>
      </c>
      <c r="I9" s="127">
        <v>15132</v>
      </c>
      <c r="J9" s="127">
        <v>16543</v>
      </c>
      <c r="K9" s="604">
        <v>801</v>
      </c>
      <c r="L9" s="261">
        <v>2640</v>
      </c>
      <c r="M9" s="355">
        <v>1530</v>
      </c>
    </row>
    <row r="10" spans="1:13" s="52" customFormat="1" ht="24" customHeight="1">
      <c r="B10" s="87"/>
      <c r="C10" s="628" t="s">
        <v>409</v>
      </c>
      <c r="D10" s="127" t="s">
        <v>1</v>
      </c>
      <c r="E10" s="127" t="s">
        <v>1</v>
      </c>
      <c r="F10" s="127" t="s">
        <v>1</v>
      </c>
      <c r="G10" s="127">
        <v>4016</v>
      </c>
      <c r="H10" s="127">
        <v>3564</v>
      </c>
      <c r="I10" s="127">
        <v>5119</v>
      </c>
      <c r="J10" s="127">
        <v>4443</v>
      </c>
      <c r="K10" s="604">
        <v>4548</v>
      </c>
      <c r="L10" s="261">
        <v>4998</v>
      </c>
      <c r="M10" s="355">
        <v>4774</v>
      </c>
    </row>
    <row r="11" spans="1:13" s="52" customFormat="1" ht="24" customHeight="1">
      <c r="B11" s="87"/>
      <c r="C11" s="627" t="s">
        <v>410</v>
      </c>
      <c r="D11" s="127">
        <v>23570</v>
      </c>
      <c r="E11" s="127">
        <v>64121</v>
      </c>
      <c r="F11" s="127">
        <v>-110810</v>
      </c>
      <c r="G11" s="127">
        <v>-6148</v>
      </c>
      <c r="H11" s="127">
        <v>-41067</v>
      </c>
      <c r="I11" s="127">
        <v>-16127</v>
      </c>
      <c r="J11" s="127">
        <v>-3977</v>
      </c>
      <c r="K11" s="604">
        <v>1619</v>
      </c>
      <c r="L11" s="261">
        <v>-15162</v>
      </c>
      <c r="M11" s="355">
        <v>-3590</v>
      </c>
    </row>
    <row r="12" spans="1:13" s="52" customFormat="1" ht="24" customHeight="1">
      <c r="B12" s="87"/>
      <c r="C12" s="627" t="s">
        <v>411</v>
      </c>
      <c r="D12" s="127" t="s">
        <v>1</v>
      </c>
      <c r="E12" s="127">
        <v>-7843</v>
      </c>
      <c r="F12" s="127">
        <v>-3630</v>
      </c>
      <c r="G12" s="127">
        <v>-3015</v>
      </c>
      <c r="H12" s="127">
        <v>-2926</v>
      </c>
      <c r="I12" s="127">
        <v>-2088</v>
      </c>
      <c r="J12" s="127">
        <v>-3296</v>
      </c>
      <c r="K12" s="604">
        <v>901</v>
      </c>
      <c r="L12" s="261">
        <v>1130</v>
      </c>
      <c r="M12" s="355">
        <v>1744</v>
      </c>
    </row>
    <row r="13" spans="1:13" s="52" customFormat="1" ht="24" customHeight="1">
      <c r="B13" s="87"/>
      <c r="C13" s="627" t="s">
        <v>412</v>
      </c>
      <c r="D13" s="127">
        <v>-29116</v>
      </c>
      <c r="E13" s="127">
        <v>-22084</v>
      </c>
      <c r="F13" s="127">
        <v>-20030</v>
      </c>
      <c r="G13" s="127">
        <v>-21048</v>
      </c>
      <c r="H13" s="127">
        <v>-18719</v>
      </c>
      <c r="I13" s="127">
        <v>-17947</v>
      </c>
      <c r="J13" s="127">
        <v>-9672</v>
      </c>
      <c r="K13" s="604">
        <v>-8390</v>
      </c>
      <c r="L13" s="261">
        <v>-10972</v>
      </c>
      <c r="M13" s="355">
        <v>-7512</v>
      </c>
    </row>
    <row r="14" spans="1:13" s="52" customFormat="1" ht="24" customHeight="1">
      <c r="B14" s="87"/>
      <c r="C14" s="628" t="s">
        <v>254</v>
      </c>
      <c r="D14" s="127">
        <v>55675</v>
      </c>
      <c r="E14" s="127">
        <v>48754</v>
      </c>
      <c r="F14" s="127">
        <v>40143</v>
      </c>
      <c r="G14" s="127">
        <v>38421</v>
      </c>
      <c r="H14" s="127">
        <v>33284</v>
      </c>
      <c r="I14" s="127">
        <v>29452</v>
      </c>
      <c r="J14" s="127">
        <v>25987</v>
      </c>
      <c r="K14" s="604">
        <v>23936</v>
      </c>
      <c r="L14" s="261">
        <v>24217</v>
      </c>
      <c r="M14" s="355">
        <v>21026</v>
      </c>
    </row>
    <row r="15" spans="1:13" s="52" customFormat="1" ht="24" customHeight="1">
      <c r="B15" s="87"/>
      <c r="C15" s="628" t="s">
        <v>413</v>
      </c>
      <c r="D15" s="127" t="s">
        <v>1</v>
      </c>
      <c r="E15" s="127">
        <v>-322</v>
      </c>
      <c r="F15" s="127">
        <v>320</v>
      </c>
      <c r="G15" s="127">
        <v>3</v>
      </c>
      <c r="H15" s="127">
        <v>5053</v>
      </c>
      <c r="I15" s="127">
        <v>5294</v>
      </c>
      <c r="J15" s="127">
        <v>-1832</v>
      </c>
      <c r="K15" s="604">
        <v>3907</v>
      </c>
      <c r="L15" s="261">
        <v>445</v>
      </c>
      <c r="M15" s="355">
        <v>-9447</v>
      </c>
    </row>
    <row r="16" spans="1:13" s="52" customFormat="1" ht="24" customHeight="1">
      <c r="B16" s="87"/>
      <c r="C16" s="628" t="s">
        <v>414</v>
      </c>
      <c r="D16" s="127">
        <v>-5929</v>
      </c>
      <c r="E16" s="127">
        <v>-10741</v>
      </c>
      <c r="F16" s="127">
        <v>-19149</v>
      </c>
      <c r="G16" s="127">
        <v>-23752</v>
      </c>
      <c r="H16" s="127">
        <v>-28911</v>
      </c>
      <c r="I16" s="127">
        <v>-2455</v>
      </c>
      <c r="J16" s="127">
        <v>-9179</v>
      </c>
      <c r="K16" s="604">
        <v>-19297</v>
      </c>
      <c r="L16" s="261">
        <v>-12566</v>
      </c>
      <c r="M16" s="355">
        <v>-15588</v>
      </c>
    </row>
    <row r="17" spans="2:13" ht="24" customHeight="1">
      <c r="B17" s="87"/>
      <c r="C17" s="629" t="s">
        <v>415</v>
      </c>
      <c r="D17" s="127">
        <v>-21945</v>
      </c>
      <c r="E17" s="127">
        <v>360</v>
      </c>
      <c r="F17" s="127">
        <v>-4025</v>
      </c>
      <c r="G17" s="127">
        <v>-14787</v>
      </c>
      <c r="H17" s="127">
        <v>-9265</v>
      </c>
      <c r="I17" s="127">
        <v>-30217</v>
      </c>
      <c r="J17" s="127">
        <v>-32375</v>
      </c>
      <c r="K17" s="604">
        <v>-755</v>
      </c>
      <c r="L17" s="261">
        <v>-9286</v>
      </c>
      <c r="M17" s="355">
        <v>-10255</v>
      </c>
    </row>
    <row r="18" spans="2:13" s="52" customFormat="1" ht="24" customHeight="1">
      <c r="B18" s="87"/>
      <c r="C18" s="630" t="s">
        <v>416</v>
      </c>
      <c r="D18" s="127">
        <v>4317</v>
      </c>
      <c r="E18" s="127">
        <v>95495</v>
      </c>
      <c r="F18" s="127">
        <v>-2238</v>
      </c>
      <c r="G18" s="127">
        <v>-9452</v>
      </c>
      <c r="H18" s="127">
        <v>285</v>
      </c>
      <c r="I18" s="127">
        <v>-6263</v>
      </c>
      <c r="J18" s="127">
        <v>-990</v>
      </c>
      <c r="K18" s="604">
        <v>-4386</v>
      </c>
      <c r="L18" s="261">
        <v>-2393</v>
      </c>
      <c r="M18" s="355">
        <v>-2632</v>
      </c>
    </row>
    <row r="19" spans="2:13" s="52" customFormat="1" ht="24" customHeight="1">
      <c r="B19" s="87"/>
      <c r="C19" s="630" t="s">
        <v>417</v>
      </c>
      <c r="D19" s="127" t="s">
        <v>1</v>
      </c>
      <c r="E19" s="127" t="s">
        <v>1</v>
      </c>
      <c r="F19" s="127" t="s">
        <v>1</v>
      </c>
      <c r="G19" s="127" t="s">
        <v>1</v>
      </c>
      <c r="H19" s="127" t="s">
        <v>1</v>
      </c>
      <c r="I19" s="127" t="s">
        <v>1</v>
      </c>
      <c r="J19" s="127" t="s">
        <v>1</v>
      </c>
      <c r="K19" s="604">
        <v>-10307</v>
      </c>
      <c r="L19" s="261">
        <v>-194</v>
      </c>
      <c r="M19" s="355" t="s">
        <v>1</v>
      </c>
    </row>
    <row r="20" spans="2:13" s="52" customFormat="1" ht="24" customHeight="1">
      <c r="B20" s="87"/>
      <c r="C20" s="630" t="s">
        <v>418</v>
      </c>
      <c r="D20" s="127">
        <v>101743</v>
      </c>
      <c r="E20" s="127">
        <v>7171</v>
      </c>
      <c r="F20" s="127">
        <v>26492</v>
      </c>
      <c r="G20" s="127">
        <v>-62697</v>
      </c>
      <c r="H20" s="127">
        <v>-26135</v>
      </c>
      <c r="I20" s="127">
        <v>118034</v>
      </c>
      <c r="J20" s="127">
        <v>57221</v>
      </c>
      <c r="K20" s="604">
        <v>-30328</v>
      </c>
      <c r="L20" s="261">
        <v>-19910</v>
      </c>
      <c r="M20" s="355">
        <v>35621</v>
      </c>
    </row>
    <row r="21" spans="2:13" s="52" customFormat="1" ht="24" customHeight="1">
      <c r="B21" s="87"/>
      <c r="C21" s="627" t="s">
        <v>419</v>
      </c>
      <c r="D21" s="127">
        <v>52938</v>
      </c>
      <c r="E21" s="127">
        <v>45102</v>
      </c>
      <c r="F21" s="127">
        <v>-8492</v>
      </c>
      <c r="G21" s="127">
        <v>-99052</v>
      </c>
      <c r="H21" s="127">
        <v>-108510</v>
      </c>
      <c r="I21" s="127">
        <v>10703</v>
      </c>
      <c r="J21" s="127">
        <v>80618</v>
      </c>
      <c r="K21" s="604">
        <v>-6997</v>
      </c>
      <c r="L21" s="261">
        <v>-25494</v>
      </c>
      <c r="M21" s="355">
        <v>-13210</v>
      </c>
    </row>
    <row r="22" spans="2:13" s="52" customFormat="1" ht="24" customHeight="1">
      <c r="B22" s="87"/>
      <c r="C22" s="627" t="s">
        <v>420</v>
      </c>
      <c r="D22" s="127">
        <v>-49161</v>
      </c>
      <c r="E22" s="127">
        <v>-15770</v>
      </c>
      <c r="F22" s="127">
        <v>-34978</v>
      </c>
      <c r="G22" s="127">
        <v>78685</v>
      </c>
      <c r="H22" s="127">
        <v>55154</v>
      </c>
      <c r="I22" s="127">
        <v>-108118</v>
      </c>
      <c r="J22" s="127">
        <v>-46575</v>
      </c>
      <c r="K22" s="604">
        <v>52368</v>
      </c>
      <c r="L22" s="261">
        <v>47570</v>
      </c>
      <c r="M22" s="355">
        <v>-21792</v>
      </c>
    </row>
    <row r="23" spans="2:13" ht="24" customHeight="1">
      <c r="B23" s="88"/>
      <c r="C23" s="631" t="s">
        <v>421</v>
      </c>
      <c r="D23" s="128">
        <v>-13649</v>
      </c>
      <c r="E23" s="128">
        <v>156538</v>
      </c>
      <c r="F23" s="128">
        <v>116555</v>
      </c>
      <c r="G23" s="128">
        <v>39759</v>
      </c>
      <c r="H23" s="128">
        <v>62223</v>
      </c>
      <c r="I23" s="128">
        <v>43779</v>
      </c>
      <c r="J23" s="128">
        <v>-2433</v>
      </c>
      <c r="K23" s="606">
        <v>8790</v>
      </c>
      <c r="L23" s="262">
        <v>27277</v>
      </c>
      <c r="M23" s="356">
        <v>17224</v>
      </c>
    </row>
    <row r="24" spans="2:13" ht="24" customHeight="1">
      <c r="B24" s="88"/>
      <c r="C24" s="632" t="s">
        <v>422</v>
      </c>
      <c r="D24" s="192">
        <v>118898</v>
      </c>
      <c r="E24" s="192">
        <v>18905</v>
      </c>
      <c r="F24" s="192">
        <v>78502</v>
      </c>
      <c r="G24" s="192">
        <v>40296</v>
      </c>
      <c r="H24" s="192">
        <v>54297</v>
      </c>
      <c r="I24" s="192">
        <v>120218</v>
      </c>
      <c r="J24" s="192">
        <v>125972</v>
      </c>
      <c r="K24" s="633">
        <v>89506</v>
      </c>
      <c r="L24" s="279">
        <v>113145</v>
      </c>
      <c r="M24" s="366">
        <v>72448</v>
      </c>
    </row>
    <row r="25" spans="2:13" ht="24" customHeight="1">
      <c r="B25" s="87"/>
      <c r="C25" s="634" t="s">
        <v>423</v>
      </c>
      <c r="D25" s="133">
        <v>39428</v>
      </c>
      <c r="E25" s="133">
        <v>22006</v>
      </c>
      <c r="F25" s="133">
        <v>21761</v>
      </c>
      <c r="G25" s="133">
        <v>22693</v>
      </c>
      <c r="H25" s="133">
        <v>34621</v>
      </c>
      <c r="I25" s="133">
        <v>30871</v>
      </c>
      <c r="J25" s="133">
        <v>18120</v>
      </c>
      <c r="K25" s="181">
        <v>13172</v>
      </c>
      <c r="L25" s="266">
        <v>18933</v>
      </c>
      <c r="M25" s="361">
        <v>18757</v>
      </c>
    </row>
    <row r="26" spans="2:13" ht="24" customHeight="1">
      <c r="B26" s="87"/>
      <c r="C26" s="627" t="s">
        <v>424</v>
      </c>
      <c r="D26" s="127">
        <v>-58914</v>
      </c>
      <c r="E26" s="127">
        <v>-49858</v>
      </c>
      <c r="F26" s="127">
        <v>-40673</v>
      </c>
      <c r="G26" s="127">
        <v>-37868</v>
      </c>
      <c r="H26" s="127">
        <v>-33408</v>
      </c>
      <c r="I26" s="127">
        <v>-29016</v>
      </c>
      <c r="J26" s="127">
        <v>-26379</v>
      </c>
      <c r="K26" s="604">
        <v>-24013</v>
      </c>
      <c r="L26" s="261">
        <v>-23883</v>
      </c>
      <c r="M26" s="355">
        <v>-21588</v>
      </c>
    </row>
    <row r="27" spans="2:13" ht="24" customHeight="1">
      <c r="B27" s="87"/>
      <c r="C27" s="627" t="s">
        <v>425</v>
      </c>
      <c r="D27" s="127" t="s">
        <v>1</v>
      </c>
      <c r="E27" s="127" t="s">
        <v>1</v>
      </c>
      <c r="F27" s="127" t="s">
        <v>1</v>
      </c>
      <c r="G27" s="127" t="s">
        <v>1</v>
      </c>
      <c r="H27" s="127" t="s">
        <v>1</v>
      </c>
      <c r="I27" s="127" t="s">
        <v>1</v>
      </c>
      <c r="J27" s="127" t="s">
        <v>1</v>
      </c>
      <c r="K27" s="127" t="s">
        <v>1</v>
      </c>
      <c r="L27" s="127" t="s">
        <v>1</v>
      </c>
      <c r="M27" s="355">
        <v>-3082</v>
      </c>
    </row>
    <row r="28" spans="2:13" ht="24" customHeight="1">
      <c r="B28" s="88"/>
      <c r="C28" s="632" t="s">
        <v>426</v>
      </c>
      <c r="D28" s="192">
        <v>-12252</v>
      </c>
      <c r="E28" s="192">
        <v>-10827</v>
      </c>
      <c r="F28" s="192">
        <v>-16434</v>
      </c>
      <c r="G28" s="192">
        <v>-18081</v>
      </c>
      <c r="H28" s="192">
        <v>-20102</v>
      </c>
      <c r="I28" s="192">
        <v>-18344</v>
      </c>
      <c r="J28" s="192">
        <v>-10490</v>
      </c>
      <c r="K28" s="633">
        <v>-10801</v>
      </c>
      <c r="L28" s="279">
        <v>-16593</v>
      </c>
      <c r="M28" s="366">
        <v>-15011</v>
      </c>
    </row>
    <row r="29" spans="2:13" s="58" customFormat="1" ht="25.5" customHeight="1">
      <c r="B29" s="635" t="s">
        <v>427</v>
      </c>
      <c r="C29" s="57"/>
      <c r="D29" s="129">
        <v>87160</v>
      </c>
      <c r="E29" s="129">
        <v>-19774</v>
      </c>
      <c r="F29" s="129">
        <v>43155</v>
      </c>
      <c r="G29" s="129">
        <v>7040</v>
      </c>
      <c r="H29" s="129">
        <v>35407</v>
      </c>
      <c r="I29" s="129">
        <v>103729</v>
      </c>
      <c r="J29" s="129">
        <v>107222</v>
      </c>
      <c r="K29" s="608">
        <v>67863</v>
      </c>
      <c r="L29" s="263">
        <v>91600</v>
      </c>
      <c r="M29" s="357">
        <v>51524</v>
      </c>
    </row>
    <row r="30" spans="2:13" ht="36" customHeight="1">
      <c r="B30" s="624" t="s">
        <v>428</v>
      </c>
      <c r="C30" s="56"/>
      <c r="D30" s="133"/>
      <c r="E30" s="133"/>
      <c r="F30" s="133"/>
      <c r="G30" s="133"/>
      <c r="H30" s="133"/>
      <c r="I30" s="133"/>
      <c r="J30" s="133"/>
      <c r="K30" s="181"/>
      <c r="L30" s="266"/>
      <c r="M30" s="361"/>
    </row>
    <row r="31" spans="2:13" s="52" customFormat="1" ht="24" customHeight="1">
      <c r="B31" s="87"/>
      <c r="C31" s="626" t="s">
        <v>429</v>
      </c>
      <c r="D31" s="126">
        <v>-15090</v>
      </c>
      <c r="E31" s="126">
        <v>9832</v>
      </c>
      <c r="F31" s="126">
        <v>2541</v>
      </c>
      <c r="G31" s="126">
        <v>9392</v>
      </c>
      <c r="H31" s="126">
        <v>-268</v>
      </c>
      <c r="I31" s="126">
        <v>3862</v>
      </c>
      <c r="J31" s="126">
        <v>-301</v>
      </c>
      <c r="K31" s="603">
        <v>5591</v>
      </c>
      <c r="L31" s="260">
        <v>-11048</v>
      </c>
      <c r="M31" s="354">
        <v>7790</v>
      </c>
    </row>
    <row r="32" spans="2:13" s="52" customFormat="1" ht="24" customHeight="1">
      <c r="B32" s="87"/>
      <c r="C32" s="627" t="s">
        <v>430</v>
      </c>
      <c r="D32" s="127">
        <v>6687</v>
      </c>
      <c r="E32" s="127">
        <v>18111</v>
      </c>
      <c r="F32" s="127">
        <v>-1151</v>
      </c>
      <c r="G32" s="127">
        <v>84</v>
      </c>
      <c r="H32" s="127">
        <v>-190</v>
      </c>
      <c r="I32" s="127">
        <v>1420</v>
      </c>
      <c r="J32" s="127">
        <v>292</v>
      </c>
      <c r="K32" s="604">
        <v>-344</v>
      </c>
      <c r="L32" s="261">
        <v>623</v>
      </c>
      <c r="M32" s="355">
        <v>37</v>
      </c>
    </row>
    <row r="33" spans="2:13" s="52" customFormat="1" ht="24" customHeight="1">
      <c r="B33" s="87"/>
      <c r="C33" s="627" t="s">
        <v>431</v>
      </c>
      <c r="D33" s="127">
        <v>-10848</v>
      </c>
      <c r="E33" s="127">
        <v>-8358</v>
      </c>
      <c r="F33" s="127">
        <v>-25518</v>
      </c>
      <c r="G33" s="127">
        <v>-28774</v>
      </c>
      <c r="H33" s="127">
        <v>-40354</v>
      </c>
      <c r="I33" s="127">
        <v>-43718</v>
      </c>
      <c r="J33" s="127">
        <v>-21189</v>
      </c>
      <c r="K33" s="604">
        <v>-27252</v>
      </c>
      <c r="L33" s="261">
        <v>-35745</v>
      </c>
      <c r="M33" s="355">
        <v>-26886</v>
      </c>
    </row>
    <row r="34" spans="2:13" s="52" customFormat="1" ht="24" customHeight="1">
      <c r="B34" s="87"/>
      <c r="C34" s="627" t="s">
        <v>432</v>
      </c>
      <c r="D34" s="127">
        <v>3794</v>
      </c>
      <c r="E34" s="127">
        <v>77419</v>
      </c>
      <c r="F34" s="127">
        <v>16462</v>
      </c>
      <c r="G34" s="127">
        <v>38255</v>
      </c>
      <c r="H34" s="127">
        <v>7969</v>
      </c>
      <c r="I34" s="127">
        <v>16452</v>
      </c>
      <c r="J34" s="127">
        <v>5443</v>
      </c>
      <c r="K34" s="604">
        <v>6654</v>
      </c>
      <c r="L34" s="261">
        <v>13419</v>
      </c>
      <c r="M34" s="355">
        <v>15306</v>
      </c>
    </row>
    <row r="35" spans="2:13" s="52" customFormat="1" ht="24" customHeight="1">
      <c r="B35" s="87"/>
      <c r="C35" s="627" t="s">
        <v>433</v>
      </c>
      <c r="D35" s="127" t="s">
        <v>1</v>
      </c>
      <c r="E35" s="127" t="s">
        <v>1</v>
      </c>
      <c r="F35" s="127" t="s">
        <v>1</v>
      </c>
      <c r="G35" s="127" t="s">
        <v>1</v>
      </c>
      <c r="H35" s="127" t="s">
        <v>1</v>
      </c>
      <c r="I35" s="127">
        <v>-21821</v>
      </c>
      <c r="J35" s="127">
        <v>-7264</v>
      </c>
      <c r="K35" s="604">
        <v>-21195</v>
      </c>
      <c r="L35" s="261">
        <v>-8698</v>
      </c>
      <c r="M35" s="355">
        <v>-11802</v>
      </c>
    </row>
    <row r="36" spans="2:13" s="52" customFormat="1" ht="24" customHeight="1">
      <c r="B36" s="87"/>
      <c r="C36" s="627" t="s">
        <v>434</v>
      </c>
      <c r="D36" s="127">
        <v>-11590</v>
      </c>
      <c r="E36" s="127">
        <v>-17936</v>
      </c>
      <c r="F36" s="127">
        <v>-24380</v>
      </c>
      <c r="G36" s="127">
        <v>-35763</v>
      </c>
      <c r="H36" s="127">
        <v>-48013</v>
      </c>
      <c r="I36" s="127">
        <v>-35104</v>
      </c>
      <c r="J36" s="127">
        <v>-19098</v>
      </c>
      <c r="K36" s="604">
        <v>-20647</v>
      </c>
      <c r="L36" s="261">
        <v>-10025</v>
      </c>
      <c r="M36" s="355">
        <v>-3085</v>
      </c>
    </row>
    <row r="37" spans="2:13" s="52" customFormat="1" ht="24" customHeight="1">
      <c r="B37" s="87"/>
      <c r="C37" s="627" t="s">
        <v>435</v>
      </c>
      <c r="D37" s="127">
        <v>79691</v>
      </c>
      <c r="E37" s="127">
        <v>80361</v>
      </c>
      <c r="F37" s="127">
        <v>59272</v>
      </c>
      <c r="G37" s="127">
        <v>46480</v>
      </c>
      <c r="H37" s="127">
        <v>40234</v>
      </c>
      <c r="I37" s="127">
        <v>51925</v>
      </c>
      <c r="J37" s="127">
        <v>66099</v>
      </c>
      <c r="K37" s="604">
        <v>14228</v>
      </c>
      <c r="L37" s="261">
        <v>19402</v>
      </c>
      <c r="M37" s="355">
        <v>18484</v>
      </c>
    </row>
    <row r="38" spans="2:13" s="52" customFormat="1" ht="24" customHeight="1">
      <c r="B38" s="87"/>
      <c r="C38" s="627" t="s">
        <v>436</v>
      </c>
      <c r="D38" s="127">
        <v>30625</v>
      </c>
      <c r="E38" s="127">
        <v>58176</v>
      </c>
      <c r="F38" s="127">
        <v>27022</v>
      </c>
      <c r="G38" s="127">
        <v>36315</v>
      </c>
      <c r="H38" s="127">
        <v>13891</v>
      </c>
      <c r="I38" s="127">
        <v>13355</v>
      </c>
      <c r="J38" s="127">
        <v>4857</v>
      </c>
      <c r="K38" s="604">
        <v>3049</v>
      </c>
      <c r="L38" s="261">
        <v>3745</v>
      </c>
      <c r="M38" s="355">
        <v>3453</v>
      </c>
    </row>
    <row r="39" spans="2:13" s="52" customFormat="1" ht="24" customHeight="1">
      <c r="B39" s="87"/>
      <c r="C39" s="627" t="s">
        <v>437</v>
      </c>
      <c r="D39" s="127">
        <v>-35559</v>
      </c>
      <c r="E39" s="127">
        <v>-8180</v>
      </c>
      <c r="F39" s="127">
        <v>-9717</v>
      </c>
      <c r="G39" s="127">
        <v>-22914</v>
      </c>
      <c r="H39" s="127">
        <v>-7136</v>
      </c>
      <c r="I39" s="127">
        <v>-2360</v>
      </c>
      <c r="J39" s="127">
        <v>-2263</v>
      </c>
      <c r="K39" s="604">
        <v>-4481</v>
      </c>
      <c r="L39" s="261">
        <v>-13548</v>
      </c>
      <c r="M39" s="355">
        <v>-11697</v>
      </c>
    </row>
    <row r="40" spans="2:13" s="52" customFormat="1" ht="24" customHeight="1">
      <c r="B40" s="87"/>
      <c r="C40" s="627" t="s">
        <v>438</v>
      </c>
      <c r="D40" s="127">
        <v>24410</v>
      </c>
      <c r="E40" s="127">
        <v>26810</v>
      </c>
      <c r="F40" s="127">
        <v>37546</v>
      </c>
      <c r="G40" s="127">
        <v>8576</v>
      </c>
      <c r="H40" s="127">
        <v>2361</v>
      </c>
      <c r="I40" s="127">
        <v>3085</v>
      </c>
      <c r="J40" s="127">
        <v>1785</v>
      </c>
      <c r="K40" s="604">
        <v>11173</v>
      </c>
      <c r="L40" s="261">
        <v>1489</v>
      </c>
      <c r="M40" s="355">
        <v>2412</v>
      </c>
    </row>
    <row r="41" spans="2:13" s="52" customFormat="1" ht="24" customHeight="1">
      <c r="B41" s="87"/>
      <c r="C41" s="636" t="s">
        <v>439</v>
      </c>
      <c r="D41" s="127">
        <v>-2756</v>
      </c>
      <c r="E41" s="127">
        <v>-2013</v>
      </c>
      <c r="F41" s="127">
        <v>-296</v>
      </c>
      <c r="G41" s="127">
        <v>-4408</v>
      </c>
      <c r="H41" s="127">
        <v>-8156</v>
      </c>
      <c r="I41" s="127">
        <v>-5692</v>
      </c>
      <c r="J41" s="193">
        <v>23</v>
      </c>
      <c r="K41" s="637">
        <v>2551</v>
      </c>
      <c r="L41" s="280">
        <v>-2340</v>
      </c>
      <c r="M41" s="367">
        <v>-5624</v>
      </c>
    </row>
    <row r="42" spans="2:13" s="52" customFormat="1" ht="24" customHeight="1">
      <c r="B42" s="87"/>
      <c r="C42" s="636" t="s">
        <v>440</v>
      </c>
      <c r="D42" s="127">
        <v>-2736</v>
      </c>
      <c r="E42" s="127">
        <v>-1223</v>
      </c>
      <c r="F42" s="127">
        <v>937</v>
      </c>
      <c r="G42" s="127">
        <v>3</v>
      </c>
      <c r="H42" s="127">
        <v>-109</v>
      </c>
      <c r="I42" s="127">
        <v>65</v>
      </c>
      <c r="J42" s="193">
        <v>-49</v>
      </c>
      <c r="K42" s="637">
        <v>-460</v>
      </c>
      <c r="L42" s="280">
        <v>-707</v>
      </c>
      <c r="M42" s="367">
        <v>1530</v>
      </c>
    </row>
    <row r="43" spans="2:13" ht="24" customHeight="1">
      <c r="B43" s="88"/>
      <c r="C43" s="631" t="s">
        <v>8</v>
      </c>
      <c r="D43" s="128">
        <v>6400</v>
      </c>
      <c r="E43" s="128">
        <v>8109</v>
      </c>
      <c r="F43" s="128">
        <v>16436</v>
      </c>
      <c r="G43" s="128">
        <v>-4541</v>
      </c>
      <c r="H43" s="128">
        <v>-28951</v>
      </c>
      <c r="I43" s="128">
        <v>1331</v>
      </c>
      <c r="J43" s="128">
        <v>103</v>
      </c>
      <c r="K43" s="606">
        <v>11229</v>
      </c>
      <c r="L43" s="262">
        <v>1144</v>
      </c>
      <c r="M43" s="356">
        <v>-3500</v>
      </c>
    </row>
    <row r="44" spans="2:13" s="58" customFormat="1" ht="25.5" customHeight="1">
      <c r="B44" s="638" t="s">
        <v>441</v>
      </c>
      <c r="C44" s="57"/>
      <c r="D44" s="129">
        <v>73030</v>
      </c>
      <c r="E44" s="129">
        <v>241109</v>
      </c>
      <c r="F44" s="129">
        <v>99155</v>
      </c>
      <c r="G44" s="129">
        <v>42706</v>
      </c>
      <c r="H44" s="129">
        <v>-68723</v>
      </c>
      <c r="I44" s="129">
        <v>-17198</v>
      </c>
      <c r="J44" s="129">
        <v>28439</v>
      </c>
      <c r="K44" s="608">
        <v>-19903</v>
      </c>
      <c r="L44" s="263">
        <v>-42287</v>
      </c>
      <c r="M44" s="357">
        <v>-13580</v>
      </c>
    </row>
    <row r="45" spans="2:13" ht="11.25" customHeight="1">
      <c r="B45" s="87"/>
      <c r="C45" s="59"/>
      <c r="D45" s="133"/>
      <c r="E45" s="133"/>
      <c r="F45" s="133"/>
      <c r="G45" s="133"/>
      <c r="H45" s="133"/>
      <c r="I45" s="133"/>
      <c r="J45" s="133"/>
      <c r="K45" s="181"/>
      <c r="L45" s="266"/>
      <c r="M45" s="361"/>
    </row>
    <row r="46" spans="2:13" s="61" customFormat="1" ht="25.5" customHeight="1">
      <c r="B46" s="89" t="s">
        <v>38</v>
      </c>
      <c r="C46" s="60"/>
      <c r="D46" s="136">
        <v>160190</v>
      </c>
      <c r="E46" s="136">
        <v>221335</v>
      </c>
      <c r="F46" s="136">
        <v>142310</v>
      </c>
      <c r="G46" s="136">
        <v>49746</v>
      </c>
      <c r="H46" s="136">
        <v>-33316</v>
      </c>
      <c r="I46" s="136">
        <v>86531</v>
      </c>
      <c r="J46" s="136">
        <v>135661</v>
      </c>
      <c r="K46" s="639">
        <v>47960</v>
      </c>
      <c r="L46" s="281">
        <v>49313</v>
      </c>
      <c r="M46" s="368">
        <v>37944</v>
      </c>
    </row>
    <row r="47" spans="2:13" ht="9" customHeight="1">
      <c r="B47" s="87"/>
      <c r="C47" s="59"/>
      <c r="D47" s="133"/>
      <c r="E47" s="133"/>
      <c r="F47" s="133"/>
      <c r="G47" s="133"/>
      <c r="H47" s="133"/>
      <c r="I47" s="133"/>
      <c r="J47" s="133"/>
      <c r="K47" s="181"/>
      <c r="L47" s="266"/>
      <c r="M47" s="361"/>
    </row>
    <row r="48" spans="2:13" ht="27" customHeight="1">
      <c r="B48" s="624" t="s">
        <v>442</v>
      </c>
      <c r="C48" s="21"/>
      <c r="D48" s="133"/>
      <c r="E48" s="133"/>
      <c r="F48" s="133"/>
      <c r="G48" s="133"/>
      <c r="H48" s="133"/>
      <c r="I48" s="133"/>
      <c r="J48" s="133"/>
      <c r="K48" s="181"/>
      <c r="L48" s="266"/>
      <c r="M48" s="361"/>
    </row>
    <row r="49" spans="2:13" s="52" customFormat="1" ht="24" customHeight="1">
      <c r="B49" s="87"/>
      <c r="C49" s="626" t="s">
        <v>443</v>
      </c>
      <c r="D49" s="126">
        <v>-189312</v>
      </c>
      <c r="E49" s="126">
        <v>85255</v>
      </c>
      <c r="F49" s="126">
        <v>-233618</v>
      </c>
      <c r="G49" s="126">
        <v>-201386</v>
      </c>
      <c r="H49" s="126">
        <v>-54258</v>
      </c>
      <c r="I49" s="126">
        <v>-57272</v>
      </c>
      <c r="J49" s="126">
        <v>-41620</v>
      </c>
      <c r="K49" s="603">
        <v>-49686</v>
      </c>
      <c r="L49" s="260">
        <v>3433</v>
      </c>
      <c r="M49" s="354">
        <v>-9419</v>
      </c>
    </row>
    <row r="50" spans="2:13" s="52" customFormat="1" ht="24" customHeight="1">
      <c r="B50" s="87"/>
      <c r="C50" s="627" t="s">
        <v>444</v>
      </c>
      <c r="D50" s="127">
        <v>119600</v>
      </c>
      <c r="E50" s="127">
        <v>-2000</v>
      </c>
      <c r="F50" s="127">
        <v>-110000</v>
      </c>
      <c r="G50" s="127">
        <v>-19200</v>
      </c>
      <c r="H50" s="127">
        <v>15000</v>
      </c>
      <c r="I50" s="127">
        <v>10000</v>
      </c>
      <c r="J50" s="127">
        <v>-25000</v>
      </c>
      <c r="K50" s="604">
        <v>-8000</v>
      </c>
      <c r="L50" s="261" t="s">
        <v>1</v>
      </c>
      <c r="M50" s="355" t="s">
        <v>1</v>
      </c>
    </row>
    <row r="51" spans="2:13" s="52" customFormat="1" ht="24" customHeight="1">
      <c r="B51" s="87"/>
      <c r="C51" s="627" t="s">
        <v>445</v>
      </c>
      <c r="D51" s="127">
        <v>176441</v>
      </c>
      <c r="E51" s="127">
        <v>203706</v>
      </c>
      <c r="F51" s="127">
        <v>487025</v>
      </c>
      <c r="G51" s="127">
        <v>274898</v>
      </c>
      <c r="H51" s="127">
        <v>211648</v>
      </c>
      <c r="I51" s="127">
        <v>308571</v>
      </c>
      <c r="J51" s="127">
        <v>244907</v>
      </c>
      <c r="K51" s="604">
        <v>167047</v>
      </c>
      <c r="L51" s="261">
        <v>128061</v>
      </c>
      <c r="M51" s="355">
        <v>236109</v>
      </c>
    </row>
    <row r="52" spans="2:13" s="52" customFormat="1" ht="24" customHeight="1">
      <c r="B52" s="87"/>
      <c r="C52" s="627" t="s">
        <v>446</v>
      </c>
      <c r="D52" s="127">
        <v>-409663</v>
      </c>
      <c r="E52" s="127">
        <v>-487734</v>
      </c>
      <c r="F52" s="127">
        <v>-262600</v>
      </c>
      <c r="G52" s="127">
        <v>-266922</v>
      </c>
      <c r="H52" s="127">
        <v>-154977</v>
      </c>
      <c r="I52" s="127">
        <v>-234144</v>
      </c>
      <c r="J52" s="127">
        <v>-240962</v>
      </c>
      <c r="K52" s="604">
        <v>-155603</v>
      </c>
      <c r="L52" s="261">
        <v>-133646</v>
      </c>
      <c r="M52" s="355">
        <v>-247581</v>
      </c>
    </row>
    <row r="53" spans="2:13" s="52" customFormat="1" ht="24" customHeight="1">
      <c r="B53" s="87"/>
      <c r="C53" s="627" t="s">
        <v>447</v>
      </c>
      <c r="D53" s="127">
        <v>47225</v>
      </c>
      <c r="E53" s="127">
        <v>9998</v>
      </c>
      <c r="F53" s="127">
        <v>154872</v>
      </c>
      <c r="G53" s="127">
        <v>374626</v>
      </c>
      <c r="H53" s="127">
        <v>45905</v>
      </c>
      <c r="I53" s="127">
        <v>55686</v>
      </c>
      <c r="J53" s="127" t="s">
        <v>1</v>
      </c>
      <c r="K53" s="604">
        <v>19900</v>
      </c>
      <c r="L53" s="261">
        <v>39800</v>
      </c>
      <c r="M53" s="355">
        <v>9953</v>
      </c>
    </row>
    <row r="54" spans="2:13" s="52" customFormat="1" ht="24" customHeight="1">
      <c r="B54" s="87"/>
      <c r="C54" s="627" t="s">
        <v>448</v>
      </c>
      <c r="D54" s="127">
        <v>-85794</v>
      </c>
      <c r="E54" s="127">
        <v>-40088</v>
      </c>
      <c r="F54" s="127">
        <v>-46030</v>
      </c>
      <c r="G54" s="127">
        <v>-12668</v>
      </c>
      <c r="H54" s="127">
        <v>-999</v>
      </c>
      <c r="I54" s="127">
        <v>-75212</v>
      </c>
      <c r="J54" s="127">
        <v>-33489</v>
      </c>
      <c r="K54" s="604">
        <v>-41047</v>
      </c>
      <c r="L54" s="261">
        <v>-67719</v>
      </c>
      <c r="M54" s="355">
        <v>-35000</v>
      </c>
    </row>
    <row r="55" spans="2:13" s="52" customFormat="1" ht="24" customHeight="1">
      <c r="B55" s="87"/>
      <c r="C55" s="627" t="s">
        <v>449</v>
      </c>
      <c r="D55" s="127">
        <v>272223</v>
      </c>
      <c r="E55" s="127">
        <v>19389</v>
      </c>
      <c r="F55" s="127" t="s">
        <v>1</v>
      </c>
      <c r="G55" s="127" t="s">
        <v>1</v>
      </c>
      <c r="H55" s="127" t="s">
        <v>1</v>
      </c>
      <c r="I55" s="127" t="s">
        <v>1</v>
      </c>
      <c r="J55" s="127" t="s">
        <v>1</v>
      </c>
      <c r="K55" s="604" t="s">
        <v>1</v>
      </c>
      <c r="L55" s="261" t="s">
        <v>1</v>
      </c>
      <c r="M55" s="355" t="s">
        <v>1</v>
      </c>
    </row>
    <row r="56" spans="2:13" s="52" customFormat="1" ht="24" customHeight="1">
      <c r="B56" s="87"/>
      <c r="C56" s="628" t="s">
        <v>450</v>
      </c>
      <c r="D56" s="127" t="s">
        <v>1</v>
      </c>
      <c r="E56" s="127" t="s">
        <v>1</v>
      </c>
      <c r="F56" s="127">
        <v>-44000</v>
      </c>
      <c r="G56" s="127">
        <v>-240920</v>
      </c>
      <c r="H56" s="127">
        <v>-102000</v>
      </c>
      <c r="I56" s="127" t="s">
        <v>1</v>
      </c>
      <c r="J56" s="127" t="s">
        <v>1</v>
      </c>
      <c r="K56" s="604" t="s">
        <v>1</v>
      </c>
      <c r="L56" s="261" t="s">
        <v>1</v>
      </c>
      <c r="M56" s="355" t="s">
        <v>1</v>
      </c>
    </row>
    <row r="57" spans="2:13" s="52" customFormat="1" ht="24" customHeight="1">
      <c r="B57" s="87"/>
      <c r="C57" s="628" t="s">
        <v>451</v>
      </c>
      <c r="D57" s="127">
        <v>510</v>
      </c>
      <c r="E57" s="127">
        <v>155</v>
      </c>
      <c r="F57" s="127">
        <v>56</v>
      </c>
      <c r="G57" s="127">
        <v>474</v>
      </c>
      <c r="H57" s="127">
        <v>922</v>
      </c>
      <c r="I57" s="127">
        <v>522</v>
      </c>
      <c r="J57" s="127">
        <v>13</v>
      </c>
      <c r="K57" s="604">
        <v>463</v>
      </c>
      <c r="L57" s="261">
        <v>66</v>
      </c>
      <c r="M57" s="355">
        <v>68</v>
      </c>
    </row>
    <row r="58" spans="2:13" s="52" customFormat="1" ht="24" customHeight="1">
      <c r="B58" s="87"/>
      <c r="C58" s="628" t="s">
        <v>452</v>
      </c>
      <c r="D58" s="127">
        <v>-46</v>
      </c>
      <c r="E58" s="127">
        <v>-32</v>
      </c>
      <c r="F58" s="127">
        <v>-26</v>
      </c>
      <c r="G58" s="127">
        <v>-11</v>
      </c>
      <c r="H58" s="127">
        <v>-18</v>
      </c>
      <c r="I58" s="127">
        <v>-20</v>
      </c>
      <c r="J58" s="127">
        <v>-1</v>
      </c>
      <c r="K58" s="604">
        <v>-1</v>
      </c>
      <c r="L58" s="261">
        <v>-9</v>
      </c>
      <c r="M58" s="355">
        <v>-0.1</v>
      </c>
    </row>
    <row r="59" spans="2:13" s="52" customFormat="1" ht="24" customHeight="1">
      <c r="B59" s="87"/>
      <c r="C59" s="627" t="s">
        <v>453</v>
      </c>
      <c r="D59" s="127" t="s">
        <v>1</v>
      </c>
      <c r="E59" s="127" t="s">
        <v>1</v>
      </c>
      <c r="F59" s="127" t="s">
        <v>1</v>
      </c>
      <c r="G59" s="127" t="s">
        <v>1</v>
      </c>
      <c r="H59" s="127">
        <v>-12322</v>
      </c>
      <c r="I59" s="127">
        <v>-11125</v>
      </c>
      <c r="J59" s="127">
        <v>-4339</v>
      </c>
      <c r="K59" s="604">
        <v>-1876</v>
      </c>
      <c r="L59" s="261">
        <v>-3753</v>
      </c>
      <c r="M59" s="355">
        <v>-3753</v>
      </c>
    </row>
    <row r="60" spans="2:13" s="52" customFormat="1" ht="24" customHeight="1">
      <c r="B60" s="87"/>
      <c r="C60" s="636" t="s">
        <v>454</v>
      </c>
      <c r="D60" s="127">
        <v>-359</v>
      </c>
      <c r="E60" s="127">
        <v>-913</v>
      </c>
      <c r="F60" s="127">
        <v>-805</v>
      </c>
      <c r="G60" s="193">
        <v>-1621</v>
      </c>
      <c r="H60" s="193">
        <v>-1817</v>
      </c>
      <c r="I60" s="193">
        <v>-2513</v>
      </c>
      <c r="J60" s="193">
        <v>-1374</v>
      </c>
      <c r="K60" s="637">
        <v>-1924</v>
      </c>
      <c r="L60" s="280">
        <v>-1416</v>
      </c>
      <c r="M60" s="367">
        <v>-1382</v>
      </c>
    </row>
    <row r="61" spans="2:13" ht="24" customHeight="1">
      <c r="B61" s="88"/>
      <c r="C61" s="631" t="s">
        <v>455</v>
      </c>
      <c r="D61" s="127">
        <v>572</v>
      </c>
      <c r="E61" s="127" t="s">
        <v>1</v>
      </c>
      <c r="F61" s="128">
        <v>-678</v>
      </c>
      <c r="G61" s="128">
        <v>-2744</v>
      </c>
      <c r="H61" s="128">
        <v>-806</v>
      </c>
      <c r="I61" s="128">
        <v>-450</v>
      </c>
      <c r="J61" s="128">
        <v>-730</v>
      </c>
      <c r="K61" s="606">
        <v>-1325</v>
      </c>
      <c r="L61" s="262">
        <v>-1193</v>
      </c>
      <c r="M61" s="356">
        <v>-1732</v>
      </c>
    </row>
    <row r="62" spans="2:13" s="58" customFormat="1" ht="26.25" customHeight="1">
      <c r="B62" s="638" t="s">
        <v>456</v>
      </c>
      <c r="C62" s="57"/>
      <c r="D62" s="129">
        <v>-68602</v>
      </c>
      <c r="E62" s="129">
        <v>-212264</v>
      </c>
      <c r="F62" s="129">
        <v>-55805</v>
      </c>
      <c r="G62" s="129">
        <v>-95476</v>
      </c>
      <c r="H62" s="129">
        <v>-53723</v>
      </c>
      <c r="I62" s="129">
        <v>-5958</v>
      </c>
      <c r="J62" s="129">
        <v>-102597</v>
      </c>
      <c r="K62" s="608">
        <v>-72054</v>
      </c>
      <c r="L62" s="263">
        <v>-36376</v>
      </c>
      <c r="M62" s="357">
        <v>-52737</v>
      </c>
    </row>
    <row r="63" spans="2:13" ht="26.25" customHeight="1">
      <c r="B63" s="640" t="s">
        <v>457</v>
      </c>
      <c r="C63" s="98"/>
      <c r="D63" s="133">
        <v>-5630</v>
      </c>
      <c r="E63" s="133">
        <v>-882</v>
      </c>
      <c r="F63" s="133">
        <v>11921</v>
      </c>
      <c r="G63" s="133">
        <v>3419</v>
      </c>
      <c r="H63" s="133">
        <v>-4289</v>
      </c>
      <c r="I63" s="133">
        <v>-40332</v>
      </c>
      <c r="J63" s="133">
        <v>6825</v>
      </c>
      <c r="K63" s="181">
        <v>-14470</v>
      </c>
      <c r="L63" s="266">
        <v>-923</v>
      </c>
      <c r="M63" s="361">
        <v>11890</v>
      </c>
    </row>
    <row r="64" spans="2:13" ht="26.25" customHeight="1">
      <c r="B64" s="640" t="s">
        <v>458</v>
      </c>
      <c r="C64" s="98"/>
      <c r="D64" s="137">
        <v>85958</v>
      </c>
      <c r="E64" s="137">
        <v>8188</v>
      </c>
      <c r="F64" s="137">
        <v>98426</v>
      </c>
      <c r="G64" s="137">
        <v>-42310</v>
      </c>
      <c r="H64" s="137">
        <v>-91328</v>
      </c>
      <c r="I64" s="137">
        <v>40241</v>
      </c>
      <c r="J64" s="137">
        <v>39890</v>
      </c>
      <c r="K64" s="641">
        <v>-38564</v>
      </c>
      <c r="L64" s="282">
        <v>12012</v>
      </c>
      <c r="M64" s="369">
        <v>-2902</v>
      </c>
    </row>
    <row r="65" spans="2:13" ht="26.25" customHeight="1">
      <c r="B65" s="640" t="s">
        <v>459</v>
      </c>
      <c r="C65" s="98"/>
      <c r="D65" s="137">
        <v>310441</v>
      </c>
      <c r="E65" s="137">
        <v>401240</v>
      </c>
      <c r="F65" s="137">
        <v>409266</v>
      </c>
      <c r="G65" s="137">
        <v>506254</v>
      </c>
      <c r="H65" s="137">
        <v>464273</v>
      </c>
      <c r="I65" s="137">
        <v>373883</v>
      </c>
      <c r="J65" s="137">
        <v>414419</v>
      </c>
      <c r="K65" s="641">
        <v>454262</v>
      </c>
      <c r="L65" s="282">
        <v>415261</v>
      </c>
      <c r="M65" s="369">
        <v>427274</v>
      </c>
    </row>
    <row r="66" spans="2:13" ht="26.25" customHeight="1" thickBot="1">
      <c r="B66" s="642" t="s">
        <v>460</v>
      </c>
      <c r="C66" s="99"/>
      <c r="D66" s="643">
        <v>4840</v>
      </c>
      <c r="E66" s="643">
        <v>-162</v>
      </c>
      <c r="F66" s="643">
        <v>-1438</v>
      </c>
      <c r="G66" s="643">
        <v>329</v>
      </c>
      <c r="H66" s="643">
        <v>939</v>
      </c>
      <c r="I66" s="643">
        <v>294</v>
      </c>
      <c r="J66" s="643">
        <v>-48</v>
      </c>
      <c r="K66" s="644">
        <v>-436</v>
      </c>
      <c r="L66" s="283" t="s">
        <v>1</v>
      </c>
      <c r="M66" s="370" t="s">
        <v>1</v>
      </c>
    </row>
    <row r="67" spans="2:13" ht="26.25" customHeight="1" thickTop="1">
      <c r="B67" s="645" t="s">
        <v>461</v>
      </c>
      <c r="C67" s="97"/>
      <c r="D67" s="138">
        <v>401240</v>
      </c>
      <c r="E67" s="138">
        <v>409266</v>
      </c>
      <c r="F67" s="138">
        <v>506254</v>
      </c>
      <c r="G67" s="138">
        <v>464273</v>
      </c>
      <c r="H67" s="138">
        <v>373883</v>
      </c>
      <c r="I67" s="138">
        <v>414419</v>
      </c>
      <c r="J67" s="138">
        <v>454262</v>
      </c>
      <c r="K67" s="646">
        <v>415261</v>
      </c>
      <c r="L67" s="284">
        <v>427274</v>
      </c>
      <c r="M67" s="371">
        <v>424371</v>
      </c>
    </row>
    <row r="68" spans="2:13" ht="24.75" customHeight="1">
      <c r="B68" s="431" t="s">
        <v>526</v>
      </c>
    </row>
    <row r="69" spans="2:13" ht="24.75" customHeight="1"/>
    <row r="70" spans="2:13" ht="8.25" customHeight="1"/>
    <row r="71" spans="2:13" ht="10.5" customHeight="1"/>
    <row r="72" spans="2:13" ht="10.5" customHeight="1"/>
    <row r="73" spans="2:13" ht="10.5" customHeight="1"/>
  </sheetData>
  <mergeCells count="11">
    <mergeCell ref="B3:C4"/>
    <mergeCell ref="D3:D4"/>
    <mergeCell ref="E3:E4"/>
    <mergeCell ref="F3:F4"/>
    <mergeCell ref="G3:G4"/>
    <mergeCell ref="M3:M4"/>
    <mergeCell ref="H3:H4"/>
    <mergeCell ref="I3:I4"/>
    <mergeCell ref="J3:J4"/>
    <mergeCell ref="K3:K4"/>
    <mergeCell ref="L3:L4"/>
  </mergeCells>
  <phoneticPr fontId="2"/>
  <printOptions horizontalCentered="1"/>
  <pageMargins left="0.39370078740157483" right="0.43307086614173229" top="0.78740157480314965" bottom="0.39370078740157483" header="0.27559055118110237" footer="0.35433070866141736"/>
  <pageSetup paperSize="8" scale="47"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showGridLines="0" view="pageBreakPreview" zoomScale="70" zoomScaleNormal="70" zoomScaleSheetLayoutView="70" workbookViewId="0">
      <pane xSplit="3" topLeftCell="D1" activePane="topRight" state="frozenSplit"/>
      <selection activeCell="C9" sqref="C9"/>
      <selection pane="topRight"/>
    </sheetView>
  </sheetViews>
  <sheetFormatPr defaultColWidth="9" defaultRowHeight="17.5"/>
  <cols>
    <col min="1" max="1" width="3.6328125" style="51" customWidth="1"/>
    <col min="2" max="2" width="2.6328125" style="52" customWidth="1"/>
    <col min="3" max="3" width="60.6328125" style="51" customWidth="1"/>
    <col min="4" max="11" width="16.6328125" style="51" customWidth="1"/>
    <col min="12" max="16384" width="9" style="51"/>
  </cols>
  <sheetData>
    <row r="1" spans="1:11" ht="22.5" customHeight="1">
      <c r="A1" s="62" t="s">
        <v>466</v>
      </c>
      <c r="B1" s="62"/>
      <c r="D1" s="53"/>
      <c r="F1" s="53"/>
      <c r="G1" s="53"/>
      <c r="H1" s="53"/>
      <c r="I1" s="53"/>
      <c r="J1" s="53"/>
      <c r="K1" s="53" t="s">
        <v>185</v>
      </c>
    </row>
    <row r="2" spans="1:11" ht="7.5" customHeight="1">
      <c r="B2" s="54"/>
      <c r="I2" s="690"/>
      <c r="J2" s="52"/>
    </row>
    <row r="3" spans="1:11" s="55" customFormat="1" ht="15.75" customHeight="1">
      <c r="B3" s="940"/>
      <c r="C3" s="950"/>
      <c r="D3" s="938" t="s">
        <v>474</v>
      </c>
      <c r="E3" s="949" t="s">
        <v>75</v>
      </c>
      <c r="F3" s="946" t="s">
        <v>184</v>
      </c>
      <c r="G3" s="946" t="s">
        <v>504</v>
      </c>
      <c r="H3" s="946" t="s">
        <v>528</v>
      </c>
      <c r="I3" s="947" t="s">
        <v>547</v>
      </c>
      <c r="J3" s="947" t="s">
        <v>560</v>
      </c>
      <c r="K3" s="932" t="s">
        <v>564</v>
      </c>
    </row>
    <row r="4" spans="1:11" s="55" customFormat="1" ht="21.75" customHeight="1">
      <c r="B4" s="942"/>
      <c r="C4" s="943"/>
      <c r="D4" s="939"/>
      <c r="E4" s="935"/>
      <c r="F4" s="939"/>
      <c r="G4" s="939"/>
      <c r="H4" s="939"/>
      <c r="I4" s="948"/>
      <c r="J4" s="951"/>
      <c r="K4" s="933"/>
    </row>
    <row r="5" spans="1:11" ht="25.5" customHeight="1">
      <c r="B5" s="375" t="s">
        <v>186</v>
      </c>
      <c r="C5" s="56"/>
      <c r="D5" s="278"/>
      <c r="E5" s="111"/>
      <c r="F5" s="278"/>
      <c r="G5" s="278"/>
      <c r="H5" s="278"/>
      <c r="I5" s="111"/>
      <c r="J5" s="278"/>
      <c r="K5" s="365"/>
    </row>
    <row r="6" spans="1:11" s="52" customFormat="1" ht="24" customHeight="1">
      <c r="B6" s="87"/>
      <c r="C6" s="376" t="s">
        <v>187</v>
      </c>
      <c r="D6" s="260">
        <v>1722</v>
      </c>
      <c r="E6" s="126">
        <v>16993</v>
      </c>
      <c r="F6" s="260">
        <v>32083</v>
      </c>
      <c r="G6" s="260">
        <v>37650</v>
      </c>
      <c r="H6" s="260">
        <v>36486</v>
      </c>
      <c r="I6" s="126">
        <v>44075</v>
      </c>
      <c r="J6" s="260">
        <v>61694</v>
      </c>
      <c r="K6" s="354">
        <v>75219</v>
      </c>
    </row>
    <row r="7" spans="1:11" s="52" customFormat="1" ht="24" customHeight="1">
      <c r="B7" s="87"/>
      <c r="C7" s="377" t="s">
        <v>188</v>
      </c>
      <c r="D7" s="261">
        <v>29529</v>
      </c>
      <c r="E7" s="127">
        <v>31047</v>
      </c>
      <c r="F7" s="261">
        <v>36100</v>
      </c>
      <c r="G7" s="261">
        <v>31683</v>
      </c>
      <c r="H7" s="261">
        <v>30059</v>
      </c>
      <c r="I7" s="127">
        <v>23442</v>
      </c>
      <c r="J7" s="261">
        <v>23067</v>
      </c>
      <c r="K7" s="355">
        <v>21297</v>
      </c>
    </row>
    <row r="8" spans="1:11" s="52" customFormat="1" ht="24" customHeight="1">
      <c r="B8" s="87"/>
      <c r="C8" s="378" t="s">
        <v>189</v>
      </c>
      <c r="D8" s="261">
        <v>3190</v>
      </c>
      <c r="E8" s="127">
        <v>11549</v>
      </c>
      <c r="F8" s="261">
        <v>19461</v>
      </c>
      <c r="G8" s="261">
        <v>17446</v>
      </c>
      <c r="H8" s="261">
        <v>24051</v>
      </c>
      <c r="I8" s="127">
        <v>4618</v>
      </c>
      <c r="J8" s="261">
        <v>4402</v>
      </c>
      <c r="K8" s="355">
        <v>509</v>
      </c>
    </row>
    <row r="9" spans="1:11" s="52" customFormat="1" ht="24" customHeight="1">
      <c r="B9" s="87"/>
      <c r="C9" s="378" t="s">
        <v>190</v>
      </c>
      <c r="D9" s="261">
        <v>15311</v>
      </c>
      <c r="E9" s="127">
        <v>13225</v>
      </c>
      <c r="F9" s="261">
        <v>10641</v>
      </c>
      <c r="G9" s="261">
        <v>9579</v>
      </c>
      <c r="H9" s="261">
        <v>8136</v>
      </c>
      <c r="I9" s="127">
        <v>6337</v>
      </c>
      <c r="J9" s="261">
        <v>4552</v>
      </c>
      <c r="K9" s="355">
        <v>2895</v>
      </c>
    </row>
    <row r="10" spans="1:11" s="52" customFormat="1" ht="24" customHeight="1">
      <c r="B10" s="87"/>
      <c r="C10" s="378" t="s">
        <v>191</v>
      </c>
      <c r="D10" s="261">
        <v>-16296</v>
      </c>
      <c r="E10" s="127">
        <v>-15784</v>
      </c>
      <c r="F10" s="261">
        <v>-30979</v>
      </c>
      <c r="G10" s="261">
        <v>-28613</v>
      </c>
      <c r="H10" s="261">
        <v>-23163</v>
      </c>
      <c r="I10" s="127">
        <v>-12673</v>
      </c>
      <c r="J10" s="261">
        <v>-25057</v>
      </c>
      <c r="K10" s="355">
        <v>-27779</v>
      </c>
    </row>
    <row r="11" spans="1:11" s="52" customFormat="1" ht="24" customHeight="1">
      <c r="B11" s="87"/>
      <c r="C11" s="379" t="s">
        <v>192</v>
      </c>
      <c r="D11" s="261">
        <v>-1839</v>
      </c>
      <c r="E11" s="127">
        <v>-2209</v>
      </c>
      <c r="F11" s="261">
        <v>-6132</v>
      </c>
      <c r="G11" s="261">
        <v>-1058</v>
      </c>
      <c r="H11" s="261">
        <v>-1498</v>
      </c>
      <c r="I11" s="127">
        <v>-4797</v>
      </c>
      <c r="J11" s="261">
        <v>324</v>
      </c>
      <c r="K11" s="355">
        <v>-1764</v>
      </c>
    </row>
    <row r="12" spans="1:11" s="52" customFormat="1" ht="24" customHeight="1">
      <c r="B12" s="87"/>
      <c r="C12" s="380" t="s">
        <v>193</v>
      </c>
      <c r="D12" s="261">
        <v>56735</v>
      </c>
      <c r="E12" s="127">
        <v>11058</v>
      </c>
      <c r="F12" s="261">
        <v>11949</v>
      </c>
      <c r="G12" s="261">
        <v>14933</v>
      </c>
      <c r="H12" s="261">
        <v>7782</v>
      </c>
      <c r="I12" s="127">
        <v>13879</v>
      </c>
      <c r="J12" s="261">
        <v>18648</v>
      </c>
      <c r="K12" s="355">
        <v>19662</v>
      </c>
    </row>
    <row r="13" spans="1:11" s="52" customFormat="1" ht="24" customHeight="1">
      <c r="B13" s="87"/>
      <c r="C13" s="376" t="s">
        <v>194</v>
      </c>
      <c r="D13" s="261">
        <v>-8089</v>
      </c>
      <c r="E13" s="127">
        <v>40625</v>
      </c>
      <c r="F13" s="261">
        <v>4226</v>
      </c>
      <c r="G13" s="261">
        <v>-18583</v>
      </c>
      <c r="H13" s="261">
        <v>55835</v>
      </c>
      <c r="I13" s="127">
        <v>-60463</v>
      </c>
      <c r="J13" s="261">
        <v>7980</v>
      </c>
      <c r="K13" s="355">
        <v>77093</v>
      </c>
    </row>
    <row r="14" spans="1:11" s="52" customFormat="1" ht="24" customHeight="1">
      <c r="B14" s="87"/>
      <c r="C14" s="377" t="s">
        <v>195</v>
      </c>
      <c r="D14" s="261">
        <v>-16765</v>
      </c>
      <c r="E14" s="127">
        <v>-709</v>
      </c>
      <c r="F14" s="261">
        <v>-6151</v>
      </c>
      <c r="G14" s="261">
        <v>31396</v>
      </c>
      <c r="H14" s="261">
        <v>28270</v>
      </c>
      <c r="I14" s="127">
        <v>-31853</v>
      </c>
      <c r="J14" s="261">
        <v>-118303</v>
      </c>
      <c r="K14" s="355">
        <v>-39968</v>
      </c>
    </row>
    <row r="15" spans="1:11" s="52" customFormat="1" ht="24" customHeight="1">
      <c r="B15" s="87"/>
      <c r="C15" s="376" t="s">
        <v>196</v>
      </c>
      <c r="D15" s="261">
        <v>35373</v>
      </c>
      <c r="E15" s="127">
        <v>-30116</v>
      </c>
      <c r="F15" s="261">
        <v>-10640</v>
      </c>
      <c r="G15" s="261">
        <v>-27908</v>
      </c>
      <c r="H15" s="261">
        <v>-43767</v>
      </c>
      <c r="I15" s="127">
        <v>40158</v>
      </c>
      <c r="J15" s="261">
        <v>166218</v>
      </c>
      <c r="K15" s="355">
        <v>-74708</v>
      </c>
    </row>
    <row r="16" spans="1:11" s="52" customFormat="1" ht="24" customHeight="1">
      <c r="B16" s="87"/>
      <c r="C16" s="626" t="s">
        <v>604</v>
      </c>
      <c r="D16" s="261" t="s">
        <v>601</v>
      </c>
      <c r="E16" s="127" t="s">
        <v>601</v>
      </c>
      <c r="F16" s="261" t="s">
        <v>601</v>
      </c>
      <c r="G16" s="261" t="s">
        <v>601</v>
      </c>
      <c r="H16" s="261" t="s">
        <v>601</v>
      </c>
      <c r="I16" s="127" t="s">
        <v>601</v>
      </c>
      <c r="J16" s="261" t="s">
        <v>601</v>
      </c>
      <c r="K16" s="355">
        <v>54962</v>
      </c>
    </row>
    <row r="17" spans="2:11" s="52" customFormat="1" ht="24" customHeight="1">
      <c r="B17" s="87"/>
      <c r="C17" s="378" t="s">
        <v>197</v>
      </c>
      <c r="D17" s="261">
        <v>455</v>
      </c>
      <c r="E17" s="127">
        <v>985</v>
      </c>
      <c r="F17" s="261">
        <v>390</v>
      </c>
      <c r="G17" s="261">
        <v>674</v>
      </c>
      <c r="H17" s="261">
        <v>320</v>
      </c>
      <c r="I17" s="127">
        <v>-1409</v>
      </c>
      <c r="J17" s="261">
        <v>430</v>
      </c>
      <c r="K17" s="355">
        <v>-179</v>
      </c>
    </row>
    <row r="18" spans="2:11" ht="24" customHeight="1">
      <c r="B18" s="88"/>
      <c r="C18" s="381" t="s">
        <v>198</v>
      </c>
      <c r="D18" s="262">
        <v>11224</v>
      </c>
      <c r="E18" s="128">
        <v>-1839</v>
      </c>
      <c r="F18" s="262">
        <v>-1451</v>
      </c>
      <c r="G18" s="262">
        <v>-19792</v>
      </c>
      <c r="H18" s="262">
        <v>-15528</v>
      </c>
      <c r="I18" s="128">
        <v>-7611</v>
      </c>
      <c r="J18" s="262">
        <v>-36381</v>
      </c>
      <c r="K18" s="356">
        <v>-543</v>
      </c>
    </row>
    <row r="19" spans="2:11" ht="24" customHeight="1">
      <c r="B19" s="88"/>
      <c r="C19" s="382" t="s">
        <v>199</v>
      </c>
      <c r="D19" s="279">
        <v>110550</v>
      </c>
      <c r="E19" s="192">
        <v>74825</v>
      </c>
      <c r="F19" s="279">
        <v>59498</v>
      </c>
      <c r="G19" s="279">
        <v>47408</v>
      </c>
      <c r="H19" s="279">
        <v>106986</v>
      </c>
      <c r="I19" s="192">
        <v>13702</v>
      </c>
      <c r="J19" s="279">
        <v>107578</v>
      </c>
      <c r="K19" s="366">
        <v>106696</v>
      </c>
    </row>
    <row r="20" spans="2:11" ht="24" customHeight="1">
      <c r="B20" s="87"/>
      <c r="C20" s="30" t="s">
        <v>200</v>
      </c>
      <c r="D20" s="266">
        <v>5583</v>
      </c>
      <c r="E20" s="133">
        <v>5082</v>
      </c>
      <c r="F20" s="266">
        <v>5225</v>
      </c>
      <c r="G20" s="266">
        <v>4709</v>
      </c>
      <c r="H20" s="266">
        <v>3785</v>
      </c>
      <c r="I20" s="133">
        <v>3496</v>
      </c>
      <c r="J20" s="266">
        <v>4248</v>
      </c>
      <c r="K20" s="361">
        <v>5163</v>
      </c>
    </row>
    <row r="21" spans="2:11" ht="24" customHeight="1">
      <c r="B21" s="87"/>
      <c r="C21" s="377" t="s">
        <v>201</v>
      </c>
      <c r="D21" s="261">
        <v>12457</v>
      </c>
      <c r="E21" s="127">
        <v>13777</v>
      </c>
      <c r="F21" s="261">
        <v>16424</v>
      </c>
      <c r="G21" s="261">
        <v>18439</v>
      </c>
      <c r="H21" s="261">
        <v>20326</v>
      </c>
      <c r="I21" s="127">
        <v>12818</v>
      </c>
      <c r="J21" s="261">
        <v>17735</v>
      </c>
      <c r="K21" s="355">
        <v>23951</v>
      </c>
    </row>
    <row r="22" spans="2:11" ht="24" customHeight="1">
      <c r="B22" s="87"/>
      <c r="C22" s="377" t="s">
        <v>202</v>
      </c>
      <c r="D22" s="261">
        <v>-24217</v>
      </c>
      <c r="E22" s="127">
        <v>-21840</v>
      </c>
      <c r="F22" s="261">
        <v>-20308</v>
      </c>
      <c r="G22" s="261">
        <v>-19261</v>
      </c>
      <c r="H22" s="261">
        <v>-16746</v>
      </c>
      <c r="I22" s="127">
        <v>-14872</v>
      </c>
      <c r="J22" s="261">
        <v>-14814</v>
      </c>
      <c r="K22" s="355">
        <v>-15138</v>
      </c>
    </row>
    <row r="23" spans="2:11" ht="24" customHeight="1">
      <c r="B23" s="87"/>
      <c r="C23" s="380" t="s">
        <v>203</v>
      </c>
      <c r="D23" s="127">
        <v>-15650</v>
      </c>
      <c r="E23" s="127">
        <v>-16722</v>
      </c>
      <c r="F23" s="261">
        <v>-13842</v>
      </c>
      <c r="G23" s="261">
        <v>-12186</v>
      </c>
      <c r="H23" s="261">
        <v>-14412</v>
      </c>
      <c r="I23" s="127">
        <v>-14287</v>
      </c>
      <c r="J23" s="261">
        <v>-15935</v>
      </c>
      <c r="K23" s="355">
        <v>-24197</v>
      </c>
    </row>
    <row r="24" spans="2:11" s="58" customFormat="1" ht="25.5" customHeight="1">
      <c r="B24" s="89" t="s">
        <v>480</v>
      </c>
      <c r="C24" s="57"/>
      <c r="D24" s="263">
        <v>88723</v>
      </c>
      <c r="E24" s="129">
        <v>55124</v>
      </c>
      <c r="F24" s="263">
        <v>46997</v>
      </c>
      <c r="G24" s="263">
        <v>39109</v>
      </c>
      <c r="H24" s="263">
        <v>99939</v>
      </c>
      <c r="I24" s="129">
        <v>857</v>
      </c>
      <c r="J24" s="263">
        <v>98812</v>
      </c>
      <c r="K24" s="357">
        <v>96476</v>
      </c>
    </row>
    <row r="25" spans="2:11" ht="36" customHeight="1">
      <c r="B25" s="375" t="s">
        <v>204</v>
      </c>
      <c r="C25" s="56"/>
      <c r="D25" s="266"/>
      <c r="E25" s="133"/>
      <c r="F25" s="266"/>
      <c r="G25" s="266"/>
      <c r="H25" s="266"/>
      <c r="I25" s="133"/>
      <c r="J25" s="266"/>
      <c r="K25" s="361"/>
    </row>
    <row r="26" spans="2:11" s="52" customFormat="1" ht="24" customHeight="1">
      <c r="B26" s="87"/>
      <c r="C26" s="377" t="s">
        <v>205</v>
      </c>
      <c r="D26" s="261">
        <v>-34101</v>
      </c>
      <c r="E26" s="127">
        <v>-29473</v>
      </c>
      <c r="F26" s="261">
        <v>-23579</v>
      </c>
      <c r="G26" s="261">
        <v>-31258</v>
      </c>
      <c r="H26" s="261">
        <v>-31943</v>
      </c>
      <c r="I26" s="127">
        <v>-31830</v>
      </c>
      <c r="J26" s="261">
        <v>-29590</v>
      </c>
      <c r="K26" s="355">
        <v>-30832</v>
      </c>
    </row>
    <row r="27" spans="2:11" s="52" customFormat="1" ht="24" customHeight="1">
      <c r="B27" s="87"/>
      <c r="C27" s="377" t="s">
        <v>206</v>
      </c>
      <c r="D27" s="261">
        <v>12655</v>
      </c>
      <c r="E27" s="127">
        <v>14384</v>
      </c>
      <c r="F27" s="261">
        <v>13578</v>
      </c>
      <c r="G27" s="261">
        <v>767</v>
      </c>
      <c r="H27" s="261">
        <v>11846</v>
      </c>
      <c r="I27" s="127">
        <v>8340</v>
      </c>
      <c r="J27" s="261">
        <v>590</v>
      </c>
      <c r="K27" s="355">
        <v>5963</v>
      </c>
    </row>
    <row r="28" spans="2:11" s="52" customFormat="1" ht="24" customHeight="1">
      <c r="B28" s="87"/>
      <c r="C28" s="377" t="s">
        <v>207</v>
      </c>
      <c r="D28" s="261">
        <v>-6978</v>
      </c>
      <c r="E28" s="127">
        <v>-8310</v>
      </c>
      <c r="F28" s="261">
        <v>-4522</v>
      </c>
      <c r="G28" s="261">
        <v>-3566</v>
      </c>
      <c r="H28" s="261">
        <v>-3061</v>
      </c>
      <c r="I28" s="127">
        <v>-2219</v>
      </c>
      <c r="J28" s="261">
        <v>-2310</v>
      </c>
      <c r="K28" s="355">
        <v>-7113</v>
      </c>
    </row>
    <row r="29" spans="2:11" s="52" customFormat="1" ht="24" customHeight="1">
      <c r="B29" s="87"/>
      <c r="C29" s="627" t="s">
        <v>485</v>
      </c>
      <c r="D29" s="261">
        <v>2646</v>
      </c>
      <c r="E29" s="127">
        <v>3400</v>
      </c>
      <c r="F29" s="261">
        <v>-1706</v>
      </c>
      <c r="G29" s="261">
        <v>2470</v>
      </c>
      <c r="H29" s="261">
        <v>1083</v>
      </c>
      <c r="I29" s="127">
        <v>-4408</v>
      </c>
      <c r="J29" s="261">
        <v>2115</v>
      </c>
      <c r="K29" s="355">
        <v>5899</v>
      </c>
    </row>
    <row r="30" spans="2:11" s="52" customFormat="1" ht="24" customHeight="1">
      <c r="B30" s="87"/>
      <c r="C30" s="377" t="s">
        <v>208</v>
      </c>
      <c r="D30" s="261">
        <v>-13492</v>
      </c>
      <c r="E30" s="127">
        <v>-11704</v>
      </c>
      <c r="F30" s="261">
        <v>-3423</v>
      </c>
      <c r="G30" s="261">
        <v>-4174</v>
      </c>
      <c r="H30" s="261">
        <v>-4157</v>
      </c>
      <c r="I30" s="127">
        <v>-3867</v>
      </c>
      <c r="J30" s="261">
        <v>-32312</v>
      </c>
      <c r="K30" s="355">
        <v>-7802</v>
      </c>
    </row>
    <row r="31" spans="2:11" s="52" customFormat="1" ht="24" customHeight="1">
      <c r="B31" s="87"/>
      <c r="C31" s="377" t="s">
        <v>209</v>
      </c>
      <c r="D31" s="261">
        <v>969</v>
      </c>
      <c r="E31" s="127">
        <v>2399</v>
      </c>
      <c r="F31" s="261">
        <v>5202</v>
      </c>
      <c r="G31" s="261">
        <v>1165</v>
      </c>
      <c r="H31" s="261">
        <v>1919</v>
      </c>
      <c r="I31" s="127">
        <v>1232</v>
      </c>
      <c r="J31" s="261">
        <v>10826</v>
      </c>
      <c r="K31" s="355">
        <v>7740</v>
      </c>
    </row>
    <row r="32" spans="2:11" s="52" customFormat="1" ht="24" customHeight="1">
      <c r="B32" s="87"/>
      <c r="C32" s="377" t="s">
        <v>210</v>
      </c>
      <c r="D32" s="261">
        <v>-2340</v>
      </c>
      <c r="E32" s="127">
        <v>-5624</v>
      </c>
      <c r="F32" s="261">
        <v>-7024</v>
      </c>
      <c r="G32" s="261">
        <v>-5222</v>
      </c>
      <c r="H32" s="261">
        <v>-9100</v>
      </c>
      <c r="I32" s="127">
        <v>-5408</v>
      </c>
      <c r="J32" s="261">
        <v>-20227</v>
      </c>
      <c r="K32" s="355">
        <v>-3753</v>
      </c>
    </row>
    <row r="33" spans="2:11" s="52" customFormat="1" ht="24" customHeight="1">
      <c r="B33" s="87"/>
      <c r="C33" s="377" t="s">
        <v>211</v>
      </c>
      <c r="D33" s="261">
        <v>-707</v>
      </c>
      <c r="E33" s="127">
        <v>1530</v>
      </c>
      <c r="F33" s="261">
        <v>232</v>
      </c>
      <c r="G33" s="261">
        <v>10</v>
      </c>
      <c r="H33" s="261">
        <v>-467</v>
      </c>
      <c r="I33" s="127">
        <v>-51</v>
      </c>
      <c r="J33" s="261">
        <v>5411</v>
      </c>
      <c r="K33" s="355">
        <v>1468</v>
      </c>
    </row>
    <row r="34" spans="2:11" s="52" customFormat="1" ht="24" customHeight="1">
      <c r="B34" s="87"/>
      <c r="C34" s="377" t="s">
        <v>212</v>
      </c>
      <c r="D34" s="261">
        <v>-4144</v>
      </c>
      <c r="E34" s="127">
        <v>-2646</v>
      </c>
      <c r="F34" s="261">
        <v>-23658</v>
      </c>
      <c r="G34" s="261">
        <v>-8455</v>
      </c>
      <c r="H34" s="261">
        <v>-6315</v>
      </c>
      <c r="I34" s="127">
        <v>-16263</v>
      </c>
      <c r="J34" s="261">
        <v>-26260</v>
      </c>
      <c r="K34" s="355">
        <v>-32721</v>
      </c>
    </row>
    <row r="35" spans="2:11" s="52" customFormat="1" ht="24" customHeight="1">
      <c r="B35" s="87"/>
      <c r="C35" s="383" t="s">
        <v>213</v>
      </c>
      <c r="D35" s="280">
        <v>10311</v>
      </c>
      <c r="E35" s="193">
        <v>17831</v>
      </c>
      <c r="F35" s="280">
        <v>7910</v>
      </c>
      <c r="G35" s="280">
        <v>10681</v>
      </c>
      <c r="H35" s="280">
        <v>6731</v>
      </c>
      <c r="I35" s="193">
        <v>16473</v>
      </c>
      <c r="J35" s="280">
        <v>13074</v>
      </c>
      <c r="K35" s="367">
        <v>17393</v>
      </c>
    </row>
    <row r="36" spans="2:11" ht="24" customHeight="1">
      <c r="B36" s="88"/>
      <c r="C36" s="381" t="s">
        <v>214</v>
      </c>
      <c r="D36" s="262">
        <v>-7098</v>
      </c>
      <c r="E36" s="128">
        <v>6559</v>
      </c>
      <c r="F36" s="262">
        <v>12521</v>
      </c>
      <c r="G36" s="262">
        <v>23791</v>
      </c>
      <c r="H36" s="262">
        <v>-445</v>
      </c>
      <c r="I36" s="128">
        <v>5822</v>
      </c>
      <c r="J36" s="262">
        <v>-7725</v>
      </c>
      <c r="K36" s="356">
        <v>1556</v>
      </c>
    </row>
    <row r="37" spans="2:11" s="58" customFormat="1" ht="25.5" customHeight="1">
      <c r="B37" s="384" t="s">
        <v>479</v>
      </c>
      <c r="C37" s="57"/>
      <c r="D37" s="263">
        <v>-42280</v>
      </c>
      <c r="E37" s="129">
        <v>-11652</v>
      </c>
      <c r="F37" s="263">
        <v>-24469</v>
      </c>
      <c r="G37" s="263">
        <v>-13792</v>
      </c>
      <c r="H37" s="263">
        <v>-33910</v>
      </c>
      <c r="I37" s="129">
        <v>-32179</v>
      </c>
      <c r="J37" s="263">
        <v>-86407</v>
      </c>
      <c r="K37" s="357">
        <v>-42200</v>
      </c>
    </row>
    <row r="38" spans="2:11" ht="11.25" customHeight="1">
      <c r="B38" s="87"/>
      <c r="C38" s="59"/>
      <c r="D38" s="266"/>
      <c r="E38" s="133"/>
      <c r="F38" s="266"/>
      <c r="G38" s="266"/>
      <c r="H38" s="266"/>
      <c r="I38" s="133"/>
      <c r="J38" s="266"/>
      <c r="K38" s="361"/>
    </row>
    <row r="39" spans="2:11" s="61" customFormat="1" ht="25.5" customHeight="1">
      <c r="B39" s="89" t="s">
        <v>38</v>
      </c>
      <c r="C39" s="60"/>
      <c r="D39" s="281">
        <v>46443</v>
      </c>
      <c r="E39" s="136">
        <v>43472</v>
      </c>
      <c r="F39" s="281">
        <v>22528</v>
      </c>
      <c r="G39" s="281">
        <v>25317</v>
      </c>
      <c r="H39" s="281">
        <v>66029</v>
      </c>
      <c r="I39" s="136">
        <v>-31322</v>
      </c>
      <c r="J39" s="281">
        <v>12405</v>
      </c>
      <c r="K39" s="368">
        <v>54276</v>
      </c>
    </row>
    <row r="40" spans="2:11" ht="9" customHeight="1">
      <c r="B40" s="87"/>
      <c r="C40" s="59"/>
      <c r="D40" s="266"/>
      <c r="E40" s="133"/>
      <c r="F40" s="266"/>
      <c r="G40" s="266"/>
      <c r="H40" s="266"/>
      <c r="I40" s="133"/>
      <c r="J40" s="266"/>
      <c r="K40" s="361"/>
    </row>
    <row r="41" spans="2:11" ht="27" customHeight="1">
      <c r="B41" s="375" t="s">
        <v>215</v>
      </c>
      <c r="C41" s="21"/>
      <c r="D41" s="266"/>
      <c r="E41" s="133"/>
      <c r="F41" s="266"/>
      <c r="G41" s="266"/>
      <c r="H41" s="266"/>
      <c r="I41" s="133"/>
      <c r="J41" s="266"/>
      <c r="K41" s="361"/>
    </row>
    <row r="42" spans="2:11" s="52" customFormat="1" ht="24" customHeight="1">
      <c r="B42" s="87"/>
      <c r="C42" s="377" t="s">
        <v>216</v>
      </c>
      <c r="D42" s="261">
        <v>8797</v>
      </c>
      <c r="E42" s="127">
        <v>-10928</v>
      </c>
      <c r="F42" s="261">
        <v>-14714</v>
      </c>
      <c r="G42" s="261">
        <v>-29012</v>
      </c>
      <c r="H42" s="261">
        <v>-30383</v>
      </c>
      <c r="I42" s="127">
        <v>14697</v>
      </c>
      <c r="J42" s="261">
        <v>-21723</v>
      </c>
      <c r="K42" s="355">
        <v>24999</v>
      </c>
    </row>
    <row r="43" spans="2:11" s="52" customFormat="1" ht="24" customHeight="1">
      <c r="B43" s="87"/>
      <c r="C43" s="377" t="s">
        <v>217</v>
      </c>
      <c r="D43" s="261">
        <v>127338</v>
      </c>
      <c r="E43" s="127">
        <v>236109</v>
      </c>
      <c r="F43" s="261">
        <v>170858</v>
      </c>
      <c r="G43" s="261">
        <v>163996</v>
      </c>
      <c r="H43" s="261">
        <v>122767</v>
      </c>
      <c r="I43" s="127">
        <v>160331</v>
      </c>
      <c r="J43" s="261">
        <v>128716</v>
      </c>
      <c r="K43" s="355">
        <v>82636</v>
      </c>
    </row>
    <row r="44" spans="2:11" s="52" customFormat="1" ht="24" customHeight="1">
      <c r="B44" s="87"/>
      <c r="C44" s="377" t="s">
        <v>218</v>
      </c>
      <c r="D44" s="261">
        <v>-134014</v>
      </c>
      <c r="E44" s="127">
        <v>-248449</v>
      </c>
      <c r="F44" s="261">
        <v>-178687</v>
      </c>
      <c r="G44" s="261">
        <v>-179780</v>
      </c>
      <c r="H44" s="261">
        <v>-173948</v>
      </c>
      <c r="I44" s="127">
        <v>-164596</v>
      </c>
      <c r="J44" s="261">
        <v>-122702</v>
      </c>
      <c r="K44" s="355">
        <v>-162353</v>
      </c>
    </row>
    <row r="45" spans="2:11" s="52" customFormat="1" ht="24" customHeight="1">
      <c r="B45" s="87"/>
      <c r="C45" s="377" t="s">
        <v>219</v>
      </c>
      <c r="D45" s="261">
        <v>39800</v>
      </c>
      <c r="E45" s="127">
        <v>9953</v>
      </c>
      <c r="F45" s="261">
        <v>29862</v>
      </c>
      <c r="G45" s="261">
        <v>29820</v>
      </c>
      <c r="H45" s="261" t="s">
        <v>535</v>
      </c>
      <c r="I45" s="127">
        <v>19891</v>
      </c>
      <c r="J45" s="261">
        <v>19881</v>
      </c>
      <c r="K45" s="355" t="s">
        <v>593</v>
      </c>
    </row>
    <row r="46" spans="2:11" s="52" customFormat="1" ht="24" customHeight="1">
      <c r="B46" s="87"/>
      <c r="C46" s="377" t="s">
        <v>220</v>
      </c>
      <c r="D46" s="261">
        <v>-67719</v>
      </c>
      <c r="E46" s="127">
        <v>-35000</v>
      </c>
      <c r="F46" s="261">
        <v>-30000</v>
      </c>
      <c r="G46" s="261">
        <v>-20000</v>
      </c>
      <c r="H46" s="261">
        <v>-20000</v>
      </c>
      <c r="I46" s="127">
        <v>-20035</v>
      </c>
      <c r="J46" s="261">
        <v>-10061</v>
      </c>
      <c r="K46" s="355">
        <v>-42</v>
      </c>
    </row>
    <row r="47" spans="2:11" s="52" customFormat="1" ht="24" customHeight="1">
      <c r="B47" s="87"/>
      <c r="C47" s="378" t="s">
        <v>221</v>
      </c>
      <c r="D47" s="261">
        <v>7249</v>
      </c>
      <c r="E47" s="127" t="s">
        <v>86</v>
      </c>
      <c r="F47" s="261" t="s">
        <v>494</v>
      </c>
      <c r="G47" s="261" t="s">
        <v>1</v>
      </c>
      <c r="H47" s="261">
        <v>5</v>
      </c>
      <c r="I47" s="127" t="s">
        <v>1</v>
      </c>
      <c r="J47" s="261" t="s">
        <v>341</v>
      </c>
      <c r="K47" s="355" t="s">
        <v>593</v>
      </c>
    </row>
    <row r="48" spans="2:11" s="52" customFormat="1" ht="24" customHeight="1">
      <c r="B48" s="87"/>
      <c r="C48" s="378" t="s">
        <v>222</v>
      </c>
      <c r="D48" s="261">
        <v>-5756</v>
      </c>
      <c r="E48" s="127">
        <v>-468</v>
      </c>
      <c r="F48" s="261">
        <v>-0.1</v>
      </c>
      <c r="G48" s="261">
        <v>-129</v>
      </c>
      <c r="H48" s="261">
        <v>-18</v>
      </c>
      <c r="I48" s="127" t="s">
        <v>1</v>
      </c>
      <c r="J48" s="261" t="s">
        <v>341</v>
      </c>
      <c r="K48" s="355">
        <v>-1195</v>
      </c>
    </row>
    <row r="49" spans="2:11" s="52" customFormat="1" ht="24" customHeight="1">
      <c r="B49" s="87"/>
      <c r="C49" s="628" t="s">
        <v>524</v>
      </c>
      <c r="D49" s="261">
        <v>1261</v>
      </c>
      <c r="E49" s="127">
        <v>71</v>
      </c>
      <c r="F49" s="261">
        <v>104</v>
      </c>
      <c r="G49" s="261">
        <v>3209</v>
      </c>
      <c r="H49" s="261">
        <v>323</v>
      </c>
      <c r="I49" s="127">
        <v>771</v>
      </c>
      <c r="J49" s="261">
        <v>7389</v>
      </c>
      <c r="K49" s="355">
        <v>3873</v>
      </c>
    </row>
    <row r="50" spans="2:11" s="52" customFormat="1" ht="24" customHeight="1">
      <c r="B50" s="87"/>
      <c r="C50" s="378" t="s">
        <v>223</v>
      </c>
      <c r="D50" s="261">
        <v>-11</v>
      </c>
      <c r="E50" s="127">
        <v>-1</v>
      </c>
      <c r="F50" s="261">
        <v>-11</v>
      </c>
      <c r="G50" s="261">
        <v>-2</v>
      </c>
      <c r="H50" s="261">
        <v>-2</v>
      </c>
      <c r="I50" s="127">
        <v>-10</v>
      </c>
      <c r="J50" s="261">
        <v>-4</v>
      </c>
      <c r="K50" s="355">
        <v>-691</v>
      </c>
    </row>
    <row r="51" spans="2:11" s="52" customFormat="1" ht="24" customHeight="1">
      <c r="B51" s="87"/>
      <c r="C51" s="377" t="s">
        <v>224</v>
      </c>
      <c r="D51" s="261">
        <v>-3753</v>
      </c>
      <c r="E51" s="127">
        <v>-3753</v>
      </c>
      <c r="F51" s="261">
        <v>-4378</v>
      </c>
      <c r="G51" s="261">
        <v>-5629</v>
      </c>
      <c r="H51" s="261">
        <v>-9382</v>
      </c>
      <c r="I51" s="127">
        <v>-10008</v>
      </c>
      <c r="J51" s="261">
        <v>-11258</v>
      </c>
      <c r="K51" s="355">
        <v>-16888</v>
      </c>
    </row>
    <row r="52" spans="2:11" s="52" customFormat="1" ht="24" customHeight="1">
      <c r="B52" s="87"/>
      <c r="C52" s="383" t="s">
        <v>225</v>
      </c>
      <c r="D52" s="280">
        <v>-1801</v>
      </c>
      <c r="E52" s="193">
        <v>-1659</v>
      </c>
      <c r="F52" s="280">
        <v>-1805</v>
      </c>
      <c r="G52" s="280">
        <v>-2320</v>
      </c>
      <c r="H52" s="280">
        <v>-1763</v>
      </c>
      <c r="I52" s="193">
        <v>-2563</v>
      </c>
      <c r="J52" s="280">
        <v>-2622</v>
      </c>
      <c r="K52" s="367">
        <v>-3139</v>
      </c>
    </row>
    <row r="53" spans="2:11" ht="24" customHeight="1">
      <c r="B53" s="88" t="s">
        <v>183</v>
      </c>
      <c r="C53" s="381" t="s">
        <v>226</v>
      </c>
      <c r="D53" s="262">
        <v>-922</v>
      </c>
      <c r="E53" s="128">
        <v>-2050</v>
      </c>
      <c r="F53" s="262">
        <v>-2160</v>
      </c>
      <c r="G53" s="262">
        <v>-2752</v>
      </c>
      <c r="H53" s="262">
        <v>-2292</v>
      </c>
      <c r="I53" s="128">
        <v>-2507</v>
      </c>
      <c r="J53" s="262">
        <v>-666</v>
      </c>
      <c r="K53" s="356">
        <v>-2106</v>
      </c>
    </row>
    <row r="54" spans="2:11" s="58" customFormat="1" ht="26.25" customHeight="1">
      <c r="B54" s="384" t="s">
        <v>478</v>
      </c>
      <c r="C54" s="57"/>
      <c r="D54" s="263">
        <v>-29530</v>
      </c>
      <c r="E54" s="129">
        <v>-56177</v>
      </c>
      <c r="F54" s="263">
        <v>-30931</v>
      </c>
      <c r="G54" s="263">
        <v>-42600</v>
      </c>
      <c r="H54" s="263">
        <v>-114695</v>
      </c>
      <c r="I54" s="129">
        <v>-4029</v>
      </c>
      <c r="J54" s="263">
        <v>-13052</v>
      </c>
      <c r="K54" s="357">
        <v>-74907</v>
      </c>
    </row>
    <row r="55" spans="2:11" ht="26.25" customHeight="1">
      <c r="B55" s="385" t="s">
        <v>227</v>
      </c>
      <c r="C55" s="98"/>
      <c r="D55" s="282">
        <v>16913</v>
      </c>
      <c r="E55" s="137">
        <v>-12706</v>
      </c>
      <c r="F55" s="282">
        <v>-8403</v>
      </c>
      <c r="G55" s="282">
        <v>-17282</v>
      </c>
      <c r="H55" s="282">
        <v>-48666</v>
      </c>
      <c r="I55" s="137">
        <v>-35350</v>
      </c>
      <c r="J55" s="282">
        <v>-648</v>
      </c>
      <c r="K55" s="369">
        <v>-20631</v>
      </c>
    </row>
    <row r="56" spans="2:11" ht="26.25" customHeight="1">
      <c r="B56" s="385" t="s">
        <v>228</v>
      </c>
      <c r="C56" s="98"/>
      <c r="D56" s="282">
        <v>411632</v>
      </c>
      <c r="E56" s="137">
        <v>425595</v>
      </c>
      <c r="F56" s="282">
        <v>424371</v>
      </c>
      <c r="G56" s="282">
        <v>420658</v>
      </c>
      <c r="H56" s="282">
        <v>403748</v>
      </c>
      <c r="I56" s="137">
        <v>344414</v>
      </c>
      <c r="J56" s="282">
        <v>308632</v>
      </c>
      <c r="K56" s="369">
        <v>305241</v>
      </c>
    </row>
    <row r="57" spans="2:11" ht="26.25" customHeight="1" thickBot="1">
      <c r="B57" s="385" t="s">
        <v>229</v>
      </c>
      <c r="C57" s="99"/>
      <c r="D57" s="283">
        <v>-2950</v>
      </c>
      <c r="E57" s="304">
        <v>11481</v>
      </c>
      <c r="F57" s="680">
        <v>4690</v>
      </c>
      <c r="G57" s="680">
        <v>372</v>
      </c>
      <c r="H57" s="680">
        <v>-10667</v>
      </c>
      <c r="I57" s="304">
        <v>-430</v>
      </c>
      <c r="J57" s="680">
        <v>-2742</v>
      </c>
      <c r="K57" s="370">
        <v>1076</v>
      </c>
    </row>
    <row r="58" spans="2:11" ht="26.25" customHeight="1" thickTop="1">
      <c r="B58" s="386" t="s">
        <v>230</v>
      </c>
      <c r="C58" s="97"/>
      <c r="D58" s="284">
        <v>425595</v>
      </c>
      <c r="E58" s="138">
        <v>424371</v>
      </c>
      <c r="F58" s="284">
        <v>420658</v>
      </c>
      <c r="G58" s="284">
        <v>403748</v>
      </c>
      <c r="H58" s="284">
        <v>344414</v>
      </c>
      <c r="I58" s="138">
        <v>308632</v>
      </c>
      <c r="J58" s="284">
        <v>305241</v>
      </c>
      <c r="K58" s="371">
        <v>285687</v>
      </c>
    </row>
    <row r="59" spans="2:11" ht="24.75" customHeight="1"/>
    <row r="60" spans="2:11" ht="17.25" customHeight="1">
      <c r="B60" s="915" t="s">
        <v>142</v>
      </c>
      <c r="C60" s="915"/>
      <c r="D60" s="915"/>
      <c r="E60" s="915"/>
      <c r="F60" s="915"/>
      <c r="G60" s="915"/>
      <c r="H60" s="915"/>
      <c r="I60" s="915"/>
    </row>
    <row r="61" spans="2:11" ht="18.75" customHeight="1">
      <c r="B61" s="952" t="s">
        <v>603</v>
      </c>
      <c r="C61" s="952"/>
      <c r="D61" s="952"/>
      <c r="E61" s="952"/>
      <c r="F61" s="952"/>
      <c r="G61" s="952"/>
      <c r="H61" s="952"/>
      <c r="I61" s="952"/>
      <c r="J61" s="952"/>
    </row>
    <row r="62" spans="2:11" ht="10.5" customHeight="1"/>
    <row r="63" spans="2:11" ht="10.5" customHeight="1"/>
    <row r="64" spans="2:11" ht="10.5" customHeight="1"/>
  </sheetData>
  <mergeCells count="11">
    <mergeCell ref="D3:D4"/>
    <mergeCell ref="E3:E4"/>
    <mergeCell ref="B3:C4"/>
    <mergeCell ref="J3:J4"/>
    <mergeCell ref="B61:J61"/>
    <mergeCell ref="B60:I60"/>
    <mergeCell ref="K3:K4"/>
    <mergeCell ref="F3:F4"/>
    <mergeCell ref="G3:G4"/>
    <mergeCell ref="I3:I4"/>
    <mergeCell ref="H3:H4"/>
  </mergeCells>
  <phoneticPr fontId="2"/>
  <printOptions horizontalCentered="1"/>
  <pageMargins left="0.39370078740157483" right="0.43307086614173229" top="0.78740157480314965" bottom="0.39370078740157483" header="0.27559055118110237" footer="0.35433070866141736"/>
  <pageSetup paperSize="8" scale="53"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5"/>
  <sheetViews>
    <sheetView showGridLines="0" view="pageBreakPreview" zoomScale="40" zoomScaleNormal="40" zoomScaleSheetLayoutView="40" workbookViewId="0"/>
  </sheetViews>
  <sheetFormatPr defaultColWidth="9" defaultRowHeight="28.5" customHeight="1"/>
  <cols>
    <col min="1" max="1" width="3.6328125" style="8" customWidth="1"/>
    <col min="2" max="2" width="42.6328125" style="20" customWidth="1"/>
    <col min="3" max="7" width="20.6328125" style="6" customWidth="1"/>
    <col min="8" max="15" width="20.6328125" style="7" customWidth="1"/>
    <col min="16" max="17" width="20.6328125" style="9" customWidth="1"/>
    <col min="18" max="23" width="20.6328125" style="8" customWidth="1"/>
    <col min="24" max="16384" width="9" style="8"/>
  </cols>
  <sheetData>
    <row r="1" spans="1:22" ht="48.75" customHeight="1">
      <c r="A1" s="101" t="s">
        <v>544</v>
      </c>
      <c r="B1" s="101"/>
      <c r="E1" s="7"/>
      <c r="F1" s="7"/>
      <c r="G1" s="7"/>
      <c r="I1" s="8"/>
      <c r="J1" s="8"/>
      <c r="K1" s="8"/>
      <c r="L1" s="8"/>
      <c r="M1" s="8"/>
      <c r="N1" s="8"/>
      <c r="O1" s="8"/>
      <c r="P1" s="8"/>
      <c r="Q1" s="8"/>
    </row>
    <row r="2" spans="1:22" ht="30">
      <c r="B2" s="10"/>
      <c r="E2" s="7"/>
      <c r="F2" s="7"/>
      <c r="G2" s="7"/>
      <c r="H2" s="12"/>
      <c r="I2" s="8"/>
      <c r="K2" s="8"/>
      <c r="L2" s="186"/>
      <c r="M2" s="8"/>
      <c r="N2" s="8"/>
      <c r="O2" s="8"/>
      <c r="P2" s="8"/>
      <c r="Q2" s="186"/>
      <c r="V2" s="186" t="s">
        <v>81</v>
      </c>
    </row>
    <row r="3" spans="1:22" s="13" customFormat="1" ht="49.5" customHeight="1">
      <c r="B3" s="90"/>
      <c r="C3" s="958" t="s">
        <v>33</v>
      </c>
      <c r="D3" s="959"/>
      <c r="E3" s="959"/>
      <c r="F3" s="960"/>
      <c r="G3" s="958" t="s">
        <v>0</v>
      </c>
      <c r="H3" s="959"/>
      <c r="I3" s="959"/>
      <c r="J3" s="960"/>
      <c r="K3" s="953" t="s">
        <v>19</v>
      </c>
      <c r="L3" s="954"/>
      <c r="M3" s="954"/>
      <c r="N3" s="955"/>
      <c r="O3" s="953" t="s">
        <v>20</v>
      </c>
      <c r="P3" s="954"/>
      <c r="Q3" s="954"/>
      <c r="R3" s="955"/>
      <c r="S3" s="953" t="s">
        <v>2</v>
      </c>
      <c r="T3" s="954"/>
      <c r="U3" s="954"/>
      <c r="V3" s="955"/>
    </row>
    <row r="4" spans="1:22" s="14" customFormat="1" ht="42" customHeight="1">
      <c r="B4" s="91"/>
      <c r="C4" s="967" t="s">
        <v>53</v>
      </c>
      <c r="D4" s="968" t="s">
        <v>56</v>
      </c>
      <c r="E4" s="968" t="s">
        <v>70</v>
      </c>
      <c r="F4" s="956" t="s">
        <v>80</v>
      </c>
      <c r="G4" s="967" t="s">
        <v>53</v>
      </c>
      <c r="H4" s="968" t="s">
        <v>56</v>
      </c>
      <c r="I4" s="968" t="s">
        <v>70</v>
      </c>
      <c r="J4" s="956" t="s">
        <v>80</v>
      </c>
      <c r="K4" s="982" t="s">
        <v>53</v>
      </c>
      <c r="L4" s="968" t="s">
        <v>56</v>
      </c>
      <c r="M4" s="968" t="s">
        <v>70</v>
      </c>
      <c r="N4" s="956" t="s">
        <v>80</v>
      </c>
      <c r="O4" s="967" t="s">
        <v>53</v>
      </c>
      <c r="P4" s="984" t="s">
        <v>56</v>
      </c>
      <c r="Q4" s="968" t="s">
        <v>70</v>
      </c>
      <c r="R4" s="956" t="s">
        <v>80</v>
      </c>
      <c r="S4" s="963" t="s">
        <v>53</v>
      </c>
      <c r="T4" s="965" t="s">
        <v>56</v>
      </c>
      <c r="U4" s="961" t="s">
        <v>70</v>
      </c>
      <c r="V4" s="956" t="s">
        <v>80</v>
      </c>
    </row>
    <row r="5" spans="1:22" s="15" customFormat="1" ht="42" customHeight="1">
      <c r="B5" s="92"/>
      <c r="C5" s="964"/>
      <c r="D5" s="962"/>
      <c r="E5" s="962"/>
      <c r="F5" s="957"/>
      <c r="G5" s="964"/>
      <c r="H5" s="962"/>
      <c r="I5" s="962"/>
      <c r="J5" s="957"/>
      <c r="K5" s="983"/>
      <c r="L5" s="962"/>
      <c r="M5" s="962"/>
      <c r="N5" s="957"/>
      <c r="O5" s="964"/>
      <c r="P5" s="966"/>
      <c r="Q5" s="962"/>
      <c r="R5" s="957"/>
      <c r="S5" s="964"/>
      <c r="T5" s="966"/>
      <c r="U5" s="962"/>
      <c r="V5" s="957"/>
    </row>
    <row r="6" spans="1:22" s="16" customFormat="1" ht="43.5" customHeight="1">
      <c r="B6" s="93" t="s">
        <v>51</v>
      </c>
      <c r="C6" s="194">
        <v>9998</v>
      </c>
      <c r="D6" s="195">
        <v>9687</v>
      </c>
      <c r="E6" s="195">
        <v>10330</v>
      </c>
      <c r="F6" s="176">
        <v>9503</v>
      </c>
      <c r="G6" s="194">
        <v>562</v>
      </c>
      <c r="H6" s="195">
        <v>561</v>
      </c>
      <c r="I6" s="195">
        <v>759</v>
      </c>
      <c r="J6" s="176">
        <v>668</v>
      </c>
      <c r="K6" s="196">
        <v>-39</v>
      </c>
      <c r="L6" s="195">
        <v>14</v>
      </c>
      <c r="M6" s="195">
        <v>116</v>
      </c>
      <c r="N6" s="176">
        <v>55</v>
      </c>
      <c r="O6" s="194">
        <v>-41</v>
      </c>
      <c r="P6" s="196">
        <v>20</v>
      </c>
      <c r="Q6" s="195">
        <v>124</v>
      </c>
      <c r="R6" s="176">
        <v>38</v>
      </c>
      <c r="S6" s="194">
        <v>4068</v>
      </c>
      <c r="T6" s="196">
        <v>3780</v>
      </c>
      <c r="U6" s="195">
        <v>3922</v>
      </c>
      <c r="V6" s="176">
        <v>3835</v>
      </c>
    </row>
    <row r="7" spans="1:22" s="16" customFormat="1" ht="43.5" customHeight="1">
      <c r="B7" s="94" t="s">
        <v>52</v>
      </c>
      <c r="C7" s="197">
        <v>8761</v>
      </c>
      <c r="D7" s="198">
        <v>10155</v>
      </c>
      <c r="E7" s="198">
        <v>10521</v>
      </c>
      <c r="F7" s="177">
        <v>8890</v>
      </c>
      <c r="G7" s="197">
        <v>371</v>
      </c>
      <c r="H7" s="198">
        <v>417</v>
      </c>
      <c r="I7" s="198">
        <v>578</v>
      </c>
      <c r="J7" s="177">
        <v>313</v>
      </c>
      <c r="K7" s="199">
        <v>135</v>
      </c>
      <c r="L7" s="198">
        <v>176</v>
      </c>
      <c r="M7" s="198">
        <v>313</v>
      </c>
      <c r="N7" s="177">
        <v>80</v>
      </c>
      <c r="O7" s="197">
        <v>126</v>
      </c>
      <c r="P7" s="199">
        <v>287</v>
      </c>
      <c r="Q7" s="198">
        <v>326</v>
      </c>
      <c r="R7" s="177">
        <v>97</v>
      </c>
      <c r="S7" s="197">
        <v>4834</v>
      </c>
      <c r="T7" s="199">
        <v>5437</v>
      </c>
      <c r="U7" s="198">
        <v>5411</v>
      </c>
      <c r="V7" s="177">
        <v>5201</v>
      </c>
    </row>
    <row r="8" spans="1:22" s="16" customFormat="1" ht="43.5" customHeight="1">
      <c r="B8" s="94" t="s">
        <v>79</v>
      </c>
      <c r="C8" s="197">
        <v>5507</v>
      </c>
      <c r="D8" s="198">
        <v>6165</v>
      </c>
      <c r="E8" s="198">
        <v>6932</v>
      </c>
      <c r="F8" s="177">
        <v>5755</v>
      </c>
      <c r="G8" s="197">
        <v>319</v>
      </c>
      <c r="H8" s="198">
        <v>363</v>
      </c>
      <c r="I8" s="198">
        <v>417</v>
      </c>
      <c r="J8" s="177">
        <v>346</v>
      </c>
      <c r="K8" s="199">
        <v>48</v>
      </c>
      <c r="L8" s="198">
        <v>91</v>
      </c>
      <c r="M8" s="198">
        <v>132</v>
      </c>
      <c r="N8" s="177">
        <v>88</v>
      </c>
      <c r="O8" s="197">
        <v>29</v>
      </c>
      <c r="P8" s="199">
        <v>68</v>
      </c>
      <c r="Q8" s="198">
        <v>98</v>
      </c>
      <c r="R8" s="177">
        <v>58</v>
      </c>
      <c r="S8" s="197">
        <v>2555</v>
      </c>
      <c r="T8" s="199">
        <v>2595</v>
      </c>
      <c r="U8" s="198">
        <v>2723</v>
      </c>
      <c r="V8" s="177">
        <v>2659</v>
      </c>
    </row>
    <row r="9" spans="1:22" s="16" customFormat="1" ht="43.5" customHeight="1">
      <c r="B9" s="94" t="s">
        <v>31</v>
      </c>
      <c r="C9" s="197">
        <v>13669</v>
      </c>
      <c r="D9" s="198">
        <v>13831</v>
      </c>
      <c r="E9" s="198">
        <v>16838</v>
      </c>
      <c r="F9" s="177">
        <v>14947</v>
      </c>
      <c r="G9" s="197">
        <v>465</v>
      </c>
      <c r="H9" s="198">
        <v>529</v>
      </c>
      <c r="I9" s="198">
        <v>517</v>
      </c>
      <c r="J9" s="177">
        <v>526</v>
      </c>
      <c r="K9" s="199">
        <v>41</v>
      </c>
      <c r="L9" s="198">
        <v>114</v>
      </c>
      <c r="M9" s="198">
        <v>122</v>
      </c>
      <c r="N9" s="177">
        <v>145</v>
      </c>
      <c r="O9" s="197">
        <v>-41</v>
      </c>
      <c r="P9" s="199">
        <v>53</v>
      </c>
      <c r="Q9" s="198">
        <v>78</v>
      </c>
      <c r="R9" s="177">
        <v>123</v>
      </c>
      <c r="S9" s="197">
        <v>4194</v>
      </c>
      <c r="T9" s="199">
        <v>4200</v>
      </c>
      <c r="U9" s="198">
        <v>3935</v>
      </c>
      <c r="V9" s="177">
        <v>4167</v>
      </c>
    </row>
    <row r="10" spans="1:22" s="16" customFormat="1" ht="43.5" customHeight="1">
      <c r="B10" s="94" t="s">
        <v>8</v>
      </c>
      <c r="C10" s="197">
        <v>671</v>
      </c>
      <c r="D10" s="198">
        <v>481</v>
      </c>
      <c r="E10" s="198">
        <v>494</v>
      </c>
      <c r="F10" s="177">
        <v>617</v>
      </c>
      <c r="G10" s="197">
        <v>72</v>
      </c>
      <c r="H10" s="198">
        <v>65</v>
      </c>
      <c r="I10" s="198">
        <v>45</v>
      </c>
      <c r="J10" s="177">
        <v>71</v>
      </c>
      <c r="K10" s="199">
        <v>-30</v>
      </c>
      <c r="L10" s="198">
        <v>-34</v>
      </c>
      <c r="M10" s="198">
        <v>-24</v>
      </c>
      <c r="N10" s="177">
        <v>-54</v>
      </c>
      <c r="O10" s="197">
        <v>64</v>
      </c>
      <c r="P10" s="199">
        <v>25</v>
      </c>
      <c r="Q10" s="198">
        <v>-4</v>
      </c>
      <c r="R10" s="177">
        <v>26</v>
      </c>
      <c r="S10" s="197">
        <v>2954</v>
      </c>
      <c r="T10" s="199">
        <v>2649</v>
      </c>
      <c r="U10" s="198">
        <v>2528</v>
      </c>
      <c r="V10" s="177">
        <v>2598</v>
      </c>
    </row>
    <row r="11" spans="1:22" s="16" customFormat="1" ht="43.5" customHeight="1" thickBot="1">
      <c r="B11" s="93" t="s">
        <v>45</v>
      </c>
      <c r="C11" s="200">
        <v>-162</v>
      </c>
      <c r="D11" s="201">
        <v>-173</v>
      </c>
      <c r="E11" s="201">
        <v>-173</v>
      </c>
      <c r="F11" s="178">
        <v>-153</v>
      </c>
      <c r="G11" s="200">
        <v>-7</v>
      </c>
      <c r="H11" s="201">
        <v>-8</v>
      </c>
      <c r="I11" s="201">
        <v>0</v>
      </c>
      <c r="J11" s="178">
        <v>-3</v>
      </c>
      <c r="K11" s="202">
        <v>6</v>
      </c>
      <c r="L11" s="201">
        <v>13</v>
      </c>
      <c r="M11" s="201">
        <v>-14</v>
      </c>
      <c r="N11" s="178">
        <v>19</v>
      </c>
      <c r="O11" s="200" t="s">
        <v>77</v>
      </c>
      <c r="P11" s="245" t="s">
        <v>77</v>
      </c>
      <c r="Q11" s="202" t="s">
        <v>77</v>
      </c>
      <c r="R11" s="178">
        <v>3</v>
      </c>
      <c r="S11" s="200">
        <v>3004</v>
      </c>
      <c r="T11" s="202">
        <v>2509</v>
      </c>
      <c r="U11" s="201">
        <v>2687</v>
      </c>
      <c r="V11" s="178">
        <v>2404</v>
      </c>
    </row>
    <row r="12" spans="1:22" s="18" customFormat="1" ht="43.5" customHeight="1" thickTop="1">
      <c r="B12" s="100" t="s">
        <v>9</v>
      </c>
      <c r="C12" s="203">
        <f>C6+C7+C8+C9+C10+C11</f>
        <v>38444</v>
      </c>
      <c r="D12" s="225">
        <f>D6+D7+D8+D9+D10+D11</f>
        <v>40146</v>
      </c>
      <c r="E12" s="225">
        <v>44942</v>
      </c>
      <c r="F12" s="179">
        <f>F6+F7+F8+F9+F10+F11</f>
        <v>39559</v>
      </c>
      <c r="G12" s="203">
        <f>G6+G7+G8+G9+G10+G11</f>
        <v>1782</v>
      </c>
      <c r="H12" s="225">
        <f>H6+H7+H8+H9+H10+H11</f>
        <v>1927</v>
      </c>
      <c r="I12" s="225">
        <f>I6+I7+I8+I9+I10+I11</f>
        <v>2316</v>
      </c>
      <c r="J12" s="179">
        <f>J6+J7+J8+J9+J10+J11</f>
        <v>1921</v>
      </c>
      <c r="K12" s="204">
        <f>SUM(K6:K11)</f>
        <v>161</v>
      </c>
      <c r="L12" s="225">
        <f>L6+L7+L8+L9+L10+L11+1</f>
        <v>375</v>
      </c>
      <c r="M12" s="225">
        <f>M6+M7+M8+M9+M10+M11</f>
        <v>645</v>
      </c>
      <c r="N12" s="179">
        <f>N6+N7+N8+N9+N10+N11</f>
        <v>333</v>
      </c>
      <c r="O12" s="145">
        <f>O6+O7+O8+O9+O10</f>
        <v>137</v>
      </c>
      <c r="P12" s="225">
        <f>P6+P7+P8+P9+P10</f>
        <v>453</v>
      </c>
      <c r="Q12" s="225">
        <f>Q6+Q7+Q8+Q9+Q10</f>
        <v>622</v>
      </c>
      <c r="R12" s="179">
        <f>R6+R7+R8+R9+R10+R11</f>
        <v>345</v>
      </c>
      <c r="S12" s="203">
        <f>S6+S7+S8+S9+S10+S11</f>
        <v>21609</v>
      </c>
      <c r="T12" s="204">
        <f>T6+T7+T8+T9+T10+T11</f>
        <v>21170</v>
      </c>
      <c r="U12" s="225">
        <f>U6+U7+U8+U9+U10+U11</f>
        <v>21206</v>
      </c>
      <c r="V12" s="179">
        <f>V6+V7+V8+V9+V10+V11</f>
        <v>20864</v>
      </c>
    </row>
    <row r="13" spans="1:22" s="18" customFormat="1" ht="43.5" customHeight="1">
      <c r="B13" s="205" t="s">
        <v>78</v>
      </c>
      <c r="C13" s="17"/>
      <c r="D13" s="17"/>
      <c r="E13" s="17"/>
      <c r="F13" s="17"/>
      <c r="G13" s="17"/>
      <c r="H13" s="17"/>
    </row>
    <row r="14" spans="1:22" s="13" customFormat="1" ht="49.5" customHeight="1">
      <c r="B14" s="206" t="s">
        <v>57</v>
      </c>
      <c r="C14" s="207"/>
      <c r="D14" s="207"/>
      <c r="E14" s="207"/>
      <c r="F14" s="207"/>
      <c r="G14" s="8"/>
      <c r="H14" s="8"/>
    </row>
    <row r="15" spans="1:22" ht="48.75" customHeight="1">
      <c r="A15" s="101" t="s">
        <v>545</v>
      </c>
      <c r="B15" s="101"/>
      <c r="O15" s="8"/>
    </row>
    <row r="16" spans="1:22" ht="30">
      <c r="B16" s="10"/>
      <c r="E16" s="11"/>
      <c r="F16" s="11"/>
      <c r="G16" s="11"/>
      <c r="J16" s="11"/>
      <c r="K16" s="11"/>
      <c r="L16" s="11"/>
      <c r="O16" s="12"/>
      <c r="Q16" s="186" t="s">
        <v>76</v>
      </c>
    </row>
    <row r="17" spans="2:17" s="13" customFormat="1" ht="49.5" customHeight="1">
      <c r="B17" s="90"/>
      <c r="C17" s="958" t="s">
        <v>33</v>
      </c>
      <c r="D17" s="959"/>
      <c r="E17" s="959"/>
      <c r="F17" s="959"/>
      <c r="G17" s="960"/>
      <c r="H17" s="958" t="s">
        <v>0</v>
      </c>
      <c r="I17" s="959"/>
      <c r="J17" s="959"/>
      <c r="K17" s="959"/>
      <c r="L17" s="960"/>
      <c r="M17" s="953" t="s">
        <v>19</v>
      </c>
      <c r="N17" s="954"/>
      <c r="O17" s="954"/>
      <c r="P17" s="954"/>
      <c r="Q17" s="955"/>
    </row>
    <row r="18" spans="2:17" s="14" customFormat="1" ht="32.25" customHeight="1">
      <c r="B18" s="91"/>
      <c r="C18" s="981" t="s">
        <v>65</v>
      </c>
      <c r="D18" s="971" t="s">
        <v>34</v>
      </c>
      <c r="E18" s="971" t="s">
        <v>35</v>
      </c>
      <c r="F18" s="971" t="s">
        <v>36</v>
      </c>
      <c r="G18" s="974" t="s">
        <v>37</v>
      </c>
      <c r="H18" s="981" t="s">
        <v>65</v>
      </c>
      <c r="I18" s="971" t="s">
        <v>34</v>
      </c>
      <c r="J18" s="971" t="s">
        <v>35</v>
      </c>
      <c r="K18" s="971" t="s">
        <v>36</v>
      </c>
      <c r="L18" s="974" t="s">
        <v>37</v>
      </c>
      <c r="M18" s="981" t="s">
        <v>65</v>
      </c>
      <c r="N18" s="971" t="s">
        <v>34</v>
      </c>
      <c r="O18" s="971" t="s">
        <v>35</v>
      </c>
      <c r="P18" s="971" t="s">
        <v>36</v>
      </c>
      <c r="Q18" s="974" t="s">
        <v>37</v>
      </c>
    </row>
    <row r="19" spans="2:17" s="15" customFormat="1" ht="32.25" customHeight="1">
      <c r="B19" s="92"/>
      <c r="C19" s="964"/>
      <c r="D19" s="972"/>
      <c r="E19" s="972"/>
      <c r="F19" s="972"/>
      <c r="G19" s="957"/>
      <c r="H19" s="964"/>
      <c r="I19" s="972"/>
      <c r="J19" s="972"/>
      <c r="K19" s="972"/>
      <c r="L19" s="957"/>
      <c r="M19" s="964"/>
      <c r="N19" s="972"/>
      <c r="O19" s="972"/>
      <c r="P19" s="972"/>
      <c r="Q19" s="957"/>
    </row>
    <row r="20" spans="2:17" s="16" customFormat="1" ht="43.5" customHeight="1">
      <c r="B20" s="93" t="s">
        <v>27</v>
      </c>
      <c r="C20" s="246">
        <v>9450</v>
      </c>
      <c r="D20" s="139">
        <v>9708</v>
      </c>
      <c r="E20" s="139">
        <v>11321</v>
      </c>
      <c r="F20" s="139">
        <v>13159</v>
      </c>
      <c r="G20" s="140">
        <v>11322</v>
      </c>
      <c r="H20" s="246">
        <v>551</v>
      </c>
      <c r="I20" s="139">
        <v>466</v>
      </c>
      <c r="J20" s="139">
        <v>536</v>
      </c>
      <c r="K20" s="139">
        <v>888</v>
      </c>
      <c r="L20" s="140">
        <v>789</v>
      </c>
      <c r="M20" s="246">
        <v>126</v>
      </c>
      <c r="N20" s="139">
        <v>160</v>
      </c>
      <c r="O20" s="139">
        <v>158</v>
      </c>
      <c r="P20" s="139">
        <v>327</v>
      </c>
      <c r="Q20" s="140">
        <v>218</v>
      </c>
    </row>
    <row r="21" spans="2:17" s="16" customFormat="1" ht="43.5" customHeight="1">
      <c r="B21" s="94" t="s">
        <v>28</v>
      </c>
      <c r="C21" s="223">
        <v>11120</v>
      </c>
      <c r="D21" s="141">
        <v>12173</v>
      </c>
      <c r="E21" s="141">
        <v>12945</v>
      </c>
      <c r="F21" s="141">
        <v>14740</v>
      </c>
      <c r="G21" s="142">
        <v>14188</v>
      </c>
      <c r="H21" s="223">
        <v>339</v>
      </c>
      <c r="I21" s="141">
        <v>408</v>
      </c>
      <c r="J21" s="141">
        <v>413</v>
      </c>
      <c r="K21" s="141">
        <v>413</v>
      </c>
      <c r="L21" s="142">
        <v>509</v>
      </c>
      <c r="M21" s="223">
        <v>106</v>
      </c>
      <c r="N21" s="141">
        <v>180</v>
      </c>
      <c r="O21" s="141">
        <v>189</v>
      </c>
      <c r="P21" s="141">
        <v>184</v>
      </c>
      <c r="Q21" s="142">
        <v>277</v>
      </c>
    </row>
    <row r="22" spans="2:17" s="16" customFormat="1" ht="43.5" customHeight="1">
      <c r="B22" s="94" t="s">
        <v>29</v>
      </c>
      <c r="C22" s="223">
        <v>6259</v>
      </c>
      <c r="D22" s="141">
        <v>6792</v>
      </c>
      <c r="E22" s="141">
        <v>7172</v>
      </c>
      <c r="F22" s="141">
        <v>7602</v>
      </c>
      <c r="G22" s="142">
        <v>6823</v>
      </c>
      <c r="H22" s="223">
        <v>441</v>
      </c>
      <c r="I22" s="141">
        <v>434</v>
      </c>
      <c r="J22" s="141">
        <v>488</v>
      </c>
      <c r="K22" s="141">
        <v>538</v>
      </c>
      <c r="L22" s="142">
        <v>415</v>
      </c>
      <c r="M22" s="223">
        <v>156</v>
      </c>
      <c r="N22" s="141">
        <v>166</v>
      </c>
      <c r="O22" s="141">
        <v>218</v>
      </c>
      <c r="P22" s="141">
        <v>233</v>
      </c>
      <c r="Q22" s="142">
        <v>118</v>
      </c>
    </row>
    <row r="23" spans="2:17" s="16" customFormat="1" ht="43.5" customHeight="1">
      <c r="B23" s="94" t="s">
        <v>30</v>
      </c>
      <c r="C23" s="223">
        <v>5043</v>
      </c>
      <c r="D23" s="141">
        <v>4228</v>
      </c>
      <c r="E23" s="141">
        <v>3827</v>
      </c>
      <c r="F23" s="141">
        <v>3470</v>
      </c>
      <c r="G23" s="142">
        <v>2776</v>
      </c>
      <c r="H23" s="223">
        <v>262</v>
      </c>
      <c r="I23" s="141">
        <v>240</v>
      </c>
      <c r="J23" s="141">
        <v>250</v>
      </c>
      <c r="K23" s="141">
        <v>213</v>
      </c>
      <c r="L23" s="142">
        <v>5</v>
      </c>
      <c r="M23" s="223">
        <v>108</v>
      </c>
      <c r="N23" s="141">
        <v>96</v>
      </c>
      <c r="O23" s="141">
        <v>117</v>
      </c>
      <c r="P23" s="141">
        <v>80</v>
      </c>
      <c r="Q23" s="142">
        <v>-131</v>
      </c>
    </row>
    <row r="24" spans="2:17" s="16" customFormat="1" ht="43.5" customHeight="1">
      <c r="B24" s="94" t="s">
        <v>31</v>
      </c>
      <c r="C24" s="223">
        <v>8027</v>
      </c>
      <c r="D24" s="141">
        <v>8821</v>
      </c>
      <c r="E24" s="141">
        <v>9271</v>
      </c>
      <c r="F24" s="141">
        <v>12745</v>
      </c>
      <c r="G24" s="142">
        <v>12646</v>
      </c>
      <c r="H24" s="223">
        <v>512</v>
      </c>
      <c r="I24" s="141">
        <v>393</v>
      </c>
      <c r="J24" s="141">
        <v>384</v>
      </c>
      <c r="K24" s="141">
        <v>386</v>
      </c>
      <c r="L24" s="142">
        <v>334</v>
      </c>
      <c r="M24" s="223">
        <v>114</v>
      </c>
      <c r="N24" s="141">
        <v>80</v>
      </c>
      <c r="O24" s="141">
        <v>56</v>
      </c>
      <c r="P24" s="141">
        <v>44</v>
      </c>
      <c r="Q24" s="142">
        <v>9</v>
      </c>
    </row>
    <row r="25" spans="2:17" s="16" customFormat="1" ht="43.5" customHeight="1">
      <c r="B25" s="94" t="s">
        <v>32</v>
      </c>
      <c r="C25" s="223">
        <v>10336</v>
      </c>
      <c r="D25" s="141">
        <v>10869</v>
      </c>
      <c r="E25" s="141">
        <v>10548</v>
      </c>
      <c r="F25" s="141">
        <v>10201</v>
      </c>
      <c r="G25" s="142">
        <v>6469</v>
      </c>
      <c r="H25" s="223">
        <v>272</v>
      </c>
      <c r="I25" s="141">
        <v>280</v>
      </c>
      <c r="J25" s="141">
        <v>268</v>
      </c>
      <c r="K25" s="141">
        <v>273</v>
      </c>
      <c r="L25" s="142">
        <v>240</v>
      </c>
      <c r="M25" s="223">
        <v>42</v>
      </c>
      <c r="N25" s="141">
        <v>46</v>
      </c>
      <c r="O25" s="141">
        <v>19</v>
      </c>
      <c r="P25" s="141">
        <v>10</v>
      </c>
      <c r="Q25" s="142">
        <v>-10</v>
      </c>
    </row>
    <row r="26" spans="2:17" s="16" customFormat="1" ht="43.5" customHeight="1">
      <c r="B26" s="94" t="s">
        <v>8</v>
      </c>
      <c r="C26" s="223">
        <v>778</v>
      </c>
      <c r="D26" s="141">
        <v>1383</v>
      </c>
      <c r="E26" s="141">
        <v>1521</v>
      </c>
      <c r="F26" s="141">
        <v>686</v>
      </c>
      <c r="G26" s="142">
        <v>907</v>
      </c>
      <c r="H26" s="223">
        <v>65</v>
      </c>
      <c r="I26" s="141">
        <v>225</v>
      </c>
      <c r="J26" s="141">
        <v>225</v>
      </c>
      <c r="K26" s="141">
        <v>66</v>
      </c>
      <c r="L26" s="142">
        <v>64</v>
      </c>
      <c r="M26" s="223">
        <v>37</v>
      </c>
      <c r="N26" s="141">
        <v>26</v>
      </c>
      <c r="O26" s="141">
        <v>21</v>
      </c>
      <c r="P26" s="141">
        <v>26</v>
      </c>
      <c r="Q26" s="142">
        <v>-5</v>
      </c>
    </row>
    <row r="27" spans="2:17" s="16" customFormat="1" ht="43.5" customHeight="1" thickBot="1">
      <c r="B27" s="93" t="s">
        <v>45</v>
      </c>
      <c r="C27" s="247">
        <v>-4254</v>
      </c>
      <c r="D27" s="143">
        <v>-4253</v>
      </c>
      <c r="E27" s="143">
        <v>-4423</v>
      </c>
      <c r="F27" s="143">
        <v>-4893</v>
      </c>
      <c r="G27" s="144">
        <v>-3469</v>
      </c>
      <c r="H27" s="247" t="s">
        <v>77</v>
      </c>
      <c r="I27" s="143">
        <v>-24</v>
      </c>
      <c r="J27" s="143">
        <v>-19</v>
      </c>
      <c r="K27" s="143" t="s">
        <v>77</v>
      </c>
      <c r="L27" s="144" t="s">
        <v>77</v>
      </c>
      <c r="M27" s="247">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7" s="18" customFormat="1" ht="43.5" customHeight="1">
      <c r="B29" s="19"/>
      <c r="C29" s="17"/>
      <c r="D29" s="17"/>
      <c r="E29" s="17"/>
      <c r="F29" s="17"/>
      <c r="G29" s="17"/>
      <c r="H29" s="17"/>
      <c r="I29" s="17"/>
      <c r="J29" s="17"/>
      <c r="K29" s="17"/>
      <c r="L29" s="17"/>
    </row>
    <row r="30" spans="2:17" s="13" customFormat="1" ht="49.5" customHeight="1">
      <c r="B30" s="90"/>
      <c r="C30" s="978" t="s">
        <v>20</v>
      </c>
      <c r="D30" s="979"/>
      <c r="E30" s="979"/>
      <c r="F30" s="979"/>
      <c r="G30" s="980"/>
      <c r="H30" s="958" t="s">
        <v>54</v>
      </c>
      <c r="I30" s="959"/>
      <c r="J30" s="959"/>
      <c r="K30" s="959"/>
      <c r="L30" s="960"/>
      <c r="M30" s="209"/>
      <c r="N30" s="209"/>
    </row>
    <row r="31" spans="2:17" s="14" customFormat="1" ht="32.25" customHeight="1">
      <c r="B31" s="91"/>
      <c r="C31" s="981" t="s">
        <v>65</v>
      </c>
      <c r="D31" s="971" t="s">
        <v>34</v>
      </c>
      <c r="E31" s="971" t="s">
        <v>35</v>
      </c>
      <c r="F31" s="971" t="s">
        <v>36</v>
      </c>
      <c r="G31" s="974" t="s">
        <v>37</v>
      </c>
      <c r="H31" s="981" t="s">
        <v>65</v>
      </c>
      <c r="I31" s="971" t="s">
        <v>34</v>
      </c>
      <c r="J31" s="971" t="s">
        <v>35</v>
      </c>
      <c r="K31" s="971" t="s">
        <v>36</v>
      </c>
      <c r="L31" s="974" t="s">
        <v>37</v>
      </c>
    </row>
    <row r="32" spans="2:17" s="15" customFormat="1" ht="32.25" customHeight="1">
      <c r="B32" s="92"/>
      <c r="C32" s="964"/>
      <c r="D32" s="972"/>
      <c r="E32" s="972"/>
      <c r="F32" s="972"/>
      <c r="G32" s="957"/>
      <c r="H32" s="964"/>
      <c r="I32" s="972"/>
      <c r="J32" s="972"/>
      <c r="K32" s="972"/>
      <c r="L32" s="957"/>
    </row>
    <row r="33" spans="1:15" s="16" customFormat="1" ht="43.5" customHeight="1">
      <c r="B33" s="93" t="s">
        <v>27</v>
      </c>
      <c r="C33" s="246">
        <v>84</v>
      </c>
      <c r="D33" s="139">
        <v>112</v>
      </c>
      <c r="E33" s="139">
        <v>101</v>
      </c>
      <c r="F33" s="139">
        <v>231</v>
      </c>
      <c r="G33" s="140">
        <v>94</v>
      </c>
      <c r="H33" s="246">
        <v>3873</v>
      </c>
      <c r="I33" s="139">
        <v>3251</v>
      </c>
      <c r="J33" s="139">
        <v>3553</v>
      </c>
      <c r="K33" s="139">
        <v>5035</v>
      </c>
      <c r="L33" s="140">
        <v>4838</v>
      </c>
    </row>
    <row r="34" spans="1:15" s="16" customFormat="1" ht="43.5" customHeight="1">
      <c r="B34" s="94" t="s">
        <v>28</v>
      </c>
      <c r="C34" s="223">
        <f>175</f>
        <v>175</v>
      </c>
      <c r="D34" s="141">
        <v>281</v>
      </c>
      <c r="E34" s="141">
        <v>333</v>
      </c>
      <c r="F34" s="141">
        <v>361</v>
      </c>
      <c r="G34" s="142">
        <v>311</v>
      </c>
      <c r="H34" s="223">
        <v>3469</v>
      </c>
      <c r="I34" s="141">
        <v>4630</v>
      </c>
      <c r="J34" s="141">
        <v>5043</v>
      </c>
      <c r="K34" s="141">
        <v>5913</v>
      </c>
      <c r="L34" s="142">
        <v>4696</v>
      </c>
    </row>
    <row r="35" spans="1:15" s="16" customFormat="1" ht="43.5" customHeight="1">
      <c r="B35" s="94" t="s">
        <v>29</v>
      </c>
      <c r="C35" s="223">
        <f>52</f>
        <v>52</v>
      </c>
      <c r="D35" s="141">
        <v>67</v>
      </c>
      <c r="E35" s="141">
        <v>84</v>
      </c>
      <c r="F35" s="141">
        <v>170</v>
      </c>
      <c r="G35" s="142">
        <v>53</v>
      </c>
      <c r="H35" s="223">
        <v>3553</v>
      </c>
      <c r="I35" s="141">
        <v>3609</v>
      </c>
      <c r="J35" s="141">
        <v>3702</v>
      </c>
      <c r="K35" s="141">
        <v>3454</v>
      </c>
      <c r="L35" s="142">
        <v>2842</v>
      </c>
    </row>
    <row r="36" spans="1:15" s="16" customFormat="1" ht="43.5" customHeight="1">
      <c r="B36" s="94" t="s">
        <v>30</v>
      </c>
      <c r="C36" s="223">
        <f>59</f>
        <v>59</v>
      </c>
      <c r="D36" s="141">
        <v>82</v>
      </c>
      <c r="E36" s="141">
        <v>81</v>
      </c>
      <c r="F36" s="141">
        <v>47</v>
      </c>
      <c r="G36" s="142">
        <v>-235</v>
      </c>
      <c r="H36" s="223">
        <v>2809</v>
      </c>
      <c r="I36" s="141">
        <v>2320</v>
      </c>
      <c r="J36" s="141">
        <v>2728</v>
      </c>
      <c r="K36" s="141">
        <v>2961</v>
      </c>
      <c r="L36" s="142">
        <v>2603</v>
      </c>
    </row>
    <row r="37" spans="1:15" s="16" customFormat="1" ht="43.5" customHeight="1">
      <c r="B37" s="94" t="s">
        <v>31</v>
      </c>
      <c r="C37" s="223">
        <f>82</f>
        <v>82</v>
      </c>
      <c r="D37" s="141">
        <v>54</v>
      </c>
      <c r="E37" s="141">
        <v>25</v>
      </c>
      <c r="F37" s="141">
        <v>1</v>
      </c>
      <c r="G37" s="142">
        <v>-59</v>
      </c>
      <c r="H37" s="223">
        <v>2792</v>
      </c>
      <c r="I37" s="141">
        <v>2923</v>
      </c>
      <c r="J37" s="141">
        <v>3161</v>
      </c>
      <c r="K37" s="141">
        <v>3359</v>
      </c>
      <c r="L37" s="142">
        <v>2750</v>
      </c>
    </row>
    <row r="38" spans="1:15" s="16" customFormat="1" ht="43.5" customHeight="1">
      <c r="B38" s="94" t="s">
        <v>32</v>
      </c>
      <c r="C38" s="223">
        <f>140</f>
        <v>140</v>
      </c>
      <c r="D38" s="141">
        <v>135</v>
      </c>
      <c r="E38" s="141">
        <v>135</v>
      </c>
      <c r="F38" s="141">
        <v>128</v>
      </c>
      <c r="G38" s="142">
        <v>68</v>
      </c>
      <c r="H38" s="223">
        <v>4749</v>
      </c>
      <c r="I38" s="141">
        <v>4410</v>
      </c>
      <c r="J38" s="141">
        <v>3635</v>
      </c>
      <c r="K38" s="141">
        <v>3629</v>
      </c>
      <c r="L38" s="142">
        <v>2516</v>
      </c>
    </row>
    <row r="39" spans="1:15" s="16" customFormat="1" ht="43.5" customHeight="1">
      <c r="B39" s="94" t="s">
        <v>8</v>
      </c>
      <c r="C39" s="223">
        <v>-11</v>
      </c>
      <c r="D39" s="141">
        <v>198</v>
      </c>
      <c r="E39" s="141">
        <v>306</v>
      </c>
      <c r="F39" s="141">
        <v>77</v>
      </c>
      <c r="G39" s="142">
        <v>104</v>
      </c>
      <c r="H39" s="223">
        <v>1864</v>
      </c>
      <c r="I39" s="141">
        <v>1762</v>
      </c>
      <c r="J39" s="141">
        <v>1716</v>
      </c>
      <c r="K39" s="141">
        <v>881</v>
      </c>
      <c r="L39" s="142">
        <v>590</v>
      </c>
    </row>
    <row r="40" spans="1:15" s="16" customFormat="1" ht="43.5" customHeight="1" thickBot="1">
      <c r="B40" s="93" t="s">
        <v>45</v>
      </c>
      <c r="C40" s="247" t="s">
        <v>77</v>
      </c>
      <c r="D40" s="143">
        <v>-141</v>
      </c>
      <c r="E40" s="143">
        <v>-169</v>
      </c>
      <c r="F40" s="143" t="s">
        <v>77</v>
      </c>
      <c r="G40" s="144" t="s">
        <v>77</v>
      </c>
      <c r="H40" s="247">
        <v>1376</v>
      </c>
      <c r="I40" s="143">
        <v>2312</v>
      </c>
      <c r="J40" s="143">
        <v>2657</v>
      </c>
      <c r="K40" s="143">
        <v>1462</v>
      </c>
      <c r="L40" s="144">
        <v>2295</v>
      </c>
    </row>
    <row r="41" spans="1:15"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spans="1:15" ht="43.5" customHeight="1">
      <c r="B42" s="205" t="s">
        <v>71</v>
      </c>
    </row>
    <row r="43" spans="1:15" s="14" customFormat="1" ht="49.5" customHeight="1">
      <c r="B43" s="206" t="s">
        <v>57</v>
      </c>
      <c r="C43" s="207"/>
      <c r="D43" s="207"/>
      <c r="E43" s="207"/>
      <c r="F43" s="207"/>
      <c r="G43" s="8"/>
      <c r="H43" s="8"/>
    </row>
    <row r="44" spans="1:15" ht="48.75" customHeight="1">
      <c r="A44" s="101" t="s">
        <v>546</v>
      </c>
      <c r="B44" s="101"/>
      <c r="O44" s="8"/>
    </row>
    <row r="45" spans="1:15" ht="30">
      <c r="B45" s="10"/>
      <c r="E45" s="11"/>
      <c r="F45" s="11"/>
      <c r="G45" s="186" t="s">
        <v>76</v>
      </c>
      <c r="J45" s="11"/>
      <c r="K45" s="11"/>
      <c r="N45" s="8"/>
      <c r="O45" s="12"/>
    </row>
    <row r="46" spans="1:15" s="13" customFormat="1" ht="49.5" customHeight="1">
      <c r="B46" s="90"/>
      <c r="C46" s="243" t="s">
        <v>33</v>
      </c>
      <c r="D46" s="243" t="s">
        <v>0</v>
      </c>
      <c r="E46" s="249" t="s">
        <v>19</v>
      </c>
      <c r="F46" s="244" t="s">
        <v>20</v>
      </c>
      <c r="G46" s="254" t="s">
        <v>54</v>
      </c>
      <c r="H46" s="209"/>
      <c r="I46" s="209"/>
      <c r="J46" s="208"/>
      <c r="K46" s="208"/>
      <c r="L46" s="208"/>
    </row>
    <row r="47" spans="1:15" s="14" customFormat="1" ht="32.25" customHeight="1">
      <c r="B47" s="91"/>
      <c r="C47" s="975" t="s">
        <v>64</v>
      </c>
      <c r="D47" s="976" t="s">
        <v>64</v>
      </c>
      <c r="E47" s="969" t="s">
        <v>64</v>
      </c>
      <c r="F47" s="973" t="s">
        <v>64</v>
      </c>
      <c r="G47" s="969" t="s">
        <v>64</v>
      </c>
    </row>
    <row r="48" spans="1:15" s="14" customFormat="1" ht="32.25" customHeight="1">
      <c r="B48" s="92"/>
      <c r="C48" s="962"/>
      <c r="D48" s="977"/>
      <c r="E48" s="970"/>
      <c r="F48" s="966"/>
      <c r="G48" s="970"/>
    </row>
    <row r="49" spans="2:8" s="14" customFormat="1" ht="43.5" customHeight="1">
      <c r="B49" s="93" t="s">
        <v>27</v>
      </c>
      <c r="C49" s="195">
        <v>10652</v>
      </c>
      <c r="D49" s="246">
        <v>467</v>
      </c>
      <c r="E49" s="250">
        <v>106</v>
      </c>
      <c r="F49" s="202"/>
      <c r="G49" s="250">
        <v>3825</v>
      </c>
    </row>
    <row r="50" spans="2:8" s="14" customFormat="1" ht="43.5" customHeight="1">
      <c r="B50" s="94" t="s">
        <v>28</v>
      </c>
      <c r="C50" s="198">
        <v>18613</v>
      </c>
      <c r="D50" s="223">
        <v>311</v>
      </c>
      <c r="E50" s="251">
        <v>71</v>
      </c>
      <c r="F50" s="199"/>
      <c r="G50" s="251">
        <v>3448</v>
      </c>
    </row>
    <row r="51" spans="2:8" s="14" customFormat="1" ht="43.5" customHeight="1">
      <c r="B51" s="94" t="s">
        <v>29</v>
      </c>
      <c r="C51" s="198">
        <v>6492</v>
      </c>
      <c r="D51" s="223">
        <v>440</v>
      </c>
      <c r="E51" s="251">
        <v>122</v>
      </c>
      <c r="F51" s="199"/>
      <c r="G51" s="251">
        <v>3757</v>
      </c>
    </row>
    <row r="52" spans="2:8" s="14" customFormat="1" ht="43.5" customHeight="1">
      <c r="B52" s="94" t="s">
        <v>73</v>
      </c>
      <c r="C52" s="198">
        <v>2344</v>
      </c>
      <c r="D52" s="223">
        <v>173</v>
      </c>
      <c r="E52" s="251">
        <v>85</v>
      </c>
      <c r="F52" s="199"/>
      <c r="G52" s="251">
        <v>3051</v>
      </c>
    </row>
    <row r="53" spans="2:8" s="14" customFormat="1" ht="43.5" customHeight="1">
      <c r="B53" s="94" t="s">
        <v>66</v>
      </c>
      <c r="C53" s="198">
        <v>3034</v>
      </c>
      <c r="D53" s="223">
        <v>117</v>
      </c>
      <c r="E53" s="251">
        <v>35</v>
      </c>
      <c r="F53" s="199"/>
      <c r="G53" s="251">
        <v>1424</v>
      </c>
    </row>
    <row r="54" spans="2:8" s="14" customFormat="1" ht="43.5" customHeight="1">
      <c r="B54" s="94" t="s">
        <v>67</v>
      </c>
      <c r="C54" s="198">
        <v>4496</v>
      </c>
      <c r="D54" s="223">
        <v>134</v>
      </c>
      <c r="E54" s="251">
        <v>20</v>
      </c>
      <c r="F54" s="199"/>
      <c r="G54" s="251">
        <v>1173</v>
      </c>
    </row>
    <row r="55" spans="2:8" s="14" customFormat="1" ht="43.5" customHeight="1">
      <c r="B55" s="94" t="s">
        <v>68</v>
      </c>
      <c r="C55" s="198">
        <v>2495</v>
      </c>
      <c r="D55" s="223">
        <v>142</v>
      </c>
      <c r="E55" s="251">
        <v>6</v>
      </c>
      <c r="F55" s="199"/>
      <c r="G55" s="251">
        <v>637</v>
      </c>
    </row>
    <row r="56" spans="2:8" s="14" customFormat="1" ht="43.5" customHeight="1">
      <c r="B56" s="94" t="s">
        <v>69</v>
      </c>
      <c r="C56" s="198">
        <v>1511</v>
      </c>
      <c r="D56" s="223">
        <v>213</v>
      </c>
      <c r="E56" s="251">
        <v>41</v>
      </c>
      <c r="F56" s="199"/>
      <c r="G56" s="251">
        <v>966</v>
      </c>
    </row>
    <row r="57" spans="2:8" s="14" customFormat="1" ht="43.5" customHeight="1">
      <c r="B57" s="94" t="s">
        <v>32</v>
      </c>
      <c r="C57" s="198">
        <v>11531</v>
      </c>
      <c r="D57" s="223">
        <v>278</v>
      </c>
      <c r="E57" s="251">
        <v>12</v>
      </c>
      <c r="F57" s="199"/>
      <c r="G57" s="251">
        <v>7016</v>
      </c>
    </row>
    <row r="58" spans="2:8" s="14" customFormat="1" ht="43.5" customHeight="1">
      <c r="B58" s="94" t="s">
        <v>8</v>
      </c>
      <c r="C58" s="198">
        <v>1705</v>
      </c>
      <c r="D58" s="223">
        <v>216</v>
      </c>
      <c r="E58" s="251">
        <v>98</v>
      </c>
      <c r="F58" s="199"/>
      <c r="G58" s="251">
        <v>3947</v>
      </c>
    </row>
    <row r="59" spans="2:8" s="14" customFormat="1" ht="43.5" customHeight="1" thickBot="1">
      <c r="B59" s="93" t="s">
        <v>45</v>
      </c>
      <c r="C59" s="201">
        <v>-4256</v>
      </c>
      <c r="D59" s="247" t="s">
        <v>1</v>
      </c>
      <c r="E59" s="252">
        <v>3</v>
      </c>
      <c r="F59" s="248"/>
      <c r="G59" s="252">
        <v>1527</v>
      </c>
    </row>
    <row r="60" spans="2:8" s="14" customFormat="1" ht="43.5" customHeight="1" thickTop="1">
      <c r="B60" s="100" t="s">
        <v>9</v>
      </c>
      <c r="C60" s="225">
        <v>58617</v>
      </c>
      <c r="D60" s="145">
        <v>2490</v>
      </c>
      <c r="E60" s="253">
        <v>599</v>
      </c>
      <c r="F60" s="204">
        <v>485</v>
      </c>
      <c r="G60" s="253">
        <v>30770</v>
      </c>
    </row>
    <row r="61" spans="2:8" s="14" customFormat="1" ht="32.25" customHeight="1">
      <c r="B61" s="207"/>
      <c r="C61" s="207"/>
      <c r="D61" s="207"/>
      <c r="E61" s="207"/>
      <c r="F61" s="207"/>
      <c r="G61" s="8"/>
      <c r="H61" s="8"/>
    </row>
    <row r="62" spans="2:8" s="14" customFormat="1" ht="32.25" customHeight="1">
      <c r="B62" s="207"/>
      <c r="C62" s="207"/>
      <c r="D62" s="207"/>
      <c r="E62" s="207"/>
      <c r="F62" s="207"/>
      <c r="G62" s="8"/>
      <c r="H62" s="8"/>
    </row>
    <row r="63" spans="2:8" s="14" customFormat="1" ht="32.25" customHeight="1">
      <c r="B63" s="207"/>
      <c r="C63" s="207"/>
      <c r="D63" s="207"/>
      <c r="E63" s="207"/>
      <c r="F63" s="207"/>
      <c r="G63" s="8"/>
      <c r="H63" s="8"/>
    </row>
    <row r="64" spans="2:8" s="14" customFormat="1" ht="32.25" customHeight="1">
      <c r="B64" s="207"/>
      <c r="C64" s="207"/>
      <c r="D64" s="207"/>
      <c r="E64" s="207"/>
      <c r="F64" s="207"/>
      <c r="G64" s="8"/>
      <c r="H64" s="8"/>
    </row>
    <row r="65" spans="2:8" s="14" customFormat="1" ht="32.25" customHeight="1">
      <c r="B65" s="207"/>
      <c r="C65" s="207"/>
      <c r="D65" s="207"/>
      <c r="E65" s="207"/>
      <c r="F65" s="207"/>
      <c r="G65" s="8"/>
      <c r="H65" s="8"/>
    </row>
    <row r="66" spans="2:8" s="14" customFormat="1" ht="32.25" customHeight="1">
      <c r="B66" s="207"/>
      <c r="C66" s="207"/>
      <c r="D66" s="207"/>
      <c r="E66" s="207"/>
      <c r="F66" s="207"/>
      <c r="G66" s="8"/>
      <c r="H66" s="8"/>
    </row>
    <row r="67" spans="2:8" s="14" customFormat="1" ht="32.25" customHeight="1">
      <c r="B67" s="207"/>
      <c r="C67" s="207"/>
      <c r="D67" s="207"/>
      <c r="E67" s="207"/>
      <c r="F67" s="207"/>
      <c r="G67" s="8"/>
      <c r="H67" s="8"/>
    </row>
    <row r="68" spans="2:8" s="14" customFormat="1" ht="32.25" customHeight="1">
      <c r="B68" s="207"/>
      <c r="C68" s="207"/>
      <c r="D68" s="207"/>
      <c r="E68" s="207"/>
      <c r="F68" s="207"/>
      <c r="G68" s="8"/>
      <c r="H68" s="8"/>
    </row>
    <row r="69" spans="2:8" s="14" customFormat="1" ht="32.25" customHeight="1">
      <c r="B69" s="207"/>
      <c r="C69" s="207"/>
      <c r="D69" s="207"/>
      <c r="E69" s="207"/>
      <c r="F69" s="207"/>
      <c r="G69" s="8"/>
      <c r="H69" s="8"/>
    </row>
    <row r="70" spans="2:8" s="14" customFormat="1" ht="32.25" customHeight="1">
      <c r="B70" s="207"/>
      <c r="C70" s="207"/>
      <c r="D70" s="207"/>
      <c r="E70" s="207"/>
      <c r="F70" s="207"/>
      <c r="G70" s="8"/>
      <c r="H70" s="8"/>
    </row>
    <row r="71" spans="2:8" s="14" customFormat="1" ht="32.25" customHeight="1">
      <c r="B71" s="207"/>
      <c r="C71" s="207"/>
      <c r="D71" s="207"/>
      <c r="E71" s="207"/>
      <c r="F71" s="207"/>
      <c r="G71" s="8"/>
      <c r="H71" s="8"/>
    </row>
    <row r="72" spans="2:8" s="14" customFormat="1" ht="32.25" customHeight="1">
      <c r="B72" s="207"/>
      <c r="C72" s="207"/>
      <c r="D72" s="207"/>
      <c r="E72" s="207"/>
      <c r="F72" s="207"/>
      <c r="G72" s="8"/>
      <c r="H72" s="8"/>
    </row>
    <row r="73" spans="2:8" s="14" customFormat="1" ht="32.25" customHeight="1">
      <c r="B73" s="207"/>
      <c r="C73" s="207"/>
      <c r="D73" s="207"/>
      <c r="E73" s="207"/>
      <c r="F73" s="207"/>
      <c r="G73" s="8"/>
      <c r="H73" s="8"/>
    </row>
    <row r="74" spans="2:8" s="16" customFormat="1" ht="43.5" customHeight="1">
      <c r="B74" s="207"/>
      <c r="C74" s="207"/>
      <c r="D74" s="207"/>
      <c r="E74" s="207"/>
      <c r="F74" s="207"/>
      <c r="G74" s="8"/>
      <c r="H74" s="205"/>
    </row>
    <row r="75" spans="2:8" s="18" customFormat="1" ht="43.5" customHeight="1">
      <c r="B75" s="207"/>
      <c r="C75" s="207"/>
      <c r="D75" s="207"/>
      <c r="E75" s="207"/>
      <c r="F75" s="207"/>
      <c r="G75" s="8"/>
      <c r="H75" s="205"/>
    </row>
  </sheetData>
  <mergeCells count="60">
    <mergeCell ref="M18:M19"/>
    <mergeCell ref="I4:I5"/>
    <mergeCell ref="N18:N19"/>
    <mergeCell ref="E4:E5"/>
    <mergeCell ref="C17:G17"/>
    <mergeCell ref="L4:L5"/>
    <mergeCell ref="Q18:Q19"/>
    <mergeCell ref="O18:O19"/>
    <mergeCell ref="G31:G32"/>
    <mergeCell ref="O3:R3"/>
    <mergeCell ref="R4:R5"/>
    <mergeCell ref="Q4:Q5"/>
    <mergeCell ref="H30:L30"/>
    <mergeCell ref="H31:H32"/>
    <mergeCell ref="H18:H19"/>
    <mergeCell ref="G18:G19"/>
    <mergeCell ref="P18:P19"/>
    <mergeCell ref="K4:K5"/>
    <mergeCell ref="L18:L19"/>
    <mergeCell ref="H4:H5"/>
    <mergeCell ref="P4:P5"/>
    <mergeCell ref="M17:Q17"/>
    <mergeCell ref="C47:C48"/>
    <mergeCell ref="D47:D48"/>
    <mergeCell ref="D18:D19"/>
    <mergeCell ref="E18:E19"/>
    <mergeCell ref="F18:F19"/>
    <mergeCell ref="D31:D32"/>
    <mergeCell ref="E47:E48"/>
    <mergeCell ref="F31:F32"/>
    <mergeCell ref="E31:E32"/>
    <mergeCell ref="C30:G30"/>
    <mergeCell ref="C31:C32"/>
    <mergeCell ref="C18:C19"/>
    <mergeCell ref="G47:G48"/>
    <mergeCell ref="I18:I19"/>
    <mergeCell ref="F47:F48"/>
    <mergeCell ref="H17:L17"/>
    <mergeCell ref="I31:I32"/>
    <mergeCell ref="K18:K19"/>
    <mergeCell ref="J18:J19"/>
    <mergeCell ref="J31:J32"/>
    <mergeCell ref="K31:K32"/>
    <mergeCell ref="L31:L32"/>
    <mergeCell ref="S3:V3"/>
    <mergeCell ref="V4:V5"/>
    <mergeCell ref="F4:F5"/>
    <mergeCell ref="G3:J3"/>
    <mergeCell ref="J4:J5"/>
    <mergeCell ref="K3:N3"/>
    <mergeCell ref="N4:N5"/>
    <mergeCell ref="U4:U5"/>
    <mergeCell ref="S4:S5"/>
    <mergeCell ref="T4:T5"/>
    <mergeCell ref="C3:F3"/>
    <mergeCell ref="C4:C5"/>
    <mergeCell ref="D4:D5"/>
    <mergeCell ref="G4:G5"/>
    <mergeCell ref="O4:O5"/>
    <mergeCell ref="M4:M5"/>
  </mergeCells>
  <phoneticPr fontId="2"/>
  <printOptions horizontalCentered="1" verticalCentered="1"/>
  <pageMargins left="3.937007874015748E-2" right="3.937007874015748E-2" top="0.15748031496062992" bottom="0.15748031496062992" header="0.31496062992125984" footer="0.31496062992125984"/>
  <pageSetup paperSize="8" scale="2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PL【日本基準】</vt:lpstr>
      <vt:lpstr>PL【IFRS】</vt:lpstr>
      <vt:lpstr>PL QTR【日本基準】</vt:lpstr>
      <vt:lpstr>PL QTR【IFRS】 </vt:lpstr>
      <vt:lpstr>BS【日本基準】</vt:lpstr>
      <vt:lpstr>BS【IFRS】</vt:lpstr>
      <vt:lpstr>CF【日本基準】</vt:lpstr>
      <vt:lpstr>CF【IFRS】 </vt:lpstr>
      <vt:lpstr>SEGMENT【日本基準】</vt:lpstr>
      <vt:lpstr>SEGMENT【IFRS】</vt:lpstr>
      <vt:lpstr>GROUP(1)</vt:lpstr>
      <vt:lpstr>GROUP  (2)</vt:lpstr>
      <vt:lpstr>ETC</vt:lpstr>
      <vt:lpstr>BS【IFRS】!Print_Area</vt:lpstr>
      <vt:lpstr>BS【日本基準】!Print_Area</vt:lpstr>
      <vt:lpstr>'CF【IFRS】 '!Print_Area</vt:lpstr>
      <vt:lpstr>CF【日本基準】!Print_Area</vt:lpstr>
      <vt:lpstr>'GROUP  (2)'!Print_Area</vt:lpstr>
      <vt:lpstr>'GROUP(1)'!Print_Area</vt:lpstr>
      <vt:lpstr>'PL QTR【IFRS】 '!Print_Area</vt:lpstr>
      <vt:lpstr>'PL QTR【日本基準】'!Print_Area</vt:lpstr>
      <vt:lpstr>PL【IFRS】!Print_Area</vt:lpstr>
      <vt:lpstr>SEGMENT【IFRS】!Print_Area</vt:lpstr>
      <vt:lpstr>SEGMENT【日本基準】!Print_Area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2016-05-13T01:20:35Z</dcterms:created>
  <dcterms:modified xsi:type="dcterms:W3CDTF">2019-05-08T02:58:19Z</dcterms:modified>
</cp:coreProperties>
</file>