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30" windowWidth="19200" windowHeight="9465" tabRatio="599" activeTab="2"/>
  </bookViews>
  <sheets>
    <sheet name="PL" sheetId="1" r:id="rId1"/>
    <sheet name="PL QTR" sheetId="2" r:id="rId2"/>
    <sheet name="BS" sheetId="3" r:id="rId3"/>
    <sheet name="CF" sheetId="4" r:id="rId4"/>
    <sheet name="SEGMENT" sheetId="5" r:id="rId5"/>
    <sheet name="GROUP" sheetId="6" r:id="rId6"/>
    <sheet name="ETC" sheetId="7" r:id="rId7"/>
  </sheets>
  <definedNames>
    <definedName name="EV__LASTREFTIME__" hidden="1">39563.8390046296</definedName>
    <definedName name="_xlnm.Print_Area" localSheetId="2">'BS'!$A$1:$H$64</definedName>
    <definedName name="_xlnm.Print_Area" localSheetId="3">'CF'!$A$1:$H$53</definedName>
    <definedName name="_xlnm.Print_Area" localSheetId="6">'ETC'!$A$1:$I$28</definedName>
    <definedName name="_xlnm.Print_Area" localSheetId="5">'GROUP'!$A$1:$R$29</definedName>
    <definedName name="_xlnm.Print_Area" localSheetId="0">'PL'!$A$1:$L$61</definedName>
    <definedName name="_xlnm.Print_Area" localSheetId="1">'PL QTR'!$A$1:$W$29</definedName>
    <definedName name="_xlnm.Print_Area" localSheetId="4">'SEGMENT'!$A$1:$Q$42</definedName>
  </definedNames>
  <calcPr fullCalcOnLoad="1"/>
</workbook>
</file>

<file path=xl/sharedStrings.xml><?xml version="1.0" encoding="utf-8"?>
<sst xmlns="http://schemas.openxmlformats.org/spreadsheetml/2006/main" count="692" uniqueCount="277">
  <si>
    <t>当期純利益</t>
  </si>
  <si>
    <t>売上総利益</t>
  </si>
  <si>
    <t>　販売費及び一般管理費</t>
  </si>
  <si>
    <t>　受取配当金</t>
  </si>
  <si>
    <t>流動資産</t>
  </si>
  <si>
    <t>流動資産合計</t>
  </si>
  <si>
    <t>資産合計</t>
  </si>
  <si>
    <t>流動負債</t>
  </si>
  <si>
    <t>流動負債合計</t>
  </si>
  <si>
    <t>少数株主持分</t>
  </si>
  <si>
    <t>　支払利息</t>
  </si>
  <si>
    <t>その他</t>
  </si>
  <si>
    <t>　貸倒引当金</t>
  </si>
  <si>
    <t>-</t>
  </si>
  <si>
    <t>-</t>
  </si>
  <si>
    <t>総資産</t>
  </si>
  <si>
    <t>株主資本</t>
  </si>
  <si>
    <t>当社株価</t>
  </si>
  <si>
    <t>終値</t>
  </si>
  <si>
    <t>最高値</t>
  </si>
  <si>
    <t>　　　　　最安値</t>
  </si>
  <si>
    <t>日経平均　終値</t>
  </si>
  <si>
    <t>その他</t>
  </si>
  <si>
    <t>合計</t>
  </si>
  <si>
    <t>（単位：社）</t>
  </si>
  <si>
    <t>連結子会社</t>
  </si>
  <si>
    <t>持分法
適用会社</t>
  </si>
  <si>
    <t>国　内</t>
  </si>
  <si>
    <t>海　外</t>
  </si>
  <si>
    <t>合　計</t>
  </si>
  <si>
    <t>黒字</t>
  </si>
  <si>
    <t>赤字</t>
  </si>
  <si>
    <t>（黒字比率）</t>
  </si>
  <si>
    <t>総資産（年度末）</t>
  </si>
  <si>
    <t>-</t>
  </si>
  <si>
    <t>税金等調整前当期純利益</t>
  </si>
  <si>
    <t>　減価償却費</t>
  </si>
  <si>
    <t>　減損損失</t>
  </si>
  <si>
    <t>　投資有価証券等評価損</t>
  </si>
  <si>
    <t>　貸倒引当金の増減額</t>
  </si>
  <si>
    <t>　受取利息及び受取配当金</t>
  </si>
  <si>
    <t>　持分法による投資利益</t>
  </si>
  <si>
    <t>　投資有価証券売却損益</t>
  </si>
  <si>
    <t>　固定資産除売却損益</t>
  </si>
  <si>
    <t>　売上債権の増減額</t>
  </si>
  <si>
    <t>　たな卸資産の増減額</t>
  </si>
  <si>
    <t>　仕入債務の増減額</t>
  </si>
  <si>
    <t>定期預金の収支</t>
  </si>
  <si>
    <t>有価証券の収支</t>
  </si>
  <si>
    <t>有形固定資産の取得による支出</t>
  </si>
  <si>
    <t>有形固定資産の売却による収入</t>
  </si>
  <si>
    <t>無形固定資産の取得による支出</t>
  </si>
  <si>
    <t>投資有価証券等の取得による支出</t>
  </si>
  <si>
    <t>投資有価証券の償還・売却による収入</t>
  </si>
  <si>
    <t>短期貸付金の収支</t>
  </si>
  <si>
    <t>長期貸付金の貸付による支出</t>
  </si>
  <si>
    <t>長期貸付金の回収による収入</t>
  </si>
  <si>
    <t>短期借入金の収支</t>
  </si>
  <si>
    <t>コマーシャルペーパーの収支</t>
  </si>
  <si>
    <t>長期借入れによる収入</t>
  </si>
  <si>
    <t>長期借入金の返済による支出</t>
  </si>
  <si>
    <t>社債の発行による収入</t>
  </si>
  <si>
    <t>社債の償還による支出</t>
  </si>
  <si>
    <t>優先株式の買入による支出</t>
  </si>
  <si>
    <t>配当金の支払額</t>
  </si>
  <si>
    <t>連結範囲の変更に伴う現金及び現金同等物増減額</t>
  </si>
  <si>
    <t>　現金及び預金</t>
  </si>
  <si>
    <t>　受取手形及び売掛金</t>
  </si>
  <si>
    <t>　有価証券</t>
  </si>
  <si>
    <t>　たな卸資産</t>
  </si>
  <si>
    <t>　短期貸付金</t>
  </si>
  <si>
    <t>　繰延税金資産</t>
  </si>
  <si>
    <t>　その他</t>
  </si>
  <si>
    <t>無形固定資産</t>
  </si>
  <si>
    <t>投資その他の資産</t>
  </si>
  <si>
    <t>　投資有価証券</t>
  </si>
  <si>
    <t>　長期貸付金</t>
  </si>
  <si>
    <t>　固定化営業債権</t>
  </si>
  <si>
    <t>固定資産合計</t>
  </si>
  <si>
    <t>繰延資産</t>
  </si>
  <si>
    <t>　支払手形及び買掛金</t>
  </si>
  <si>
    <t>　短期借入金</t>
  </si>
  <si>
    <t>　未払法人税等</t>
  </si>
  <si>
    <t>　繰延税金負債</t>
  </si>
  <si>
    <t>　賞与引当金</t>
  </si>
  <si>
    <t>　その他</t>
  </si>
  <si>
    <t>固定負債</t>
  </si>
  <si>
    <t>　社債</t>
  </si>
  <si>
    <t>　長期借入金</t>
  </si>
  <si>
    <t>　再評価に係る繰延税金負債</t>
  </si>
  <si>
    <t>　退職給与引当金</t>
  </si>
  <si>
    <t>　役員退職慰労引当金</t>
  </si>
  <si>
    <t>固定負債合計</t>
  </si>
  <si>
    <t>負債合計</t>
  </si>
  <si>
    <t>　資本金</t>
  </si>
  <si>
    <t>　資本剰余金</t>
  </si>
  <si>
    <t>　利益剰余金</t>
  </si>
  <si>
    <t>　自己株式</t>
  </si>
  <si>
    <t>評価・換算差額等</t>
  </si>
  <si>
    <t>　その他有価証券評価差額金</t>
  </si>
  <si>
    <t>　土地再評価差額金</t>
  </si>
  <si>
    <t>　為替換算調整勘定</t>
  </si>
  <si>
    <t>純資産合計</t>
  </si>
  <si>
    <t>負債純資産合計</t>
  </si>
  <si>
    <t>有形固定資産</t>
  </si>
  <si>
    <t>　連結調整勘定</t>
  </si>
  <si>
    <t>　再評価に係る繰延税金資産</t>
  </si>
  <si>
    <t>売上高</t>
  </si>
  <si>
    <t>売上原価</t>
  </si>
  <si>
    <t>営業利益</t>
  </si>
  <si>
    <t>営業外収益</t>
  </si>
  <si>
    <t>　受取利息</t>
  </si>
  <si>
    <t>　持分法による投資利益</t>
  </si>
  <si>
    <t>　投資有価証券売却益</t>
  </si>
  <si>
    <t>営業外費用</t>
  </si>
  <si>
    <t>　コマーシャルペーパー利息</t>
  </si>
  <si>
    <t>　為替差損</t>
  </si>
  <si>
    <t>経常利益</t>
  </si>
  <si>
    <t>特別利益</t>
  </si>
  <si>
    <t>　固定資産売却益</t>
  </si>
  <si>
    <t>　出資金売却益</t>
  </si>
  <si>
    <t>　持分変動利益</t>
  </si>
  <si>
    <t>　貸倒引当金戻入額</t>
  </si>
  <si>
    <t>　特定海外債権売却益</t>
  </si>
  <si>
    <t>　関係会社整理益</t>
  </si>
  <si>
    <t>特別損失</t>
  </si>
  <si>
    <t>　固定資産除売却損</t>
  </si>
  <si>
    <t>　投資有価証券売却損</t>
  </si>
  <si>
    <t>　持分変動損失</t>
  </si>
  <si>
    <t>　関係会社等整理・引当損</t>
  </si>
  <si>
    <t>　事業構造改善損</t>
  </si>
  <si>
    <t>　たな卸資産評価損</t>
  </si>
  <si>
    <t>特別損益合計</t>
  </si>
  <si>
    <t>法人税、住民税及び事業税</t>
  </si>
  <si>
    <t>法人税等調整額</t>
  </si>
  <si>
    <t>少数株主利益</t>
  </si>
  <si>
    <t>　出資金売却損</t>
  </si>
  <si>
    <t>　特別退職金</t>
  </si>
  <si>
    <t>　役員退職慰労引当金繰入額</t>
  </si>
  <si>
    <t>　退職給与引当金取崩益等</t>
  </si>
  <si>
    <t>　先物取引清算損失</t>
  </si>
  <si>
    <t>基礎収益</t>
  </si>
  <si>
    <t>新事業計画</t>
  </si>
  <si>
    <t>自己資本</t>
  </si>
  <si>
    <t>期中平均株式数（普通株）</t>
  </si>
  <si>
    <t>期中平均株式数（優先株）</t>
  </si>
  <si>
    <t>期末発行済株式総数（普通株）</t>
  </si>
  <si>
    <t>期末発行済株式総数（優先株）</t>
  </si>
  <si>
    <t>　基礎収益＝営業利益（貸倒引当金・貸倒償却控除前）＋金利収支＋受取配当金＋持分法による投資損益</t>
  </si>
  <si>
    <t>New Stage 2008</t>
  </si>
  <si>
    <t>機械・宇宙航空</t>
  </si>
  <si>
    <t>エネルギー・金属資源</t>
  </si>
  <si>
    <t>化学品･合成樹脂</t>
  </si>
  <si>
    <t>建設・木材</t>
  </si>
  <si>
    <t>生活産業</t>
  </si>
  <si>
    <t>海外現地法人</t>
  </si>
  <si>
    <t>売上高</t>
  </si>
  <si>
    <r>
      <t>(</t>
    </r>
    <r>
      <rPr>
        <sz val="20"/>
        <rFont val="ＭＳ Ｐゴシック"/>
        <family val="3"/>
      </rPr>
      <t>単位：億円）</t>
    </r>
  </si>
  <si>
    <r>
      <t>2004</t>
    </r>
    <r>
      <rPr>
        <sz val="20"/>
        <rFont val="ＭＳ Ｐゴシック"/>
        <family val="3"/>
      </rPr>
      <t>年度</t>
    </r>
  </si>
  <si>
    <r>
      <t>2005</t>
    </r>
    <r>
      <rPr>
        <sz val="20"/>
        <rFont val="ＭＳ Ｐゴシック"/>
        <family val="3"/>
      </rPr>
      <t>年度</t>
    </r>
  </si>
  <si>
    <r>
      <t>2006</t>
    </r>
    <r>
      <rPr>
        <sz val="20"/>
        <rFont val="ＭＳ Ｐゴシック"/>
        <family val="3"/>
      </rPr>
      <t>年度</t>
    </r>
  </si>
  <si>
    <r>
      <t>2007</t>
    </r>
    <r>
      <rPr>
        <sz val="20"/>
        <rFont val="ＭＳ Ｐゴシック"/>
        <family val="3"/>
      </rPr>
      <t>年度</t>
    </r>
  </si>
  <si>
    <r>
      <t>2008</t>
    </r>
    <r>
      <rPr>
        <sz val="20"/>
        <rFont val="ＭＳ Ｐゴシック"/>
        <family val="3"/>
      </rPr>
      <t>年度</t>
    </r>
  </si>
  <si>
    <r>
      <t>2004</t>
    </r>
    <r>
      <rPr>
        <sz val="12"/>
        <rFont val="ＭＳ Ｐゴシック"/>
        <family val="3"/>
      </rPr>
      <t>年度</t>
    </r>
  </si>
  <si>
    <r>
      <t>2005</t>
    </r>
    <r>
      <rPr>
        <sz val="12"/>
        <rFont val="ＭＳ Ｐゴシック"/>
        <family val="3"/>
      </rPr>
      <t>年度</t>
    </r>
  </si>
  <si>
    <r>
      <t>2006</t>
    </r>
    <r>
      <rPr>
        <sz val="12"/>
        <rFont val="ＭＳ Ｐゴシック"/>
        <family val="3"/>
      </rPr>
      <t>年度</t>
    </r>
  </si>
  <si>
    <r>
      <t>2007</t>
    </r>
    <r>
      <rPr>
        <sz val="12"/>
        <rFont val="ＭＳ Ｐゴシック"/>
        <family val="3"/>
      </rPr>
      <t>年度</t>
    </r>
  </si>
  <si>
    <r>
      <t>2008</t>
    </r>
    <r>
      <rPr>
        <sz val="12"/>
        <rFont val="ＭＳ Ｐゴシック"/>
        <family val="3"/>
      </rPr>
      <t>年度</t>
    </r>
  </si>
  <si>
    <r>
      <t>2004</t>
    </r>
    <r>
      <rPr>
        <sz val="14"/>
        <rFont val="ＭＳ Ｐゴシック"/>
        <family val="3"/>
      </rPr>
      <t>年度</t>
    </r>
  </si>
  <si>
    <r>
      <t>2005</t>
    </r>
    <r>
      <rPr>
        <sz val="14"/>
        <rFont val="ＭＳ Ｐゴシック"/>
        <family val="3"/>
      </rPr>
      <t>年度</t>
    </r>
  </si>
  <si>
    <r>
      <t>2006</t>
    </r>
    <r>
      <rPr>
        <sz val="14"/>
        <rFont val="ＭＳ Ｐゴシック"/>
        <family val="3"/>
      </rPr>
      <t>年度</t>
    </r>
  </si>
  <si>
    <r>
      <t>2007</t>
    </r>
    <r>
      <rPr>
        <sz val="14"/>
        <rFont val="ＭＳ Ｐゴシック"/>
        <family val="3"/>
      </rPr>
      <t>年度</t>
    </r>
  </si>
  <si>
    <r>
      <t>2008</t>
    </r>
    <r>
      <rPr>
        <sz val="14"/>
        <rFont val="ＭＳ Ｐゴシック"/>
        <family val="3"/>
      </rPr>
      <t>年度</t>
    </r>
  </si>
  <si>
    <t>-</t>
  </si>
  <si>
    <t>-</t>
  </si>
  <si>
    <t>-</t>
  </si>
  <si>
    <t>-</t>
  </si>
  <si>
    <t>-</t>
  </si>
  <si>
    <t>-</t>
  </si>
  <si>
    <t>-</t>
  </si>
  <si>
    <t>（単位：百万円）</t>
  </si>
  <si>
    <t>　のれん</t>
  </si>
  <si>
    <t>　コマーシャルペーパー</t>
  </si>
  <si>
    <r>
      <t>　</t>
    </r>
    <r>
      <rPr>
        <sz val="12"/>
        <rFont val="arial"/>
        <family val="2"/>
      </rPr>
      <t>1</t>
    </r>
    <r>
      <rPr>
        <sz val="12"/>
        <rFont val="ＭＳ Ｐゴシック"/>
        <family val="3"/>
      </rPr>
      <t>年内償還予定の社債</t>
    </r>
  </si>
  <si>
    <r>
      <t>(</t>
    </r>
    <r>
      <rPr>
        <sz val="13"/>
        <rFont val="ＭＳ Ｐゴシック"/>
        <family val="3"/>
      </rPr>
      <t>単位：百万円）</t>
    </r>
  </si>
  <si>
    <t>営業活動によるキャッシュ・フロー</t>
  </si>
  <si>
    <t>　その他</t>
  </si>
  <si>
    <r>
      <t>　</t>
    </r>
    <r>
      <rPr>
        <b/>
        <sz val="14"/>
        <rFont val="Arial"/>
        <family val="2"/>
      </rPr>
      <t xml:space="preserve"> </t>
    </r>
    <r>
      <rPr>
        <b/>
        <sz val="14"/>
        <rFont val="ＭＳ Ｐゴシック"/>
        <family val="3"/>
      </rPr>
      <t>営業活動によるキャッシュ・フロー計</t>
    </r>
  </si>
  <si>
    <t>投資活動によるキャッシュ・フロー</t>
  </si>
  <si>
    <t>-</t>
  </si>
  <si>
    <r>
      <t>　</t>
    </r>
    <r>
      <rPr>
        <b/>
        <sz val="14"/>
        <rFont val="Arial"/>
        <family val="2"/>
      </rPr>
      <t xml:space="preserve"> </t>
    </r>
    <r>
      <rPr>
        <b/>
        <sz val="14"/>
        <rFont val="ＭＳ Ｐゴシック"/>
        <family val="3"/>
      </rPr>
      <t>投資活動によるキャッシュ・フロー計</t>
    </r>
  </si>
  <si>
    <r>
      <t xml:space="preserve"> </t>
    </r>
    <r>
      <rPr>
        <b/>
        <sz val="14"/>
        <rFont val="ＭＳ Ｐゴシック"/>
        <family val="3"/>
      </rPr>
      <t>フリーキャッシュ・フロー</t>
    </r>
  </si>
  <si>
    <t>財務活動によるキャッシュ・フロー</t>
  </si>
  <si>
    <t>-</t>
  </si>
  <si>
    <t>-</t>
  </si>
  <si>
    <r>
      <t>　</t>
    </r>
    <r>
      <rPr>
        <b/>
        <sz val="14"/>
        <rFont val="Arial"/>
        <family val="2"/>
      </rPr>
      <t xml:space="preserve"> </t>
    </r>
    <r>
      <rPr>
        <b/>
        <sz val="14"/>
        <rFont val="ＭＳ Ｐゴシック"/>
        <family val="3"/>
      </rPr>
      <t>財務活動によるキャッシュ・フロー計</t>
    </r>
  </si>
  <si>
    <t>現金及び現金同等物の期末残高</t>
  </si>
  <si>
    <r>
      <t>自己資本比率</t>
    </r>
    <r>
      <rPr>
        <sz val="13"/>
        <rFont val="Arial"/>
        <family val="2"/>
      </rPr>
      <t xml:space="preserve"> (%)</t>
    </r>
  </si>
  <si>
    <r>
      <t>有利子負債</t>
    </r>
    <r>
      <rPr>
        <sz val="13"/>
        <rFont val="Arial"/>
        <family val="2"/>
      </rPr>
      <t xml:space="preserve"> (</t>
    </r>
    <r>
      <rPr>
        <sz val="13"/>
        <rFont val="ＭＳ Ｐゴシック"/>
        <family val="3"/>
      </rPr>
      <t>グロス</t>
    </r>
    <r>
      <rPr>
        <sz val="13"/>
        <rFont val="Arial"/>
        <family val="2"/>
      </rPr>
      <t>)</t>
    </r>
  </si>
  <si>
    <r>
      <t>有利子負債</t>
    </r>
    <r>
      <rPr>
        <sz val="13"/>
        <rFont val="Arial"/>
        <family val="2"/>
      </rPr>
      <t xml:space="preserve"> (</t>
    </r>
    <r>
      <rPr>
        <sz val="13"/>
        <rFont val="ＭＳ Ｐゴシック"/>
        <family val="3"/>
      </rPr>
      <t>ネット</t>
    </r>
    <r>
      <rPr>
        <sz val="13"/>
        <rFont val="Arial"/>
        <family val="2"/>
      </rPr>
      <t>)</t>
    </r>
  </si>
  <si>
    <r>
      <t>DER</t>
    </r>
    <r>
      <rPr>
        <sz val="13"/>
        <rFont val="ＭＳ Ｐゴシック"/>
        <family val="3"/>
      </rPr>
      <t>（グロス）（倍）</t>
    </r>
  </si>
  <si>
    <r>
      <t>DER</t>
    </r>
    <r>
      <rPr>
        <sz val="13"/>
        <rFont val="ＭＳ Ｐゴシック"/>
        <family val="3"/>
      </rPr>
      <t>（ネット）（倍）</t>
    </r>
  </si>
  <si>
    <r>
      <t>1</t>
    </r>
    <r>
      <rPr>
        <sz val="13"/>
        <rFont val="ＭＳ Ｐゴシック"/>
        <family val="3"/>
      </rPr>
      <t>株当たり当期純利益</t>
    </r>
    <r>
      <rPr>
        <sz val="13"/>
        <rFont val="Arial"/>
        <family val="2"/>
      </rPr>
      <t xml:space="preserve"> (EPS)</t>
    </r>
  </si>
  <si>
    <r>
      <t>1</t>
    </r>
    <r>
      <rPr>
        <sz val="13"/>
        <rFont val="ＭＳ Ｐゴシック"/>
        <family val="3"/>
      </rPr>
      <t>株当たり純資産額</t>
    </r>
    <r>
      <rPr>
        <sz val="13"/>
        <rFont val="Arial"/>
        <family val="2"/>
      </rPr>
      <t xml:space="preserve"> (BPS)</t>
    </r>
  </si>
  <si>
    <t>消去又は全社</t>
  </si>
  <si>
    <t>-</t>
  </si>
  <si>
    <t>特別損益</t>
  </si>
  <si>
    <t>　持分法による投資損失</t>
  </si>
  <si>
    <r>
      <t>2004</t>
    </r>
    <r>
      <rPr>
        <sz val="16"/>
        <rFont val="ＭＳ Ｐゴシック"/>
        <family val="3"/>
      </rPr>
      <t>年度</t>
    </r>
  </si>
  <si>
    <r>
      <t>2005</t>
    </r>
    <r>
      <rPr>
        <sz val="16"/>
        <rFont val="ＭＳ Ｐゴシック"/>
        <family val="3"/>
      </rPr>
      <t>年度</t>
    </r>
  </si>
  <si>
    <r>
      <t>2006</t>
    </r>
    <r>
      <rPr>
        <sz val="16"/>
        <rFont val="ＭＳ Ｐゴシック"/>
        <family val="3"/>
      </rPr>
      <t>年度</t>
    </r>
  </si>
  <si>
    <r>
      <t>2007</t>
    </r>
    <r>
      <rPr>
        <sz val="16"/>
        <rFont val="ＭＳ Ｐゴシック"/>
        <family val="3"/>
      </rPr>
      <t>年度</t>
    </r>
  </si>
  <si>
    <r>
      <t>2008</t>
    </r>
    <r>
      <rPr>
        <sz val="16"/>
        <rFont val="ＭＳ Ｐゴシック"/>
        <family val="3"/>
      </rPr>
      <t>年度</t>
    </r>
  </si>
  <si>
    <r>
      <t>第</t>
    </r>
    <r>
      <rPr>
        <sz val="16"/>
        <rFont val="Arial"/>
        <family val="2"/>
      </rPr>
      <t>1</t>
    </r>
    <r>
      <rPr>
        <sz val="16"/>
        <rFont val="ＭＳ Ｐゴシック"/>
        <family val="3"/>
      </rPr>
      <t>四半期</t>
    </r>
  </si>
  <si>
    <r>
      <t>第</t>
    </r>
    <r>
      <rPr>
        <sz val="16"/>
        <rFont val="Arial"/>
        <family val="2"/>
      </rPr>
      <t>2</t>
    </r>
    <r>
      <rPr>
        <sz val="16"/>
        <rFont val="ＭＳ Ｐゴシック"/>
        <family val="3"/>
      </rPr>
      <t>四半期</t>
    </r>
  </si>
  <si>
    <r>
      <t>第</t>
    </r>
    <r>
      <rPr>
        <sz val="16"/>
        <rFont val="Arial"/>
        <family val="2"/>
      </rPr>
      <t>3</t>
    </r>
    <r>
      <rPr>
        <sz val="16"/>
        <rFont val="ＭＳ Ｐゴシック"/>
        <family val="3"/>
      </rPr>
      <t>四半期</t>
    </r>
  </si>
  <si>
    <r>
      <t>第</t>
    </r>
    <r>
      <rPr>
        <sz val="16"/>
        <rFont val="Arial"/>
        <family val="2"/>
      </rPr>
      <t>4</t>
    </r>
    <r>
      <rPr>
        <sz val="16"/>
        <rFont val="ＭＳ Ｐゴシック"/>
        <family val="3"/>
      </rPr>
      <t>四半期</t>
    </r>
  </si>
  <si>
    <r>
      <t>第</t>
    </r>
    <r>
      <rPr>
        <sz val="16"/>
        <rFont val="Arial"/>
        <family val="2"/>
      </rPr>
      <t>3</t>
    </r>
    <r>
      <rPr>
        <sz val="16"/>
        <rFont val="ＭＳ Ｐゴシック"/>
        <family val="3"/>
      </rPr>
      <t>四半期</t>
    </r>
  </si>
  <si>
    <r>
      <t>第</t>
    </r>
    <r>
      <rPr>
        <sz val="16"/>
        <rFont val="Arial"/>
        <family val="2"/>
      </rPr>
      <t>4</t>
    </r>
    <r>
      <rPr>
        <sz val="16"/>
        <rFont val="ＭＳ Ｐゴシック"/>
        <family val="3"/>
      </rPr>
      <t>四半期</t>
    </r>
  </si>
  <si>
    <t>現金及び現金同等物に係る換算差額</t>
  </si>
  <si>
    <t>現金及び現金同等物の増減額</t>
  </si>
  <si>
    <t>現金及び現金同等物の期首残高</t>
  </si>
  <si>
    <r>
      <t>(</t>
    </r>
    <r>
      <rPr>
        <sz val="16"/>
        <rFont val="ＭＳ Ｐゴシック"/>
        <family val="3"/>
      </rPr>
      <t>単位：百万円）</t>
    </r>
  </si>
  <si>
    <r>
      <t>（</t>
    </r>
    <r>
      <rPr>
        <sz val="11"/>
        <rFont val="Arial"/>
        <family val="2"/>
      </rPr>
      <t>74%</t>
    </r>
    <r>
      <rPr>
        <sz val="11"/>
        <rFont val="ＭＳ Ｐゴシック"/>
        <family val="3"/>
      </rPr>
      <t>）</t>
    </r>
  </si>
  <si>
    <r>
      <t>（</t>
    </r>
    <r>
      <rPr>
        <sz val="11"/>
        <rFont val="Arial"/>
        <family val="2"/>
      </rPr>
      <t>75%</t>
    </r>
    <r>
      <rPr>
        <sz val="11"/>
        <rFont val="ＭＳ Ｐゴシック"/>
        <family val="3"/>
      </rPr>
      <t>）</t>
    </r>
  </si>
  <si>
    <t>(72%)</t>
  </si>
  <si>
    <r>
      <t>（</t>
    </r>
    <r>
      <rPr>
        <sz val="11"/>
        <rFont val="Arial"/>
        <family val="2"/>
      </rPr>
      <t>73%</t>
    </r>
    <r>
      <rPr>
        <sz val="11"/>
        <rFont val="ＭＳ Ｐゴシック"/>
        <family val="3"/>
      </rPr>
      <t>）</t>
    </r>
  </si>
  <si>
    <t>(65%)</t>
  </si>
  <si>
    <r>
      <t>2004</t>
    </r>
    <r>
      <rPr>
        <sz val="13"/>
        <rFont val="ＭＳ Ｐゴシック"/>
        <family val="3"/>
      </rPr>
      <t>年度</t>
    </r>
  </si>
  <si>
    <r>
      <t>2005</t>
    </r>
    <r>
      <rPr>
        <sz val="13"/>
        <rFont val="ＭＳ Ｐゴシック"/>
        <family val="3"/>
      </rPr>
      <t>年度</t>
    </r>
  </si>
  <si>
    <r>
      <t>2006</t>
    </r>
    <r>
      <rPr>
        <sz val="13"/>
        <rFont val="ＭＳ Ｐゴシック"/>
        <family val="3"/>
      </rPr>
      <t>年度</t>
    </r>
  </si>
  <si>
    <r>
      <t>2007</t>
    </r>
    <r>
      <rPr>
        <sz val="13"/>
        <rFont val="ＭＳ Ｐゴシック"/>
        <family val="3"/>
      </rPr>
      <t>年度</t>
    </r>
  </si>
  <si>
    <r>
      <t>2008</t>
    </r>
    <r>
      <rPr>
        <sz val="13"/>
        <rFont val="ＭＳ Ｐゴシック"/>
        <family val="3"/>
      </rPr>
      <t>年度</t>
    </r>
  </si>
  <si>
    <r>
      <t>4.</t>
    </r>
    <r>
      <rPr>
        <b/>
        <sz val="15"/>
        <rFont val="ＭＳ Ｐゴシック"/>
        <family val="3"/>
      </rPr>
      <t>　連結貸借対照表の推移</t>
    </r>
  </si>
  <si>
    <r>
      <t>5.</t>
    </r>
    <r>
      <rPr>
        <b/>
        <sz val="14.5"/>
        <rFont val="ＭＳ Ｐゴシック"/>
        <family val="3"/>
      </rPr>
      <t>　連結キャッシュ・フロー計算書の推移</t>
    </r>
  </si>
  <si>
    <r>
      <t>7.</t>
    </r>
    <r>
      <rPr>
        <b/>
        <sz val="14"/>
        <rFont val="ＭＳ Ｐゴシック"/>
        <family val="3"/>
      </rPr>
      <t>　連結対象会社数</t>
    </r>
  </si>
  <si>
    <r>
      <t>8.</t>
    </r>
    <r>
      <rPr>
        <b/>
        <sz val="14"/>
        <rFont val="ＭＳ Ｐゴシック"/>
        <family val="3"/>
      </rPr>
      <t>　黒字会社数・赤字会社数</t>
    </r>
  </si>
  <si>
    <r>
      <t>(</t>
    </r>
    <r>
      <rPr>
        <sz val="13"/>
        <rFont val="ＭＳ Ｐゴシック"/>
        <family val="3"/>
      </rPr>
      <t>単位：円）</t>
    </r>
  </si>
  <si>
    <r>
      <t>(</t>
    </r>
    <r>
      <rPr>
        <sz val="13"/>
        <rFont val="ＭＳ Ｐゴシック"/>
        <family val="3"/>
      </rPr>
      <t>単位：億円）</t>
    </r>
  </si>
  <si>
    <t>（単位：億円）</t>
  </si>
  <si>
    <r>
      <t>9.</t>
    </r>
    <r>
      <rPr>
        <b/>
        <sz val="14"/>
        <rFont val="ＭＳ Ｐゴシック"/>
        <family val="3"/>
      </rPr>
      <t>　黒字額・赤字額</t>
    </r>
  </si>
  <si>
    <t>国　内（連結子会社）</t>
  </si>
  <si>
    <t>国　内（持分法適用会社）</t>
  </si>
  <si>
    <t>海　外（持分法適用会社）</t>
  </si>
  <si>
    <t>海　外（連結子会社）</t>
  </si>
  <si>
    <r>
      <t>11.</t>
    </r>
    <r>
      <rPr>
        <b/>
        <sz val="12.5"/>
        <rFont val="ＭＳ Ｐゴシック"/>
        <family val="3"/>
      </rPr>
      <t>　株価関連指標の推移　</t>
    </r>
  </si>
  <si>
    <r>
      <t>10.</t>
    </r>
    <r>
      <rPr>
        <b/>
        <sz val="12.5"/>
        <rFont val="ＭＳ Ｐゴシック"/>
        <family val="3"/>
      </rPr>
      <t>　主要経営指標の推移</t>
    </r>
  </si>
  <si>
    <t>　償却債権取立益</t>
  </si>
  <si>
    <t>-</t>
  </si>
  <si>
    <t>-</t>
  </si>
  <si>
    <t>増資による収入</t>
  </si>
  <si>
    <t>　特別利益</t>
  </si>
  <si>
    <t>　特別損失</t>
  </si>
  <si>
    <r>
      <t>3.</t>
    </r>
    <r>
      <rPr>
        <b/>
        <sz val="19"/>
        <rFont val="ＭＳ Ｐゴシック"/>
        <family val="3"/>
      </rPr>
      <t>　四半期情報</t>
    </r>
  </si>
  <si>
    <t>　繰延ヘッジ損益</t>
  </si>
  <si>
    <t>Shine 2011</t>
  </si>
  <si>
    <r>
      <t>2009</t>
    </r>
    <r>
      <rPr>
        <sz val="13"/>
        <rFont val="ＭＳ Ｐゴシック"/>
        <family val="3"/>
      </rPr>
      <t>年度
第</t>
    </r>
    <r>
      <rPr>
        <sz val="13"/>
        <rFont val="Arial"/>
        <family val="2"/>
      </rPr>
      <t>1</t>
    </r>
    <r>
      <rPr>
        <sz val="13"/>
        <rFont val="ＭＳ Ｐゴシック"/>
        <family val="3"/>
      </rPr>
      <t>四半期</t>
    </r>
  </si>
  <si>
    <r>
      <t>1-1.</t>
    </r>
    <r>
      <rPr>
        <b/>
        <sz val="14"/>
        <rFont val="ＭＳ Ｐゴシック"/>
        <family val="3"/>
      </rPr>
      <t>　連結損益計算書の推移</t>
    </r>
  </si>
  <si>
    <r>
      <t>2-1.</t>
    </r>
    <r>
      <rPr>
        <b/>
        <sz val="14"/>
        <rFont val="ＭＳ Ｐゴシック"/>
        <family val="3"/>
      </rPr>
      <t>　連結特別損益の推移</t>
    </r>
  </si>
  <si>
    <r>
      <t>1-2.</t>
    </r>
    <r>
      <rPr>
        <b/>
        <sz val="14"/>
        <rFont val="ＭＳ Ｐゴシック"/>
        <family val="3"/>
      </rPr>
      <t>　連結損益計算書の推移</t>
    </r>
  </si>
  <si>
    <r>
      <t>2-2.</t>
    </r>
    <r>
      <rPr>
        <b/>
        <sz val="14"/>
        <rFont val="ＭＳ Ｐゴシック"/>
        <family val="3"/>
      </rPr>
      <t>　連結特別損益の推移</t>
    </r>
  </si>
  <si>
    <r>
      <t>2008</t>
    </r>
    <r>
      <rPr>
        <sz val="14"/>
        <rFont val="ＭＳ Ｐゴシック"/>
        <family val="3"/>
      </rPr>
      <t>年度
第</t>
    </r>
    <r>
      <rPr>
        <sz val="14"/>
        <rFont val="Arial"/>
        <family val="2"/>
      </rPr>
      <t>1</t>
    </r>
    <r>
      <rPr>
        <sz val="14"/>
        <rFont val="ＭＳ Ｐゴシック"/>
        <family val="3"/>
      </rPr>
      <t>四半期</t>
    </r>
  </si>
  <si>
    <r>
      <t>2009</t>
    </r>
    <r>
      <rPr>
        <sz val="14"/>
        <rFont val="ＭＳ Ｐゴシック"/>
        <family val="3"/>
      </rPr>
      <t>年度
第</t>
    </r>
    <r>
      <rPr>
        <sz val="14"/>
        <rFont val="Arial"/>
        <family val="2"/>
      </rPr>
      <t>1</t>
    </r>
    <r>
      <rPr>
        <sz val="14"/>
        <rFont val="ＭＳ Ｐゴシック"/>
        <family val="3"/>
      </rPr>
      <t>四半期</t>
    </r>
  </si>
  <si>
    <t>　投資不動産</t>
  </si>
  <si>
    <r>
      <t>2009</t>
    </r>
    <r>
      <rPr>
        <sz val="16"/>
        <rFont val="ＭＳ Ｐゴシック"/>
        <family val="3"/>
      </rPr>
      <t>年度</t>
    </r>
  </si>
  <si>
    <r>
      <t>6-1.</t>
    </r>
    <r>
      <rPr>
        <b/>
        <sz val="22"/>
        <rFont val="ＭＳ Ｐゴシック"/>
        <family val="3"/>
      </rPr>
      <t>　セグメント情報</t>
    </r>
  </si>
  <si>
    <r>
      <t>6-2.</t>
    </r>
    <r>
      <rPr>
        <b/>
        <sz val="22"/>
        <rFont val="ＭＳ Ｐゴシック"/>
        <family val="3"/>
      </rPr>
      <t>　セグメント情報</t>
    </r>
  </si>
  <si>
    <t>機械</t>
  </si>
  <si>
    <t>エネルギー・金属</t>
  </si>
  <si>
    <t>化学品･機能素材</t>
  </si>
  <si>
    <r>
      <t>2008</t>
    </r>
    <r>
      <rPr>
        <sz val="20"/>
        <rFont val="ＭＳ Ｐゴシック"/>
        <family val="3"/>
      </rPr>
      <t>年度
第</t>
    </r>
    <r>
      <rPr>
        <sz val="20"/>
        <rFont val="Arial"/>
        <family val="2"/>
      </rPr>
      <t>1</t>
    </r>
    <r>
      <rPr>
        <sz val="20"/>
        <rFont val="ＭＳ Ｐゴシック"/>
        <family val="3"/>
      </rPr>
      <t>四半期</t>
    </r>
  </si>
  <si>
    <r>
      <t>2009</t>
    </r>
    <r>
      <rPr>
        <sz val="20"/>
        <rFont val="ＭＳ Ｐゴシック"/>
        <family val="3"/>
      </rPr>
      <t>年度
第</t>
    </r>
    <r>
      <rPr>
        <sz val="20"/>
        <rFont val="Arial"/>
        <family val="2"/>
      </rPr>
      <t>1</t>
    </r>
    <r>
      <rPr>
        <sz val="20"/>
        <rFont val="ＭＳ Ｐゴシック"/>
        <family val="3"/>
      </rPr>
      <t>四半期</t>
    </r>
  </si>
  <si>
    <t>　投資有価証券等評価損</t>
  </si>
  <si>
    <r>
      <t>※</t>
    </r>
    <r>
      <rPr>
        <sz val="20"/>
        <rFont val="Arial"/>
        <family val="2"/>
      </rPr>
      <t>2009</t>
    </r>
    <r>
      <rPr>
        <sz val="20"/>
        <rFont val="ＭＳ Ｐゴシック"/>
        <family val="3"/>
      </rPr>
      <t>年</t>
    </r>
    <r>
      <rPr>
        <sz val="20"/>
        <rFont val="Arial"/>
        <family val="2"/>
      </rPr>
      <t>4</t>
    </r>
    <r>
      <rPr>
        <sz val="20"/>
        <rFont val="ＭＳ Ｐゴシック"/>
        <family val="3"/>
      </rPr>
      <t>月</t>
    </r>
    <r>
      <rPr>
        <sz val="20"/>
        <rFont val="Arial"/>
        <family val="2"/>
      </rPr>
      <t>1</t>
    </r>
    <r>
      <rPr>
        <sz val="20"/>
        <rFont val="ＭＳ Ｐゴシック"/>
        <family val="3"/>
      </rPr>
      <t>日付けにて機構改革および営業部門の再編を行ったことに伴い、当四半期（2009年度第1四半期</t>
    </r>
    <r>
      <rPr>
        <sz val="20"/>
        <rFont val="ＭＳ Ｐゴシック"/>
        <family val="3"/>
      </rPr>
      <t>）より事業区分の変更を行っており、</t>
    </r>
  </si>
  <si>
    <r>
      <t>　</t>
    </r>
    <r>
      <rPr>
        <sz val="20"/>
        <rFont val="Arial"/>
        <family val="2"/>
      </rPr>
      <t xml:space="preserve"> 2008</t>
    </r>
    <r>
      <rPr>
        <sz val="20"/>
        <rFont val="ＭＳ Ｐゴシック"/>
        <family val="3"/>
      </rPr>
      <t>年度第1四半期</t>
    </r>
    <r>
      <rPr>
        <sz val="20"/>
        <rFont val="ＭＳ Ｐゴシック"/>
        <family val="3"/>
      </rPr>
      <t>の実績についても変更後の事業区分に基づき記載。</t>
    </r>
  </si>
  <si>
    <t>　基礎収益＝営業利益（貸倒引当金・貸倒償却控除前）＋金利収支＋受取配当金
                    ＋持分法による投資損益</t>
  </si>
  <si>
    <r>
      <t xml:space="preserve"> 2004</t>
    </r>
    <r>
      <rPr>
        <sz val="13"/>
        <rFont val="ＭＳ Ｐゴシック"/>
        <family val="3"/>
      </rPr>
      <t>～</t>
    </r>
    <r>
      <rPr>
        <sz val="13"/>
        <rFont val="Arial"/>
        <family val="2"/>
      </rPr>
      <t>2008</t>
    </r>
    <r>
      <rPr>
        <sz val="13"/>
        <rFont val="ＭＳ Ｐゴシック"/>
        <family val="3"/>
      </rPr>
      <t>年度（</t>
    </r>
    <r>
      <rPr>
        <sz val="13"/>
        <rFont val="Arial"/>
        <family val="2"/>
      </rPr>
      <t>3</t>
    </r>
    <r>
      <rPr>
        <sz val="13"/>
        <rFont val="ＭＳ Ｐゴシック"/>
        <family val="3"/>
      </rPr>
      <t>月</t>
    </r>
    <r>
      <rPr>
        <sz val="13"/>
        <rFont val="Arial"/>
        <family val="2"/>
      </rPr>
      <t>31</t>
    </r>
    <r>
      <rPr>
        <sz val="13"/>
        <rFont val="ＭＳ Ｐゴシック"/>
        <family val="3"/>
      </rPr>
      <t>日現在）、</t>
    </r>
    <r>
      <rPr>
        <sz val="13"/>
        <rFont val="Arial"/>
        <family val="2"/>
      </rPr>
      <t>2009</t>
    </r>
    <r>
      <rPr>
        <sz val="13"/>
        <rFont val="ＭＳ Ｐゴシック"/>
        <family val="3"/>
      </rPr>
      <t>年度第</t>
    </r>
    <r>
      <rPr>
        <sz val="13"/>
        <rFont val="Arial"/>
        <family val="2"/>
      </rPr>
      <t>1</t>
    </r>
    <r>
      <rPr>
        <sz val="13"/>
        <rFont val="ＭＳ Ｐゴシック"/>
        <family val="3"/>
      </rPr>
      <t>四半期（</t>
    </r>
    <r>
      <rPr>
        <sz val="13"/>
        <rFont val="Arial"/>
        <family val="2"/>
      </rPr>
      <t>6</t>
    </r>
    <r>
      <rPr>
        <sz val="13"/>
        <rFont val="ＭＳ Ｐゴシック"/>
        <family val="3"/>
      </rPr>
      <t>月</t>
    </r>
    <r>
      <rPr>
        <sz val="13"/>
        <rFont val="Arial"/>
        <family val="2"/>
      </rPr>
      <t>30</t>
    </r>
    <r>
      <rPr>
        <sz val="13"/>
        <rFont val="ＭＳ Ｐゴシック"/>
        <family val="3"/>
      </rPr>
      <t>日現在）</t>
    </r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</si>
</sst>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_ "/>
    <numFmt numFmtId="178" formatCode="#,##0.0_);\(#,##0.0\)"/>
    <numFmt numFmtId="179" formatCode="#,##0_);\(#,##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_ ;[Red]\-#,##0.0\ "/>
    <numFmt numFmtId="185" formatCode="0_ "/>
    <numFmt numFmtId="186" formatCode="#,##0_);&quot;▲&quot;\ #,##0_)"/>
    <numFmt numFmtId="187" formatCode="#,##0.0_);&quot;▲&quot;\ #,##0.0_)"/>
    <numFmt numFmtId="188" formatCode="#,##0.00_);&quot;▲&quot;\ #,##0.00_)"/>
  </numFmts>
  <fonts count="4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3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sz val="20"/>
      <name val="ＭＳ Ｐゴシック"/>
      <family val="3"/>
    </font>
    <font>
      <b/>
      <sz val="20"/>
      <name val="ＭＳ Ｐゴシック"/>
      <family val="3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22"/>
      <name val="ＭＳ Ｐゴシック"/>
      <family val="3"/>
    </font>
    <font>
      <sz val="19"/>
      <name val="ＭＳ Ｐゴシック"/>
      <family val="3"/>
    </font>
    <font>
      <b/>
      <sz val="16"/>
      <name val="ＭＳ Ｐゴシック"/>
      <family val="3"/>
    </font>
    <font>
      <b/>
      <sz val="12.5"/>
      <name val="ＭＳ Ｐゴシック"/>
      <family val="3"/>
    </font>
    <font>
      <b/>
      <sz val="19"/>
      <name val="ＭＳ Ｐゴシック"/>
      <family val="3"/>
    </font>
    <font>
      <b/>
      <sz val="14.5"/>
      <name val="ＭＳ Ｐゴシック"/>
      <family val="3"/>
    </font>
    <font>
      <b/>
      <sz val="22"/>
      <name val="Arial"/>
      <family val="2"/>
    </font>
    <font>
      <sz val="11"/>
      <name val="Arial"/>
      <family val="2"/>
    </font>
    <font>
      <b/>
      <sz val="24"/>
      <name val="Arial"/>
      <family val="2"/>
    </font>
    <font>
      <sz val="14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19"/>
      <name val="Arial"/>
      <family val="2"/>
    </font>
    <font>
      <b/>
      <sz val="12.5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sz val="13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5"/>
      <name val="Arial"/>
      <family val="2"/>
    </font>
    <font>
      <b/>
      <sz val="14.5"/>
      <name val="Arial"/>
      <family val="2"/>
    </font>
    <font>
      <sz val="14"/>
      <color indexed="8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sz val="19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5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74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hair"/>
      <top style="thin"/>
      <bottom style="double"/>
    </border>
    <border>
      <left>
        <color indexed="63"/>
      </left>
      <right style="thin"/>
      <top style="thin"/>
      <bottom style="double"/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 style="double"/>
      <bottom style="thin"/>
    </border>
    <border>
      <left>
        <color indexed="63"/>
      </left>
      <right style="thin"/>
      <top style="double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double"/>
      <bottom style="thin"/>
    </border>
    <border>
      <left style="hair"/>
      <right style="thin"/>
      <top style="double"/>
      <bottom style="thin"/>
    </border>
    <border>
      <left>
        <color indexed="63"/>
      </left>
      <right style="hair"/>
      <top style="double"/>
      <bottom style="thin"/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 style="thin"/>
      <right style="thin"/>
      <top style="thin"/>
      <bottom style="double"/>
    </border>
    <border>
      <left style="thin"/>
      <right style="thin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14" fillId="2" borderId="1" applyNumberFormat="0" applyProtection="0">
      <alignment vertical="center"/>
    </xf>
    <xf numFmtId="4" fontId="15" fillId="2" borderId="1" applyNumberFormat="0" applyProtection="0">
      <alignment horizontal="left" vertical="center" indent="1"/>
    </xf>
    <xf numFmtId="4" fontId="15" fillId="3" borderId="0" applyNumberFormat="0" applyProtection="0">
      <alignment horizontal="left" vertical="center" indent="1"/>
    </xf>
    <xf numFmtId="4" fontId="15" fillId="4" borderId="1" applyNumberFormat="0" applyProtection="0">
      <alignment horizontal="right" vertical="center"/>
    </xf>
    <xf numFmtId="4" fontId="14" fillId="5" borderId="1" applyNumberFormat="0" applyProtection="0">
      <alignment horizontal="left" vertical="center" indent="1"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79">
    <xf numFmtId="0" fontId="0" fillId="0" borderId="0" xfId="0" applyAlignment="1">
      <alignment/>
    </xf>
    <xf numFmtId="38" fontId="5" fillId="0" borderId="0" xfId="22" applyFont="1" applyFill="1" applyBorder="1" applyAlignment="1">
      <alignment horizontal="right"/>
    </xf>
    <xf numFmtId="0" fontId="6" fillId="0" borderId="2" xfId="0" applyFont="1" applyFill="1" applyBorder="1" applyAlignment="1">
      <alignment horizontal="center" vertical="center" wrapText="1" shrinkToFit="1"/>
    </xf>
    <xf numFmtId="0" fontId="7" fillId="0" borderId="3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49" fontId="8" fillId="0" borderId="6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 shrinkToFit="1"/>
    </xf>
    <xf numFmtId="0" fontId="7" fillId="0" borderId="0" xfId="0" applyFont="1" applyFill="1" applyBorder="1" applyAlignment="1">
      <alignment horizontal="left"/>
    </xf>
    <xf numFmtId="0" fontId="7" fillId="0" borderId="7" xfId="0" applyFont="1" applyFill="1" applyBorder="1" applyAlignment="1">
      <alignment/>
    </xf>
    <xf numFmtId="0" fontId="7" fillId="0" borderId="8" xfId="0" applyFont="1" applyFill="1" applyBorder="1" applyAlignment="1">
      <alignment/>
    </xf>
    <xf numFmtId="0" fontId="7" fillId="0" borderId="9" xfId="0" applyFont="1" applyFill="1" applyBorder="1" applyAlignment="1">
      <alignment/>
    </xf>
    <xf numFmtId="0" fontId="7" fillId="0" borderId="8" xfId="0" applyFont="1" applyFill="1" applyBorder="1" applyAlignment="1">
      <alignment wrapText="1"/>
    </xf>
    <xf numFmtId="0" fontId="7" fillId="0" borderId="8" xfId="0" applyFont="1" applyFill="1" applyBorder="1" applyAlignment="1">
      <alignment/>
    </xf>
    <xf numFmtId="3" fontId="7" fillId="0" borderId="8" xfId="0" applyNumberFormat="1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/>
    </xf>
    <xf numFmtId="176" fontId="23" fillId="0" borderId="0" xfId="22" applyNumberFormat="1" applyFont="1" applyFill="1" applyBorder="1" applyAlignment="1">
      <alignment horizontal="right"/>
    </xf>
    <xf numFmtId="176" fontId="23" fillId="0" borderId="0" xfId="22" applyNumberFormat="1" applyFont="1" applyFill="1" applyBorder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Fill="1" applyBorder="1" applyAlignment="1">
      <alignment/>
    </xf>
    <xf numFmtId="0" fontId="24" fillId="0" borderId="0" xfId="0" applyFont="1" applyFill="1" applyBorder="1" applyAlignment="1">
      <alignment vertical="center"/>
    </xf>
    <xf numFmtId="176" fontId="25" fillId="0" borderId="0" xfId="22" applyNumberFormat="1" applyFont="1" applyFill="1" applyBorder="1" applyAlignment="1">
      <alignment horizontal="right"/>
    </xf>
    <xf numFmtId="176" fontId="26" fillId="0" borderId="0" xfId="22" applyNumberFormat="1" applyFont="1" applyFill="1" applyBorder="1" applyAlignment="1">
      <alignment horizontal="right"/>
    </xf>
    <xf numFmtId="0" fontId="26" fillId="0" borderId="0" xfId="0" applyFont="1" applyFill="1" applyAlignment="1">
      <alignment vertical="center"/>
    </xf>
    <xf numFmtId="0" fontId="26" fillId="0" borderId="0" xfId="0" applyFont="1" applyFill="1" applyAlignment="1">
      <alignment horizontal="right"/>
    </xf>
    <xf numFmtId="0" fontId="26" fillId="0" borderId="0" xfId="0" applyFont="1" applyFill="1" applyAlignment="1">
      <alignment horizontal="right" vertical="center"/>
    </xf>
    <xf numFmtId="0" fontId="26" fillId="0" borderId="0" xfId="0" applyFont="1" applyFill="1" applyBorder="1" applyAlignment="1">
      <alignment/>
    </xf>
    <xf numFmtId="179" fontId="26" fillId="0" borderId="0" xfId="22" applyNumberFormat="1" applyFont="1" applyFill="1" applyBorder="1" applyAlignment="1">
      <alignment horizontal="right" vertical="center"/>
    </xf>
    <xf numFmtId="0" fontId="26" fillId="0" borderId="0" xfId="0" applyFont="1" applyFill="1" applyAlignment="1">
      <alignment/>
    </xf>
    <xf numFmtId="0" fontId="28" fillId="0" borderId="0" xfId="0" applyFont="1" applyFill="1" applyBorder="1" applyAlignment="1">
      <alignment vertical="center" wrapText="1"/>
    </xf>
    <xf numFmtId="0" fontId="23" fillId="0" borderId="0" xfId="0" applyFont="1" applyAlignment="1">
      <alignment/>
    </xf>
    <xf numFmtId="0" fontId="23" fillId="0" borderId="0" xfId="0" applyFont="1" applyFill="1" applyBorder="1" applyAlignment="1">
      <alignment shrinkToFit="1"/>
    </xf>
    <xf numFmtId="0" fontId="23" fillId="0" borderId="0" xfId="0" applyFont="1" applyFill="1" applyBorder="1" applyAlignment="1">
      <alignment/>
    </xf>
    <xf numFmtId="38" fontId="30" fillId="0" borderId="0" xfId="22" applyFont="1" applyFill="1" applyBorder="1" applyAlignment="1">
      <alignment/>
    </xf>
    <xf numFmtId="0" fontId="30" fillId="0" borderId="0" xfId="0" applyFont="1" applyFill="1" applyAlignment="1">
      <alignment horizontal="right"/>
    </xf>
    <xf numFmtId="0" fontId="31" fillId="0" borderId="0" xfId="0" applyFont="1" applyFill="1" applyBorder="1" applyAlignment="1">
      <alignment/>
    </xf>
    <xf numFmtId="0" fontId="30" fillId="0" borderId="12" xfId="0" applyFont="1" applyFill="1" applyBorder="1" applyAlignment="1">
      <alignment/>
    </xf>
    <xf numFmtId="0" fontId="30" fillId="0" borderId="0" xfId="0" applyFont="1" applyFill="1" applyAlignment="1">
      <alignment/>
    </xf>
    <xf numFmtId="0" fontId="30" fillId="0" borderId="0" xfId="0" applyFont="1" applyFill="1" applyAlignment="1">
      <alignment vertical="center"/>
    </xf>
    <xf numFmtId="0" fontId="30" fillId="0" borderId="0" xfId="0" applyFont="1" applyFill="1" applyAlignment="1">
      <alignment horizontal="right" vertical="center"/>
    </xf>
    <xf numFmtId="0" fontId="25" fillId="0" borderId="0" xfId="0" applyFont="1" applyFill="1" applyBorder="1" applyAlignment="1">
      <alignment shrinkToFit="1"/>
    </xf>
    <xf numFmtId="0" fontId="30" fillId="0" borderId="0" xfId="0" applyFont="1" applyFill="1" applyBorder="1" applyAlignment="1">
      <alignment horizontal="right"/>
    </xf>
    <xf numFmtId="0" fontId="30" fillId="0" borderId="0" xfId="0" applyFont="1" applyFill="1" applyBorder="1" applyAlignment="1">
      <alignment/>
    </xf>
    <xf numFmtId="0" fontId="30" fillId="0" borderId="0" xfId="0" applyFont="1" applyFill="1" applyAlignment="1">
      <alignment/>
    </xf>
    <xf numFmtId="0" fontId="30" fillId="0" borderId="0" xfId="0" applyFont="1" applyFill="1" applyBorder="1" applyAlignment="1">
      <alignment horizontal="right" shrinkToFit="1"/>
    </xf>
    <xf numFmtId="0" fontId="31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right"/>
    </xf>
    <xf numFmtId="38" fontId="25" fillId="0" borderId="0" xfId="22" applyFont="1" applyFill="1" applyBorder="1" applyAlignment="1">
      <alignment horizontal="right"/>
    </xf>
    <xf numFmtId="0" fontId="31" fillId="0" borderId="0" xfId="0" applyFont="1" applyFill="1" applyBorder="1" applyAlignment="1">
      <alignment shrinkToFit="1"/>
    </xf>
    <xf numFmtId="49" fontId="30" fillId="0" borderId="0" xfId="0" applyNumberFormat="1" applyFont="1" applyFill="1" applyAlignment="1">
      <alignment horizontal="right"/>
    </xf>
    <xf numFmtId="179" fontId="33" fillId="0" borderId="0" xfId="0" applyNumberFormat="1" applyFont="1" applyFill="1" applyAlignment="1">
      <alignment/>
    </xf>
    <xf numFmtId="0" fontId="33" fillId="0" borderId="0" xfId="0" applyFont="1" applyFill="1" applyAlignment="1">
      <alignment/>
    </xf>
    <xf numFmtId="179" fontId="34" fillId="0" borderId="0" xfId="22" applyNumberFormat="1" applyFont="1" applyFill="1" applyBorder="1" applyAlignment="1">
      <alignment horizontal="right" shrinkToFit="1"/>
    </xf>
    <xf numFmtId="179" fontId="30" fillId="0" borderId="0" xfId="0" applyNumberFormat="1" applyFont="1" applyFill="1" applyBorder="1" applyAlignment="1">
      <alignment/>
    </xf>
    <xf numFmtId="179" fontId="33" fillId="0" borderId="0" xfId="0" applyNumberFormat="1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left" shrinkToFit="1"/>
    </xf>
    <xf numFmtId="179" fontId="34" fillId="0" borderId="0" xfId="22" applyNumberFormat="1" applyFont="1" applyFill="1" applyBorder="1" applyAlignment="1">
      <alignment/>
    </xf>
    <xf numFmtId="178" fontId="23" fillId="0" borderId="0" xfId="22" applyNumberFormat="1" applyFont="1" applyFill="1" applyAlignment="1">
      <alignment horizontal="right" shrinkToFit="1"/>
    </xf>
    <xf numFmtId="178" fontId="23" fillId="0" borderId="0" xfId="22" applyNumberFormat="1" applyFont="1" applyFill="1" applyBorder="1" applyAlignment="1">
      <alignment horizontal="right" shrinkToFit="1"/>
    </xf>
    <xf numFmtId="38" fontId="23" fillId="0" borderId="0" xfId="22" applyFont="1" applyFill="1" applyBorder="1" applyAlignment="1">
      <alignment horizontal="right" shrinkToFit="1"/>
    </xf>
    <xf numFmtId="0" fontId="35" fillId="0" borderId="0" xfId="0" applyNumberFormat="1" applyFont="1" applyFill="1" applyBorder="1" applyAlignment="1">
      <alignment vertical="center"/>
    </xf>
    <xf numFmtId="0" fontId="35" fillId="0" borderId="0" xfId="0" applyFont="1" applyFill="1" applyAlignment="1">
      <alignment/>
    </xf>
    <xf numFmtId="178" fontId="36" fillId="0" borderId="0" xfId="22" applyNumberFormat="1" applyFont="1" applyFill="1" applyBorder="1" applyAlignment="1">
      <alignment horizontal="right" shrinkToFit="1"/>
    </xf>
    <xf numFmtId="178" fontId="23" fillId="0" borderId="0" xfId="22" applyNumberFormat="1" applyFont="1" applyFill="1" applyAlignment="1">
      <alignment/>
    </xf>
    <xf numFmtId="49" fontId="23" fillId="0" borderId="0" xfId="0" applyNumberFormat="1" applyFont="1" applyFill="1" applyAlignment="1">
      <alignment/>
    </xf>
    <xf numFmtId="0" fontId="25" fillId="6" borderId="0" xfId="0" applyFont="1" applyFill="1" applyAlignment="1">
      <alignment/>
    </xf>
    <xf numFmtId="0" fontId="25" fillId="6" borderId="0" xfId="0" applyFont="1" applyFill="1" applyBorder="1" applyAlignment="1">
      <alignment/>
    </xf>
    <xf numFmtId="0" fontId="25" fillId="0" borderId="0" xfId="0" applyFont="1" applyFill="1" applyAlignment="1">
      <alignment/>
    </xf>
    <xf numFmtId="0" fontId="25" fillId="6" borderId="0" xfId="0" applyFont="1" applyFill="1" applyBorder="1" applyAlignment="1">
      <alignment horizontal="right"/>
    </xf>
    <xf numFmtId="49" fontId="25" fillId="6" borderId="0" xfId="0" applyNumberFormat="1" applyFont="1" applyFill="1" applyAlignment="1">
      <alignment horizontal="right" vertical="center"/>
    </xf>
    <xf numFmtId="0" fontId="30" fillId="6" borderId="0" xfId="0" applyFont="1" applyFill="1" applyAlignment="1">
      <alignment/>
    </xf>
    <xf numFmtId="0" fontId="30" fillId="6" borderId="0" xfId="0" applyFont="1" applyFill="1" applyBorder="1" applyAlignment="1">
      <alignment/>
    </xf>
    <xf numFmtId="0" fontId="33" fillId="6" borderId="0" xfId="0" applyFont="1" applyFill="1" applyAlignment="1">
      <alignment/>
    </xf>
    <xf numFmtId="0" fontId="33" fillId="6" borderId="0" xfId="0" applyFont="1" applyFill="1" applyBorder="1" applyAlignment="1">
      <alignment/>
    </xf>
    <xf numFmtId="0" fontId="31" fillId="0" borderId="0" xfId="0" applyFont="1" applyFill="1" applyBorder="1" applyAlignment="1">
      <alignment horizontal="right" shrinkToFit="1"/>
    </xf>
    <xf numFmtId="49" fontId="25" fillId="0" borderId="0" xfId="0" applyNumberFormat="1" applyFont="1" applyFill="1" applyBorder="1" applyAlignment="1">
      <alignment vertical="center"/>
    </xf>
    <xf numFmtId="0" fontId="37" fillId="0" borderId="0" xfId="0" applyFont="1" applyFill="1" applyBorder="1" applyAlignment="1">
      <alignment horizontal="left"/>
    </xf>
    <xf numFmtId="0" fontId="31" fillId="0" borderId="0" xfId="0" applyFont="1" applyFill="1" applyAlignment="1">
      <alignment vertical="center" shrinkToFit="1"/>
    </xf>
    <xf numFmtId="0" fontId="25" fillId="0" borderId="0" xfId="0" applyNumberFormat="1" applyFont="1" applyFill="1" applyAlignment="1">
      <alignment vertical="center"/>
    </xf>
    <xf numFmtId="0" fontId="25" fillId="0" borderId="0" xfId="0" applyNumberFormat="1" applyFont="1" applyFill="1" applyBorder="1" applyAlignment="1">
      <alignment vertical="center"/>
    </xf>
    <xf numFmtId="38" fontId="23" fillId="0" borderId="0" xfId="22" applyFont="1" applyFill="1" applyBorder="1" applyAlignment="1">
      <alignment horizontal="right"/>
    </xf>
    <xf numFmtId="38" fontId="34" fillId="0" borderId="0" xfId="22" applyFont="1" applyFill="1" applyBorder="1" applyAlignment="1">
      <alignment horizontal="right"/>
    </xf>
    <xf numFmtId="0" fontId="31" fillId="0" borderId="0" xfId="0" applyFont="1" applyFill="1" applyBorder="1" applyAlignment="1">
      <alignment horizontal="left"/>
    </xf>
    <xf numFmtId="177" fontId="25" fillId="0" borderId="0" xfId="22" applyNumberFormat="1" applyFont="1" applyFill="1" applyBorder="1" applyAlignment="1">
      <alignment horizontal="right"/>
    </xf>
    <xf numFmtId="0" fontId="25" fillId="0" borderId="0" xfId="0" applyNumberFormat="1" applyFont="1" applyFill="1" applyAlignment="1">
      <alignment horizontal="right" vertical="center"/>
    </xf>
    <xf numFmtId="0" fontId="30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33" fillId="0" borderId="6" xfId="0" applyFont="1" applyFill="1" applyBorder="1" applyAlignment="1">
      <alignment wrapText="1"/>
    </xf>
    <xf numFmtId="179" fontId="31" fillId="0" borderId="0" xfId="0" applyNumberFormat="1" applyFont="1" applyFill="1" applyAlignment="1">
      <alignment vertical="center"/>
    </xf>
    <xf numFmtId="0" fontId="31" fillId="0" borderId="0" xfId="0" applyNumberFormat="1" applyFont="1" applyFill="1" applyAlignment="1">
      <alignment vertical="center"/>
    </xf>
    <xf numFmtId="0" fontId="36" fillId="0" borderId="0" xfId="0" applyNumberFormat="1" applyFont="1" applyFill="1" applyBorder="1" applyAlignment="1">
      <alignment/>
    </xf>
    <xf numFmtId="0" fontId="40" fillId="0" borderId="12" xfId="0" applyNumberFormat="1" applyFont="1" applyFill="1" applyBorder="1" applyAlignment="1">
      <alignment/>
    </xf>
    <xf numFmtId="179" fontId="41" fillId="0" borderId="0" xfId="0" applyNumberFormat="1" applyFont="1" applyFill="1" applyAlignment="1">
      <alignment vertical="center"/>
    </xf>
    <xf numFmtId="0" fontId="41" fillId="0" borderId="0" xfId="0" applyNumberFormat="1" applyFont="1" applyFill="1" applyAlignment="1">
      <alignment vertical="center"/>
    </xf>
    <xf numFmtId="179" fontId="25" fillId="0" borderId="0" xfId="0" applyNumberFormat="1" applyFont="1" applyFill="1" applyAlignment="1">
      <alignment vertical="center"/>
    </xf>
    <xf numFmtId="177" fontId="25" fillId="0" borderId="0" xfId="22" applyNumberFormat="1" applyFont="1" applyFill="1" applyBorder="1" applyAlignment="1">
      <alignment vertical="center"/>
    </xf>
    <xf numFmtId="0" fontId="38" fillId="0" borderId="0" xfId="0" applyFont="1" applyFill="1" applyAlignment="1">
      <alignment horizontal="left" vertical="center"/>
    </xf>
    <xf numFmtId="0" fontId="29" fillId="0" borderId="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34" fillId="0" borderId="0" xfId="0" applyFont="1" applyFill="1" applyAlignment="1">
      <alignment horizontal="right" vertical="center"/>
    </xf>
    <xf numFmtId="0" fontId="34" fillId="0" borderId="0" xfId="0" applyFont="1" applyFill="1" applyAlignment="1">
      <alignment/>
    </xf>
    <xf numFmtId="49" fontId="34" fillId="0" borderId="13" xfId="0" applyNumberFormat="1" applyFont="1" applyFill="1" applyBorder="1" applyAlignment="1">
      <alignment horizontal="center" vertical="center" shrinkToFit="1"/>
    </xf>
    <xf numFmtId="49" fontId="34" fillId="0" borderId="14" xfId="0" applyNumberFormat="1" applyFont="1" applyFill="1" applyBorder="1" applyAlignment="1">
      <alignment horizontal="center" vertical="center" shrinkToFit="1"/>
    </xf>
    <xf numFmtId="49" fontId="34" fillId="0" borderId="13" xfId="0" applyNumberFormat="1" applyFont="1" applyFill="1" applyBorder="1" applyAlignment="1" quotePrefix="1">
      <alignment horizontal="center" vertical="center" shrinkToFit="1"/>
    </xf>
    <xf numFmtId="49" fontId="34" fillId="0" borderId="15" xfId="0" applyNumberFormat="1" applyFont="1" applyFill="1" applyBorder="1" applyAlignment="1" quotePrefix="1">
      <alignment horizontal="center" vertical="center" shrinkToFit="1"/>
    </xf>
    <xf numFmtId="49" fontId="34" fillId="0" borderId="16" xfId="0" applyNumberFormat="1" applyFont="1" applyFill="1" applyBorder="1" applyAlignment="1" quotePrefix="1">
      <alignment horizontal="center" vertical="center" shrinkToFit="1"/>
    </xf>
    <xf numFmtId="0" fontId="34" fillId="0" borderId="0" xfId="0" applyFont="1" applyFill="1" applyAlignment="1">
      <alignment vertical="center"/>
    </xf>
    <xf numFmtId="0" fontId="30" fillId="0" borderId="17" xfId="0" applyFont="1" applyFill="1" applyBorder="1" applyAlignment="1">
      <alignment horizontal="center" vertical="center" shrinkToFit="1"/>
    </xf>
    <xf numFmtId="0" fontId="30" fillId="0" borderId="18" xfId="0" applyFont="1" applyFill="1" applyBorder="1" applyAlignment="1">
      <alignment horizontal="right" vertical="center" shrinkToFit="1"/>
    </xf>
    <xf numFmtId="0" fontId="9" fillId="0" borderId="19" xfId="0" applyFont="1" applyFill="1" applyBorder="1" applyAlignment="1">
      <alignment shrinkToFit="1"/>
    </xf>
    <xf numFmtId="0" fontId="9" fillId="0" borderId="20" xfId="0" applyFont="1" applyFill="1" applyBorder="1" applyAlignment="1">
      <alignment horizontal="left" shrinkToFit="1"/>
    </xf>
    <xf numFmtId="0" fontId="9" fillId="0" borderId="21" xfId="0" applyFont="1" applyFill="1" applyBorder="1" applyAlignment="1">
      <alignment horizontal="left"/>
    </xf>
    <xf numFmtId="0" fontId="34" fillId="0" borderId="21" xfId="0" applyFont="1" applyFill="1" applyBorder="1" applyAlignment="1">
      <alignment horizontal="left"/>
    </xf>
    <xf numFmtId="0" fontId="34" fillId="0" borderId="22" xfId="0" applyFont="1" applyFill="1" applyBorder="1" applyAlignment="1">
      <alignment horizontal="left"/>
    </xf>
    <xf numFmtId="0" fontId="30" fillId="0" borderId="23" xfId="0" applyFont="1" applyFill="1" applyBorder="1" applyAlignment="1">
      <alignment horizontal="right" vertical="center" shrinkToFit="1"/>
    </xf>
    <xf numFmtId="0" fontId="9" fillId="0" borderId="24" xfId="0" applyFont="1" applyFill="1" applyBorder="1" applyAlignment="1">
      <alignment horizontal="left" vertical="center" shrinkToFit="1"/>
    </xf>
    <xf numFmtId="0" fontId="9" fillId="0" borderId="20" xfId="0" applyFont="1" applyFill="1" applyBorder="1" applyAlignment="1">
      <alignment horizontal="right" wrapText="1" shrinkToFit="1"/>
    </xf>
    <xf numFmtId="0" fontId="9" fillId="0" borderId="21" xfId="0" applyFont="1" applyFill="1" applyBorder="1" applyAlignment="1">
      <alignment horizontal="right" shrinkToFit="1"/>
    </xf>
    <xf numFmtId="0" fontId="9" fillId="0" borderId="21" xfId="0" applyFont="1" applyFill="1" applyBorder="1" applyAlignment="1">
      <alignment horizontal="left" wrapText="1" shrinkToFit="1"/>
    </xf>
    <xf numFmtId="0" fontId="34" fillId="0" borderId="21" xfId="0" applyFont="1" applyFill="1" applyBorder="1" applyAlignment="1">
      <alignment horizontal="left" shrinkToFit="1"/>
    </xf>
    <xf numFmtId="0" fontId="31" fillId="0" borderId="0" xfId="0" applyFont="1" applyFill="1" applyAlignment="1">
      <alignment vertical="center"/>
    </xf>
    <xf numFmtId="178" fontId="10" fillId="0" borderId="10" xfId="0" applyNumberFormat="1" applyFont="1" applyFill="1" applyBorder="1" applyAlignment="1">
      <alignment wrapText="1"/>
    </xf>
    <xf numFmtId="178" fontId="7" fillId="0" borderId="25" xfId="0" applyNumberFormat="1" applyFont="1" applyFill="1" applyBorder="1" applyAlignment="1">
      <alignment wrapText="1"/>
    </xf>
    <xf numFmtId="178" fontId="10" fillId="0" borderId="25" xfId="0" applyNumberFormat="1" applyFont="1" applyFill="1" applyBorder="1" applyAlignment="1">
      <alignment wrapText="1"/>
    </xf>
    <xf numFmtId="178" fontId="7" fillId="0" borderId="26" xfId="0" applyNumberFormat="1" applyFont="1" applyFill="1" applyBorder="1" applyAlignment="1">
      <alignment horizontal="left" wrapText="1"/>
    </xf>
    <xf numFmtId="178" fontId="7" fillId="0" borderId="27" xfId="0" applyNumberFormat="1" applyFont="1" applyFill="1" applyBorder="1" applyAlignment="1">
      <alignment wrapText="1"/>
    </xf>
    <xf numFmtId="178" fontId="7" fillId="0" borderId="26" xfId="0" applyNumberFormat="1" applyFont="1" applyFill="1" applyBorder="1" applyAlignment="1">
      <alignment wrapText="1"/>
    </xf>
    <xf numFmtId="178" fontId="7" fillId="0" borderId="28" xfId="0" applyNumberFormat="1" applyFont="1" applyFill="1" applyBorder="1" applyAlignment="1">
      <alignment wrapText="1"/>
    </xf>
    <xf numFmtId="178" fontId="7" fillId="0" borderId="10" xfId="0" applyNumberFormat="1" applyFont="1" applyFill="1" applyBorder="1" applyAlignment="1">
      <alignment wrapText="1"/>
    </xf>
    <xf numFmtId="178" fontId="4" fillId="0" borderId="10" xfId="0" applyNumberFormat="1" applyFont="1" applyFill="1" applyBorder="1" applyAlignment="1">
      <alignment wrapText="1"/>
    </xf>
    <xf numFmtId="178" fontId="7" fillId="0" borderId="25" xfId="0" applyNumberFormat="1" applyFont="1" applyFill="1" applyBorder="1" applyAlignment="1">
      <alignment horizontal="left" wrapText="1"/>
    </xf>
    <xf numFmtId="178" fontId="10" fillId="0" borderId="29" xfId="0" applyNumberFormat="1" applyFont="1" applyFill="1" applyBorder="1" applyAlignment="1">
      <alignment horizontal="left" wrapText="1"/>
    </xf>
    <xf numFmtId="0" fontId="25" fillId="0" borderId="25" xfId="0" applyFont="1" applyFill="1" applyBorder="1" applyAlignment="1">
      <alignment horizontal="left" shrinkToFit="1"/>
    </xf>
    <xf numFmtId="178" fontId="10" fillId="0" borderId="10" xfId="0" applyNumberFormat="1" applyFont="1" applyFill="1" applyBorder="1" applyAlignment="1">
      <alignment horizontal="left" shrinkToFit="1"/>
    </xf>
    <xf numFmtId="179" fontId="34" fillId="0" borderId="30" xfId="22" applyNumberFormat="1" applyFont="1" applyFill="1" applyBorder="1" applyAlignment="1">
      <alignment/>
    </xf>
    <xf numFmtId="179" fontId="34" fillId="0" borderId="25" xfId="22" applyNumberFormat="1" applyFont="1" applyFill="1" applyBorder="1" applyAlignment="1">
      <alignment horizontal="right" shrinkToFit="1"/>
    </xf>
    <xf numFmtId="49" fontId="25" fillId="0" borderId="10" xfId="0" applyNumberFormat="1" applyFont="1" applyFill="1" applyBorder="1" applyAlignment="1">
      <alignment horizontal="right" vertical="center" shrinkToFit="1"/>
    </xf>
    <xf numFmtId="0" fontId="10" fillId="0" borderId="25" xfId="0" applyFont="1" applyFill="1" applyBorder="1" applyAlignment="1">
      <alignment/>
    </xf>
    <xf numFmtId="0" fontId="7" fillId="0" borderId="26" xfId="0" applyFont="1" applyFill="1" applyBorder="1" applyAlignment="1">
      <alignment/>
    </xf>
    <xf numFmtId="0" fontId="7" fillId="0" borderId="27" xfId="0" applyFont="1" applyFill="1" applyBorder="1" applyAlignment="1">
      <alignment/>
    </xf>
    <xf numFmtId="0" fontId="7" fillId="0" borderId="28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7" fillId="0" borderId="26" xfId="0" applyFont="1" applyFill="1" applyBorder="1" applyAlignment="1">
      <alignment wrapText="1"/>
    </xf>
    <xf numFmtId="0" fontId="7" fillId="0" borderId="27" xfId="0" applyFont="1" applyFill="1" applyBorder="1" applyAlignment="1">
      <alignment wrapText="1"/>
    </xf>
    <xf numFmtId="0" fontId="7" fillId="0" borderId="28" xfId="0" applyFont="1" applyFill="1" applyBorder="1" applyAlignment="1">
      <alignment wrapText="1"/>
    </xf>
    <xf numFmtId="0" fontId="10" fillId="0" borderId="10" xfId="0" applyFont="1" applyFill="1" applyBorder="1" applyAlignment="1">
      <alignment wrapText="1"/>
    </xf>
    <xf numFmtId="0" fontId="7" fillId="0" borderId="25" xfId="0" applyFont="1" applyFill="1" applyBorder="1" applyAlignment="1">
      <alignment wrapText="1"/>
    </xf>
    <xf numFmtId="0" fontId="10" fillId="0" borderId="29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49" fontId="25" fillId="0" borderId="11" xfId="0" applyNumberFormat="1" applyFont="1" applyFill="1" applyBorder="1" applyAlignment="1">
      <alignment horizontal="center" vertical="center" wrapText="1" shrinkToFit="1"/>
    </xf>
    <xf numFmtId="38" fontId="31" fillId="0" borderId="16" xfId="22" applyFont="1" applyFill="1" applyBorder="1" applyAlignment="1">
      <alignment/>
    </xf>
    <xf numFmtId="49" fontId="25" fillId="6" borderId="10" xfId="0" applyNumberFormat="1" applyFont="1" applyFill="1" applyBorder="1" applyAlignment="1">
      <alignment horizontal="center" vertical="center" shrinkToFit="1"/>
    </xf>
    <xf numFmtId="3" fontId="31" fillId="6" borderId="13" xfId="0" applyNumberFormat="1" applyFont="1" applyFill="1" applyBorder="1" applyAlignment="1">
      <alignment horizontal="right"/>
    </xf>
    <xf numFmtId="0" fontId="4" fillId="0" borderId="25" xfId="0" applyFont="1" applyFill="1" applyBorder="1" applyAlignment="1">
      <alignment/>
    </xf>
    <xf numFmtId="0" fontId="25" fillId="0" borderId="25" xfId="0" applyFont="1" applyFill="1" applyBorder="1" applyAlignment="1">
      <alignment/>
    </xf>
    <xf numFmtId="0" fontId="25" fillId="0" borderId="31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31" fillId="0" borderId="31" xfId="0" applyFont="1" applyFill="1" applyBorder="1" applyAlignment="1">
      <alignment/>
    </xf>
    <xf numFmtId="177" fontId="25" fillId="0" borderId="30" xfId="22" applyNumberFormat="1" applyFont="1" applyFill="1" applyBorder="1" applyAlignment="1">
      <alignment/>
    </xf>
    <xf numFmtId="177" fontId="25" fillId="0" borderId="25" xfId="0" applyNumberFormat="1" applyFont="1" applyFill="1" applyBorder="1" applyAlignment="1">
      <alignment horizontal="right"/>
    </xf>
    <xf numFmtId="176" fontId="27" fillId="0" borderId="17" xfId="22" applyNumberFormat="1" applyFont="1" applyFill="1" applyBorder="1" applyAlignment="1">
      <alignment vertical="center"/>
    </xf>
    <xf numFmtId="0" fontId="26" fillId="0" borderId="24" xfId="0" applyFont="1" applyFill="1" applyBorder="1" applyAlignment="1">
      <alignment horizontal="right" shrinkToFit="1"/>
    </xf>
    <xf numFmtId="0" fontId="26" fillId="0" borderId="18" xfId="0" applyFont="1" applyFill="1" applyBorder="1" applyAlignment="1">
      <alignment horizontal="right" vertical="center" shrinkToFit="1"/>
    </xf>
    <xf numFmtId="0" fontId="17" fillId="0" borderId="24" xfId="0" applyFont="1" applyFill="1" applyBorder="1" applyAlignment="1">
      <alignment vertical="center" wrapText="1"/>
    </xf>
    <xf numFmtId="0" fontId="17" fillId="0" borderId="21" xfId="0" applyFont="1" applyFill="1" applyBorder="1" applyAlignment="1">
      <alignment vertical="center" wrapText="1"/>
    </xf>
    <xf numFmtId="0" fontId="43" fillId="0" borderId="0" xfId="0" applyFont="1" applyFill="1" applyBorder="1" applyAlignment="1">
      <alignment horizontal="left" vertical="center" shrinkToFit="1"/>
    </xf>
    <xf numFmtId="3" fontId="25" fillId="0" borderId="0" xfId="22" applyNumberFormat="1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right"/>
    </xf>
    <xf numFmtId="0" fontId="43" fillId="0" borderId="0" xfId="0" applyFont="1" applyFill="1" applyBorder="1" applyAlignment="1">
      <alignment horizontal="right"/>
    </xf>
    <xf numFmtId="49" fontId="25" fillId="0" borderId="0" xfId="0" applyNumberFormat="1" applyFont="1" applyFill="1" applyBorder="1" applyAlignment="1">
      <alignment horizontal="center"/>
    </xf>
    <xf numFmtId="49" fontId="25" fillId="0" borderId="0" xfId="0" applyNumberFormat="1" applyFont="1" applyFill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Alignment="1">
      <alignment horizontal="center"/>
    </xf>
    <xf numFmtId="0" fontId="31" fillId="0" borderId="0" xfId="0" applyFont="1" applyFill="1" applyAlignment="1">
      <alignment/>
    </xf>
    <xf numFmtId="179" fontId="43" fillId="0" borderId="0" xfId="22" applyNumberFormat="1" applyFont="1" applyFill="1" applyBorder="1" applyAlignment="1">
      <alignment horizontal="right" shrinkToFit="1"/>
    </xf>
    <xf numFmtId="0" fontId="43" fillId="0" borderId="0" xfId="0" applyFont="1" applyFill="1" applyBorder="1" applyAlignment="1">
      <alignment horizontal="left" shrinkToFit="1"/>
    </xf>
    <xf numFmtId="0" fontId="43" fillId="0" borderId="0" xfId="0" applyFont="1" applyFill="1" applyBorder="1" applyAlignment="1">
      <alignment horizontal="left"/>
    </xf>
    <xf numFmtId="3" fontId="25" fillId="0" borderId="0" xfId="0" applyNumberFormat="1" applyFont="1" applyFill="1" applyBorder="1" applyAlignment="1">
      <alignment/>
    </xf>
    <xf numFmtId="0" fontId="36" fillId="0" borderId="0" xfId="0" applyFont="1" applyFill="1" applyBorder="1" applyAlignment="1">
      <alignment horizontal="left"/>
    </xf>
    <xf numFmtId="0" fontId="36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176" fontId="23" fillId="0" borderId="0" xfId="22" applyNumberFormat="1" applyFont="1" applyFill="1" applyAlignment="1">
      <alignment horizontal="right"/>
    </xf>
    <xf numFmtId="176" fontId="23" fillId="0" borderId="0" xfId="22" applyNumberFormat="1" applyFont="1" applyFill="1" applyAlignment="1">
      <alignment/>
    </xf>
    <xf numFmtId="0" fontId="4" fillId="0" borderId="32" xfId="0" applyFont="1" applyFill="1" applyBorder="1" applyAlignment="1">
      <alignment/>
    </xf>
    <xf numFmtId="0" fontId="33" fillId="0" borderId="33" xfId="0" applyFont="1" applyFill="1" applyBorder="1" applyAlignment="1">
      <alignment wrapText="1"/>
    </xf>
    <xf numFmtId="0" fontId="5" fillId="0" borderId="10" xfId="0" applyFont="1" applyFill="1" applyBorder="1" applyAlignment="1">
      <alignment/>
    </xf>
    <xf numFmtId="0" fontId="30" fillId="0" borderId="6" xfId="0" applyFont="1" applyFill="1" applyBorder="1" applyAlignment="1">
      <alignment wrapText="1"/>
    </xf>
    <xf numFmtId="0" fontId="5" fillId="0" borderId="13" xfId="0" applyFont="1" applyFill="1" applyBorder="1" applyAlignment="1">
      <alignment/>
    </xf>
    <xf numFmtId="0" fontId="30" fillId="0" borderId="34" xfId="0" applyFont="1" applyFill="1" applyBorder="1" applyAlignment="1">
      <alignment wrapText="1"/>
    </xf>
    <xf numFmtId="0" fontId="17" fillId="0" borderId="35" xfId="0" applyFont="1" applyFill="1" applyBorder="1" applyAlignment="1">
      <alignment vertical="center" wrapText="1"/>
    </xf>
    <xf numFmtId="49" fontId="25" fillId="0" borderId="17" xfId="0" applyNumberFormat="1" applyFont="1" applyFill="1" applyBorder="1" applyAlignment="1">
      <alignment horizontal="left" wrapText="1" shrinkToFit="1"/>
    </xf>
    <xf numFmtId="49" fontId="25" fillId="0" borderId="18" xfId="0" applyNumberFormat="1" applyFont="1" applyFill="1" applyBorder="1" applyAlignment="1">
      <alignment horizontal="left" wrapText="1" shrinkToFit="1"/>
    </xf>
    <xf numFmtId="178" fontId="18" fillId="0" borderId="23" xfId="0" applyNumberFormat="1" applyFont="1" applyFill="1" applyBorder="1" applyAlignment="1">
      <alignment wrapText="1"/>
    </xf>
    <xf numFmtId="178" fontId="8" fillId="0" borderId="24" xfId="0" applyNumberFormat="1" applyFont="1" applyFill="1" applyBorder="1" applyAlignment="1">
      <alignment wrapText="1"/>
    </xf>
    <xf numFmtId="178" fontId="18" fillId="0" borderId="24" xfId="0" applyNumberFormat="1" applyFont="1" applyFill="1" applyBorder="1" applyAlignment="1">
      <alignment wrapText="1"/>
    </xf>
    <xf numFmtId="178" fontId="8" fillId="0" borderId="20" xfId="0" applyNumberFormat="1" applyFont="1" applyFill="1" applyBorder="1" applyAlignment="1">
      <alignment horizontal="left" wrapText="1"/>
    </xf>
    <xf numFmtId="178" fontId="8" fillId="0" borderId="21" xfId="0" applyNumberFormat="1" applyFont="1" applyFill="1" applyBorder="1" applyAlignment="1">
      <alignment wrapText="1"/>
    </xf>
    <xf numFmtId="178" fontId="8" fillId="0" borderId="20" xfId="0" applyNumberFormat="1" applyFont="1" applyFill="1" applyBorder="1" applyAlignment="1">
      <alignment wrapText="1"/>
    </xf>
    <xf numFmtId="178" fontId="8" fillId="0" borderId="22" xfId="0" applyNumberFormat="1" applyFont="1" applyFill="1" applyBorder="1" applyAlignment="1">
      <alignment wrapText="1"/>
    </xf>
    <xf numFmtId="178" fontId="8" fillId="0" borderId="17" xfId="0" applyNumberFormat="1" applyFont="1" applyFill="1" applyBorder="1" applyAlignment="1">
      <alignment wrapText="1"/>
    </xf>
    <xf numFmtId="178" fontId="8" fillId="0" borderId="24" xfId="0" applyNumberFormat="1" applyFont="1" applyFill="1" applyBorder="1" applyAlignment="1">
      <alignment horizontal="left" wrapText="1"/>
    </xf>
    <xf numFmtId="178" fontId="18" fillId="0" borderId="35" xfId="0" applyNumberFormat="1" applyFont="1" applyFill="1" applyBorder="1" applyAlignment="1">
      <alignment horizontal="left" wrapText="1"/>
    </xf>
    <xf numFmtId="0" fontId="42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vertical="center"/>
    </xf>
    <xf numFmtId="178" fontId="7" fillId="0" borderId="36" xfId="0" applyNumberFormat="1" applyFont="1" applyFill="1" applyBorder="1" applyAlignment="1">
      <alignment wrapText="1"/>
    </xf>
    <xf numFmtId="178" fontId="10" fillId="0" borderId="32" xfId="0" applyNumberFormat="1" applyFont="1" applyFill="1" applyBorder="1" applyAlignment="1">
      <alignment wrapText="1"/>
    </xf>
    <xf numFmtId="0" fontId="0" fillId="0" borderId="0" xfId="0" applyFont="1" applyFill="1" applyAlignment="1">
      <alignment horizontal="right"/>
    </xf>
    <xf numFmtId="0" fontId="0" fillId="0" borderId="3" xfId="0" applyFont="1" applyFill="1" applyBorder="1" applyAlignment="1">
      <alignment horizontal="center" vertical="center" shrinkToFit="1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 shrinkToFit="1"/>
    </xf>
    <xf numFmtId="0" fontId="23" fillId="0" borderId="0" xfId="0" applyFont="1" applyFill="1" applyAlignment="1">
      <alignment horizontal="center"/>
    </xf>
    <xf numFmtId="0" fontId="0" fillId="0" borderId="0" xfId="0" applyFont="1" applyFill="1" applyAlignment="1" quotePrefix="1">
      <alignment horizontal="center"/>
    </xf>
    <xf numFmtId="9" fontId="0" fillId="0" borderId="0" xfId="0" applyNumberFormat="1" applyFont="1" applyFill="1" applyAlignment="1" quotePrefix="1">
      <alignment horizontal="center"/>
    </xf>
    <xf numFmtId="9" fontId="23" fillId="0" borderId="0" xfId="0" applyNumberFormat="1" applyFont="1" applyFill="1" applyAlignment="1" quotePrefix="1">
      <alignment horizontal="center"/>
    </xf>
    <xf numFmtId="0" fontId="0" fillId="0" borderId="34" xfId="0" applyFont="1" applyFill="1" applyBorder="1" applyAlignment="1">
      <alignment horizontal="centerContinuous"/>
    </xf>
    <xf numFmtId="0" fontId="30" fillId="0" borderId="0" xfId="0" applyFont="1" applyFill="1" applyBorder="1" applyAlignment="1">
      <alignment horizontal="centerContinuous"/>
    </xf>
    <xf numFmtId="0" fontId="23" fillId="0" borderId="0" xfId="0" applyFont="1" applyFill="1" applyAlignment="1">
      <alignment horizontal="right"/>
    </xf>
    <xf numFmtId="49" fontId="8" fillId="0" borderId="2" xfId="0" applyNumberFormat="1" applyFont="1" applyFill="1" applyBorder="1" applyAlignment="1">
      <alignment horizontal="center" vertical="center"/>
    </xf>
    <xf numFmtId="177" fontId="25" fillId="0" borderId="37" xfId="22" applyNumberFormat="1" applyFont="1" applyFill="1" applyBorder="1" applyAlignment="1">
      <alignment/>
    </xf>
    <xf numFmtId="49" fontId="25" fillId="6" borderId="2" xfId="0" applyNumberFormat="1" applyFont="1" applyFill="1" applyBorder="1" applyAlignment="1">
      <alignment horizontal="center" vertical="center" shrinkToFit="1"/>
    </xf>
    <xf numFmtId="49" fontId="25" fillId="6" borderId="2" xfId="0" applyNumberFormat="1" applyFont="1" applyFill="1" applyBorder="1" applyAlignment="1">
      <alignment horizontal="center" vertical="center" wrapText="1" shrinkToFit="1"/>
    </xf>
    <xf numFmtId="49" fontId="25" fillId="0" borderId="2" xfId="0" applyNumberFormat="1" applyFont="1" applyFill="1" applyBorder="1" applyAlignment="1">
      <alignment horizontal="center" vertical="center" wrapText="1" shrinkToFit="1"/>
    </xf>
    <xf numFmtId="38" fontId="31" fillId="6" borderId="15" xfId="22" applyFont="1" applyFill="1" applyBorder="1" applyAlignment="1">
      <alignment/>
    </xf>
    <xf numFmtId="38" fontId="31" fillId="0" borderId="15" xfId="22" applyFont="1" applyFill="1" applyBorder="1" applyAlignment="1">
      <alignment/>
    </xf>
    <xf numFmtId="179" fontId="34" fillId="0" borderId="37" xfId="22" applyNumberFormat="1" applyFont="1" applyFill="1" applyBorder="1" applyAlignment="1">
      <alignment/>
    </xf>
    <xf numFmtId="49" fontId="34" fillId="0" borderId="10" xfId="0" applyNumberFormat="1" applyFont="1" applyFill="1" applyBorder="1" applyAlignment="1">
      <alignment horizontal="center" vertical="center" shrinkToFit="1"/>
    </xf>
    <xf numFmtId="49" fontId="34" fillId="0" borderId="4" xfId="0" applyNumberFormat="1" applyFont="1" applyFill="1" applyBorder="1" applyAlignment="1">
      <alignment horizontal="center" vertical="center" shrinkToFit="1"/>
    </xf>
    <xf numFmtId="49" fontId="34" fillId="0" borderId="2" xfId="0" applyNumberFormat="1" applyFont="1" applyFill="1" applyBorder="1" applyAlignment="1">
      <alignment horizontal="center" vertical="center" wrapText="1" shrinkToFit="1"/>
    </xf>
    <xf numFmtId="49" fontId="34" fillId="0" borderId="11" xfId="0" applyNumberFormat="1" applyFont="1" applyFill="1" applyBorder="1" applyAlignment="1">
      <alignment horizontal="center" vertical="center" wrapText="1" shrinkToFit="1"/>
    </xf>
    <xf numFmtId="0" fontId="34" fillId="0" borderId="22" xfId="0" applyFont="1" applyFill="1" applyBorder="1" applyAlignment="1">
      <alignment horizontal="left" shrinkToFit="1"/>
    </xf>
    <xf numFmtId="0" fontId="34" fillId="0" borderId="0" xfId="0" applyFont="1" applyFill="1" applyAlignment="1">
      <alignment horizontal="right"/>
    </xf>
    <xf numFmtId="179" fontId="9" fillId="0" borderId="30" xfId="22" applyNumberFormat="1" applyFont="1" applyFill="1" applyBorder="1" applyAlignment="1">
      <alignment horizontal="right"/>
    </xf>
    <xf numFmtId="0" fontId="0" fillId="0" borderId="0" xfId="0" applyFill="1" applyAlignment="1">
      <alignment horizontal="right"/>
    </xf>
    <xf numFmtId="178" fontId="18" fillId="0" borderId="18" xfId="0" applyNumberFormat="1" applyFont="1" applyFill="1" applyBorder="1" applyAlignment="1">
      <alignment wrapText="1"/>
    </xf>
    <xf numFmtId="186" fontId="31" fillId="0" borderId="10" xfId="22" applyNumberFormat="1" applyFont="1" applyFill="1" applyBorder="1" applyAlignment="1">
      <alignment horizontal="right" shrinkToFit="1"/>
    </xf>
    <xf numFmtId="186" fontId="31" fillId="0" borderId="2" xfId="22" applyNumberFormat="1" applyFont="1" applyFill="1" applyBorder="1" applyAlignment="1">
      <alignment horizontal="right" shrinkToFit="1"/>
    </xf>
    <xf numFmtId="186" fontId="31" fillId="0" borderId="11" xfId="22" applyNumberFormat="1" applyFont="1" applyFill="1" applyBorder="1" applyAlignment="1">
      <alignment horizontal="right" shrinkToFit="1"/>
    </xf>
    <xf numFmtId="186" fontId="34" fillId="0" borderId="13" xfId="22" applyNumberFormat="1" applyFont="1" applyFill="1" applyBorder="1" applyAlignment="1">
      <alignment horizontal="right" shrinkToFit="1"/>
    </xf>
    <xf numFmtId="186" fontId="34" fillId="0" borderId="15" xfId="22" applyNumberFormat="1" applyFont="1" applyFill="1" applyBorder="1" applyAlignment="1">
      <alignment horizontal="right" shrinkToFit="1"/>
    </xf>
    <xf numFmtId="186" fontId="34" fillId="0" borderId="16" xfId="22" applyNumberFormat="1" applyFont="1" applyFill="1" applyBorder="1" applyAlignment="1">
      <alignment horizontal="right" shrinkToFit="1"/>
    </xf>
    <xf numFmtId="186" fontId="31" fillId="0" borderId="25" xfId="22" applyNumberFormat="1" applyFont="1" applyFill="1" applyBorder="1" applyAlignment="1">
      <alignment horizontal="right" shrinkToFit="1"/>
    </xf>
    <xf numFmtId="186" fontId="31" fillId="0" borderId="37" xfId="22" applyNumberFormat="1" applyFont="1" applyFill="1" applyBorder="1" applyAlignment="1">
      <alignment horizontal="right" shrinkToFit="1"/>
    </xf>
    <xf numFmtId="186" fontId="31" fillId="0" borderId="30" xfId="22" applyNumberFormat="1" applyFont="1" applyFill="1" applyBorder="1" applyAlignment="1">
      <alignment horizontal="right" shrinkToFit="1"/>
    </xf>
    <xf numFmtId="186" fontId="34" fillId="0" borderId="26" xfId="22" applyNumberFormat="1" applyFont="1" applyFill="1" applyBorder="1" applyAlignment="1">
      <alignment horizontal="right" shrinkToFit="1"/>
    </xf>
    <xf numFmtId="186" fontId="34" fillId="0" borderId="38" xfId="22" applyNumberFormat="1" applyFont="1" applyFill="1" applyBorder="1" applyAlignment="1">
      <alignment horizontal="right" shrinkToFit="1"/>
    </xf>
    <xf numFmtId="186" fontId="34" fillId="0" borderId="39" xfId="22" applyNumberFormat="1" applyFont="1" applyFill="1" applyBorder="1" applyAlignment="1">
      <alignment horizontal="right"/>
    </xf>
    <xf numFmtId="186" fontId="34" fillId="0" borderId="27" xfId="22" applyNumberFormat="1" applyFont="1" applyFill="1" applyBorder="1" applyAlignment="1">
      <alignment horizontal="right"/>
    </xf>
    <xf numFmtId="186" fontId="34" fillId="0" borderId="40" xfId="22" applyNumberFormat="1" applyFont="1" applyFill="1" applyBorder="1" applyAlignment="1">
      <alignment horizontal="right"/>
    </xf>
    <xf numFmtId="186" fontId="34" fillId="0" borderId="41" xfId="22" applyNumberFormat="1" applyFont="1" applyFill="1" applyBorder="1" applyAlignment="1">
      <alignment horizontal="right"/>
    </xf>
    <xf numFmtId="186" fontId="34" fillId="0" borderId="27" xfId="22" applyNumberFormat="1" applyFont="1" applyFill="1" applyBorder="1" applyAlignment="1">
      <alignment horizontal="right" shrinkToFit="1"/>
    </xf>
    <xf numFmtId="186" fontId="34" fillId="0" borderId="40" xfId="22" applyNumberFormat="1" applyFont="1" applyFill="1" applyBorder="1" applyAlignment="1">
      <alignment horizontal="right" shrinkToFit="1"/>
    </xf>
    <xf numFmtId="186" fontId="34" fillId="0" borderId="41" xfId="22" applyNumberFormat="1" applyFont="1" applyFill="1" applyBorder="1" applyAlignment="1">
      <alignment horizontal="right" shrinkToFit="1"/>
    </xf>
    <xf numFmtId="186" fontId="34" fillId="0" borderId="39" xfId="22" applyNumberFormat="1" applyFont="1" applyFill="1" applyBorder="1" applyAlignment="1">
      <alignment horizontal="right" shrinkToFit="1"/>
    </xf>
    <xf numFmtId="186" fontId="34" fillId="0" borderId="41" xfId="22" applyNumberFormat="1" applyFont="1" applyFill="1" applyBorder="1" applyAlignment="1" quotePrefix="1">
      <alignment horizontal="right" shrinkToFit="1"/>
    </xf>
    <xf numFmtId="186" fontId="34" fillId="0" borderId="28" xfId="22" applyNumberFormat="1" applyFont="1" applyFill="1" applyBorder="1" applyAlignment="1">
      <alignment horizontal="right" shrinkToFit="1"/>
    </xf>
    <xf numFmtId="186" fontId="34" fillId="0" borderId="42" xfId="22" applyNumberFormat="1" applyFont="1" applyFill="1" applyBorder="1" applyAlignment="1">
      <alignment horizontal="right" shrinkToFit="1"/>
    </xf>
    <xf numFmtId="186" fontId="34" fillId="0" borderId="43" xfId="22" applyNumberFormat="1" applyFont="1" applyFill="1" applyBorder="1" applyAlignment="1">
      <alignment horizontal="right" shrinkToFit="1"/>
    </xf>
    <xf numFmtId="186" fontId="34" fillId="0" borderId="10" xfId="22" applyNumberFormat="1" applyFont="1" applyFill="1" applyBorder="1" applyAlignment="1">
      <alignment horizontal="right" shrinkToFit="1"/>
    </xf>
    <xf numFmtId="186" fontId="34" fillId="0" borderId="2" xfId="22" applyNumberFormat="1" applyFont="1" applyFill="1" applyBorder="1" applyAlignment="1">
      <alignment horizontal="right" shrinkToFit="1"/>
    </xf>
    <xf numFmtId="186" fontId="34" fillId="0" borderId="11" xfId="22" applyNumberFormat="1" applyFont="1" applyFill="1" applyBorder="1" applyAlignment="1">
      <alignment horizontal="right" shrinkToFit="1"/>
    </xf>
    <xf numFmtId="186" fontId="34" fillId="0" borderId="25" xfId="22" applyNumberFormat="1" applyFont="1" applyFill="1" applyBorder="1" applyAlignment="1">
      <alignment horizontal="right" shrinkToFit="1"/>
    </xf>
    <xf numFmtId="186" fontId="34" fillId="0" borderId="37" xfId="22" applyNumberFormat="1" applyFont="1" applyFill="1" applyBorder="1" applyAlignment="1">
      <alignment horizontal="right" shrinkToFit="1"/>
    </xf>
    <xf numFmtId="186" fontId="34" fillId="0" borderId="30" xfId="22" applyNumberFormat="1" applyFont="1" applyFill="1" applyBorder="1" applyAlignment="1">
      <alignment horizontal="right" shrinkToFit="1"/>
    </xf>
    <xf numFmtId="186" fontId="31" fillId="0" borderId="29" xfId="22" applyNumberFormat="1" applyFont="1" applyFill="1" applyBorder="1" applyAlignment="1">
      <alignment horizontal="right" shrinkToFit="1"/>
    </xf>
    <xf numFmtId="186" fontId="31" fillId="0" borderId="44" xfId="22" applyNumberFormat="1" applyFont="1" applyFill="1" applyBorder="1" applyAlignment="1">
      <alignment horizontal="right" shrinkToFit="1"/>
    </xf>
    <xf numFmtId="186" fontId="31" fillId="0" borderId="45" xfId="22" applyNumberFormat="1" applyFont="1" applyFill="1" applyBorder="1" applyAlignment="1">
      <alignment horizontal="right" shrinkToFit="1"/>
    </xf>
    <xf numFmtId="186" fontId="34" fillId="0" borderId="36" xfId="22" applyNumberFormat="1" applyFont="1" applyFill="1" applyBorder="1" applyAlignment="1">
      <alignment horizontal="right" shrinkToFit="1"/>
    </xf>
    <xf numFmtId="186" fontId="34" fillId="0" borderId="46" xfId="22" applyNumberFormat="1" applyFont="1" applyFill="1" applyBorder="1" applyAlignment="1">
      <alignment horizontal="right" shrinkToFit="1"/>
    </xf>
    <xf numFmtId="186" fontId="34" fillId="0" borderId="47" xfId="22" applyNumberFormat="1" applyFont="1" applyFill="1" applyBorder="1" applyAlignment="1">
      <alignment horizontal="right" shrinkToFit="1"/>
    </xf>
    <xf numFmtId="186" fontId="31" fillId="0" borderId="32" xfId="22" applyNumberFormat="1" applyFont="1" applyFill="1" applyBorder="1" applyAlignment="1">
      <alignment horizontal="right" shrinkToFit="1"/>
    </xf>
    <xf numFmtId="186" fontId="31" fillId="0" borderId="48" xfId="22" applyNumberFormat="1" applyFont="1" applyFill="1" applyBorder="1" applyAlignment="1">
      <alignment horizontal="right" shrinkToFit="1"/>
    </xf>
    <xf numFmtId="186" fontId="31" fillId="0" borderId="49" xfId="22" applyNumberFormat="1" applyFont="1" applyFill="1" applyBorder="1" applyAlignment="1">
      <alignment horizontal="right" shrinkToFit="1"/>
    </xf>
    <xf numFmtId="186" fontId="44" fillId="0" borderId="34" xfId="0" applyNumberFormat="1" applyFont="1" applyFill="1" applyBorder="1" applyAlignment="1">
      <alignment wrapText="1"/>
    </xf>
    <xf numFmtId="186" fontId="44" fillId="0" borderId="15" xfId="0" applyNumberFormat="1" applyFont="1" applyFill="1" applyBorder="1" applyAlignment="1">
      <alignment wrapText="1"/>
    </xf>
    <xf numFmtId="186" fontId="44" fillId="0" borderId="13" xfId="22" applyNumberFormat="1" applyFont="1" applyFill="1" applyBorder="1" applyAlignment="1">
      <alignment horizontal="right" shrinkToFit="1"/>
    </xf>
    <xf numFmtId="186" fontId="44" fillId="0" borderId="15" xfId="22" applyNumberFormat="1" applyFont="1" applyFill="1" applyBorder="1" applyAlignment="1">
      <alignment horizontal="right" shrinkToFit="1"/>
    </xf>
    <xf numFmtId="186" fontId="44" fillId="0" borderId="16" xfId="22" applyNumberFormat="1" applyFont="1" applyFill="1" applyBorder="1" applyAlignment="1">
      <alignment horizontal="right" shrinkToFit="1"/>
    </xf>
    <xf numFmtId="186" fontId="44" fillId="0" borderId="34" xfId="22" applyNumberFormat="1" applyFont="1" applyFill="1" applyBorder="1" applyAlignment="1">
      <alignment horizontal="right" shrinkToFit="1"/>
    </xf>
    <xf numFmtId="186" fontId="44" fillId="0" borderId="6" xfId="0" applyNumberFormat="1" applyFont="1" applyFill="1" applyBorder="1" applyAlignment="1">
      <alignment wrapText="1"/>
    </xf>
    <xf numFmtId="186" fontId="44" fillId="0" borderId="2" xfId="0" applyNumberFormat="1" applyFont="1" applyFill="1" applyBorder="1" applyAlignment="1">
      <alignment wrapText="1"/>
    </xf>
    <xf numFmtId="186" fontId="44" fillId="0" borderId="10" xfId="22" applyNumberFormat="1" applyFont="1" applyFill="1" applyBorder="1" applyAlignment="1">
      <alignment horizontal="right" shrinkToFit="1"/>
    </xf>
    <xf numFmtId="186" fontId="44" fillId="0" borderId="2" xfId="22" applyNumberFormat="1" applyFont="1" applyFill="1" applyBorder="1" applyAlignment="1">
      <alignment horizontal="right" shrinkToFit="1"/>
    </xf>
    <xf numFmtId="186" fontId="44" fillId="0" borderId="11" xfId="22" applyNumberFormat="1" applyFont="1" applyFill="1" applyBorder="1" applyAlignment="1">
      <alignment horizontal="right" shrinkToFit="1"/>
    </xf>
    <xf numFmtId="186" fontId="44" fillId="0" borderId="6" xfId="22" applyNumberFormat="1" applyFont="1" applyFill="1" applyBorder="1" applyAlignment="1">
      <alignment horizontal="right" shrinkToFit="1"/>
    </xf>
    <xf numFmtId="186" fontId="43" fillId="0" borderId="6" xfId="0" applyNumberFormat="1" applyFont="1" applyFill="1" applyBorder="1" applyAlignment="1">
      <alignment wrapText="1"/>
    </xf>
    <xf numFmtId="186" fontId="43" fillId="0" borderId="2" xfId="0" applyNumberFormat="1" applyFont="1" applyFill="1" applyBorder="1" applyAlignment="1">
      <alignment wrapText="1"/>
    </xf>
    <xf numFmtId="186" fontId="43" fillId="0" borderId="10" xfId="22" applyNumberFormat="1" applyFont="1" applyFill="1" applyBorder="1" applyAlignment="1">
      <alignment horizontal="right" shrinkToFit="1"/>
    </xf>
    <xf numFmtId="186" fontId="43" fillId="0" borderId="2" xfId="22" applyNumberFormat="1" applyFont="1" applyFill="1" applyBorder="1" applyAlignment="1">
      <alignment horizontal="right" shrinkToFit="1"/>
    </xf>
    <xf numFmtId="186" fontId="43" fillId="0" borderId="11" xfId="22" applyNumberFormat="1" applyFont="1" applyFill="1" applyBorder="1" applyAlignment="1">
      <alignment horizontal="right" shrinkToFit="1"/>
    </xf>
    <xf numFmtId="186" fontId="43" fillId="0" borderId="6" xfId="22" applyNumberFormat="1" applyFont="1" applyFill="1" applyBorder="1" applyAlignment="1">
      <alignment horizontal="right" shrinkToFit="1"/>
    </xf>
    <xf numFmtId="186" fontId="44" fillId="0" borderId="0" xfId="0" applyNumberFormat="1" applyFont="1" applyFill="1" applyBorder="1" applyAlignment="1">
      <alignment wrapText="1"/>
    </xf>
    <xf numFmtId="186" fontId="44" fillId="0" borderId="37" xfId="0" applyNumberFormat="1" applyFont="1" applyFill="1" applyBorder="1" applyAlignment="1">
      <alignment wrapText="1"/>
    </xf>
    <xf numFmtId="186" fontId="44" fillId="0" borderId="25" xfId="22" applyNumberFormat="1" applyFont="1" applyFill="1" applyBorder="1" applyAlignment="1">
      <alignment horizontal="right" shrinkToFit="1"/>
    </xf>
    <xf numFmtId="186" fontId="44" fillId="0" borderId="37" xfId="22" applyNumberFormat="1" applyFont="1" applyFill="1" applyBorder="1" applyAlignment="1">
      <alignment horizontal="right" shrinkToFit="1"/>
    </xf>
    <xf numFmtId="186" fontId="44" fillId="0" borderId="30" xfId="22" applyNumberFormat="1" applyFont="1" applyFill="1" applyBorder="1" applyAlignment="1">
      <alignment horizontal="right" shrinkToFit="1"/>
    </xf>
    <xf numFmtId="186" fontId="44" fillId="0" borderId="0" xfId="22" applyNumberFormat="1" applyFont="1" applyFill="1" applyBorder="1" applyAlignment="1">
      <alignment horizontal="right" shrinkToFit="1"/>
    </xf>
    <xf numFmtId="186" fontId="45" fillId="0" borderId="0" xfId="22" applyNumberFormat="1" applyFont="1" applyFill="1" applyBorder="1" applyAlignment="1">
      <alignment horizontal="right" shrinkToFit="1"/>
    </xf>
    <xf numFmtId="186" fontId="45" fillId="0" borderId="37" xfId="22" applyNumberFormat="1" applyFont="1" applyFill="1" applyBorder="1" applyAlignment="1">
      <alignment horizontal="right" shrinkToFit="1"/>
    </xf>
    <xf numFmtId="186" fontId="45" fillId="0" borderId="37" xfId="0" applyNumberFormat="1" applyFont="1" applyFill="1" applyBorder="1" applyAlignment="1">
      <alignment horizontal="right" wrapText="1"/>
    </xf>
    <xf numFmtId="186" fontId="45" fillId="0" borderId="0" xfId="0" applyNumberFormat="1" applyFont="1" applyFill="1" applyBorder="1" applyAlignment="1">
      <alignment horizontal="right" wrapText="1"/>
    </xf>
    <xf numFmtId="186" fontId="45" fillId="0" borderId="25" xfId="22" applyNumberFormat="1" applyFont="1" applyFill="1" applyBorder="1" applyAlignment="1">
      <alignment horizontal="right" shrinkToFit="1"/>
    </xf>
    <xf numFmtId="186" fontId="45" fillId="0" borderId="30" xfId="22" applyNumberFormat="1" applyFont="1" applyFill="1" applyBorder="1" applyAlignment="1">
      <alignment horizontal="right" shrinkToFit="1"/>
    </xf>
    <xf numFmtId="186" fontId="45" fillId="0" borderId="8" xfId="22" applyNumberFormat="1" applyFont="1" applyFill="1" applyBorder="1" applyAlignment="1">
      <alignment horizontal="right" shrinkToFit="1"/>
    </xf>
    <xf numFmtId="186" fontId="45" fillId="0" borderId="40" xfId="22" applyNumberFormat="1" applyFont="1" applyFill="1" applyBorder="1" applyAlignment="1">
      <alignment horizontal="right" shrinkToFit="1"/>
    </xf>
    <xf numFmtId="186" fontId="45" fillId="0" borderId="40" xfId="0" applyNumberFormat="1" applyFont="1" applyFill="1" applyBorder="1" applyAlignment="1">
      <alignment horizontal="right" wrapText="1"/>
    </xf>
    <xf numFmtId="186" fontId="45" fillId="0" borderId="8" xfId="0" applyNumberFormat="1" applyFont="1" applyFill="1" applyBorder="1" applyAlignment="1">
      <alignment horizontal="right" wrapText="1"/>
    </xf>
    <xf numFmtId="186" fontId="45" fillId="0" borderId="27" xfId="22" applyNumberFormat="1" applyFont="1" applyFill="1" applyBorder="1" applyAlignment="1">
      <alignment horizontal="right" shrinkToFit="1"/>
    </xf>
    <xf numFmtId="186" fontId="45" fillId="0" borderId="41" xfId="22" applyNumberFormat="1" applyFont="1" applyFill="1" applyBorder="1" applyAlignment="1">
      <alignment horizontal="right" shrinkToFit="1"/>
    </xf>
    <xf numFmtId="186" fontId="45" fillId="0" borderId="0" xfId="0" applyNumberFormat="1" applyFont="1" applyFill="1" applyBorder="1" applyAlignment="1">
      <alignment wrapText="1"/>
    </xf>
    <xf numFmtId="186" fontId="45" fillId="0" borderId="37" xfId="0" applyNumberFormat="1" applyFont="1" applyFill="1" applyBorder="1" applyAlignment="1">
      <alignment wrapText="1"/>
    </xf>
    <xf numFmtId="186" fontId="45" fillId="0" borderId="8" xfId="0" applyNumberFormat="1" applyFont="1" applyFill="1" applyBorder="1" applyAlignment="1">
      <alignment wrapText="1"/>
    </xf>
    <xf numFmtId="186" fontId="45" fillId="0" borderId="40" xfId="0" applyNumberFormat="1" applyFont="1" applyFill="1" applyBorder="1" applyAlignment="1">
      <alignment wrapText="1"/>
    </xf>
    <xf numFmtId="186" fontId="43" fillId="0" borderId="34" xfId="0" applyNumberFormat="1" applyFont="1" applyFill="1" applyBorder="1" applyAlignment="1">
      <alignment horizontal="right" wrapText="1"/>
    </xf>
    <xf numFmtId="186" fontId="43" fillId="0" borderId="15" xfId="0" applyNumberFormat="1" applyFont="1" applyFill="1" applyBorder="1" applyAlignment="1">
      <alignment horizontal="right" wrapText="1"/>
    </xf>
    <xf numFmtId="186" fontId="43" fillId="0" borderId="13" xfId="22" applyNumberFormat="1" applyFont="1" applyFill="1" applyBorder="1" applyAlignment="1">
      <alignment horizontal="right" shrinkToFit="1"/>
    </xf>
    <xf numFmtId="186" fontId="43" fillId="0" borderId="15" xfId="22" applyNumberFormat="1" applyFont="1" applyFill="1" applyBorder="1" applyAlignment="1">
      <alignment horizontal="right" shrinkToFit="1"/>
    </xf>
    <xf numFmtId="186" fontId="43" fillId="0" borderId="16" xfId="22" applyNumberFormat="1" applyFont="1" applyFill="1" applyBorder="1" applyAlignment="1">
      <alignment horizontal="right" shrinkToFit="1"/>
    </xf>
    <xf numFmtId="186" fontId="43" fillId="0" borderId="34" xfId="22" applyNumberFormat="1" applyFont="1" applyFill="1" applyBorder="1" applyAlignment="1">
      <alignment horizontal="right" shrinkToFit="1"/>
    </xf>
    <xf numFmtId="186" fontId="45" fillId="0" borderId="13" xfId="22" applyNumberFormat="1" applyFont="1" applyFill="1" applyBorder="1" applyAlignment="1">
      <alignment horizontal="right" shrinkToFit="1"/>
    </xf>
    <xf numFmtId="186" fontId="45" fillId="0" borderId="15" xfId="22" applyNumberFormat="1" applyFont="1" applyFill="1" applyBorder="1" applyAlignment="1">
      <alignment horizontal="right" shrinkToFit="1"/>
    </xf>
    <xf numFmtId="186" fontId="45" fillId="0" borderId="16" xfId="22" applyNumberFormat="1" applyFont="1" applyFill="1" applyBorder="1" applyAlignment="1" quotePrefix="1">
      <alignment horizontal="right" shrinkToFit="1"/>
    </xf>
    <xf numFmtId="186" fontId="43" fillId="0" borderId="0" xfId="0" applyNumberFormat="1" applyFont="1" applyFill="1" applyBorder="1" applyAlignment="1">
      <alignment horizontal="right" wrapText="1"/>
    </xf>
    <xf numFmtId="186" fontId="43" fillId="0" borderId="37" xfId="0" applyNumberFormat="1" applyFont="1" applyFill="1" applyBorder="1" applyAlignment="1">
      <alignment horizontal="right" wrapText="1"/>
    </xf>
    <xf numFmtId="186" fontId="43" fillId="0" borderId="25" xfId="22" applyNumberFormat="1" applyFont="1" applyFill="1" applyBorder="1" applyAlignment="1">
      <alignment horizontal="right" shrinkToFit="1"/>
    </xf>
    <xf numFmtId="186" fontId="43" fillId="0" borderId="37" xfId="22" applyNumberFormat="1" applyFont="1" applyFill="1" applyBorder="1" applyAlignment="1">
      <alignment horizontal="right" shrinkToFit="1"/>
    </xf>
    <xf numFmtId="186" fontId="43" fillId="0" borderId="30" xfId="22" applyNumberFormat="1" applyFont="1" applyFill="1" applyBorder="1" applyAlignment="1">
      <alignment horizontal="right" shrinkToFit="1"/>
    </xf>
    <xf numFmtId="186" fontId="43" fillId="0" borderId="0" xfId="22" applyNumberFormat="1" applyFont="1" applyFill="1" applyBorder="1" applyAlignment="1">
      <alignment horizontal="right" shrinkToFit="1"/>
    </xf>
    <xf numFmtId="186" fontId="45" fillId="0" borderId="30" xfId="22" applyNumberFormat="1" applyFont="1" applyFill="1" applyBorder="1" applyAlignment="1" quotePrefix="1">
      <alignment horizontal="right" shrinkToFit="1"/>
    </xf>
    <xf numFmtId="186" fontId="44" fillId="0" borderId="12" xfId="0" applyNumberFormat="1" applyFont="1" applyFill="1" applyBorder="1" applyAlignment="1">
      <alignment wrapText="1"/>
    </xf>
    <xf numFmtId="186" fontId="44" fillId="0" borderId="50" xfId="0" applyNumberFormat="1" applyFont="1" applyFill="1" applyBorder="1" applyAlignment="1">
      <alignment wrapText="1"/>
    </xf>
    <xf numFmtId="186" fontId="44" fillId="0" borderId="31" xfId="22" applyNumberFormat="1" applyFont="1" applyFill="1" applyBorder="1" applyAlignment="1">
      <alignment horizontal="right" shrinkToFit="1"/>
    </xf>
    <xf numFmtId="186" fontId="44" fillId="0" borderId="50" xfId="22" applyNumberFormat="1" applyFont="1" applyFill="1" applyBorder="1" applyAlignment="1">
      <alignment horizontal="right" shrinkToFit="1"/>
    </xf>
    <xf numFmtId="186" fontId="44" fillId="0" borderId="51" xfId="22" applyNumberFormat="1" applyFont="1" applyFill="1" applyBorder="1" applyAlignment="1">
      <alignment horizontal="right" shrinkToFit="1"/>
    </xf>
    <xf numFmtId="186" fontId="44" fillId="0" borderId="12" xfId="22" applyNumberFormat="1" applyFont="1" applyFill="1" applyBorder="1" applyAlignment="1">
      <alignment horizontal="right" shrinkToFit="1"/>
    </xf>
    <xf numFmtId="186" fontId="44" fillId="0" borderId="2" xfId="22" applyNumberFormat="1" applyFont="1" applyFill="1" applyBorder="1" applyAlignment="1" quotePrefix="1">
      <alignment horizontal="right" shrinkToFit="1"/>
    </xf>
    <xf numFmtId="186" fontId="44" fillId="0" borderId="11" xfId="22" applyNumberFormat="1" applyFont="1" applyFill="1" applyBorder="1" applyAlignment="1" quotePrefix="1">
      <alignment horizontal="right" shrinkToFit="1"/>
    </xf>
    <xf numFmtId="186" fontId="43" fillId="0" borderId="0" xfId="0" applyNumberFormat="1" applyFont="1" applyFill="1" applyBorder="1" applyAlignment="1">
      <alignment wrapText="1"/>
    </xf>
    <xf numFmtId="186" fontId="43" fillId="0" borderId="37" xfId="0" applyNumberFormat="1" applyFont="1" applyFill="1" applyBorder="1" applyAlignment="1">
      <alignment wrapText="1"/>
    </xf>
    <xf numFmtId="186" fontId="44" fillId="0" borderId="33" xfId="22" applyNumberFormat="1" applyFont="1" applyFill="1" applyBorder="1" applyAlignment="1">
      <alignment horizontal="right" shrinkToFit="1"/>
    </xf>
    <xf numFmtId="186" fontId="44" fillId="0" borderId="48" xfId="0" applyNumberFormat="1" applyFont="1" applyFill="1" applyBorder="1" applyAlignment="1">
      <alignment horizontal="right" wrapText="1"/>
    </xf>
    <xf numFmtId="186" fontId="44" fillId="0" borderId="33" xfId="0" applyNumberFormat="1" applyFont="1" applyFill="1" applyBorder="1" applyAlignment="1">
      <alignment horizontal="right" wrapText="1"/>
    </xf>
    <xf numFmtId="186" fontId="44" fillId="0" borderId="32" xfId="22" applyNumberFormat="1" applyFont="1" applyFill="1" applyBorder="1" applyAlignment="1">
      <alignment horizontal="right" shrinkToFit="1"/>
    </xf>
    <xf numFmtId="186" fontId="44" fillId="0" borderId="48" xfId="22" applyNumberFormat="1" applyFont="1" applyFill="1" applyBorder="1" applyAlignment="1">
      <alignment horizontal="right" shrinkToFit="1"/>
    </xf>
    <xf numFmtId="186" fontId="44" fillId="0" borderId="49" xfId="22" applyNumberFormat="1" applyFont="1" applyFill="1" applyBorder="1" applyAlignment="1">
      <alignment horizontal="right" shrinkToFit="1"/>
    </xf>
    <xf numFmtId="186" fontId="25" fillId="6" borderId="26" xfId="22" applyNumberFormat="1" applyFont="1" applyFill="1" applyBorder="1" applyAlignment="1">
      <alignment horizontal="right"/>
    </xf>
    <xf numFmtId="186" fontId="25" fillId="6" borderId="38" xfId="22" applyNumberFormat="1" applyFont="1" applyFill="1" applyBorder="1" applyAlignment="1">
      <alignment horizontal="right"/>
    </xf>
    <xf numFmtId="186" fontId="25" fillId="0" borderId="38" xfId="22" applyNumberFormat="1" applyFont="1" applyFill="1" applyBorder="1" applyAlignment="1">
      <alignment horizontal="right"/>
    </xf>
    <xf numFmtId="186" fontId="25" fillId="0" borderId="39" xfId="22" applyNumberFormat="1" applyFont="1" applyFill="1" applyBorder="1" applyAlignment="1">
      <alignment horizontal="right"/>
    </xf>
    <xf numFmtId="186" fontId="25" fillId="6" borderId="27" xfId="22" applyNumberFormat="1" applyFont="1" applyFill="1" applyBorder="1" applyAlignment="1">
      <alignment horizontal="right"/>
    </xf>
    <xf numFmtId="186" fontId="25" fillId="6" borderId="40" xfId="22" applyNumberFormat="1" applyFont="1" applyFill="1" applyBorder="1" applyAlignment="1">
      <alignment horizontal="right"/>
    </xf>
    <xf numFmtId="186" fontId="25" fillId="0" borderId="40" xfId="22" applyNumberFormat="1" applyFont="1" applyFill="1" applyBorder="1" applyAlignment="1">
      <alignment horizontal="right"/>
    </xf>
    <xf numFmtId="186" fontId="25" fillId="0" borderId="41" xfId="22" applyNumberFormat="1" applyFont="1" applyFill="1" applyBorder="1" applyAlignment="1">
      <alignment horizontal="right"/>
    </xf>
    <xf numFmtId="186" fontId="25" fillId="6" borderId="28" xfId="22" applyNumberFormat="1" applyFont="1" applyFill="1" applyBorder="1" applyAlignment="1">
      <alignment horizontal="right"/>
    </xf>
    <xf numFmtId="186" fontId="25" fillId="6" borderId="42" xfId="22" applyNumberFormat="1" applyFont="1" applyFill="1" applyBorder="1" applyAlignment="1">
      <alignment horizontal="right"/>
    </xf>
    <xf numFmtId="186" fontId="25" fillId="0" borderId="42" xfId="22" applyNumberFormat="1" applyFont="1" applyFill="1" applyBorder="1" applyAlignment="1">
      <alignment horizontal="right"/>
    </xf>
    <xf numFmtId="186" fontId="25" fillId="0" borderId="43" xfId="22" applyNumberFormat="1" applyFont="1" applyFill="1" applyBorder="1" applyAlignment="1">
      <alignment horizontal="right"/>
    </xf>
    <xf numFmtId="186" fontId="31" fillId="0" borderId="10" xfId="22" applyNumberFormat="1" applyFont="1" applyFill="1" applyBorder="1" applyAlignment="1">
      <alignment horizontal="right"/>
    </xf>
    <xf numFmtId="186" fontId="31" fillId="0" borderId="2" xfId="22" applyNumberFormat="1" applyFont="1" applyFill="1" applyBorder="1" applyAlignment="1">
      <alignment horizontal="right"/>
    </xf>
    <xf numFmtId="186" fontId="31" fillId="0" borderId="11" xfId="22" applyNumberFormat="1" applyFont="1" applyFill="1" applyBorder="1" applyAlignment="1">
      <alignment horizontal="right"/>
    </xf>
    <xf numFmtId="186" fontId="31" fillId="6" borderId="25" xfId="22" applyNumberFormat="1" applyFont="1" applyFill="1" applyBorder="1" applyAlignment="1">
      <alignment horizontal="right"/>
    </xf>
    <xf numFmtId="186" fontId="31" fillId="6" borderId="37" xfId="22" applyNumberFormat="1" applyFont="1" applyFill="1" applyBorder="1" applyAlignment="1">
      <alignment horizontal="right"/>
    </xf>
    <xf numFmtId="186" fontId="31" fillId="0" borderId="37" xfId="22" applyNumberFormat="1" applyFont="1" applyFill="1" applyBorder="1" applyAlignment="1">
      <alignment horizontal="right"/>
    </xf>
    <xf numFmtId="186" fontId="31" fillId="0" borderId="30" xfId="22" applyNumberFormat="1" applyFont="1" applyFill="1" applyBorder="1" applyAlignment="1">
      <alignment horizontal="right"/>
    </xf>
    <xf numFmtId="186" fontId="31" fillId="0" borderId="25" xfId="22" applyNumberFormat="1" applyFont="1" applyFill="1" applyBorder="1" applyAlignment="1">
      <alignment horizontal="right"/>
    </xf>
    <xf numFmtId="186" fontId="34" fillId="6" borderId="26" xfId="22" applyNumberFormat="1" applyFont="1" applyFill="1" applyBorder="1" applyAlignment="1">
      <alignment horizontal="right"/>
    </xf>
    <xf numFmtId="186" fontId="34" fillId="6" borderId="38" xfId="22" applyNumberFormat="1" applyFont="1" applyFill="1" applyBorder="1" applyAlignment="1">
      <alignment horizontal="right"/>
    </xf>
    <xf numFmtId="186" fontId="32" fillId="0" borderId="38" xfId="22" applyNumberFormat="1" applyFont="1" applyFill="1" applyBorder="1" applyAlignment="1">
      <alignment horizontal="right"/>
    </xf>
    <xf numFmtId="186" fontId="32" fillId="0" borderId="39" xfId="22" applyNumberFormat="1" applyFont="1" applyFill="1" applyBorder="1" applyAlignment="1">
      <alignment horizontal="right"/>
    </xf>
    <xf numFmtId="186" fontId="34" fillId="6" borderId="27" xfId="22" applyNumberFormat="1" applyFont="1" applyFill="1" applyBorder="1" applyAlignment="1">
      <alignment horizontal="right"/>
    </xf>
    <xf numFmtId="186" fontId="34" fillId="6" borderId="40" xfId="22" applyNumberFormat="1" applyFont="1" applyFill="1" applyBorder="1" applyAlignment="1">
      <alignment horizontal="right"/>
    </xf>
    <xf numFmtId="186" fontId="34" fillId="0" borderId="38" xfId="22" applyNumberFormat="1" applyFont="1" applyFill="1" applyBorder="1" applyAlignment="1">
      <alignment horizontal="right"/>
    </xf>
    <xf numFmtId="186" fontId="34" fillId="6" borderId="28" xfId="22" applyNumberFormat="1" applyFont="1" applyFill="1" applyBorder="1" applyAlignment="1">
      <alignment horizontal="right"/>
    </xf>
    <xf numFmtId="186" fontId="34" fillId="6" borderId="42" xfId="22" applyNumberFormat="1" applyFont="1" applyFill="1" applyBorder="1" applyAlignment="1">
      <alignment horizontal="right"/>
    </xf>
    <xf numFmtId="186" fontId="34" fillId="0" borderId="42" xfId="22" applyNumberFormat="1" applyFont="1" applyFill="1" applyBorder="1" applyAlignment="1">
      <alignment horizontal="right"/>
    </xf>
    <xf numFmtId="186" fontId="34" fillId="0" borderId="43" xfId="22" applyNumberFormat="1" applyFont="1" applyFill="1" applyBorder="1" applyAlignment="1">
      <alignment horizontal="right"/>
    </xf>
    <xf numFmtId="186" fontId="25" fillId="6" borderId="25" xfId="22" applyNumberFormat="1" applyFont="1" applyFill="1" applyBorder="1" applyAlignment="1">
      <alignment horizontal="right"/>
    </xf>
    <xf numFmtId="186" fontId="25" fillId="6" borderId="37" xfId="22" applyNumberFormat="1" applyFont="1" applyFill="1" applyBorder="1" applyAlignment="1">
      <alignment horizontal="right"/>
    </xf>
    <xf numFmtId="186" fontId="25" fillId="0" borderId="37" xfId="22" applyNumberFormat="1" applyFont="1" applyFill="1" applyBorder="1" applyAlignment="1">
      <alignment horizontal="right"/>
    </xf>
    <xf numFmtId="186" fontId="25" fillId="0" borderId="30" xfId="22" applyNumberFormat="1" applyFont="1" applyFill="1" applyBorder="1" applyAlignment="1">
      <alignment horizontal="right"/>
    </xf>
    <xf numFmtId="186" fontId="31" fillId="0" borderId="29" xfId="22" applyNumberFormat="1" applyFont="1" applyFill="1" applyBorder="1" applyAlignment="1">
      <alignment horizontal="right"/>
    </xf>
    <xf numFmtId="186" fontId="31" fillId="0" borderId="44" xfId="22" applyNumberFormat="1" applyFont="1" applyFill="1" applyBorder="1" applyAlignment="1">
      <alignment horizontal="right"/>
    </xf>
    <xf numFmtId="186" fontId="31" fillId="0" borderId="45" xfId="22" applyNumberFormat="1" applyFont="1" applyFill="1" applyBorder="1" applyAlignment="1">
      <alignment horizontal="right"/>
    </xf>
    <xf numFmtId="186" fontId="31" fillId="6" borderId="13" xfId="22" applyNumberFormat="1" applyFont="1" applyFill="1" applyBorder="1" applyAlignment="1">
      <alignment horizontal="right"/>
    </xf>
    <xf numFmtId="186" fontId="31" fillId="6" borderId="15" xfId="22" applyNumberFormat="1" applyFont="1" applyFill="1" applyBorder="1" applyAlignment="1">
      <alignment horizontal="right"/>
    </xf>
    <xf numFmtId="186" fontId="31" fillId="0" borderId="15" xfId="22" applyNumberFormat="1" applyFont="1" applyFill="1" applyBorder="1" applyAlignment="1">
      <alignment horizontal="right"/>
    </xf>
    <xf numFmtId="186" fontId="31" fillId="0" borderId="16" xfId="22" applyNumberFormat="1" applyFont="1" applyFill="1" applyBorder="1" applyAlignment="1">
      <alignment horizontal="right"/>
    </xf>
    <xf numFmtId="186" fontId="31" fillId="0" borderId="13" xfId="22" applyNumberFormat="1" applyFont="1" applyFill="1" applyBorder="1" applyAlignment="1">
      <alignment horizontal="right"/>
    </xf>
    <xf numFmtId="186" fontId="25" fillId="0" borderId="26" xfId="22" applyNumberFormat="1" applyFont="1" applyFill="1" applyBorder="1" applyAlignment="1">
      <alignment horizontal="right"/>
    </xf>
    <xf numFmtId="186" fontId="25" fillId="0" borderId="27" xfId="22" applyNumberFormat="1" applyFont="1" applyFill="1" applyBorder="1" applyAlignment="1">
      <alignment horizontal="right"/>
    </xf>
    <xf numFmtId="186" fontId="25" fillId="0" borderId="27" xfId="0" applyNumberFormat="1" applyFont="1" applyFill="1" applyBorder="1" applyAlignment="1">
      <alignment horizontal="right" vertical="center"/>
    </xf>
    <xf numFmtId="186" fontId="25" fillId="0" borderId="40" xfId="0" applyNumberFormat="1" applyFont="1" applyFill="1" applyBorder="1" applyAlignment="1">
      <alignment horizontal="right" vertical="center"/>
    </xf>
    <xf numFmtId="186" fontId="25" fillId="0" borderId="28" xfId="22" applyNumberFormat="1" applyFont="1" applyFill="1" applyBorder="1" applyAlignment="1">
      <alignment horizontal="right"/>
    </xf>
    <xf numFmtId="186" fontId="25" fillId="0" borderId="25" xfId="22" applyNumberFormat="1" applyFont="1" applyFill="1" applyBorder="1" applyAlignment="1">
      <alignment horizontal="right"/>
    </xf>
    <xf numFmtId="186" fontId="31" fillId="0" borderId="31" xfId="22" applyNumberFormat="1" applyFont="1" applyFill="1" applyBorder="1" applyAlignment="1">
      <alignment horizontal="right"/>
    </xf>
    <xf numFmtId="186" fontId="31" fillId="0" borderId="50" xfId="22" applyNumberFormat="1" applyFont="1" applyFill="1" applyBorder="1" applyAlignment="1">
      <alignment horizontal="right"/>
    </xf>
    <xf numFmtId="186" fontId="31" fillId="0" borderId="51" xfId="22" applyNumberFormat="1" applyFont="1" applyFill="1" applyBorder="1" applyAlignment="1">
      <alignment horizontal="right"/>
    </xf>
    <xf numFmtId="186" fontId="25" fillId="0" borderId="10" xfId="22" applyNumberFormat="1" applyFont="1" applyFill="1" applyBorder="1" applyAlignment="1">
      <alignment horizontal="right"/>
    </xf>
    <xf numFmtId="186" fontId="25" fillId="0" borderId="2" xfId="22" applyNumberFormat="1" applyFont="1" applyFill="1" applyBorder="1" applyAlignment="1">
      <alignment horizontal="right"/>
    </xf>
    <xf numFmtId="186" fontId="25" fillId="0" borderId="11" xfId="22" applyNumberFormat="1" applyFont="1" applyFill="1" applyBorder="1" applyAlignment="1">
      <alignment horizontal="right"/>
    </xf>
    <xf numFmtId="186" fontId="25" fillId="0" borderId="13" xfId="22" applyNumberFormat="1" applyFont="1" applyFill="1" applyBorder="1" applyAlignment="1">
      <alignment horizontal="right"/>
    </xf>
    <xf numFmtId="186" fontId="25" fillId="0" borderId="15" xfId="22" applyNumberFormat="1" applyFont="1" applyFill="1" applyBorder="1" applyAlignment="1">
      <alignment horizontal="right"/>
    </xf>
    <xf numFmtId="186" fontId="25" fillId="0" borderId="16" xfId="22" applyNumberFormat="1" applyFont="1" applyFill="1" applyBorder="1" applyAlignment="1">
      <alignment horizontal="right"/>
    </xf>
    <xf numFmtId="186" fontId="31" fillId="0" borderId="32" xfId="22" applyNumberFormat="1" applyFont="1" applyFill="1" applyBorder="1" applyAlignment="1">
      <alignment horizontal="right"/>
    </xf>
    <xf numFmtId="186" fontId="31" fillId="0" borderId="48" xfId="22" applyNumberFormat="1" applyFont="1" applyFill="1" applyBorder="1" applyAlignment="1">
      <alignment horizontal="right"/>
    </xf>
    <xf numFmtId="186" fontId="31" fillId="0" borderId="49" xfId="22" applyNumberFormat="1" applyFont="1" applyFill="1" applyBorder="1" applyAlignment="1">
      <alignment horizontal="right"/>
    </xf>
    <xf numFmtId="186" fontId="26" fillId="0" borderId="13" xfId="22" applyNumberFormat="1" applyFont="1" applyFill="1" applyBorder="1" applyAlignment="1">
      <alignment horizontal="right" vertical="center"/>
    </xf>
    <xf numFmtId="186" fontId="26" fillId="0" borderId="15" xfId="22" applyNumberFormat="1" applyFont="1" applyFill="1" applyBorder="1" applyAlignment="1">
      <alignment horizontal="right" vertical="center"/>
    </xf>
    <xf numFmtId="186" fontId="26" fillId="0" borderId="16" xfId="22" applyNumberFormat="1" applyFont="1" applyFill="1" applyBorder="1" applyAlignment="1">
      <alignment horizontal="right" vertical="center"/>
    </xf>
    <xf numFmtId="186" fontId="26" fillId="0" borderId="27" xfId="22" applyNumberFormat="1" applyFont="1" applyFill="1" applyBorder="1" applyAlignment="1">
      <alignment horizontal="right" vertical="center"/>
    </xf>
    <xf numFmtId="186" fontId="26" fillId="0" borderId="40" xfId="22" applyNumberFormat="1" applyFont="1" applyFill="1" applyBorder="1" applyAlignment="1">
      <alignment horizontal="right" vertical="center"/>
    </xf>
    <xf numFmtId="186" fontId="26" fillId="0" borderId="41" xfId="22" applyNumberFormat="1" applyFont="1" applyFill="1" applyBorder="1" applyAlignment="1">
      <alignment horizontal="right" vertical="center"/>
    </xf>
    <xf numFmtId="186" fontId="26" fillId="0" borderId="25" xfId="22" applyNumberFormat="1" applyFont="1" applyFill="1" applyBorder="1" applyAlignment="1">
      <alignment horizontal="right" vertical="center"/>
    </xf>
    <xf numFmtId="186" fontId="26" fillId="0" borderId="37" xfId="22" applyNumberFormat="1" applyFont="1" applyFill="1" applyBorder="1" applyAlignment="1">
      <alignment horizontal="right" vertical="center"/>
    </xf>
    <xf numFmtId="186" fontId="26" fillId="0" borderId="30" xfId="22" applyNumberFormat="1" applyFont="1" applyFill="1" applyBorder="1" applyAlignment="1">
      <alignment horizontal="right" vertical="center"/>
    </xf>
    <xf numFmtId="186" fontId="26" fillId="0" borderId="32" xfId="22" applyNumberFormat="1" applyFont="1" applyFill="1" applyBorder="1" applyAlignment="1">
      <alignment horizontal="right" vertical="center"/>
    </xf>
    <xf numFmtId="186" fontId="26" fillId="0" borderId="48" xfId="22" applyNumberFormat="1" applyFont="1" applyFill="1" applyBorder="1" applyAlignment="1">
      <alignment horizontal="right" vertical="center"/>
    </xf>
    <xf numFmtId="186" fontId="26" fillId="0" borderId="49" xfId="22" applyNumberFormat="1" applyFont="1" applyFill="1" applyBorder="1" applyAlignment="1">
      <alignment horizontal="right" vertical="center"/>
    </xf>
    <xf numFmtId="186" fontId="30" fillId="0" borderId="52" xfId="0" applyNumberFormat="1" applyFont="1" applyFill="1" applyBorder="1" applyAlignment="1">
      <alignment/>
    </xf>
    <xf numFmtId="186" fontId="30" fillId="0" borderId="53" xfId="0" applyNumberFormat="1" applyFont="1" applyFill="1" applyBorder="1" applyAlignment="1">
      <alignment/>
    </xf>
    <xf numFmtId="186" fontId="30" fillId="0" borderId="54" xfId="0" applyNumberFormat="1" applyFont="1" applyFill="1" applyBorder="1" applyAlignment="1">
      <alignment/>
    </xf>
    <xf numFmtId="186" fontId="30" fillId="0" borderId="55" xfId="0" applyNumberFormat="1" applyFont="1" applyFill="1" applyBorder="1" applyAlignment="1">
      <alignment/>
    </xf>
    <xf numFmtId="186" fontId="30" fillId="0" borderId="56" xfId="0" applyNumberFormat="1" applyFont="1" applyFill="1" applyBorder="1" applyAlignment="1">
      <alignment/>
    </xf>
    <xf numFmtId="186" fontId="30" fillId="0" borderId="40" xfId="0" applyNumberFormat="1" applyFont="1" applyFill="1" applyBorder="1" applyAlignment="1">
      <alignment/>
    </xf>
    <xf numFmtId="186" fontId="30" fillId="0" borderId="57" xfId="0" applyNumberFormat="1" applyFont="1" applyFill="1" applyBorder="1" applyAlignment="1">
      <alignment/>
    </xf>
    <xf numFmtId="186" fontId="30" fillId="0" borderId="58" xfId="0" applyNumberFormat="1" applyFont="1" applyFill="1" applyBorder="1" applyAlignment="1">
      <alignment/>
    </xf>
    <xf numFmtId="186" fontId="30" fillId="0" borderId="59" xfId="0" applyNumberFormat="1" applyFont="1" applyFill="1" applyBorder="1" applyAlignment="1">
      <alignment/>
    </xf>
    <xf numFmtId="186" fontId="30" fillId="0" borderId="37" xfId="0" applyNumberFormat="1" applyFont="1" applyFill="1" applyBorder="1" applyAlignment="1">
      <alignment/>
    </xf>
    <xf numFmtId="186" fontId="30" fillId="0" borderId="60" xfId="0" applyNumberFormat="1" applyFont="1" applyFill="1" applyBorder="1" applyAlignment="1">
      <alignment/>
    </xf>
    <xf numFmtId="186" fontId="30" fillId="0" borderId="61" xfId="0" applyNumberFormat="1" applyFont="1" applyFill="1" applyBorder="1" applyAlignment="1">
      <alignment/>
    </xf>
    <xf numFmtId="186" fontId="30" fillId="0" borderId="62" xfId="0" applyNumberFormat="1" applyFont="1" applyFill="1" applyBorder="1" applyAlignment="1">
      <alignment/>
    </xf>
    <xf numFmtId="186" fontId="30" fillId="0" borderId="48" xfId="0" applyNumberFormat="1" applyFont="1" applyFill="1" applyBorder="1" applyAlignment="1">
      <alignment/>
    </xf>
    <xf numFmtId="186" fontId="30" fillId="0" borderId="63" xfId="0" applyNumberFormat="1" applyFont="1" applyFill="1" applyBorder="1" applyAlignment="1">
      <alignment/>
    </xf>
    <xf numFmtId="186" fontId="30" fillId="0" borderId="64" xfId="0" applyNumberFormat="1" applyFont="1" applyFill="1" applyBorder="1" applyAlignment="1">
      <alignment/>
    </xf>
    <xf numFmtId="186" fontId="34" fillId="0" borderId="25" xfId="0" applyNumberFormat="1" applyFont="1" applyFill="1" applyBorder="1" applyAlignment="1">
      <alignment shrinkToFit="1"/>
    </xf>
    <xf numFmtId="186" fontId="34" fillId="0" borderId="60" xfId="0" applyNumberFormat="1" applyFont="1" applyFill="1" applyBorder="1" applyAlignment="1">
      <alignment shrinkToFit="1"/>
    </xf>
    <xf numFmtId="186" fontId="34" fillId="0" borderId="57" xfId="22" applyNumberFormat="1" applyFont="1" applyFill="1" applyBorder="1" applyAlignment="1">
      <alignment horizontal="right" shrinkToFit="1"/>
    </xf>
    <xf numFmtId="187" fontId="34" fillId="0" borderId="27" xfId="22" applyNumberFormat="1" applyFont="1" applyFill="1" applyBorder="1" applyAlignment="1">
      <alignment horizontal="right" shrinkToFit="1"/>
    </xf>
    <xf numFmtId="187" fontId="34" fillId="0" borderId="57" xfId="22" applyNumberFormat="1" applyFont="1" applyFill="1" applyBorder="1" applyAlignment="1">
      <alignment horizontal="right" shrinkToFit="1"/>
    </xf>
    <xf numFmtId="187" fontId="34" fillId="0" borderId="40" xfId="22" applyNumberFormat="1" applyFont="1" applyFill="1" applyBorder="1" applyAlignment="1">
      <alignment horizontal="right" shrinkToFit="1"/>
    </xf>
    <xf numFmtId="187" fontId="34" fillId="0" borderId="41" xfId="22" applyNumberFormat="1" applyFont="1" applyFill="1" applyBorder="1" applyAlignment="1">
      <alignment horizontal="right" shrinkToFit="1"/>
    </xf>
    <xf numFmtId="187" fontId="34" fillId="0" borderId="28" xfId="22" applyNumberFormat="1" applyFont="1" applyFill="1" applyBorder="1" applyAlignment="1">
      <alignment horizontal="right" shrinkToFit="1"/>
    </xf>
    <xf numFmtId="187" fontId="34" fillId="0" borderId="65" xfId="22" applyNumberFormat="1" applyFont="1" applyFill="1" applyBorder="1" applyAlignment="1">
      <alignment horizontal="right" shrinkToFit="1"/>
    </xf>
    <xf numFmtId="187" fontId="34" fillId="0" borderId="42" xfId="22" applyNumberFormat="1" applyFont="1" applyFill="1" applyBorder="1" applyAlignment="1">
      <alignment horizontal="right" shrinkToFit="1"/>
    </xf>
    <xf numFmtId="187" fontId="34" fillId="0" borderId="43" xfId="22" applyNumberFormat="1" applyFont="1" applyFill="1" applyBorder="1" applyAlignment="1">
      <alignment horizontal="right" shrinkToFit="1"/>
    </xf>
    <xf numFmtId="186" fontId="34" fillId="0" borderId="66" xfId="22" applyNumberFormat="1" applyFont="1" applyFill="1" applyBorder="1" applyAlignment="1">
      <alignment horizontal="right" shrinkToFit="1"/>
    </xf>
    <xf numFmtId="188" fontId="34" fillId="0" borderId="26" xfId="22" applyNumberFormat="1" applyFont="1" applyFill="1" applyBorder="1" applyAlignment="1">
      <alignment horizontal="right" shrinkToFit="1"/>
    </xf>
    <xf numFmtId="188" fontId="34" fillId="0" borderId="57" xfId="22" applyNumberFormat="1" applyFont="1" applyFill="1" applyBorder="1" applyAlignment="1">
      <alignment horizontal="right" shrinkToFit="1"/>
    </xf>
    <xf numFmtId="188" fontId="34" fillId="0" borderId="27" xfId="22" applyNumberFormat="1" applyFont="1" applyFill="1" applyBorder="1" applyAlignment="1">
      <alignment horizontal="right" shrinkToFit="1"/>
    </xf>
    <xf numFmtId="188" fontId="34" fillId="0" borderId="40" xfId="22" applyNumberFormat="1" applyFont="1" applyFill="1" applyBorder="1" applyAlignment="1">
      <alignment horizontal="right" shrinkToFit="1"/>
    </xf>
    <xf numFmtId="188" fontId="34" fillId="0" borderId="41" xfId="22" applyNumberFormat="1" applyFont="1" applyFill="1" applyBorder="1" applyAlignment="1">
      <alignment horizontal="right" shrinkToFit="1"/>
    </xf>
    <xf numFmtId="188" fontId="34" fillId="0" borderId="28" xfId="22" applyNumberFormat="1" applyFont="1" applyFill="1" applyBorder="1" applyAlignment="1">
      <alignment horizontal="right" shrinkToFit="1"/>
    </xf>
    <xf numFmtId="188" fontId="34" fillId="0" borderId="65" xfId="22" applyNumberFormat="1" applyFont="1" applyFill="1" applyBorder="1" applyAlignment="1">
      <alignment horizontal="right" shrinkToFit="1"/>
    </xf>
    <xf numFmtId="188" fontId="34" fillId="0" borderId="42" xfId="22" applyNumberFormat="1" applyFont="1" applyFill="1" applyBorder="1" applyAlignment="1">
      <alignment horizontal="right" shrinkToFit="1"/>
    </xf>
    <xf numFmtId="188" fontId="34" fillId="0" borderId="43" xfId="22" applyNumberFormat="1" applyFont="1" applyFill="1" applyBorder="1" applyAlignment="1">
      <alignment horizontal="right" shrinkToFit="1"/>
    </xf>
    <xf numFmtId="49" fontId="34" fillId="0" borderId="23" xfId="0" applyNumberFormat="1" applyFont="1" applyFill="1" applyBorder="1" applyAlignment="1">
      <alignment horizontal="center" vertical="center" wrapText="1" shrinkToFit="1"/>
    </xf>
    <xf numFmtId="186" fontId="34" fillId="0" borderId="21" xfId="22" applyNumberFormat="1" applyFont="1" applyFill="1" applyBorder="1" applyAlignment="1">
      <alignment horizontal="right" shrinkToFit="1"/>
    </xf>
    <xf numFmtId="187" fontId="34" fillId="0" borderId="21" xfId="22" applyNumberFormat="1" applyFont="1" applyFill="1" applyBorder="1" applyAlignment="1">
      <alignment horizontal="right" shrinkToFit="1"/>
    </xf>
    <xf numFmtId="187" fontId="34" fillId="0" borderId="22" xfId="22" applyNumberFormat="1" applyFont="1" applyFill="1" applyBorder="1" applyAlignment="1">
      <alignment horizontal="right" shrinkToFit="1"/>
    </xf>
    <xf numFmtId="49" fontId="34" fillId="0" borderId="17" xfId="0" applyNumberFormat="1" applyFont="1" applyFill="1" applyBorder="1" applyAlignment="1" quotePrefix="1">
      <alignment horizontal="center" vertical="center" shrinkToFit="1"/>
    </xf>
    <xf numFmtId="186" fontId="34" fillId="0" borderId="20" xfId="22" applyNumberFormat="1" applyFont="1" applyFill="1" applyBorder="1" applyAlignment="1">
      <alignment horizontal="right" shrinkToFit="1"/>
    </xf>
    <xf numFmtId="188" fontId="34" fillId="0" borderId="21" xfId="22" applyNumberFormat="1" applyFont="1" applyFill="1" applyBorder="1" applyAlignment="1">
      <alignment horizontal="right" shrinkToFit="1"/>
    </xf>
    <xf numFmtId="188" fontId="34" fillId="0" borderId="22" xfId="22" applyNumberFormat="1" applyFont="1" applyFill="1" applyBorder="1" applyAlignment="1">
      <alignment horizontal="right" shrinkToFit="1"/>
    </xf>
    <xf numFmtId="0" fontId="34" fillId="0" borderId="23" xfId="0" applyFont="1" applyFill="1" applyBorder="1" applyAlignment="1">
      <alignment horizontal="center" vertical="center"/>
    </xf>
    <xf numFmtId="186" fontId="31" fillId="0" borderId="23" xfId="22" applyNumberFormat="1" applyFont="1" applyFill="1" applyBorder="1" applyAlignment="1">
      <alignment horizontal="right" shrinkToFit="1"/>
    </xf>
    <xf numFmtId="186" fontId="34" fillId="0" borderId="17" xfId="22" applyNumberFormat="1" applyFont="1" applyFill="1" applyBorder="1" applyAlignment="1">
      <alignment horizontal="right" shrinkToFit="1"/>
    </xf>
    <xf numFmtId="186" fontId="31" fillId="0" borderId="24" xfId="22" applyNumberFormat="1" applyFont="1" applyFill="1" applyBorder="1" applyAlignment="1">
      <alignment horizontal="right" shrinkToFit="1"/>
    </xf>
    <xf numFmtId="186" fontId="34" fillId="0" borderId="20" xfId="22" applyNumberFormat="1" applyFont="1" applyFill="1" applyBorder="1" applyAlignment="1">
      <alignment horizontal="right"/>
    </xf>
    <xf numFmtId="186" fontId="34" fillId="0" borderId="21" xfId="22" applyNumberFormat="1" applyFont="1" applyFill="1" applyBorder="1" applyAlignment="1">
      <alignment horizontal="right"/>
    </xf>
    <xf numFmtId="186" fontId="34" fillId="0" borderId="22" xfId="22" applyNumberFormat="1" applyFont="1" applyFill="1" applyBorder="1" applyAlignment="1">
      <alignment horizontal="right" shrinkToFit="1"/>
    </xf>
    <xf numFmtId="186" fontId="34" fillId="0" borderId="23" xfId="22" applyNumberFormat="1" applyFont="1" applyFill="1" applyBorder="1" applyAlignment="1">
      <alignment horizontal="right" shrinkToFit="1"/>
    </xf>
    <xf numFmtId="186" fontId="34" fillId="0" borderId="24" xfId="22" applyNumberFormat="1" applyFont="1" applyFill="1" applyBorder="1" applyAlignment="1">
      <alignment horizontal="right" shrinkToFit="1"/>
    </xf>
    <xf numFmtId="186" fontId="31" fillId="0" borderId="67" xfId="22" applyNumberFormat="1" applyFont="1" applyFill="1" applyBorder="1" applyAlignment="1">
      <alignment horizontal="right" shrinkToFit="1"/>
    </xf>
    <xf numFmtId="179" fontId="34" fillId="0" borderId="24" xfId="22" applyNumberFormat="1" applyFont="1" applyFill="1" applyBorder="1" applyAlignment="1">
      <alignment/>
    </xf>
    <xf numFmtId="179" fontId="9" fillId="0" borderId="24" xfId="22" applyNumberFormat="1" applyFont="1" applyFill="1" applyBorder="1" applyAlignment="1">
      <alignment horizontal="right"/>
    </xf>
    <xf numFmtId="186" fontId="31" fillId="0" borderId="17" xfId="22" applyNumberFormat="1" applyFont="1" applyFill="1" applyBorder="1" applyAlignment="1">
      <alignment horizontal="right" shrinkToFit="1"/>
    </xf>
    <xf numFmtId="186" fontId="34" fillId="0" borderId="68" xfId="22" applyNumberFormat="1" applyFont="1" applyFill="1" applyBorder="1" applyAlignment="1">
      <alignment horizontal="right" shrinkToFit="1"/>
    </xf>
    <xf numFmtId="186" fontId="31" fillId="0" borderId="35" xfId="22" applyNumberFormat="1" applyFont="1" applyFill="1" applyBorder="1" applyAlignment="1">
      <alignment horizontal="right" shrinkToFit="1"/>
    </xf>
    <xf numFmtId="49" fontId="8" fillId="0" borderId="23" xfId="0" applyNumberFormat="1" applyFont="1" applyFill="1" applyBorder="1" applyAlignment="1">
      <alignment horizontal="center" vertical="center"/>
    </xf>
    <xf numFmtId="186" fontId="44" fillId="0" borderId="17" xfId="22" applyNumberFormat="1" applyFont="1" applyFill="1" applyBorder="1" applyAlignment="1">
      <alignment horizontal="right" shrinkToFit="1"/>
    </xf>
    <xf numFmtId="186" fontId="44" fillId="0" borderId="23" xfId="22" applyNumberFormat="1" applyFont="1" applyFill="1" applyBorder="1" applyAlignment="1">
      <alignment horizontal="right" shrinkToFit="1"/>
    </xf>
    <xf numFmtId="186" fontId="43" fillId="0" borderId="23" xfId="22" applyNumberFormat="1" applyFont="1" applyFill="1" applyBorder="1" applyAlignment="1">
      <alignment horizontal="right" shrinkToFit="1"/>
    </xf>
    <xf numFmtId="186" fontId="44" fillId="0" borderId="24" xfId="22" applyNumberFormat="1" applyFont="1" applyFill="1" applyBorder="1" applyAlignment="1">
      <alignment horizontal="right" shrinkToFit="1"/>
    </xf>
    <xf numFmtId="186" fontId="45" fillId="0" borderId="24" xfId="22" applyNumberFormat="1" applyFont="1" applyFill="1" applyBorder="1" applyAlignment="1">
      <alignment horizontal="right" shrinkToFit="1"/>
    </xf>
    <xf numFmtId="186" fontId="45" fillId="0" borderId="21" xfId="22" applyNumberFormat="1" applyFont="1" applyFill="1" applyBorder="1" applyAlignment="1">
      <alignment horizontal="right" shrinkToFit="1"/>
    </xf>
    <xf numFmtId="186" fontId="45" fillId="0" borderId="17" xfId="22" applyNumberFormat="1" applyFont="1" applyFill="1" applyBorder="1" applyAlignment="1">
      <alignment horizontal="right" shrinkToFit="1"/>
    </xf>
    <xf numFmtId="186" fontId="44" fillId="0" borderId="18" xfId="22" applyNumberFormat="1" applyFont="1" applyFill="1" applyBorder="1" applyAlignment="1">
      <alignment horizontal="right" shrinkToFit="1"/>
    </xf>
    <xf numFmtId="186" fontId="43" fillId="0" borderId="24" xfId="22" applyNumberFormat="1" applyFont="1" applyFill="1" applyBorder="1" applyAlignment="1">
      <alignment horizontal="right" shrinkToFit="1"/>
    </xf>
    <xf numFmtId="186" fontId="44" fillId="0" borderId="35" xfId="22" applyNumberFormat="1" applyFont="1" applyFill="1" applyBorder="1" applyAlignment="1">
      <alignment horizontal="right" shrinkToFit="1"/>
    </xf>
    <xf numFmtId="49" fontId="43" fillId="0" borderId="17" xfId="0" applyNumberFormat="1" applyFont="1" applyFill="1" applyBorder="1" applyAlignment="1">
      <alignment horizontal="center" vertical="center"/>
    </xf>
    <xf numFmtId="186" fontId="26" fillId="0" borderId="14" xfId="22" applyNumberFormat="1" applyFont="1" applyFill="1" applyBorder="1" applyAlignment="1">
      <alignment horizontal="right" vertical="center"/>
    </xf>
    <xf numFmtId="186" fontId="26" fillId="0" borderId="57" xfId="22" applyNumberFormat="1" applyFont="1" applyFill="1" applyBorder="1" applyAlignment="1">
      <alignment horizontal="right" vertical="center"/>
    </xf>
    <xf numFmtId="186" fontId="26" fillId="0" borderId="60" xfId="22" applyNumberFormat="1" applyFont="1" applyFill="1" applyBorder="1" applyAlignment="1">
      <alignment horizontal="right" vertical="center"/>
    </xf>
    <xf numFmtId="186" fontId="26" fillId="0" borderId="63" xfId="22" applyNumberFormat="1" applyFont="1" applyFill="1" applyBorder="1" applyAlignment="1">
      <alignment horizontal="right" vertical="center"/>
    </xf>
    <xf numFmtId="179" fontId="34" fillId="0" borderId="25" xfId="22" applyNumberFormat="1" applyFont="1" applyFill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vertical="top"/>
    </xf>
    <xf numFmtId="6" fontId="25" fillId="0" borderId="15" xfId="24" applyFont="1" applyFill="1" applyBorder="1" applyAlignment="1">
      <alignment horizontal="center" vertical="center" shrinkToFit="1"/>
    </xf>
    <xf numFmtId="0" fontId="23" fillId="0" borderId="50" xfId="0" applyFont="1" applyFill="1" applyBorder="1" applyAlignment="1">
      <alignment horizontal="center"/>
    </xf>
    <xf numFmtId="6" fontId="25" fillId="0" borderId="16" xfId="24" applyFont="1" applyFill="1" applyBorder="1" applyAlignment="1">
      <alignment horizontal="center" vertical="center" shrinkToFit="1"/>
    </xf>
    <xf numFmtId="0" fontId="23" fillId="0" borderId="51" xfId="0" applyFont="1" applyFill="1" applyBorder="1" applyAlignment="1">
      <alignment horizontal="center"/>
    </xf>
    <xf numFmtId="49" fontId="25" fillId="0" borderId="13" xfId="0" applyNumberFormat="1" applyFont="1" applyFill="1" applyBorder="1" applyAlignment="1">
      <alignment horizontal="right" shrinkToFit="1"/>
    </xf>
    <xf numFmtId="49" fontId="25" fillId="0" borderId="31" xfId="0" applyNumberFormat="1" applyFont="1" applyFill="1" applyBorder="1" applyAlignment="1">
      <alignment horizontal="right" shrinkToFit="1"/>
    </xf>
    <xf numFmtId="49" fontId="25" fillId="0" borderId="13" xfId="0" applyNumberFormat="1" applyFont="1" applyFill="1" applyBorder="1" applyAlignment="1">
      <alignment horizontal="center" vertical="center" shrinkToFit="1"/>
    </xf>
    <xf numFmtId="0" fontId="25" fillId="0" borderId="31" xfId="0" applyFont="1" applyFill="1" applyBorder="1" applyAlignment="1">
      <alignment horizontal="center" vertical="center" shrinkToFit="1"/>
    </xf>
    <xf numFmtId="49" fontId="25" fillId="0" borderId="15" xfId="0" applyNumberFormat="1" applyFont="1" applyFill="1" applyBorder="1" applyAlignment="1">
      <alignment horizontal="center" vertical="center" shrinkToFit="1"/>
    </xf>
    <xf numFmtId="49" fontId="25" fillId="0" borderId="50" xfId="0" applyNumberFormat="1" applyFont="1" applyFill="1" applyBorder="1" applyAlignment="1">
      <alignment horizontal="center" vertical="center" shrinkToFit="1"/>
    </xf>
    <xf numFmtId="6" fontId="25" fillId="0" borderId="13" xfId="24" applyFont="1" applyFill="1" applyBorder="1" applyAlignment="1">
      <alignment horizontal="center" vertical="center" wrapText="1" shrinkToFit="1"/>
    </xf>
    <xf numFmtId="0" fontId="23" fillId="0" borderId="31" xfId="0" applyFont="1" applyFill="1" applyBorder="1" applyAlignment="1">
      <alignment horizontal="center"/>
    </xf>
    <xf numFmtId="6" fontId="25" fillId="0" borderId="17" xfId="24" applyFont="1" applyFill="1" applyBorder="1" applyAlignment="1">
      <alignment horizontal="center" vertical="center" wrapText="1" shrinkToFit="1"/>
    </xf>
    <xf numFmtId="0" fontId="23" fillId="0" borderId="18" xfId="0" applyFont="1" applyFill="1" applyBorder="1" applyAlignment="1">
      <alignment horizontal="center"/>
    </xf>
    <xf numFmtId="49" fontId="43" fillId="0" borderId="6" xfId="0" applyNumberFormat="1" applyFont="1" applyFill="1" applyBorder="1" applyAlignment="1">
      <alignment horizontal="center" vertical="center"/>
    </xf>
    <xf numFmtId="49" fontId="43" fillId="0" borderId="10" xfId="0" applyNumberFormat="1" applyFont="1" applyFill="1" applyBorder="1" applyAlignment="1">
      <alignment horizontal="center" vertical="center"/>
    </xf>
    <xf numFmtId="49" fontId="43" fillId="0" borderId="11" xfId="0" applyNumberFormat="1" applyFont="1" applyFill="1" applyBorder="1" applyAlignment="1">
      <alignment horizontal="center" vertical="center"/>
    </xf>
    <xf numFmtId="0" fontId="39" fillId="0" borderId="13" xfId="0" applyNumberFormat="1" applyFont="1" applyFill="1" applyBorder="1" applyAlignment="1">
      <alignment horizontal="right" vertical="center"/>
    </xf>
    <xf numFmtId="0" fontId="39" fillId="0" borderId="34" xfId="0" applyNumberFormat="1" applyFont="1" applyFill="1" applyBorder="1" applyAlignment="1">
      <alignment horizontal="right" vertical="center"/>
    </xf>
    <xf numFmtId="0" fontId="25" fillId="0" borderId="31" xfId="0" applyFont="1" applyFill="1" applyBorder="1" applyAlignment="1">
      <alignment horizontal="right" vertical="center"/>
    </xf>
    <xf numFmtId="0" fontId="25" fillId="0" borderId="12" xfId="0" applyFont="1" applyFill="1" applyBorder="1" applyAlignment="1">
      <alignment horizontal="right" vertical="center"/>
    </xf>
    <xf numFmtId="177" fontId="25" fillId="0" borderId="15" xfId="22" applyNumberFormat="1" applyFont="1" applyFill="1" applyBorder="1" applyAlignment="1">
      <alignment horizontal="center" vertical="center"/>
    </xf>
    <xf numFmtId="177" fontId="25" fillId="0" borderId="50" xfId="22" applyNumberFormat="1" applyFont="1" applyFill="1" applyBorder="1" applyAlignment="1">
      <alignment horizontal="center" vertical="center"/>
    </xf>
    <xf numFmtId="177" fontId="25" fillId="0" borderId="16" xfId="22" applyNumberFormat="1" applyFont="1" applyFill="1" applyBorder="1" applyAlignment="1">
      <alignment horizontal="center" vertical="center"/>
    </xf>
    <xf numFmtId="177" fontId="25" fillId="0" borderId="51" xfId="22" applyNumberFormat="1" applyFont="1" applyFill="1" applyBorder="1" applyAlignment="1">
      <alignment horizontal="center" vertical="center"/>
    </xf>
    <xf numFmtId="0" fontId="25" fillId="0" borderId="15" xfId="0" applyNumberFormat="1" applyFont="1" applyFill="1" applyBorder="1" applyAlignment="1">
      <alignment horizontal="center" vertical="center"/>
    </xf>
    <xf numFmtId="0" fontId="25" fillId="0" borderId="50" xfId="0" applyNumberFormat="1" applyFont="1" applyFill="1" applyBorder="1" applyAlignment="1">
      <alignment horizontal="center" vertical="center"/>
    </xf>
    <xf numFmtId="0" fontId="25" fillId="0" borderId="31" xfId="0" applyFont="1" applyFill="1" applyBorder="1" applyAlignment="1">
      <alignment horizontal="center" vertical="center"/>
    </xf>
    <xf numFmtId="179" fontId="13" fillId="0" borderId="10" xfId="22" applyNumberFormat="1" applyFont="1" applyFill="1" applyBorder="1" applyAlignment="1">
      <alignment horizontal="center" vertical="center"/>
    </xf>
    <xf numFmtId="179" fontId="27" fillId="0" borderId="11" xfId="22" applyNumberFormat="1" applyFont="1" applyFill="1" applyBorder="1" applyAlignment="1">
      <alignment horizontal="center" vertical="center"/>
    </xf>
    <xf numFmtId="176" fontId="26" fillId="0" borderId="69" xfId="22" applyNumberFormat="1" applyFont="1" applyFill="1" applyBorder="1" applyAlignment="1">
      <alignment horizontal="center" vertical="center" wrapText="1"/>
    </xf>
    <xf numFmtId="176" fontId="26" fillId="0" borderId="70" xfId="22" applyNumberFormat="1" applyFont="1" applyFill="1" applyBorder="1" applyAlignment="1">
      <alignment horizontal="center" vertical="center"/>
    </xf>
    <xf numFmtId="176" fontId="26" fillId="0" borderId="14" xfId="22" applyNumberFormat="1" applyFont="1" applyFill="1" applyBorder="1" applyAlignment="1">
      <alignment horizontal="center" vertical="center" wrapText="1"/>
    </xf>
    <xf numFmtId="176" fontId="26" fillId="0" borderId="71" xfId="22" applyNumberFormat="1" applyFont="1" applyFill="1" applyBorder="1" applyAlignment="1">
      <alignment horizontal="center" vertical="center"/>
    </xf>
    <xf numFmtId="176" fontId="26" fillId="0" borderId="15" xfId="22" applyNumberFormat="1" applyFont="1" applyFill="1" applyBorder="1" applyAlignment="1">
      <alignment horizontal="right" vertical="center"/>
    </xf>
    <xf numFmtId="176" fontId="26" fillId="0" borderId="50" xfId="22" applyNumberFormat="1" applyFont="1" applyFill="1" applyBorder="1" applyAlignment="1">
      <alignment horizontal="right" vertical="center"/>
    </xf>
    <xf numFmtId="176" fontId="26" fillId="0" borderId="16" xfId="22" applyNumberFormat="1" applyFont="1" applyFill="1" applyBorder="1" applyAlignment="1">
      <alignment horizontal="right" vertical="center"/>
    </xf>
    <xf numFmtId="176" fontId="26" fillId="0" borderId="51" xfId="22" applyNumberFormat="1" applyFont="1" applyFill="1" applyBorder="1" applyAlignment="1">
      <alignment horizontal="right" vertical="center"/>
    </xf>
    <xf numFmtId="176" fontId="26" fillId="0" borderId="13" xfId="22" applyNumberFormat="1" applyFont="1" applyFill="1" applyBorder="1" applyAlignment="1">
      <alignment horizontal="right" vertical="center"/>
    </xf>
    <xf numFmtId="176" fontId="26" fillId="0" borderId="31" xfId="22" applyNumberFormat="1" applyFont="1" applyFill="1" applyBorder="1" applyAlignment="1">
      <alignment horizontal="right" vertical="center"/>
    </xf>
    <xf numFmtId="176" fontId="13" fillId="0" borderId="10" xfId="22" applyNumberFormat="1" applyFont="1" applyFill="1" applyBorder="1" applyAlignment="1">
      <alignment horizontal="center" vertical="center"/>
    </xf>
    <xf numFmtId="176" fontId="27" fillId="0" borderId="6" xfId="22" applyNumberFormat="1" applyFont="1" applyFill="1" applyBorder="1" applyAlignment="1">
      <alignment horizontal="center" vertical="center"/>
    </xf>
    <xf numFmtId="176" fontId="27" fillId="0" borderId="11" xfId="22" applyNumberFormat="1" applyFont="1" applyFill="1" applyBorder="1" applyAlignment="1">
      <alignment horizontal="center" vertical="center"/>
    </xf>
    <xf numFmtId="179" fontId="27" fillId="0" borderId="6" xfId="22" applyNumberFormat="1" applyFont="1" applyFill="1" applyBorder="1" applyAlignment="1">
      <alignment horizontal="center" vertical="center"/>
    </xf>
    <xf numFmtId="0" fontId="26" fillId="0" borderId="50" xfId="0" applyFont="1" applyFill="1" applyBorder="1" applyAlignment="1">
      <alignment horizontal="right" vertical="center"/>
    </xf>
    <xf numFmtId="176" fontId="26" fillId="0" borderId="15" xfId="22" applyNumberFormat="1" applyFont="1" applyFill="1" applyBorder="1" applyAlignment="1">
      <alignment horizontal="center" vertical="center" wrapText="1"/>
    </xf>
    <xf numFmtId="176" fontId="26" fillId="0" borderId="50" xfId="22" applyNumberFormat="1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/>
    </xf>
    <xf numFmtId="0" fontId="30" fillId="0" borderId="49" xfId="0" applyFont="1" applyFill="1" applyBorder="1" applyAlignment="1">
      <alignment horizontal="center"/>
    </xf>
    <xf numFmtId="0" fontId="30" fillId="0" borderId="13" xfId="0" applyFont="1" applyFill="1" applyBorder="1" applyAlignment="1">
      <alignment horizontal="center" vertical="center"/>
    </xf>
    <xf numFmtId="0" fontId="30" fillId="0" borderId="34" xfId="0" applyFont="1" applyFill="1" applyBorder="1" applyAlignment="1">
      <alignment horizontal="center" vertical="center"/>
    </xf>
    <xf numFmtId="0" fontId="30" fillId="0" borderId="16" xfId="0" applyFont="1" applyFill="1" applyBorder="1" applyAlignment="1">
      <alignment horizontal="center" vertical="center"/>
    </xf>
    <xf numFmtId="0" fontId="30" fillId="0" borderId="31" xfId="0" applyFont="1" applyFill="1" applyBorder="1" applyAlignment="1">
      <alignment horizontal="center" vertical="center"/>
    </xf>
    <xf numFmtId="0" fontId="30" fillId="0" borderId="12" xfId="0" applyFont="1" applyFill="1" applyBorder="1" applyAlignment="1">
      <alignment horizontal="center" vertical="center"/>
    </xf>
    <xf numFmtId="0" fontId="30" fillId="0" borderId="51" xfId="0" applyFont="1" applyFill="1" applyBorder="1" applyAlignment="1">
      <alignment horizontal="center" vertical="center"/>
    </xf>
    <xf numFmtId="0" fontId="30" fillId="0" borderId="13" xfId="0" applyFont="1" applyFill="1" applyBorder="1" applyAlignment="1">
      <alignment horizontal="center"/>
    </xf>
    <xf numFmtId="0" fontId="30" fillId="0" borderId="16" xfId="0" applyFont="1" applyFill="1" applyBorder="1" applyAlignment="1">
      <alignment horizontal="center"/>
    </xf>
    <xf numFmtId="0" fontId="30" fillId="0" borderId="25" xfId="0" applyFont="1" applyFill="1" applyBorder="1" applyAlignment="1">
      <alignment horizontal="center"/>
    </xf>
    <xf numFmtId="0" fontId="30" fillId="0" borderId="30" xfId="0" applyFont="1" applyFill="1" applyBorder="1" applyAlignment="1">
      <alignment horizontal="center"/>
    </xf>
    <xf numFmtId="0" fontId="30" fillId="0" borderId="31" xfId="0" applyFont="1" applyFill="1" applyBorder="1" applyAlignment="1">
      <alignment horizontal="center"/>
    </xf>
    <xf numFmtId="0" fontId="30" fillId="0" borderId="51" xfId="0" applyFont="1" applyFill="1" applyBorder="1" applyAlignment="1">
      <alignment horizontal="center"/>
    </xf>
    <xf numFmtId="0" fontId="7" fillId="0" borderId="72" xfId="0" applyFont="1" applyFill="1" applyBorder="1" applyAlignment="1">
      <alignment horizontal="center"/>
    </xf>
    <xf numFmtId="0" fontId="30" fillId="0" borderId="73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0" fillId="0" borderId="41" xfId="0" applyBorder="1" applyAlignment="1">
      <alignment horizontal="center"/>
    </xf>
    <xf numFmtId="38" fontId="34" fillId="0" borderId="0" xfId="22" applyFont="1" applyFill="1" applyBorder="1" applyAlignment="1">
      <alignment horizontal="right"/>
    </xf>
    <xf numFmtId="0" fontId="34" fillId="0" borderId="12" xfId="0" applyFont="1" applyFill="1" applyBorder="1" applyAlignment="1">
      <alignment horizontal="right"/>
    </xf>
    <xf numFmtId="38" fontId="30" fillId="0" borderId="0" xfId="22" applyFont="1" applyFill="1" applyBorder="1" applyAlignment="1">
      <alignment horizontal="right"/>
    </xf>
    <xf numFmtId="0" fontId="30" fillId="0" borderId="12" xfId="0" applyFont="1" applyFill="1" applyBorder="1" applyAlignment="1">
      <alignment horizontal="right"/>
    </xf>
    <xf numFmtId="38" fontId="9" fillId="0" borderId="10" xfId="22" applyFont="1" applyFill="1" applyBorder="1" applyAlignment="1">
      <alignment horizontal="center" vertical="center" shrinkToFit="1"/>
    </xf>
    <xf numFmtId="38" fontId="34" fillId="0" borderId="11" xfId="22" applyFont="1" applyFill="1" applyBorder="1" applyAlignment="1">
      <alignment horizontal="center" vertical="center" shrinkToFit="1"/>
    </xf>
    <xf numFmtId="0" fontId="34" fillId="0" borderId="10" xfId="0" applyFont="1" applyFill="1" applyBorder="1" applyAlignment="1">
      <alignment horizontal="center" vertical="center" wrapText="1"/>
    </xf>
    <xf numFmtId="0" fontId="34" fillId="0" borderId="6" xfId="0" applyFont="1" applyFill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left" vertical="top" wrapText="1"/>
    </xf>
    <xf numFmtId="0" fontId="0" fillId="0" borderId="34" xfId="0" applyBorder="1" applyAlignment="1">
      <alignment vertical="top" wrapText="1"/>
    </xf>
    <xf numFmtId="0" fontId="34" fillId="0" borderId="0" xfId="0" applyFont="1" applyFill="1" applyBorder="1" applyAlignment="1">
      <alignment horizontal="left"/>
    </xf>
  </cellXfs>
  <cellStyles count="13">
    <cellStyle name="Normal" xfId="0"/>
    <cellStyle name="SAPBEXaggData" xfId="15"/>
    <cellStyle name="SAPBEXaggItem" xfId="16"/>
    <cellStyle name="SAPBEXchaText" xfId="17"/>
    <cellStyle name="SAPBEXstdData" xfId="18"/>
    <cellStyle name="SAPBEXstdItem" xfId="19"/>
    <cellStyle name="Percent" xfId="20"/>
    <cellStyle name="Hyperlink" xfId="21"/>
    <cellStyle name="Comma [0]" xfId="22"/>
    <cellStyle name="Comma" xfId="23"/>
    <cellStyle name="Currency [0]" xfId="24"/>
    <cellStyle name="Currency" xfId="25"/>
    <cellStyle name="Followed Hyperlink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1266825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543050" y="0"/>
          <a:ext cx="1828800" cy="0"/>
        </a:xfrm>
        <a:prstGeom prst="line">
          <a:avLst/>
        </a:prstGeom>
        <a:noFill/>
        <a:ln w="317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676400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1266825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3573125" y="0"/>
          <a:ext cx="1828800" cy="0"/>
        </a:xfrm>
        <a:prstGeom prst="line">
          <a:avLst/>
        </a:prstGeom>
        <a:noFill/>
        <a:ln w="317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57150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06300" y="1676400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12</xdr:row>
      <xdr:rowOff>0</xdr:rowOff>
    </xdr:from>
    <xdr:to>
      <xdr:col>1</xdr:col>
      <xdr:colOff>19050</xdr:colOff>
      <xdr:row>12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934075"/>
          <a:ext cx="190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19050</xdr:colOff>
      <xdr:row>6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962275"/>
          <a:ext cx="190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1266825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543050" y="0"/>
          <a:ext cx="1828800" cy="0"/>
        </a:xfrm>
        <a:prstGeom prst="line">
          <a:avLst/>
        </a:prstGeom>
        <a:noFill/>
        <a:ln w="317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N61"/>
  <sheetViews>
    <sheetView showGridLines="0" view="pageBreakPreview" zoomScale="70" zoomScaleNormal="70" zoomScaleSheetLayoutView="70" workbookViewId="0" topLeftCell="A16">
      <pane xSplit="2" topLeftCell="G1" activePane="topRight" state="frozen"/>
      <selection pane="topLeft" activeCell="A1" sqref="A1"/>
      <selection pane="topRight" activeCell="J31" sqref="J31:L31"/>
    </sheetView>
  </sheetViews>
  <sheetFormatPr defaultColWidth="9.00390625" defaultRowHeight="13.5"/>
  <cols>
    <col min="1" max="1" width="3.625" style="20" customWidth="1"/>
    <col min="2" max="2" width="40.625" style="21" customWidth="1"/>
    <col min="3" max="3" width="20.625" style="20" customWidth="1"/>
    <col min="4" max="5" width="20.625" style="21" customWidth="1"/>
    <col min="6" max="6" width="20.625" style="20" customWidth="1"/>
    <col min="7" max="7" width="20.625" style="21" customWidth="1"/>
    <col min="8" max="8" width="10.50390625" style="20" bestFit="1" customWidth="1"/>
    <col min="9" max="9" width="3.625" style="20" customWidth="1"/>
    <col min="10" max="10" width="40.625" style="21" customWidth="1"/>
    <col min="11" max="11" width="20.625" style="20" customWidth="1"/>
    <col min="12" max="12" width="20.625" style="21" customWidth="1"/>
    <col min="13" max="16384" width="9.00390625" style="20" customWidth="1"/>
  </cols>
  <sheetData>
    <row r="1" spans="1:12" ht="22.5" customHeight="1">
      <c r="A1" s="123" t="s">
        <v>257</v>
      </c>
      <c r="B1" s="80"/>
      <c r="G1" s="1" t="s">
        <v>180</v>
      </c>
      <c r="I1" s="123" t="s">
        <v>259</v>
      </c>
      <c r="J1" s="80"/>
      <c r="L1" s="1" t="s">
        <v>180</v>
      </c>
    </row>
    <row r="2" spans="2:10" ht="5.25" customHeight="1">
      <c r="B2" s="50"/>
      <c r="J2" s="50"/>
    </row>
    <row r="3" spans="2:12" s="51" customFormat="1" ht="19.5" customHeight="1">
      <c r="B3" s="505"/>
      <c r="C3" s="507" t="s">
        <v>168</v>
      </c>
      <c r="D3" s="509" t="s">
        <v>169</v>
      </c>
      <c r="E3" s="501" t="s">
        <v>170</v>
      </c>
      <c r="F3" s="501" t="s">
        <v>171</v>
      </c>
      <c r="G3" s="503" t="s">
        <v>172</v>
      </c>
      <c r="J3" s="505"/>
      <c r="K3" s="511" t="s">
        <v>261</v>
      </c>
      <c r="L3" s="513" t="s">
        <v>262</v>
      </c>
    </row>
    <row r="4" spans="2:12" s="51" customFormat="1" ht="19.5" customHeight="1">
      <c r="B4" s="506"/>
      <c r="C4" s="508"/>
      <c r="D4" s="510"/>
      <c r="E4" s="502"/>
      <c r="F4" s="502"/>
      <c r="G4" s="504"/>
      <c r="J4" s="506"/>
      <c r="K4" s="512"/>
      <c r="L4" s="514"/>
    </row>
    <row r="5" spans="2:12" s="53" customFormat="1" ht="21.75" customHeight="1">
      <c r="B5" s="124" t="s">
        <v>107</v>
      </c>
      <c r="C5" s="239">
        <v>4675903</v>
      </c>
      <c r="D5" s="240">
        <v>4972059</v>
      </c>
      <c r="E5" s="240">
        <v>5218153</v>
      </c>
      <c r="F5" s="240">
        <v>5771028</v>
      </c>
      <c r="G5" s="241">
        <v>5166182</v>
      </c>
      <c r="H5" s="52"/>
      <c r="J5" s="124" t="s">
        <v>107</v>
      </c>
      <c r="K5" s="239">
        <v>1407178</v>
      </c>
      <c r="L5" s="468">
        <v>897121</v>
      </c>
    </row>
    <row r="6" spans="2:12" s="53" customFormat="1" ht="21.75" customHeight="1">
      <c r="B6" s="124" t="s">
        <v>108</v>
      </c>
      <c r="C6" s="239">
        <v>-4431656</v>
      </c>
      <c r="D6" s="240">
        <v>-4729892</v>
      </c>
      <c r="E6" s="240">
        <v>-4963686</v>
      </c>
      <c r="F6" s="240">
        <v>-5493296</v>
      </c>
      <c r="G6" s="241">
        <v>-4930564</v>
      </c>
      <c r="H6" s="52"/>
      <c r="J6" s="124" t="s">
        <v>108</v>
      </c>
      <c r="K6" s="239">
        <v>-1338711</v>
      </c>
      <c r="L6" s="468">
        <v>-859540</v>
      </c>
    </row>
    <row r="7" spans="2:12" s="53" customFormat="1" ht="21.75" customHeight="1">
      <c r="B7" s="124" t="s">
        <v>1</v>
      </c>
      <c r="C7" s="239">
        <v>244247</v>
      </c>
      <c r="D7" s="240">
        <v>242166</v>
      </c>
      <c r="E7" s="240">
        <v>254466</v>
      </c>
      <c r="F7" s="240">
        <v>277732</v>
      </c>
      <c r="G7" s="241">
        <v>235618</v>
      </c>
      <c r="H7" s="52"/>
      <c r="J7" s="124" t="s">
        <v>1</v>
      </c>
      <c r="K7" s="239">
        <v>68466</v>
      </c>
      <c r="L7" s="468">
        <v>37580</v>
      </c>
    </row>
    <row r="8" spans="2:12" s="45" customFormat="1" ht="21.75" customHeight="1">
      <c r="B8" s="125" t="s">
        <v>2</v>
      </c>
      <c r="C8" s="242">
        <v>-178725</v>
      </c>
      <c r="D8" s="243">
        <v>-165964</v>
      </c>
      <c r="E8" s="243">
        <v>-176533</v>
      </c>
      <c r="F8" s="243">
        <v>-185368</v>
      </c>
      <c r="G8" s="244">
        <v>-183611</v>
      </c>
      <c r="J8" s="125" t="s">
        <v>2</v>
      </c>
      <c r="K8" s="242">
        <v>-44916</v>
      </c>
      <c r="L8" s="469">
        <v>-40488</v>
      </c>
    </row>
    <row r="9" spans="2:12" s="53" customFormat="1" ht="21.75" customHeight="1">
      <c r="B9" s="124" t="s">
        <v>109</v>
      </c>
      <c r="C9" s="239">
        <v>65521</v>
      </c>
      <c r="D9" s="240">
        <v>76202</v>
      </c>
      <c r="E9" s="240">
        <v>77932</v>
      </c>
      <c r="F9" s="240">
        <v>92363</v>
      </c>
      <c r="G9" s="241">
        <v>52006</v>
      </c>
      <c r="H9" s="52"/>
      <c r="J9" s="124" t="s">
        <v>109</v>
      </c>
      <c r="K9" s="239">
        <v>23550</v>
      </c>
      <c r="L9" s="468">
        <v>-2907</v>
      </c>
    </row>
    <row r="10" spans="2:12" s="44" customFormat="1" ht="21.75" customHeight="1">
      <c r="B10" s="126" t="s">
        <v>110</v>
      </c>
      <c r="C10" s="245">
        <v>51648</v>
      </c>
      <c r="D10" s="246">
        <v>59718</v>
      </c>
      <c r="E10" s="246">
        <v>62030</v>
      </c>
      <c r="F10" s="246">
        <v>61095</v>
      </c>
      <c r="G10" s="247">
        <v>29977</v>
      </c>
      <c r="J10" s="126" t="s">
        <v>110</v>
      </c>
      <c r="K10" s="245">
        <v>15321</v>
      </c>
      <c r="L10" s="470">
        <v>8476</v>
      </c>
    </row>
    <row r="11" spans="2:12" s="44" customFormat="1" ht="21.75" customHeight="1">
      <c r="B11" s="127" t="s">
        <v>111</v>
      </c>
      <c r="C11" s="248">
        <v>18431</v>
      </c>
      <c r="D11" s="249">
        <v>13213</v>
      </c>
      <c r="E11" s="249">
        <v>14995</v>
      </c>
      <c r="F11" s="249">
        <v>13715</v>
      </c>
      <c r="G11" s="250">
        <v>9597</v>
      </c>
      <c r="J11" s="127" t="s">
        <v>111</v>
      </c>
      <c r="K11" s="248">
        <v>3035</v>
      </c>
      <c r="L11" s="471">
        <v>1475</v>
      </c>
    </row>
    <row r="12" spans="2:12" s="44" customFormat="1" ht="21.75" customHeight="1">
      <c r="B12" s="128" t="s">
        <v>3</v>
      </c>
      <c r="C12" s="251">
        <v>3653</v>
      </c>
      <c r="D12" s="252">
        <v>6816</v>
      </c>
      <c r="E12" s="252">
        <v>6052</v>
      </c>
      <c r="F12" s="252">
        <v>5004</v>
      </c>
      <c r="G12" s="253">
        <v>8349</v>
      </c>
      <c r="J12" s="128" t="s">
        <v>3</v>
      </c>
      <c r="K12" s="251">
        <v>2250</v>
      </c>
      <c r="L12" s="472">
        <v>2031</v>
      </c>
    </row>
    <row r="13" spans="2:12" s="44" customFormat="1" ht="21.75" customHeight="1">
      <c r="B13" s="128" t="s">
        <v>112</v>
      </c>
      <c r="C13" s="254">
        <v>10741</v>
      </c>
      <c r="D13" s="255">
        <v>19149</v>
      </c>
      <c r="E13" s="255">
        <v>23752</v>
      </c>
      <c r="F13" s="255">
        <v>28911</v>
      </c>
      <c r="G13" s="256">
        <v>2455</v>
      </c>
      <c r="J13" s="128" t="s">
        <v>112</v>
      </c>
      <c r="K13" s="254">
        <v>6678</v>
      </c>
      <c r="L13" s="460">
        <v>528</v>
      </c>
    </row>
    <row r="14" spans="2:12" s="44" customFormat="1" ht="21.75" customHeight="1">
      <c r="B14" s="128" t="s">
        <v>113</v>
      </c>
      <c r="C14" s="254">
        <v>2382</v>
      </c>
      <c r="D14" s="255">
        <v>2042</v>
      </c>
      <c r="E14" s="255">
        <v>1872</v>
      </c>
      <c r="F14" s="255">
        <v>61</v>
      </c>
      <c r="G14" s="256" t="s">
        <v>173</v>
      </c>
      <c r="J14" s="128" t="s">
        <v>113</v>
      </c>
      <c r="K14" s="254" t="s">
        <v>34</v>
      </c>
      <c r="L14" s="460" t="s">
        <v>14</v>
      </c>
    </row>
    <row r="15" spans="2:12" s="44" customFormat="1" ht="21.75" customHeight="1">
      <c r="B15" s="128" t="s">
        <v>85</v>
      </c>
      <c r="C15" s="254">
        <v>16439</v>
      </c>
      <c r="D15" s="255">
        <v>18496</v>
      </c>
      <c r="E15" s="255">
        <v>15357</v>
      </c>
      <c r="F15" s="255">
        <v>13402</v>
      </c>
      <c r="G15" s="256">
        <v>9574</v>
      </c>
      <c r="J15" s="128" t="s">
        <v>85</v>
      </c>
      <c r="K15" s="254">
        <v>3356</v>
      </c>
      <c r="L15" s="460">
        <v>4441</v>
      </c>
    </row>
    <row r="16" spans="2:12" s="44" customFormat="1" ht="21.75" customHeight="1">
      <c r="B16" s="126" t="s">
        <v>114</v>
      </c>
      <c r="C16" s="245">
        <v>-59082</v>
      </c>
      <c r="D16" s="246">
        <v>-57147</v>
      </c>
      <c r="E16" s="246">
        <v>-50427</v>
      </c>
      <c r="F16" s="246">
        <v>51979</v>
      </c>
      <c r="G16" s="247">
        <v>-48347</v>
      </c>
      <c r="J16" s="126" t="s">
        <v>114</v>
      </c>
      <c r="K16" s="245">
        <v>-10352</v>
      </c>
      <c r="L16" s="470">
        <v>-10664</v>
      </c>
    </row>
    <row r="17" spans="2:12" s="44" customFormat="1" ht="21.75" customHeight="1">
      <c r="B17" s="129" t="s">
        <v>10</v>
      </c>
      <c r="C17" s="248">
        <v>-45833</v>
      </c>
      <c r="D17" s="249">
        <v>-38571</v>
      </c>
      <c r="E17" s="249">
        <v>-38332</v>
      </c>
      <c r="F17" s="249">
        <v>-33101</v>
      </c>
      <c r="G17" s="257">
        <v>-29145</v>
      </c>
      <c r="J17" s="129" t="s">
        <v>10</v>
      </c>
      <c r="K17" s="248">
        <v>-7331</v>
      </c>
      <c r="L17" s="464">
        <v>-6856</v>
      </c>
    </row>
    <row r="18" spans="2:12" s="44" customFormat="1" ht="21.75" customHeight="1">
      <c r="B18" s="128" t="s">
        <v>115</v>
      </c>
      <c r="C18" s="254">
        <v>-2920</v>
      </c>
      <c r="D18" s="255">
        <v>-1572</v>
      </c>
      <c r="E18" s="255">
        <v>-89</v>
      </c>
      <c r="F18" s="255">
        <v>-183</v>
      </c>
      <c r="G18" s="256">
        <v>-306</v>
      </c>
      <c r="J18" s="128" t="s">
        <v>115</v>
      </c>
      <c r="K18" s="254">
        <v>-74</v>
      </c>
      <c r="L18" s="460">
        <v>-100</v>
      </c>
    </row>
    <row r="19" spans="2:12" s="44" customFormat="1" ht="21.75" customHeight="1">
      <c r="B19" s="128" t="s">
        <v>116</v>
      </c>
      <c r="C19" s="254" t="s">
        <v>174</v>
      </c>
      <c r="D19" s="255" t="s">
        <v>174</v>
      </c>
      <c r="E19" s="255" t="s">
        <v>174</v>
      </c>
      <c r="F19" s="255">
        <v>-5664</v>
      </c>
      <c r="G19" s="258">
        <v>-5243</v>
      </c>
      <c r="J19" s="128" t="s">
        <v>116</v>
      </c>
      <c r="K19" s="254" t="s">
        <v>34</v>
      </c>
      <c r="L19" s="460" t="s">
        <v>34</v>
      </c>
    </row>
    <row r="20" spans="2:12" s="44" customFormat="1" ht="21.75" customHeight="1">
      <c r="B20" s="130" t="s">
        <v>85</v>
      </c>
      <c r="C20" s="259">
        <v>-10328</v>
      </c>
      <c r="D20" s="260">
        <v>-17003</v>
      </c>
      <c r="E20" s="260">
        <v>-12005</v>
      </c>
      <c r="F20" s="260">
        <v>-13030</v>
      </c>
      <c r="G20" s="261">
        <v>-13651</v>
      </c>
      <c r="J20" s="130" t="s">
        <v>85</v>
      </c>
      <c r="K20" s="259">
        <v>-2946</v>
      </c>
      <c r="L20" s="473">
        <v>-3708</v>
      </c>
    </row>
    <row r="21" spans="2:12" s="53" customFormat="1" ht="21.75" customHeight="1">
      <c r="B21" s="124" t="s">
        <v>117</v>
      </c>
      <c r="C21" s="239">
        <v>58088</v>
      </c>
      <c r="D21" s="240">
        <v>78773</v>
      </c>
      <c r="E21" s="240">
        <v>89535</v>
      </c>
      <c r="F21" s="240">
        <v>101480</v>
      </c>
      <c r="G21" s="241">
        <v>33636</v>
      </c>
      <c r="H21" s="52"/>
      <c r="J21" s="124" t="s">
        <v>117</v>
      </c>
      <c r="K21" s="239">
        <v>28519</v>
      </c>
      <c r="L21" s="468">
        <v>-5095</v>
      </c>
    </row>
    <row r="22" spans="2:12" s="53" customFormat="1" ht="21.75" customHeight="1">
      <c r="B22" s="131" t="s">
        <v>132</v>
      </c>
      <c r="C22" s="262">
        <v>-438167</v>
      </c>
      <c r="D22" s="263">
        <v>-9358</v>
      </c>
      <c r="E22" s="263">
        <v>-1449</v>
      </c>
      <c r="F22" s="263">
        <v>-13135</v>
      </c>
      <c r="G22" s="264">
        <v>3434</v>
      </c>
      <c r="H22" s="52"/>
      <c r="J22" s="131" t="s">
        <v>132</v>
      </c>
      <c r="K22" s="262">
        <v>-6255</v>
      </c>
      <c r="L22" s="474">
        <v>3051</v>
      </c>
    </row>
    <row r="23" spans="2:12" s="53" customFormat="1" ht="21.75" customHeight="1">
      <c r="B23" s="132" t="s">
        <v>35</v>
      </c>
      <c r="C23" s="239">
        <v>-380079</v>
      </c>
      <c r="D23" s="240">
        <v>69414</v>
      </c>
      <c r="E23" s="240">
        <v>88085</v>
      </c>
      <c r="F23" s="240">
        <v>88344</v>
      </c>
      <c r="G23" s="241">
        <v>37070</v>
      </c>
      <c r="H23" s="52"/>
      <c r="J23" s="132" t="s">
        <v>35</v>
      </c>
      <c r="K23" s="239">
        <v>22264</v>
      </c>
      <c r="L23" s="468">
        <v>-2045</v>
      </c>
    </row>
    <row r="24" spans="2:12" s="53" customFormat="1" ht="21.75" customHeight="1">
      <c r="B24" s="125" t="s">
        <v>133</v>
      </c>
      <c r="C24" s="265">
        <v>-11331</v>
      </c>
      <c r="D24" s="266">
        <v>-16484</v>
      </c>
      <c r="E24" s="266">
        <v>-18841</v>
      </c>
      <c r="F24" s="266">
        <v>-20118</v>
      </c>
      <c r="G24" s="267">
        <v>-19229</v>
      </c>
      <c r="H24" s="52"/>
      <c r="J24" s="125" t="s">
        <v>133</v>
      </c>
      <c r="K24" s="265">
        <v>-5375</v>
      </c>
      <c r="L24" s="475">
        <v>-1577</v>
      </c>
    </row>
    <row r="25" spans="2:12" s="44" customFormat="1" ht="21.75" customHeight="1">
      <c r="B25" s="133" t="s">
        <v>134</v>
      </c>
      <c r="C25" s="265">
        <v>-18287</v>
      </c>
      <c r="D25" s="266">
        <v>-5840</v>
      </c>
      <c r="E25" s="266">
        <v>-4971</v>
      </c>
      <c r="F25" s="266">
        <v>-2062</v>
      </c>
      <c r="G25" s="267">
        <v>2490</v>
      </c>
      <c r="H25" s="55"/>
      <c r="J25" s="133" t="s">
        <v>134</v>
      </c>
      <c r="K25" s="265">
        <v>911</v>
      </c>
      <c r="L25" s="475">
        <v>1839</v>
      </c>
    </row>
    <row r="26" spans="2:12" s="44" customFormat="1" ht="21.75" customHeight="1">
      <c r="B26" s="133" t="s">
        <v>135</v>
      </c>
      <c r="C26" s="265">
        <v>-2778</v>
      </c>
      <c r="D26" s="266">
        <v>-3383</v>
      </c>
      <c r="E26" s="266">
        <v>-5506</v>
      </c>
      <c r="F26" s="266">
        <v>-3469</v>
      </c>
      <c r="G26" s="267">
        <v>-1330</v>
      </c>
      <c r="J26" s="133" t="s">
        <v>135</v>
      </c>
      <c r="K26" s="265">
        <v>-1499</v>
      </c>
      <c r="L26" s="475">
        <v>219</v>
      </c>
    </row>
    <row r="27" spans="2:12" s="57" customFormat="1" ht="21.75" customHeight="1" thickBot="1">
      <c r="B27" s="134" t="s">
        <v>0</v>
      </c>
      <c r="C27" s="268">
        <v>-412475</v>
      </c>
      <c r="D27" s="269">
        <v>43706</v>
      </c>
      <c r="E27" s="269">
        <v>58766</v>
      </c>
      <c r="F27" s="269">
        <v>62693</v>
      </c>
      <c r="G27" s="270">
        <v>19001</v>
      </c>
      <c r="H27" s="56"/>
      <c r="J27" s="134" t="s">
        <v>0</v>
      </c>
      <c r="K27" s="268">
        <v>16301</v>
      </c>
      <c r="L27" s="476">
        <v>-1564</v>
      </c>
    </row>
    <row r="28" spans="2:12" s="45" customFormat="1" ht="11.25" customHeight="1" thickTop="1">
      <c r="B28" s="135"/>
      <c r="C28" s="138"/>
      <c r="D28" s="229"/>
      <c r="E28" s="229"/>
      <c r="F28" s="229"/>
      <c r="G28" s="137"/>
      <c r="J28" s="135"/>
      <c r="K28" s="498"/>
      <c r="L28" s="477"/>
    </row>
    <row r="29" spans="2:12" s="45" customFormat="1" ht="18">
      <c r="B29" s="135"/>
      <c r="C29" s="138"/>
      <c r="D29" s="229"/>
      <c r="E29" s="229"/>
      <c r="F29" s="229"/>
      <c r="G29" s="236" t="s">
        <v>239</v>
      </c>
      <c r="J29" s="135"/>
      <c r="K29" s="498"/>
      <c r="L29" s="478" t="s">
        <v>239</v>
      </c>
    </row>
    <row r="30" spans="2:12" s="57" customFormat="1" ht="21.75" customHeight="1">
      <c r="B30" s="136" t="s">
        <v>141</v>
      </c>
      <c r="C30" s="239">
        <v>514</v>
      </c>
      <c r="D30" s="240">
        <v>785</v>
      </c>
      <c r="E30" s="240">
        <v>898</v>
      </c>
      <c r="F30" s="240">
        <v>1107</v>
      </c>
      <c r="G30" s="241">
        <v>483</v>
      </c>
      <c r="J30" s="136" t="s">
        <v>141</v>
      </c>
      <c r="K30" s="239">
        <v>293</v>
      </c>
      <c r="L30" s="468">
        <v>-39</v>
      </c>
    </row>
    <row r="31" spans="2:12" s="44" customFormat="1" ht="39" customHeight="1">
      <c r="B31" s="9" t="s">
        <v>148</v>
      </c>
      <c r="C31" s="54"/>
      <c r="D31" s="59"/>
      <c r="E31" s="59"/>
      <c r="F31" s="59"/>
      <c r="G31" s="59"/>
      <c r="J31" s="576" t="s">
        <v>275</v>
      </c>
      <c r="K31" s="577"/>
      <c r="L31" s="577"/>
    </row>
    <row r="32" spans="2:12" ht="9.75" customHeight="1">
      <c r="B32" s="33"/>
      <c r="C32" s="60"/>
      <c r="D32" s="61"/>
      <c r="E32" s="62"/>
      <c r="G32" s="62"/>
      <c r="J32" s="33"/>
      <c r="L32" s="62"/>
    </row>
    <row r="33" spans="2:12" ht="14.25">
      <c r="B33" s="63"/>
      <c r="C33" s="64"/>
      <c r="D33" s="64"/>
      <c r="E33" s="64"/>
      <c r="G33" s="64"/>
      <c r="J33" s="63"/>
      <c r="L33" s="64"/>
    </row>
    <row r="34" spans="2:12" ht="14.25">
      <c r="B34" s="63"/>
      <c r="C34" s="64"/>
      <c r="D34" s="64"/>
      <c r="E34" s="64"/>
      <c r="G34" s="64"/>
      <c r="J34" s="63"/>
      <c r="L34" s="64"/>
    </row>
    <row r="35" spans="1:14" s="67" customFormat="1" ht="22.5" customHeight="1">
      <c r="A35" s="123" t="s">
        <v>258</v>
      </c>
      <c r="B35" s="80"/>
      <c r="C35" s="61"/>
      <c r="D35" s="60"/>
      <c r="E35" s="61"/>
      <c r="F35" s="65"/>
      <c r="G35" s="1" t="s">
        <v>180</v>
      </c>
      <c r="H35" s="66"/>
      <c r="I35" s="123" t="s">
        <v>260</v>
      </c>
      <c r="J35" s="80"/>
      <c r="K35" s="65"/>
      <c r="L35" s="1" t="s">
        <v>180</v>
      </c>
      <c r="M35" s="20"/>
      <c r="N35" s="20"/>
    </row>
    <row r="36" spans="2:12" s="51" customFormat="1" ht="19.5" customHeight="1">
      <c r="B36" s="505"/>
      <c r="C36" s="507" t="s">
        <v>168</v>
      </c>
      <c r="D36" s="509" t="s">
        <v>169</v>
      </c>
      <c r="E36" s="501" t="s">
        <v>170</v>
      </c>
      <c r="F36" s="501" t="s">
        <v>171</v>
      </c>
      <c r="G36" s="503" t="s">
        <v>172</v>
      </c>
      <c r="J36" s="505"/>
      <c r="K36" s="511" t="s">
        <v>261</v>
      </c>
      <c r="L36" s="513" t="s">
        <v>262</v>
      </c>
    </row>
    <row r="37" spans="2:12" s="51" customFormat="1" ht="19.5" customHeight="1">
      <c r="B37" s="506"/>
      <c r="C37" s="508"/>
      <c r="D37" s="510"/>
      <c r="E37" s="502"/>
      <c r="F37" s="502"/>
      <c r="G37" s="504"/>
      <c r="J37" s="506"/>
      <c r="K37" s="512"/>
      <c r="L37" s="514"/>
    </row>
    <row r="38" spans="2:12" s="53" customFormat="1" ht="21.75" customHeight="1">
      <c r="B38" s="126" t="s">
        <v>118</v>
      </c>
      <c r="C38" s="245">
        <v>15301</v>
      </c>
      <c r="D38" s="246">
        <v>20025</v>
      </c>
      <c r="E38" s="246">
        <v>30562</v>
      </c>
      <c r="F38" s="246">
        <v>15827</v>
      </c>
      <c r="G38" s="247">
        <v>41125</v>
      </c>
      <c r="H38" s="52"/>
      <c r="J38" s="126" t="s">
        <v>118</v>
      </c>
      <c r="K38" s="245">
        <v>862</v>
      </c>
      <c r="L38" s="479">
        <v>3641</v>
      </c>
    </row>
    <row r="39" spans="2:12" s="53" customFormat="1" ht="21.75" customHeight="1">
      <c r="B39" s="129" t="s">
        <v>119</v>
      </c>
      <c r="C39" s="248">
        <v>2617</v>
      </c>
      <c r="D39" s="249">
        <v>3962</v>
      </c>
      <c r="E39" s="249">
        <v>11596</v>
      </c>
      <c r="F39" s="249">
        <v>1187</v>
      </c>
      <c r="G39" s="257">
        <v>6806</v>
      </c>
      <c r="H39" s="52"/>
      <c r="J39" s="129" t="s">
        <v>119</v>
      </c>
      <c r="K39" s="248">
        <v>18</v>
      </c>
      <c r="L39" s="464">
        <v>36</v>
      </c>
    </row>
    <row r="40" spans="2:12" s="53" customFormat="1" ht="21.75" customHeight="1">
      <c r="B40" s="128" t="s">
        <v>113</v>
      </c>
      <c r="C40" s="254">
        <v>8772</v>
      </c>
      <c r="D40" s="255">
        <v>9522</v>
      </c>
      <c r="E40" s="255">
        <v>12952</v>
      </c>
      <c r="F40" s="255">
        <v>9605</v>
      </c>
      <c r="G40" s="256">
        <v>30764</v>
      </c>
      <c r="H40" s="52"/>
      <c r="J40" s="128" t="s">
        <v>113</v>
      </c>
      <c r="K40" s="254">
        <v>447</v>
      </c>
      <c r="L40" s="460">
        <v>1746</v>
      </c>
    </row>
    <row r="41" spans="2:12" s="53" customFormat="1" ht="21.75" customHeight="1">
      <c r="B41" s="128" t="s">
        <v>120</v>
      </c>
      <c r="C41" s="254" t="s">
        <v>14</v>
      </c>
      <c r="D41" s="255">
        <v>12</v>
      </c>
      <c r="E41" s="255">
        <v>188</v>
      </c>
      <c r="F41" s="255">
        <v>166</v>
      </c>
      <c r="G41" s="256">
        <v>0</v>
      </c>
      <c r="H41" s="52"/>
      <c r="J41" s="128" t="s">
        <v>120</v>
      </c>
      <c r="K41" s="254" t="s">
        <v>34</v>
      </c>
      <c r="L41" s="460" t="s">
        <v>34</v>
      </c>
    </row>
    <row r="42" spans="2:12" s="53" customFormat="1" ht="21.75" customHeight="1">
      <c r="B42" s="128" t="s">
        <v>121</v>
      </c>
      <c r="C42" s="254">
        <v>1043</v>
      </c>
      <c r="D42" s="255" t="s">
        <v>175</v>
      </c>
      <c r="E42" s="255">
        <v>227</v>
      </c>
      <c r="F42" s="255">
        <v>121</v>
      </c>
      <c r="G42" s="256">
        <v>28</v>
      </c>
      <c r="H42" s="52"/>
      <c r="J42" s="128" t="s">
        <v>121</v>
      </c>
      <c r="K42" s="254">
        <v>9</v>
      </c>
      <c r="L42" s="460" t="s">
        <v>34</v>
      </c>
    </row>
    <row r="43" spans="2:12" s="53" customFormat="1" ht="21.75" customHeight="1">
      <c r="B43" s="128" t="s">
        <v>122</v>
      </c>
      <c r="C43" s="254" t="s">
        <v>174</v>
      </c>
      <c r="D43" s="255">
        <v>5797</v>
      </c>
      <c r="E43" s="255">
        <v>5259</v>
      </c>
      <c r="F43" s="255">
        <v>4540</v>
      </c>
      <c r="G43" s="256">
        <v>2245</v>
      </c>
      <c r="H43" s="52"/>
      <c r="J43" s="128" t="s">
        <v>122</v>
      </c>
      <c r="K43" s="254">
        <v>340</v>
      </c>
      <c r="L43" s="460">
        <v>1857</v>
      </c>
    </row>
    <row r="44" spans="2:12" s="53" customFormat="1" ht="21.75" customHeight="1">
      <c r="B44" s="128" t="s">
        <v>123</v>
      </c>
      <c r="C44" s="254" t="s">
        <v>173</v>
      </c>
      <c r="D44" s="255">
        <v>617</v>
      </c>
      <c r="E44" s="255">
        <v>30</v>
      </c>
      <c r="F44" s="255">
        <v>29</v>
      </c>
      <c r="G44" s="256" t="s">
        <v>173</v>
      </c>
      <c r="H44" s="52"/>
      <c r="J44" s="128" t="s">
        <v>123</v>
      </c>
      <c r="K44" s="254" t="s">
        <v>34</v>
      </c>
      <c r="L44" s="460" t="s">
        <v>34</v>
      </c>
    </row>
    <row r="45" spans="2:12" s="53" customFormat="1" ht="21.75" customHeight="1">
      <c r="B45" s="128" t="s">
        <v>247</v>
      </c>
      <c r="C45" s="254" t="s">
        <v>14</v>
      </c>
      <c r="D45" s="255">
        <v>112</v>
      </c>
      <c r="E45" s="255">
        <v>308</v>
      </c>
      <c r="F45" s="255">
        <v>177</v>
      </c>
      <c r="G45" s="256">
        <v>110</v>
      </c>
      <c r="H45" s="52"/>
      <c r="J45" s="128" t="s">
        <v>247</v>
      </c>
      <c r="K45" s="254">
        <v>45</v>
      </c>
      <c r="L45" s="460">
        <v>0</v>
      </c>
    </row>
    <row r="46" spans="2:12" s="53" customFormat="1" ht="21.75" customHeight="1">
      <c r="B46" s="128" t="s">
        <v>124</v>
      </c>
      <c r="C46" s="254" t="s">
        <v>174</v>
      </c>
      <c r="D46" s="255" t="s">
        <v>174</v>
      </c>
      <c r="E46" s="255" t="s">
        <v>174</v>
      </c>
      <c r="F46" s="255" t="s">
        <v>174</v>
      </c>
      <c r="G46" s="256">
        <v>1169</v>
      </c>
      <c r="H46" s="52"/>
      <c r="J46" s="128" t="s">
        <v>124</v>
      </c>
      <c r="K46" s="254" t="s">
        <v>34</v>
      </c>
      <c r="L46" s="460" t="s">
        <v>34</v>
      </c>
    </row>
    <row r="47" spans="2:12" s="53" customFormat="1" ht="21.75" customHeight="1">
      <c r="B47" s="128" t="s">
        <v>139</v>
      </c>
      <c r="C47" s="254">
        <v>2868</v>
      </c>
      <c r="D47" s="255" t="s">
        <v>176</v>
      </c>
      <c r="E47" s="255" t="s">
        <v>176</v>
      </c>
      <c r="F47" s="255" t="s">
        <v>176</v>
      </c>
      <c r="G47" s="256" t="s">
        <v>176</v>
      </c>
      <c r="H47" s="52"/>
      <c r="J47" s="128" t="s">
        <v>139</v>
      </c>
      <c r="K47" s="254" t="s">
        <v>34</v>
      </c>
      <c r="L47" s="460" t="s">
        <v>34</v>
      </c>
    </row>
    <row r="48" spans="2:12" s="53" customFormat="1" ht="21.75" customHeight="1">
      <c r="B48" s="126" t="s">
        <v>125</v>
      </c>
      <c r="C48" s="245">
        <v>-453468</v>
      </c>
      <c r="D48" s="246">
        <v>-29384</v>
      </c>
      <c r="E48" s="246">
        <v>-32012</v>
      </c>
      <c r="F48" s="246">
        <v>-28962</v>
      </c>
      <c r="G48" s="247">
        <v>-37691</v>
      </c>
      <c r="H48" s="52"/>
      <c r="J48" s="126" t="s">
        <v>125</v>
      </c>
      <c r="K48" s="245">
        <v>-7117</v>
      </c>
      <c r="L48" s="470">
        <v>-590</v>
      </c>
    </row>
    <row r="49" spans="2:12" s="53" customFormat="1" ht="21.75" customHeight="1">
      <c r="B49" s="129" t="s">
        <v>126</v>
      </c>
      <c r="C49" s="248">
        <v>-98113</v>
      </c>
      <c r="D49" s="249">
        <v>-1723</v>
      </c>
      <c r="E49" s="249">
        <v>-2144</v>
      </c>
      <c r="F49" s="249">
        <v>-1473</v>
      </c>
      <c r="G49" s="257">
        <v>-542</v>
      </c>
      <c r="H49" s="52"/>
      <c r="J49" s="129" t="s">
        <v>126</v>
      </c>
      <c r="K49" s="248">
        <v>-42</v>
      </c>
      <c r="L49" s="464">
        <v>-16</v>
      </c>
    </row>
    <row r="50" spans="2:12" s="53" customFormat="1" ht="21.75" customHeight="1">
      <c r="B50" s="128" t="s">
        <v>37</v>
      </c>
      <c r="C50" s="254">
        <v>-24650</v>
      </c>
      <c r="D50" s="255">
        <v>-2022</v>
      </c>
      <c r="E50" s="255">
        <v>-3393</v>
      </c>
      <c r="F50" s="255">
        <v>-6994</v>
      </c>
      <c r="G50" s="256">
        <v>-12151</v>
      </c>
      <c r="H50" s="52"/>
      <c r="J50" s="128" t="s">
        <v>37</v>
      </c>
      <c r="K50" s="254">
        <v>-26</v>
      </c>
      <c r="L50" s="460">
        <v>-64</v>
      </c>
    </row>
    <row r="51" spans="2:12" s="53" customFormat="1" ht="21.75" customHeight="1">
      <c r="B51" s="128" t="s">
        <v>127</v>
      </c>
      <c r="C51" s="254">
        <v>-12916</v>
      </c>
      <c r="D51" s="255">
        <v>-3367</v>
      </c>
      <c r="E51" s="255">
        <v>-293</v>
      </c>
      <c r="F51" s="255">
        <v>-659</v>
      </c>
      <c r="G51" s="256">
        <v>-561</v>
      </c>
      <c r="H51" s="52"/>
      <c r="J51" s="128" t="s">
        <v>127</v>
      </c>
      <c r="K51" s="254">
        <v>-12</v>
      </c>
      <c r="L51" s="460">
        <v>-64</v>
      </c>
    </row>
    <row r="52" spans="2:12" s="53" customFormat="1" ht="21.75" customHeight="1">
      <c r="B52" s="128" t="s">
        <v>136</v>
      </c>
      <c r="C52" s="254" t="s">
        <v>14</v>
      </c>
      <c r="D52" s="255">
        <v>-1238</v>
      </c>
      <c r="E52" s="255">
        <v>-9</v>
      </c>
      <c r="F52" s="255">
        <v>-2</v>
      </c>
      <c r="G52" s="256">
        <v>0</v>
      </c>
      <c r="H52" s="52"/>
      <c r="J52" s="128" t="s">
        <v>136</v>
      </c>
      <c r="K52" s="254" t="s">
        <v>34</v>
      </c>
      <c r="L52" s="460" t="s">
        <v>34</v>
      </c>
    </row>
    <row r="53" spans="2:12" s="53" customFormat="1" ht="21.75" customHeight="1">
      <c r="B53" s="128" t="s">
        <v>272</v>
      </c>
      <c r="C53" s="254">
        <v>-13415</v>
      </c>
      <c r="D53" s="255">
        <v>-950</v>
      </c>
      <c r="E53" s="255">
        <v>-3957</v>
      </c>
      <c r="F53" s="255">
        <v>-6085</v>
      </c>
      <c r="G53" s="256">
        <v>-15132</v>
      </c>
      <c r="H53" s="52"/>
      <c r="J53" s="128" t="s">
        <v>272</v>
      </c>
      <c r="K53" s="254">
        <v>-216</v>
      </c>
      <c r="L53" s="460">
        <v>-400</v>
      </c>
    </row>
    <row r="54" spans="2:12" s="53" customFormat="1" ht="21.75" customHeight="1">
      <c r="B54" s="128" t="s">
        <v>128</v>
      </c>
      <c r="C54" s="254" t="s">
        <v>175</v>
      </c>
      <c r="D54" s="255">
        <v>-2954</v>
      </c>
      <c r="E54" s="255">
        <v>-150</v>
      </c>
      <c r="F54" s="255">
        <v>-26</v>
      </c>
      <c r="G54" s="256">
        <v>-80</v>
      </c>
      <c r="H54" s="52"/>
      <c r="J54" s="128" t="s">
        <v>128</v>
      </c>
      <c r="K54" s="254" t="s">
        <v>34</v>
      </c>
      <c r="L54" s="460" t="s">
        <v>34</v>
      </c>
    </row>
    <row r="55" spans="2:12" s="53" customFormat="1" ht="21.75" customHeight="1">
      <c r="B55" s="128" t="s">
        <v>129</v>
      </c>
      <c r="C55" s="254">
        <v>-62265</v>
      </c>
      <c r="D55" s="255">
        <v>-11645</v>
      </c>
      <c r="E55" s="255">
        <v>-20059</v>
      </c>
      <c r="F55" s="255">
        <v>-9107</v>
      </c>
      <c r="G55" s="256">
        <v>-3752</v>
      </c>
      <c r="H55" s="52"/>
      <c r="J55" s="128" t="s">
        <v>129</v>
      </c>
      <c r="K55" s="254">
        <v>-1397</v>
      </c>
      <c r="L55" s="460">
        <v>-45</v>
      </c>
    </row>
    <row r="56" spans="2:12" s="53" customFormat="1" ht="21.75" customHeight="1">
      <c r="B56" s="128" t="s">
        <v>130</v>
      </c>
      <c r="C56" s="254">
        <v>-224119</v>
      </c>
      <c r="D56" s="255">
        <v>-5482</v>
      </c>
      <c r="E56" s="255">
        <v>-1380</v>
      </c>
      <c r="F56" s="255">
        <v>-4613</v>
      </c>
      <c r="G56" s="256">
        <v>-47</v>
      </c>
      <c r="H56" s="52"/>
      <c r="J56" s="128" t="s">
        <v>130</v>
      </c>
      <c r="K56" s="254" t="s">
        <v>34</v>
      </c>
      <c r="L56" s="460" t="s">
        <v>34</v>
      </c>
    </row>
    <row r="57" spans="2:12" s="53" customFormat="1" ht="21.75" customHeight="1">
      <c r="B57" s="128" t="s">
        <v>131</v>
      </c>
      <c r="C57" s="254" t="s">
        <v>177</v>
      </c>
      <c r="D57" s="255" t="s">
        <v>177</v>
      </c>
      <c r="E57" s="255" t="s">
        <v>177</v>
      </c>
      <c r="F57" s="255" t="s">
        <v>177</v>
      </c>
      <c r="G57" s="256">
        <v>-5421</v>
      </c>
      <c r="H57" s="52"/>
      <c r="J57" s="128" t="s">
        <v>131</v>
      </c>
      <c r="K57" s="254">
        <v>-5421</v>
      </c>
      <c r="L57" s="460" t="s">
        <v>34</v>
      </c>
    </row>
    <row r="58" spans="2:12" s="53" customFormat="1" ht="21.75" customHeight="1">
      <c r="B58" s="128" t="s">
        <v>137</v>
      </c>
      <c r="C58" s="254" t="s">
        <v>173</v>
      </c>
      <c r="D58" s="255" t="s">
        <v>173</v>
      </c>
      <c r="E58" s="255">
        <v>-160</v>
      </c>
      <c r="F58" s="255" t="s">
        <v>173</v>
      </c>
      <c r="G58" s="256" t="s">
        <v>173</v>
      </c>
      <c r="H58" s="52"/>
      <c r="J58" s="128" t="s">
        <v>137</v>
      </c>
      <c r="K58" s="254" t="s">
        <v>34</v>
      </c>
      <c r="L58" s="460" t="s">
        <v>34</v>
      </c>
    </row>
    <row r="59" spans="2:12" s="53" customFormat="1" ht="21.75" customHeight="1">
      <c r="B59" s="128" t="s">
        <v>138</v>
      </c>
      <c r="C59" s="254" t="s">
        <v>178</v>
      </c>
      <c r="D59" s="255" t="s">
        <v>178</v>
      </c>
      <c r="E59" s="255">
        <v>-463</v>
      </c>
      <c r="F59" s="255" t="s">
        <v>178</v>
      </c>
      <c r="G59" s="256" t="s">
        <v>178</v>
      </c>
      <c r="H59" s="52"/>
      <c r="J59" s="128" t="s">
        <v>138</v>
      </c>
      <c r="K59" s="254" t="s">
        <v>34</v>
      </c>
      <c r="L59" s="460" t="s">
        <v>34</v>
      </c>
    </row>
    <row r="60" spans="2:12" s="53" customFormat="1" ht="21.75" customHeight="1" thickBot="1">
      <c r="B60" s="209" t="s">
        <v>140</v>
      </c>
      <c r="C60" s="271">
        <v>-17986</v>
      </c>
      <c r="D60" s="272" t="s">
        <v>179</v>
      </c>
      <c r="E60" s="272" t="s">
        <v>179</v>
      </c>
      <c r="F60" s="272" t="s">
        <v>179</v>
      </c>
      <c r="G60" s="273" t="s">
        <v>179</v>
      </c>
      <c r="H60" s="52"/>
      <c r="J60" s="209" t="s">
        <v>140</v>
      </c>
      <c r="K60" s="271" t="s">
        <v>34</v>
      </c>
      <c r="L60" s="480" t="s">
        <v>34</v>
      </c>
    </row>
    <row r="61" spans="2:12" s="53" customFormat="1" ht="21.75" customHeight="1" thickTop="1">
      <c r="B61" s="210" t="s">
        <v>132</v>
      </c>
      <c r="C61" s="274">
        <v>-438167</v>
      </c>
      <c r="D61" s="275">
        <v>-9358</v>
      </c>
      <c r="E61" s="275">
        <v>-1449</v>
      </c>
      <c r="F61" s="275">
        <v>-13135</v>
      </c>
      <c r="G61" s="276">
        <v>3434</v>
      </c>
      <c r="H61" s="52"/>
      <c r="J61" s="210" t="s">
        <v>132</v>
      </c>
      <c r="K61" s="274">
        <v>-6255</v>
      </c>
      <c r="L61" s="481">
        <v>3051</v>
      </c>
    </row>
  </sheetData>
  <sheetProtection/>
  <mergeCells count="19">
    <mergeCell ref="J3:J4"/>
    <mergeCell ref="K3:K4"/>
    <mergeCell ref="L3:L4"/>
    <mergeCell ref="J36:J37"/>
    <mergeCell ref="K36:K37"/>
    <mergeCell ref="L36:L37"/>
    <mergeCell ref="J31:L31"/>
    <mergeCell ref="F36:F37"/>
    <mergeCell ref="G36:G37"/>
    <mergeCell ref="B36:B37"/>
    <mergeCell ref="C36:C37"/>
    <mergeCell ref="D36:D37"/>
    <mergeCell ref="E36:E37"/>
    <mergeCell ref="F3:F4"/>
    <mergeCell ref="G3:G4"/>
    <mergeCell ref="B3:B4"/>
    <mergeCell ref="E3:E4"/>
    <mergeCell ref="C3:C4"/>
    <mergeCell ref="D3:D4"/>
  </mergeCells>
  <printOptions horizontalCentered="1"/>
  <pageMargins left="0.4" right="0.45" top="0.8" bottom="0.3937007874015748" header="0.2755905511811024" footer="0.35433070866141736"/>
  <pageSetup fitToHeight="1" fitToWidth="1" horizontalDpi="600" verticalDpi="600" orientation="landscape" paperSize="8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BD35"/>
  <sheetViews>
    <sheetView showGridLines="0" view="pageBreakPreview" zoomScale="55" zoomScaleNormal="55" zoomScaleSheetLayoutView="55" workbookViewId="0" topLeftCell="A15">
      <pane xSplit="2" topLeftCell="Q1" activePane="topRight" state="frozen"/>
      <selection pane="topLeft" activeCell="D24" sqref="D24"/>
      <selection pane="topRight" activeCell="W29" sqref="W29"/>
    </sheetView>
  </sheetViews>
  <sheetFormatPr defaultColWidth="9.00390625" defaultRowHeight="13.5"/>
  <cols>
    <col min="1" max="1" width="3.625" style="70" customWidth="1"/>
    <col min="2" max="2" width="45.625" style="58" customWidth="1"/>
    <col min="3" max="6" width="19.125" style="180" customWidth="1"/>
    <col min="7" max="7" width="19.125" style="170" customWidth="1"/>
    <col min="8" max="23" width="19.125" style="171" customWidth="1"/>
    <col min="24" max="24" width="9.50390625" style="171" bestFit="1" customWidth="1"/>
    <col min="25" max="56" width="9.00390625" style="171" customWidth="1"/>
    <col min="57" max="16384" width="9.00390625" style="70" customWidth="1"/>
  </cols>
  <sheetData>
    <row r="1" spans="1:23" ht="38.25" customHeight="1">
      <c r="A1" s="207" t="s">
        <v>253</v>
      </c>
      <c r="B1" s="8"/>
      <c r="C1" s="169"/>
      <c r="D1" s="169"/>
      <c r="E1" s="169"/>
      <c r="F1" s="169"/>
      <c r="I1" s="172"/>
      <c r="K1" s="172"/>
      <c r="L1" s="49"/>
      <c r="N1" s="173"/>
      <c r="P1" s="173"/>
      <c r="V1" s="173"/>
      <c r="W1" s="173" t="s">
        <v>222</v>
      </c>
    </row>
    <row r="2" spans="2:56" s="175" customFormat="1" ht="39" customHeight="1">
      <c r="B2" s="195"/>
      <c r="C2" s="515" t="s">
        <v>208</v>
      </c>
      <c r="D2" s="515"/>
      <c r="E2" s="515"/>
      <c r="F2" s="515"/>
      <c r="G2" s="516" t="s">
        <v>209</v>
      </c>
      <c r="H2" s="515"/>
      <c r="I2" s="515"/>
      <c r="J2" s="517"/>
      <c r="K2" s="515" t="s">
        <v>210</v>
      </c>
      <c r="L2" s="515"/>
      <c r="M2" s="515"/>
      <c r="N2" s="515"/>
      <c r="O2" s="516" t="s">
        <v>211</v>
      </c>
      <c r="P2" s="515"/>
      <c r="Q2" s="515"/>
      <c r="R2" s="517"/>
      <c r="S2" s="516" t="s">
        <v>212</v>
      </c>
      <c r="T2" s="515"/>
      <c r="U2" s="515"/>
      <c r="V2" s="517"/>
      <c r="W2" s="493" t="s">
        <v>264</v>
      </c>
      <c r="X2" s="174"/>
      <c r="Y2" s="174"/>
      <c r="Z2" s="174"/>
      <c r="AA2" s="174"/>
      <c r="AB2" s="174"/>
      <c r="AC2" s="174"/>
      <c r="AD2" s="174"/>
      <c r="AE2" s="174"/>
      <c r="AF2" s="174"/>
      <c r="AG2" s="174"/>
      <c r="AH2" s="174"/>
      <c r="AI2" s="174"/>
      <c r="AJ2" s="174"/>
      <c r="AK2" s="174"/>
      <c r="AL2" s="174"/>
      <c r="AM2" s="174"/>
      <c r="AN2" s="174"/>
      <c r="AO2" s="174"/>
      <c r="AP2" s="174"/>
      <c r="AQ2" s="174"/>
      <c r="AR2" s="174"/>
      <c r="AS2" s="174"/>
      <c r="AT2" s="174"/>
      <c r="AU2" s="174"/>
      <c r="AV2" s="174"/>
      <c r="AW2" s="174"/>
      <c r="AX2" s="174"/>
      <c r="AY2" s="174"/>
      <c r="AZ2" s="174"/>
      <c r="BA2" s="174"/>
      <c r="BB2" s="174"/>
      <c r="BC2" s="174"/>
      <c r="BD2" s="174"/>
    </row>
    <row r="3" spans="2:56" s="177" customFormat="1" ht="39" customHeight="1">
      <c r="B3" s="196"/>
      <c r="C3" s="7" t="s">
        <v>213</v>
      </c>
      <c r="D3" s="222" t="s">
        <v>214</v>
      </c>
      <c r="E3" s="222" t="s">
        <v>215</v>
      </c>
      <c r="F3" s="7" t="s">
        <v>216</v>
      </c>
      <c r="G3" s="16" t="s">
        <v>213</v>
      </c>
      <c r="H3" s="222" t="s">
        <v>214</v>
      </c>
      <c r="I3" s="222" t="s">
        <v>215</v>
      </c>
      <c r="J3" s="17" t="s">
        <v>216</v>
      </c>
      <c r="K3" s="7" t="s">
        <v>213</v>
      </c>
      <c r="L3" s="222" t="s">
        <v>214</v>
      </c>
      <c r="M3" s="222" t="s">
        <v>215</v>
      </c>
      <c r="N3" s="7" t="s">
        <v>216</v>
      </c>
      <c r="O3" s="16" t="s">
        <v>213</v>
      </c>
      <c r="P3" s="222" t="s">
        <v>214</v>
      </c>
      <c r="Q3" s="222" t="s">
        <v>215</v>
      </c>
      <c r="R3" s="17" t="s">
        <v>216</v>
      </c>
      <c r="S3" s="16" t="s">
        <v>213</v>
      </c>
      <c r="T3" s="222" t="s">
        <v>214</v>
      </c>
      <c r="U3" s="222" t="s">
        <v>217</v>
      </c>
      <c r="V3" s="17" t="s">
        <v>218</v>
      </c>
      <c r="W3" s="482" t="s">
        <v>213</v>
      </c>
      <c r="X3" s="176"/>
      <c r="Y3" s="176"/>
      <c r="Z3" s="176"/>
      <c r="AA3" s="176"/>
      <c r="AB3" s="176"/>
      <c r="AC3" s="176"/>
      <c r="AD3" s="176"/>
      <c r="AE3" s="176"/>
      <c r="AF3" s="176"/>
      <c r="AG3" s="176"/>
      <c r="AH3" s="176"/>
      <c r="AI3" s="176"/>
      <c r="AJ3" s="176"/>
      <c r="AK3" s="176"/>
      <c r="AL3" s="176"/>
      <c r="AM3" s="176"/>
      <c r="AN3" s="176"/>
      <c r="AO3" s="176"/>
      <c r="AP3" s="176"/>
      <c r="AQ3" s="176"/>
      <c r="AR3" s="176"/>
      <c r="AS3" s="176"/>
      <c r="AT3" s="176"/>
      <c r="AU3" s="176"/>
      <c r="AV3" s="176"/>
      <c r="AW3" s="176"/>
      <c r="AX3" s="176"/>
      <c r="AY3" s="176"/>
      <c r="AZ3" s="176"/>
      <c r="BA3" s="176"/>
      <c r="BB3" s="176"/>
      <c r="BC3" s="176"/>
      <c r="BD3" s="176"/>
    </row>
    <row r="4" spans="2:56" s="178" customFormat="1" ht="39" customHeight="1">
      <c r="B4" s="197" t="s">
        <v>107</v>
      </c>
      <c r="C4" s="277">
        <v>1214045</v>
      </c>
      <c r="D4" s="278">
        <v>1040170</v>
      </c>
      <c r="E4" s="278">
        <v>1154347</v>
      </c>
      <c r="F4" s="277">
        <v>1267341</v>
      </c>
      <c r="G4" s="279">
        <v>1130731</v>
      </c>
      <c r="H4" s="280">
        <f>2354027-G4</f>
        <v>1223296</v>
      </c>
      <c r="I4" s="280">
        <v>1332649</v>
      </c>
      <c r="J4" s="281">
        <v>1285383</v>
      </c>
      <c r="K4" s="282">
        <v>1227634</v>
      </c>
      <c r="L4" s="280">
        <v>1301610</v>
      </c>
      <c r="M4" s="280">
        <v>1325425</v>
      </c>
      <c r="N4" s="282">
        <v>1363484</v>
      </c>
      <c r="O4" s="279">
        <v>1377294</v>
      </c>
      <c r="P4" s="280">
        <v>1425162</v>
      </c>
      <c r="Q4" s="280">
        <v>1438351</v>
      </c>
      <c r="R4" s="281">
        <v>1530221</v>
      </c>
      <c r="S4" s="279">
        <v>1407178</v>
      </c>
      <c r="T4" s="280">
        <v>1497931</v>
      </c>
      <c r="U4" s="280">
        <v>1305129</v>
      </c>
      <c r="V4" s="281">
        <v>955944</v>
      </c>
      <c r="W4" s="483">
        <v>897121</v>
      </c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</row>
    <row r="5" spans="2:23" s="37" customFormat="1" ht="39" customHeight="1">
      <c r="B5" s="197" t="s">
        <v>108</v>
      </c>
      <c r="C5" s="283">
        <v>-1155248</v>
      </c>
      <c r="D5" s="284">
        <v>-979250</v>
      </c>
      <c r="E5" s="284">
        <v>-1095042</v>
      </c>
      <c r="F5" s="283">
        <v>-1202116</v>
      </c>
      <c r="G5" s="285">
        <v>-1075086</v>
      </c>
      <c r="H5" s="286">
        <f>-2235356-G5</f>
        <v>-1160270</v>
      </c>
      <c r="I5" s="286">
        <v>-1270556</v>
      </c>
      <c r="J5" s="287">
        <v>-1223980</v>
      </c>
      <c r="K5" s="288">
        <v>-1168993</v>
      </c>
      <c r="L5" s="286">
        <v>-1237665</v>
      </c>
      <c r="M5" s="286">
        <v>-1262800</v>
      </c>
      <c r="N5" s="288">
        <v>-1294228</v>
      </c>
      <c r="O5" s="285">
        <v>-1312108</v>
      </c>
      <c r="P5" s="286">
        <v>-1356029</v>
      </c>
      <c r="Q5" s="286">
        <v>-1371554</v>
      </c>
      <c r="R5" s="287">
        <v>-1453605</v>
      </c>
      <c r="S5" s="285">
        <v>-1338711</v>
      </c>
      <c r="T5" s="286">
        <v>-1422736</v>
      </c>
      <c r="U5" s="286">
        <v>-1244990</v>
      </c>
      <c r="V5" s="287">
        <v>-924127</v>
      </c>
      <c r="W5" s="484">
        <v>-859540</v>
      </c>
    </row>
    <row r="6" spans="2:56" s="178" customFormat="1" ht="39" customHeight="1">
      <c r="B6" s="197" t="s">
        <v>1</v>
      </c>
      <c r="C6" s="283">
        <v>58797</v>
      </c>
      <c r="D6" s="284">
        <v>60920</v>
      </c>
      <c r="E6" s="284">
        <v>59305</v>
      </c>
      <c r="F6" s="283">
        <v>65225</v>
      </c>
      <c r="G6" s="285">
        <f>G4+G5</f>
        <v>55645</v>
      </c>
      <c r="H6" s="286">
        <f>118670-G6</f>
        <v>63025</v>
      </c>
      <c r="I6" s="286">
        <v>62092</v>
      </c>
      <c r="J6" s="287">
        <v>61404</v>
      </c>
      <c r="K6" s="288">
        <v>58641</v>
      </c>
      <c r="L6" s="286">
        <v>63944</v>
      </c>
      <c r="M6" s="286">
        <v>62624</v>
      </c>
      <c r="N6" s="288">
        <v>69257</v>
      </c>
      <c r="O6" s="285">
        <v>65186</v>
      </c>
      <c r="P6" s="286">
        <v>69132</v>
      </c>
      <c r="Q6" s="286">
        <v>66797</v>
      </c>
      <c r="R6" s="287">
        <v>76617</v>
      </c>
      <c r="S6" s="285">
        <v>68466</v>
      </c>
      <c r="T6" s="286">
        <v>75194</v>
      </c>
      <c r="U6" s="286">
        <v>60138</v>
      </c>
      <c r="V6" s="287">
        <v>31820</v>
      </c>
      <c r="W6" s="484">
        <v>37580</v>
      </c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</row>
    <row r="7" spans="2:56" s="178" customFormat="1" ht="39" customHeight="1">
      <c r="B7" s="198" t="s">
        <v>2</v>
      </c>
      <c r="C7" s="289">
        <v>-43495</v>
      </c>
      <c r="D7" s="290">
        <v>-43288</v>
      </c>
      <c r="E7" s="290">
        <v>-42252</v>
      </c>
      <c r="F7" s="289">
        <v>-49690</v>
      </c>
      <c r="G7" s="291">
        <v>-39937</v>
      </c>
      <c r="H7" s="292">
        <f>-80771-G7</f>
        <v>-40834</v>
      </c>
      <c r="I7" s="292">
        <v>-40633</v>
      </c>
      <c r="J7" s="293">
        <v>-44560</v>
      </c>
      <c r="K7" s="294">
        <v>-40875</v>
      </c>
      <c r="L7" s="292">
        <v>-42389</v>
      </c>
      <c r="M7" s="292">
        <v>-42282</v>
      </c>
      <c r="N7" s="294">
        <v>-50987</v>
      </c>
      <c r="O7" s="291">
        <v>-43311</v>
      </c>
      <c r="P7" s="292">
        <v>-45306</v>
      </c>
      <c r="Q7" s="292">
        <v>-44323</v>
      </c>
      <c r="R7" s="293">
        <v>-52428</v>
      </c>
      <c r="S7" s="291">
        <v>-44916</v>
      </c>
      <c r="T7" s="292">
        <v>-48743</v>
      </c>
      <c r="U7" s="292">
        <v>-45260</v>
      </c>
      <c r="V7" s="293">
        <v>-44692</v>
      </c>
      <c r="W7" s="485">
        <v>-40488</v>
      </c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</row>
    <row r="8" spans="2:56" s="178" customFormat="1" ht="39" customHeight="1">
      <c r="B8" s="197" t="s">
        <v>109</v>
      </c>
      <c r="C8" s="283">
        <v>15301</v>
      </c>
      <c r="D8" s="284">
        <v>17633</v>
      </c>
      <c r="E8" s="284">
        <v>17052</v>
      </c>
      <c r="F8" s="283">
        <v>15535</v>
      </c>
      <c r="G8" s="285">
        <f>G6+G7-1</f>
        <v>15707</v>
      </c>
      <c r="H8" s="286">
        <f>37899-G8</f>
        <v>22192</v>
      </c>
      <c r="I8" s="286">
        <v>21458</v>
      </c>
      <c r="J8" s="287">
        <v>16845</v>
      </c>
      <c r="K8" s="288">
        <v>17765</v>
      </c>
      <c r="L8" s="286">
        <v>21556</v>
      </c>
      <c r="M8" s="286">
        <v>20342</v>
      </c>
      <c r="N8" s="288">
        <v>18269</v>
      </c>
      <c r="O8" s="285">
        <v>21874</v>
      </c>
      <c r="P8" s="286">
        <v>23827</v>
      </c>
      <c r="Q8" s="286">
        <v>22473</v>
      </c>
      <c r="R8" s="287">
        <v>24189</v>
      </c>
      <c r="S8" s="285">
        <v>23550</v>
      </c>
      <c r="T8" s="286">
        <v>26451</v>
      </c>
      <c r="U8" s="286">
        <v>14877</v>
      </c>
      <c r="V8" s="287">
        <v>-12872</v>
      </c>
      <c r="W8" s="484">
        <v>-2907</v>
      </c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</row>
    <row r="9" spans="2:23" s="37" customFormat="1" ht="39" customHeight="1">
      <c r="B9" s="199" t="s">
        <v>110</v>
      </c>
      <c r="C9" s="295">
        <v>13728</v>
      </c>
      <c r="D9" s="296">
        <v>9951</v>
      </c>
      <c r="E9" s="296">
        <v>11822</v>
      </c>
      <c r="F9" s="295">
        <v>16147</v>
      </c>
      <c r="G9" s="297">
        <f>SUM(G10:G14)+1</f>
        <v>18715</v>
      </c>
      <c r="H9" s="298">
        <f>34485-G9</f>
        <v>15770</v>
      </c>
      <c r="I9" s="298">
        <v>11863</v>
      </c>
      <c r="J9" s="299">
        <v>13370</v>
      </c>
      <c r="K9" s="300">
        <v>17301</v>
      </c>
      <c r="L9" s="298">
        <v>15099</v>
      </c>
      <c r="M9" s="298">
        <v>12479</v>
      </c>
      <c r="N9" s="300">
        <v>17151</v>
      </c>
      <c r="O9" s="297">
        <v>17719</v>
      </c>
      <c r="P9" s="298">
        <v>15327</v>
      </c>
      <c r="Q9" s="298">
        <v>12481</v>
      </c>
      <c r="R9" s="299">
        <v>15568</v>
      </c>
      <c r="S9" s="297">
        <v>15321</v>
      </c>
      <c r="T9" s="298">
        <v>12747</v>
      </c>
      <c r="U9" s="298">
        <v>6168</v>
      </c>
      <c r="V9" s="299">
        <v>-4259</v>
      </c>
      <c r="W9" s="486">
        <v>8476</v>
      </c>
    </row>
    <row r="10" spans="2:23" ht="39" customHeight="1">
      <c r="B10" s="200" t="s">
        <v>111</v>
      </c>
      <c r="C10" s="301">
        <v>4228</v>
      </c>
      <c r="D10" s="302">
        <v>4953</v>
      </c>
      <c r="E10" s="303">
        <v>3586</v>
      </c>
      <c r="F10" s="304">
        <v>5664</v>
      </c>
      <c r="G10" s="305">
        <v>3308</v>
      </c>
      <c r="H10" s="302">
        <f>6305-G10</f>
        <v>2997</v>
      </c>
      <c r="I10" s="302">
        <v>3229</v>
      </c>
      <c r="J10" s="306">
        <v>3679</v>
      </c>
      <c r="K10" s="301">
        <v>3243</v>
      </c>
      <c r="L10" s="302">
        <v>4064</v>
      </c>
      <c r="M10" s="302">
        <v>3478</v>
      </c>
      <c r="N10" s="301">
        <v>4210</v>
      </c>
      <c r="O10" s="305">
        <v>3856</v>
      </c>
      <c r="P10" s="302">
        <v>3447</v>
      </c>
      <c r="Q10" s="302">
        <v>2933</v>
      </c>
      <c r="R10" s="306">
        <v>3479</v>
      </c>
      <c r="S10" s="305">
        <v>3035</v>
      </c>
      <c r="T10" s="302">
        <v>2695</v>
      </c>
      <c r="U10" s="302">
        <v>2103</v>
      </c>
      <c r="V10" s="306">
        <v>1764</v>
      </c>
      <c r="W10" s="487">
        <v>1475</v>
      </c>
    </row>
    <row r="11" spans="2:56" s="178" customFormat="1" ht="39" customHeight="1">
      <c r="B11" s="201" t="s">
        <v>3</v>
      </c>
      <c r="C11" s="307">
        <v>1303</v>
      </c>
      <c r="D11" s="308">
        <v>176</v>
      </c>
      <c r="E11" s="309">
        <v>815</v>
      </c>
      <c r="F11" s="310">
        <v>1359</v>
      </c>
      <c r="G11" s="311">
        <v>3048</v>
      </c>
      <c r="H11" s="308">
        <f>4427-G11</f>
        <v>1379</v>
      </c>
      <c r="I11" s="308">
        <v>857</v>
      </c>
      <c r="J11" s="312">
        <v>1532</v>
      </c>
      <c r="K11" s="307">
        <v>2208</v>
      </c>
      <c r="L11" s="308">
        <v>1305</v>
      </c>
      <c r="M11" s="308">
        <v>956</v>
      </c>
      <c r="N11" s="307">
        <v>1583</v>
      </c>
      <c r="O11" s="311">
        <v>1740</v>
      </c>
      <c r="P11" s="308">
        <v>707</v>
      </c>
      <c r="Q11" s="308">
        <v>1393</v>
      </c>
      <c r="R11" s="312">
        <v>1164</v>
      </c>
      <c r="S11" s="311">
        <v>2250</v>
      </c>
      <c r="T11" s="308">
        <v>1971</v>
      </c>
      <c r="U11" s="308">
        <v>986</v>
      </c>
      <c r="V11" s="312">
        <v>3142</v>
      </c>
      <c r="W11" s="488">
        <v>2031</v>
      </c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</row>
    <row r="12" spans="2:56" s="178" customFormat="1" ht="39" customHeight="1">
      <c r="B12" s="201" t="s">
        <v>112</v>
      </c>
      <c r="C12" s="307">
        <v>4167</v>
      </c>
      <c r="D12" s="308">
        <v>1916</v>
      </c>
      <c r="E12" s="309">
        <v>3458</v>
      </c>
      <c r="F12" s="310">
        <v>1200</v>
      </c>
      <c r="G12" s="311">
        <v>6138</v>
      </c>
      <c r="H12" s="308">
        <f>11911-G12</f>
        <v>5773</v>
      </c>
      <c r="I12" s="308">
        <v>4883</v>
      </c>
      <c r="J12" s="312">
        <v>2355</v>
      </c>
      <c r="K12" s="307">
        <v>6463</v>
      </c>
      <c r="L12" s="308">
        <v>5139</v>
      </c>
      <c r="M12" s="308">
        <v>6113</v>
      </c>
      <c r="N12" s="307">
        <v>6037</v>
      </c>
      <c r="O12" s="311">
        <v>7793</v>
      </c>
      <c r="P12" s="308">
        <v>8793</v>
      </c>
      <c r="Q12" s="308">
        <v>6940</v>
      </c>
      <c r="R12" s="312">
        <v>5385</v>
      </c>
      <c r="S12" s="311">
        <v>6678</v>
      </c>
      <c r="T12" s="308">
        <v>5149</v>
      </c>
      <c r="U12" s="308"/>
      <c r="V12" s="312">
        <v>-9372</v>
      </c>
      <c r="W12" s="488">
        <v>528</v>
      </c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</row>
    <row r="13" spans="2:23" ht="39" customHeight="1">
      <c r="B13" s="201" t="s">
        <v>113</v>
      </c>
      <c r="C13" s="307">
        <v>863</v>
      </c>
      <c r="D13" s="308" t="s">
        <v>13</v>
      </c>
      <c r="E13" s="309" t="s">
        <v>13</v>
      </c>
      <c r="F13" s="310">
        <v>1519</v>
      </c>
      <c r="G13" s="311">
        <v>1682</v>
      </c>
      <c r="H13" s="308" t="s">
        <v>13</v>
      </c>
      <c r="I13" s="308" t="s">
        <v>13</v>
      </c>
      <c r="J13" s="312">
        <v>360</v>
      </c>
      <c r="K13" s="307">
        <v>1419</v>
      </c>
      <c r="L13" s="308" t="s">
        <v>13</v>
      </c>
      <c r="M13" s="308" t="s">
        <v>13</v>
      </c>
      <c r="N13" s="307">
        <v>453</v>
      </c>
      <c r="O13" s="311">
        <v>16</v>
      </c>
      <c r="P13" s="308" t="s">
        <v>13</v>
      </c>
      <c r="Q13" s="308" t="s">
        <v>13</v>
      </c>
      <c r="R13" s="312">
        <v>45</v>
      </c>
      <c r="S13" s="311" t="s">
        <v>13</v>
      </c>
      <c r="T13" s="308" t="s">
        <v>13</v>
      </c>
      <c r="U13" s="308" t="s">
        <v>13</v>
      </c>
      <c r="V13" s="312" t="s">
        <v>13</v>
      </c>
      <c r="W13" s="488" t="s">
        <v>34</v>
      </c>
    </row>
    <row r="14" spans="2:23" s="171" customFormat="1" ht="39" customHeight="1">
      <c r="B14" s="201" t="s">
        <v>85</v>
      </c>
      <c r="C14" s="307">
        <v>3165</v>
      </c>
      <c r="D14" s="308">
        <v>3770</v>
      </c>
      <c r="E14" s="309">
        <v>3962</v>
      </c>
      <c r="F14" s="310">
        <v>5542</v>
      </c>
      <c r="G14" s="311">
        <v>4538</v>
      </c>
      <c r="H14" s="308">
        <f>11841-G14</f>
        <v>7303</v>
      </c>
      <c r="I14" s="308">
        <v>2892</v>
      </c>
      <c r="J14" s="312">
        <v>3763</v>
      </c>
      <c r="K14" s="307">
        <v>3966</v>
      </c>
      <c r="L14" s="308">
        <v>6010</v>
      </c>
      <c r="M14" s="308">
        <v>1931</v>
      </c>
      <c r="N14" s="307">
        <v>3450</v>
      </c>
      <c r="O14" s="311">
        <v>4312</v>
      </c>
      <c r="P14" s="308">
        <v>2397</v>
      </c>
      <c r="Q14" s="308">
        <v>1214</v>
      </c>
      <c r="R14" s="312">
        <v>5479</v>
      </c>
      <c r="S14" s="311">
        <v>3356</v>
      </c>
      <c r="T14" s="308">
        <v>2930</v>
      </c>
      <c r="U14" s="308">
        <v>3077</v>
      </c>
      <c r="V14" s="312">
        <v>211</v>
      </c>
      <c r="W14" s="488">
        <v>4441</v>
      </c>
    </row>
    <row r="15" spans="2:23" s="37" customFormat="1" ht="39" customHeight="1">
      <c r="B15" s="199" t="s">
        <v>114</v>
      </c>
      <c r="C15" s="295">
        <v>15138</v>
      </c>
      <c r="D15" s="296">
        <v>-15713</v>
      </c>
      <c r="E15" s="296">
        <v>-13461</v>
      </c>
      <c r="F15" s="295">
        <v>-14770</v>
      </c>
      <c r="G15" s="297">
        <f>SUM(G16:G20)-1</f>
        <v>-13583</v>
      </c>
      <c r="H15" s="298">
        <f>-29761-G15</f>
        <v>-16178</v>
      </c>
      <c r="I15" s="298">
        <v>-12077</v>
      </c>
      <c r="J15" s="299">
        <v>-15309</v>
      </c>
      <c r="K15" s="300">
        <v>-13316</v>
      </c>
      <c r="L15" s="298">
        <v>-12011</v>
      </c>
      <c r="M15" s="298">
        <v>-10702</v>
      </c>
      <c r="N15" s="300">
        <v>-14398</v>
      </c>
      <c r="O15" s="297">
        <v>-11223</v>
      </c>
      <c r="P15" s="298">
        <v>-14281</v>
      </c>
      <c r="Q15" s="298">
        <v>-10622</v>
      </c>
      <c r="R15" s="299">
        <v>-15853</v>
      </c>
      <c r="S15" s="297">
        <v>-10352</v>
      </c>
      <c r="T15" s="298">
        <v>-12214</v>
      </c>
      <c r="U15" s="298">
        <v>-12729</v>
      </c>
      <c r="V15" s="299">
        <v>-13052</v>
      </c>
      <c r="W15" s="486">
        <v>-10664</v>
      </c>
    </row>
    <row r="16" spans="2:23" s="171" customFormat="1" ht="39" customHeight="1">
      <c r="B16" s="202" t="s">
        <v>10</v>
      </c>
      <c r="C16" s="313">
        <v>-11814</v>
      </c>
      <c r="D16" s="314">
        <v>-12076</v>
      </c>
      <c r="E16" s="314">
        <v>-10830</v>
      </c>
      <c r="F16" s="313">
        <v>-11113</v>
      </c>
      <c r="G16" s="305">
        <v>-9549</v>
      </c>
      <c r="H16" s="302">
        <f>-18514-G16</f>
        <v>-8965</v>
      </c>
      <c r="I16" s="302">
        <v>-10074</v>
      </c>
      <c r="J16" s="306">
        <v>-9983</v>
      </c>
      <c r="K16" s="301">
        <v>-9891</v>
      </c>
      <c r="L16" s="302">
        <v>-9711</v>
      </c>
      <c r="M16" s="302">
        <v>-9085</v>
      </c>
      <c r="N16" s="301">
        <v>-9645</v>
      </c>
      <c r="O16" s="305">
        <v>-8882</v>
      </c>
      <c r="P16" s="302">
        <v>-8187</v>
      </c>
      <c r="Q16" s="302">
        <v>-8342</v>
      </c>
      <c r="R16" s="306">
        <v>-7690</v>
      </c>
      <c r="S16" s="305">
        <v>-7331</v>
      </c>
      <c r="T16" s="302">
        <v>-7089</v>
      </c>
      <c r="U16" s="302">
        <v>-7369</v>
      </c>
      <c r="V16" s="306">
        <v>-7356</v>
      </c>
      <c r="W16" s="487">
        <v>-6856</v>
      </c>
    </row>
    <row r="17" spans="2:23" s="171" customFormat="1" ht="39" customHeight="1">
      <c r="B17" s="201" t="s">
        <v>115</v>
      </c>
      <c r="C17" s="315">
        <v>-784</v>
      </c>
      <c r="D17" s="316">
        <v>-477</v>
      </c>
      <c r="E17" s="316">
        <v>-759</v>
      </c>
      <c r="F17" s="315">
        <v>-900</v>
      </c>
      <c r="G17" s="311">
        <v>-809</v>
      </c>
      <c r="H17" s="308">
        <f>-1292-G17</f>
        <v>-483</v>
      </c>
      <c r="I17" s="308">
        <v>-199</v>
      </c>
      <c r="J17" s="312">
        <v>-81</v>
      </c>
      <c r="K17" s="307">
        <v>-32</v>
      </c>
      <c r="L17" s="308">
        <v>-26</v>
      </c>
      <c r="M17" s="308">
        <v>-20</v>
      </c>
      <c r="N17" s="307">
        <v>-11</v>
      </c>
      <c r="O17" s="311">
        <v>-23</v>
      </c>
      <c r="P17" s="308">
        <v>-20</v>
      </c>
      <c r="Q17" s="308">
        <v>-83</v>
      </c>
      <c r="R17" s="312">
        <v>-57</v>
      </c>
      <c r="S17" s="311">
        <v>-74</v>
      </c>
      <c r="T17" s="308">
        <v>-77</v>
      </c>
      <c r="U17" s="308">
        <v>-72</v>
      </c>
      <c r="V17" s="312">
        <v>-83</v>
      </c>
      <c r="W17" s="488">
        <v>-100</v>
      </c>
    </row>
    <row r="18" spans="2:23" s="171" customFormat="1" ht="39" customHeight="1">
      <c r="B18" s="201" t="s">
        <v>207</v>
      </c>
      <c r="C18" s="310" t="s">
        <v>13</v>
      </c>
      <c r="D18" s="309" t="s">
        <v>13</v>
      </c>
      <c r="E18" s="309" t="s">
        <v>13</v>
      </c>
      <c r="F18" s="310" t="s">
        <v>13</v>
      </c>
      <c r="G18" s="311" t="s">
        <v>13</v>
      </c>
      <c r="H18" s="308" t="s">
        <v>13</v>
      </c>
      <c r="I18" s="308" t="s">
        <v>13</v>
      </c>
      <c r="J18" s="312" t="s">
        <v>13</v>
      </c>
      <c r="K18" s="307" t="s">
        <v>13</v>
      </c>
      <c r="L18" s="308" t="s">
        <v>13</v>
      </c>
      <c r="M18" s="308" t="s">
        <v>13</v>
      </c>
      <c r="N18" s="307" t="s">
        <v>13</v>
      </c>
      <c r="O18" s="311" t="s">
        <v>13</v>
      </c>
      <c r="P18" s="308" t="s">
        <v>13</v>
      </c>
      <c r="Q18" s="308" t="s">
        <v>13</v>
      </c>
      <c r="R18" s="312" t="s">
        <v>13</v>
      </c>
      <c r="S18" s="311" t="s">
        <v>13</v>
      </c>
      <c r="T18" s="308" t="s">
        <v>13</v>
      </c>
      <c r="U18" s="308">
        <v>-479</v>
      </c>
      <c r="V18" s="312" t="s">
        <v>13</v>
      </c>
      <c r="W18" s="488" t="s">
        <v>34</v>
      </c>
    </row>
    <row r="19" spans="2:23" s="171" customFormat="1" ht="39" customHeight="1">
      <c r="B19" s="201" t="s">
        <v>116</v>
      </c>
      <c r="C19" s="310" t="s">
        <v>13</v>
      </c>
      <c r="D19" s="309" t="s">
        <v>13</v>
      </c>
      <c r="E19" s="309" t="s">
        <v>13</v>
      </c>
      <c r="F19" s="310" t="s">
        <v>13</v>
      </c>
      <c r="G19" s="311" t="s">
        <v>13</v>
      </c>
      <c r="H19" s="308" t="s">
        <v>13</v>
      </c>
      <c r="I19" s="308" t="s">
        <v>13</v>
      </c>
      <c r="J19" s="312" t="s">
        <v>13</v>
      </c>
      <c r="K19" s="307" t="s">
        <v>13</v>
      </c>
      <c r="L19" s="308" t="s">
        <v>13</v>
      </c>
      <c r="M19" s="308" t="s">
        <v>13</v>
      </c>
      <c r="N19" s="307" t="s">
        <v>13</v>
      </c>
      <c r="O19" s="311" t="s">
        <v>13</v>
      </c>
      <c r="P19" s="308" t="s">
        <v>13</v>
      </c>
      <c r="Q19" s="308" t="s">
        <v>13</v>
      </c>
      <c r="R19" s="312">
        <v>-5664</v>
      </c>
      <c r="S19" s="311" t="s">
        <v>13</v>
      </c>
      <c r="T19" s="308" t="s">
        <v>13</v>
      </c>
      <c r="U19" s="308">
        <v>-3013</v>
      </c>
      <c r="V19" s="312">
        <v>-2230</v>
      </c>
      <c r="W19" s="488" t="s">
        <v>34</v>
      </c>
    </row>
    <row r="20" spans="2:23" s="171" customFormat="1" ht="39" customHeight="1">
      <c r="B20" s="203" t="s">
        <v>85</v>
      </c>
      <c r="C20" s="313">
        <v>-2539</v>
      </c>
      <c r="D20" s="314">
        <v>-3160</v>
      </c>
      <c r="E20" s="314">
        <v>-1871</v>
      </c>
      <c r="F20" s="313">
        <v>-2758</v>
      </c>
      <c r="G20" s="305">
        <v>-3224</v>
      </c>
      <c r="H20" s="302">
        <f>-9954-G20</f>
        <v>-6730</v>
      </c>
      <c r="I20" s="302">
        <f>-11757-G20-H20</f>
        <v>-1803</v>
      </c>
      <c r="J20" s="306">
        <v>-5246</v>
      </c>
      <c r="K20" s="301">
        <v>-3392</v>
      </c>
      <c r="L20" s="302">
        <v>-2275</v>
      </c>
      <c r="M20" s="302">
        <v>-1595</v>
      </c>
      <c r="N20" s="301">
        <v>-4743</v>
      </c>
      <c r="O20" s="305">
        <v>-2318</v>
      </c>
      <c r="P20" s="302">
        <v>-6073</v>
      </c>
      <c r="Q20" s="302">
        <v>-2196</v>
      </c>
      <c r="R20" s="306">
        <v>-2443</v>
      </c>
      <c r="S20" s="305">
        <v>-2946</v>
      </c>
      <c r="T20" s="302">
        <v>-5048</v>
      </c>
      <c r="U20" s="302">
        <v>-1795</v>
      </c>
      <c r="V20" s="306">
        <v>-3862</v>
      </c>
      <c r="W20" s="487">
        <v>-3708</v>
      </c>
    </row>
    <row r="21" spans="2:23" s="37" customFormat="1" ht="39" customHeight="1">
      <c r="B21" s="197" t="s">
        <v>117</v>
      </c>
      <c r="C21" s="283">
        <v>13891</v>
      </c>
      <c r="D21" s="284">
        <v>11871</v>
      </c>
      <c r="E21" s="284">
        <v>15413</v>
      </c>
      <c r="F21" s="283">
        <v>16913</v>
      </c>
      <c r="G21" s="285">
        <f>G8+G9+G15</f>
        <v>20839</v>
      </c>
      <c r="H21" s="286">
        <f>42622-G21</f>
        <v>21783</v>
      </c>
      <c r="I21" s="286">
        <v>21244</v>
      </c>
      <c r="J21" s="287">
        <v>14907</v>
      </c>
      <c r="K21" s="288">
        <v>21750</v>
      </c>
      <c r="L21" s="286">
        <v>24644</v>
      </c>
      <c r="M21" s="286">
        <v>22119</v>
      </c>
      <c r="N21" s="288">
        <v>21022</v>
      </c>
      <c r="O21" s="285">
        <v>28370</v>
      </c>
      <c r="P21" s="286">
        <v>24873</v>
      </c>
      <c r="Q21" s="286">
        <v>24332</v>
      </c>
      <c r="R21" s="287">
        <v>23905</v>
      </c>
      <c r="S21" s="285">
        <v>28519</v>
      </c>
      <c r="T21" s="286">
        <v>26983</v>
      </c>
      <c r="U21" s="286">
        <v>8315</v>
      </c>
      <c r="V21" s="287">
        <v>-30181</v>
      </c>
      <c r="W21" s="484">
        <v>-5095</v>
      </c>
    </row>
    <row r="22" spans="2:23" s="171" customFormat="1" ht="39" customHeight="1">
      <c r="B22" s="204" t="s">
        <v>251</v>
      </c>
      <c r="C22" s="317" t="s">
        <v>34</v>
      </c>
      <c r="D22" s="318" t="s">
        <v>34</v>
      </c>
      <c r="E22" s="318" t="s">
        <v>34</v>
      </c>
      <c r="F22" s="317" t="s">
        <v>34</v>
      </c>
      <c r="G22" s="319" t="s">
        <v>34</v>
      </c>
      <c r="H22" s="320" t="s">
        <v>34</v>
      </c>
      <c r="I22" s="320" t="s">
        <v>34</v>
      </c>
      <c r="J22" s="321" t="s">
        <v>34</v>
      </c>
      <c r="K22" s="322" t="s">
        <v>173</v>
      </c>
      <c r="L22" s="320" t="s">
        <v>173</v>
      </c>
      <c r="M22" s="320" t="s">
        <v>173</v>
      </c>
      <c r="N22" s="322" t="s">
        <v>173</v>
      </c>
      <c r="O22" s="319" t="s">
        <v>173</v>
      </c>
      <c r="P22" s="320" t="s">
        <v>173</v>
      </c>
      <c r="Q22" s="320" t="s">
        <v>173</v>
      </c>
      <c r="R22" s="321" t="s">
        <v>173</v>
      </c>
      <c r="S22" s="323">
        <v>862</v>
      </c>
      <c r="T22" s="324">
        <v>10021</v>
      </c>
      <c r="U22" s="324">
        <v>1680</v>
      </c>
      <c r="V22" s="325">
        <v>28562</v>
      </c>
      <c r="W22" s="489">
        <v>3641</v>
      </c>
    </row>
    <row r="23" spans="2:23" s="171" customFormat="1" ht="39" customHeight="1">
      <c r="B23" s="198" t="s">
        <v>252</v>
      </c>
      <c r="C23" s="326" t="s">
        <v>34</v>
      </c>
      <c r="D23" s="327" t="s">
        <v>34</v>
      </c>
      <c r="E23" s="327" t="s">
        <v>34</v>
      </c>
      <c r="F23" s="326" t="s">
        <v>34</v>
      </c>
      <c r="G23" s="328" t="s">
        <v>34</v>
      </c>
      <c r="H23" s="329" t="s">
        <v>34</v>
      </c>
      <c r="I23" s="329" t="s">
        <v>34</v>
      </c>
      <c r="J23" s="330" t="s">
        <v>34</v>
      </c>
      <c r="K23" s="331" t="s">
        <v>173</v>
      </c>
      <c r="L23" s="329" t="s">
        <v>173</v>
      </c>
      <c r="M23" s="329" t="s">
        <v>173</v>
      </c>
      <c r="N23" s="331" t="s">
        <v>173</v>
      </c>
      <c r="O23" s="328" t="s">
        <v>173</v>
      </c>
      <c r="P23" s="329" t="s">
        <v>173</v>
      </c>
      <c r="Q23" s="329" t="s">
        <v>173</v>
      </c>
      <c r="R23" s="330" t="s">
        <v>173</v>
      </c>
      <c r="S23" s="305">
        <v>-7117</v>
      </c>
      <c r="T23" s="302">
        <v>-6126</v>
      </c>
      <c r="U23" s="302">
        <v>-12537</v>
      </c>
      <c r="V23" s="332">
        <v>-11911</v>
      </c>
      <c r="W23" s="487">
        <v>-590</v>
      </c>
    </row>
    <row r="24" spans="2:23" s="171" customFormat="1" ht="39" customHeight="1">
      <c r="B24" s="238" t="s">
        <v>206</v>
      </c>
      <c r="C24" s="333">
        <v>-612</v>
      </c>
      <c r="D24" s="334">
        <v>-244715</v>
      </c>
      <c r="E24" s="334">
        <v>-10189</v>
      </c>
      <c r="F24" s="333">
        <v>-182651</v>
      </c>
      <c r="G24" s="335">
        <v>1843</v>
      </c>
      <c r="H24" s="336">
        <f>-2121-G24</f>
        <v>-3964</v>
      </c>
      <c r="I24" s="336">
        <v>-3307</v>
      </c>
      <c r="J24" s="337">
        <v>-3930</v>
      </c>
      <c r="K24" s="338">
        <v>2064</v>
      </c>
      <c r="L24" s="336">
        <v>-6802</v>
      </c>
      <c r="M24" s="336">
        <v>1545</v>
      </c>
      <c r="N24" s="338">
        <v>1744</v>
      </c>
      <c r="O24" s="335">
        <v>6421</v>
      </c>
      <c r="P24" s="336">
        <v>-7449</v>
      </c>
      <c r="Q24" s="336">
        <v>-1179</v>
      </c>
      <c r="R24" s="337">
        <v>-10928</v>
      </c>
      <c r="S24" s="335">
        <v>-6255</v>
      </c>
      <c r="T24" s="336">
        <v>3895</v>
      </c>
      <c r="U24" s="336">
        <v>-10858</v>
      </c>
      <c r="V24" s="337">
        <v>16652</v>
      </c>
      <c r="W24" s="490">
        <v>3051</v>
      </c>
    </row>
    <row r="25" spans="2:23" s="37" customFormat="1" ht="39" customHeight="1">
      <c r="B25" s="197" t="s">
        <v>35</v>
      </c>
      <c r="C25" s="283">
        <v>13278</v>
      </c>
      <c r="D25" s="284">
        <v>-232842</v>
      </c>
      <c r="E25" s="284">
        <v>5224</v>
      </c>
      <c r="F25" s="283">
        <v>-165739</v>
      </c>
      <c r="G25" s="285">
        <f>SUM(G21:G24)</f>
        <v>22682</v>
      </c>
      <c r="H25" s="286">
        <f>40501-G25</f>
        <v>17819</v>
      </c>
      <c r="I25" s="286">
        <v>17937</v>
      </c>
      <c r="J25" s="287">
        <v>10976</v>
      </c>
      <c r="K25" s="288">
        <v>23815</v>
      </c>
      <c r="L25" s="286">
        <v>17840</v>
      </c>
      <c r="M25" s="286">
        <v>23665</v>
      </c>
      <c r="N25" s="288">
        <v>22765</v>
      </c>
      <c r="O25" s="285">
        <v>34791</v>
      </c>
      <c r="P25" s="286">
        <v>17424</v>
      </c>
      <c r="Q25" s="286">
        <v>23153</v>
      </c>
      <c r="R25" s="287">
        <v>12976</v>
      </c>
      <c r="S25" s="285">
        <v>22264</v>
      </c>
      <c r="T25" s="339">
        <v>30878</v>
      </c>
      <c r="U25" s="339">
        <v>-2541</v>
      </c>
      <c r="V25" s="340">
        <v>-13530</v>
      </c>
      <c r="W25" s="484">
        <v>-2045</v>
      </c>
    </row>
    <row r="26" spans="2:23" s="171" customFormat="1" ht="39" customHeight="1">
      <c r="B26" s="198" t="s">
        <v>133</v>
      </c>
      <c r="C26" s="341">
        <v>-2726</v>
      </c>
      <c r="D26" s="342">
        <v>-2827</v>
      </c>
      <c r="E26" s="342">
        <v>-1557</v>
      </c>
      <c r="F26" s="341">
        <v>-4221</v>
      </c>
      <c r="G26" s="328">
        <v>-3852</v>
      </c>
      <c r="H26" s="329">
        <f>-9786-G26</f>
        <v>-5934</v>
      </c>
      <c r="I26" s="329">
        <v>-4459</v>
      </c>
      <c r="J26" s="330">
        <v>-2239</v>
      </c>
      <c r="K26" s="331">
        <v>-4742</v>
      </c>
      <c r="L26" s="329">
        <v>-4068</v>
      </c>
      <c r="M26" s="329">
        <v>-4677</v>
      </c>
      <c r="N26" s="331">
        <v>-5354</v>
      </c>
      <c r="O26" s="328">
        <v>-5273</v>
      </c>
      <c r="P26" s="329">
        <v>-4742</v>
      </c>
      <c r="Q26" s="329">
        <v>-4382</v>
      </c>
      <c r="R26" s="330">
        <v>-5721</v>
      </c>
      <c r="S26" s="328">
        <v>-5375</v>
      </c>
      <c r="T26" s="329">
        <v>-7640</v>
      </c>
      <c r="U26" s="329">
        <v>-5106</v>
      </c>
      <c r="V26" s="330">
        <v>-1108</v>
      </c>
      <c r="W26" s="491">
        <v>-1577</v>
      </c>
    </row>
    <row r="27" spans="2:23" ht="39" customHeight="1">
      <c r="B27" s="205" t="s">
        <v>134</v>
      </c>
      <c r="C27" s="331">
        <v>-481</v>
      </c>
      <c r="D27" s="329">
        <v>-13377</v>
      </c>
      <c r="E27" s="327">
        <v>-969</v>
      </c>
      <c r="F27" s="326">
        <v>-3460</v>
      </c>
      <c r="G27" s="328">
        <v>-94</v>
      </c>
      <c r="H27" s="329">
        <f>-3129-G27</f>
        <v>-3035</v>
      </c>
      <c r="I27" s="329">
        <v>-2053</v>
      </c>
      <c r="J27" s="330">
        <v>-658</v>
      </c>
      <c r="K27" s="331">
        <v>-198</v>
      </c>
      <c r="L27" s="329">
        <v>368</v>
      </c>
      <c r="M27" s="329">
        <v>-1546</v>
      </c>
      <c r="N27" s="331">
        <v>-3595</v>
      </c>
      <c r="O27" s="328">
        <v>-1113</v>
      </c>
      <c r="P27" s="329">
        <v>-2785</v>
      </c>
      <c r="Q27" s="329">
        <v>-674</v>
      </c>
      <c r="R27" s="330">
        <v>2510</v>
      </c>
      <c r="S27" s="328">
        <v>911</v>
      </c>
      <c r="T27" s="329">
        <v>-1217</v>
      </c>
      <c r="U27" s="329">
        <v>-868</v>
      </c>
      <c r="V27" s="330">
        <v>3664</v>
      </c>
      <c r="W27" s="491">
        <v>1839</v>
      </c>
    </row>
    <row r="28" spans="2:56" s="178" customFormat="1" ht="39" customHeight="1" thickBot="1">
      <c r="B28" s="205" t="s">
        <v>135</v>
      </c>
      <c r="C28" s="331">
        <v>-268</v>
      </c>
      <c r="D28" s="329">
        <v>-1826</v>
      </c>
      <c r="E28" s="327">
        <v>-583</v>
      </c>
      <c r="F28" s="326">
        <v>-101</v>
      </c>
      <c r="G28" s="328">
        <v>-294</v>
      </c>
      <c r="H28" s="329">
        <f>-1678-G28</f>
        <v>-1384</v>
      </c>
      <c r="I28" s="329">
        <v>-534</v>
      </c>
      <c r="J28" s="330">
        <v>-1171</v>
      </c>
      <c r="K28" s="331">
        <v>-160</v>
      </c>
      <c r="L28" s="329">
        <v>-1498</v>
      </c>
      <c r="M28" s="329">
        <v>-1165</v>
      </c>
      <c r="N28" s="331">
        <v>-2683</v>
      </c>
      <c r="O28" s="328">
        <v>-1335</v>
      </c>
      <c r="P28" s="329">
        <v>-1522</v>
      </c>
      <c r="Q28" s="329">
        <v>19</v>
      </c>
      <c r="R28" s="330">
        <v>-631</v>
      </c>
      <c r="S28" s="328">
        <v>-1499</v>
      </c>
      <c r="T28" s="329">
        <v>-2408</v>
      </c>
      <c r="U28" s="329">
        <v>-117</v>
      </c>
      <c r="V28" s="330">
        <v>2694</v>
      </c>
      <c r="W28" s="491">
        <v>219</v>
      </c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</row>
    <row r="29" spans="2:23" s="37" customFormat="1" ht="39" customHeight="1" thickTop="1">
      <c r="B29" s="206" t="s">
        <v>0</v>
      </c>
      <c r="C29" s="343">
        <v>9802</v>
      </c>
      <c r="D29" s="344">
        <v>-250873</v>
      </c>
      <c r="E29" s="344">
        <v>2114</v>
      </c>
      <c r="F29" s="345">
        <v>-173518</v>
      </c>
      <c r="G29" s="346">
        <f>SUM(G25:G28)-1</f>
        <v>18441</v>
      </c>
      <c r="H29" s="347">
        <f>25908-G29</f>
        <v>7467</v>
      </c>
      <c r="I29" s="347">
        <v>10889</v>
      </c>
      <c r="J29" s="348">
        <v>6909</v>
      </c>
      <c r="K29" s="343">
        <v>18713</v>
      </c>
      <c r="L29" s="347">
        <v>12643</v>
      </c>
      <c r="M29" s="347">
        <v>16276</v>
      </c>
      <c r="N29" s="343">
        <v>11134</v>
      </c>
      <c r="O29" s="346">
        <v>27068</v>
      </c>
      <c r="P29" s="347">
        <v>8376</v>
      </c>
      <c r="Q29" s="347">
        <v>18116</v>
      </c>
      <c r="R29" s="348">
        <v>9133</v>
      </c>
      <c r="S29" s="346">
        <v>16301</v>
      </c>
      <c r="T29" s="347">
        <v>19611</v>
      </c>
      <c r="U29" s="347">
        <v>-8634</v>
      </c>
      <c r="V29" s="348">
        <v>-8277</v>
      </c>
      <c r="W29" s="492">
        <v>-1564</v>
      </c>
    </row>
    <row r="30" spans="2:23" s="171" customFormat="1" ht="39" customHeight="1">
      <c r="B30" s="180"/>
      <c r="C30" s="180"/>
      <c r="D30" s="180"/>
      <c r="E30" s="180"/>
      <c r="F30" s="180"/>
      <c r="G30" s="179"/>
      <c r="H30" s="179"/>
      <c r="I30" s="179"/>
      <c r="J30" s="179"/>
      <c r="K30" s="179"/>
      <c r="L30" s="179"/>
      <c r="M30" s="179"/>
      <c r="N30" s="179"/>
      <c r="O30" s="179"/>
      <c r="P30" s="179"/>
      <c r="Q30" s="179"/>
      <c r="R30" s="179"/>
      <c r="S30" s="179"/>
      <c r="T30" s="179"/>
      <c r="U30" s="179"/>
      <c r="V30" s="179"/>
      <c r="W30" s="179"/>
    </row>
    <row r="31" spans="13:25" ht="20.25" customHeight="1">
      <c r="M31" s="182"/>
      <c r="N31" s="182"/>
      <c r="O31" s="182"/>
      <c r="P31" s="182"/>
      <c r="Q31" s="182"/>
      <c r="R31" s="182"/>
      <c r="S31" s="182"/>
      <c r="T31" s="182"/>
      <c r="U31" s="182"/>
      <c r="V31" s="182"/>
      <c r="W31" s="182"/>
      <c r="X31" s="182"/>
      <c r="Y31" s="182"/>
    </row>
    <row r="32" spans="2:28" ht="20.25">
      <c r="B32" s="183"/>
      <c r="C32" s="181"/>
      <c r="D32" s="181"/>
      <c r="E32" s="181"/>
      <c r="F32" s="181"/>
      <c r="G32" s="184"/>
      <c r="H32" s="184"/>
      <c r="I32" s="184"/>
      <c r="J32" s="184"/>
      <c r="K32" s="184"/>
      <c r="L32" s="184"/>
      <c r="M32" s="89"/>
      <c r="N32" s="89"/>
      <c r="O32" s="89"/>
      <c r="P32" s="185"/>
      <c r="Q32" s="185"/>
      <c r="R32" s="185"/>
      <c r="S32" s="89"/>
      <c r="T32" s="89"/>
      <c r="U32" s="89"/>
      <c r="V32" s="89"/>
      <c r="W32" s="89"/>
      <c r="X32" s="185"/>
      <c r="Y32" s="185"/>
      <c r="Z32" s="185"/>
      <c r="AA32" s="185"/>
      <c r="AB32" s="185"/>
    </row>
    <row r="33" spans="2:28" ht="20.25">
      <c r="B33" s="183"/>
      <c r="C33" s="181"/>
      <c r="D33" s="181"/>
      <c r="E33" s="181"/>
      <c r="F33" s="181"/>
      <c r="G33" s="184"/>
      <c r="H33" s="184"/>
      <c r="I33" s="184"/>
      <c r="J33" s="184"/>
      <c r="K33" s="184"/>
      <c r="L33" s="184"/>
      <c r="M33" s="89"/>
      <c r="N33" s="89"/>
      <c r="O33" s="89"/>
      <c r="P33" s="185"/>
      <c r="Q33" s="185"/>
      <c r="R33" s="185"/>
      <c r="S33" s="89"/>
      <c r="T33" s="89"/>
      <c r="U33" s="89"/>
      <c r="V33" s="89"/>
      <c r="W33" s="89"/>
      <c r="X33" s="185"/>
      <c r="Y33" s="185"/>
      <c r="Z33" s="185"/>
      <c r="AA33" s="185"/>
      <c r="AB33" s="185"/>
    </row>
    <row r="34" spans="2:28" ht="20.25">
      <c r="B34" s="183"/>
      <c r="C34" s="181"/>
      <c r="D34" s="181"/>
      <c r="E34" s="181"/>
      <c r="F34" s="181"/>
      <c r="G34" s="184"/>
      <c r="H34" s="184"/>
      <c r="I34" s="184"/>
      <c r="J34" s="184"/>
      <c r="K34" s="184"/>
      <c r="L34" s="184"/>
      <c r="M34" s="19"/>
      <c r="N34" s="18"/>
      <c r="O34" s="18"/>
      <c r="P34" s="186"/>
      <c r="Q34" s="186"/>
      <c r="R34" s="186"/>
      <c r="S34" s="18"/>
      <c r="T34" s="18"/>
      <c r="U34" s="18"/>
      <c r="V34" s="18"/>
      <c r="W34" s="18"/>
      <c r="X34" s="187"/>
      <c r="Y34" s="187"/>
      <c r="Z34" s="187"/>
      <c r="AA34" s="187"/>
      <c r="AB34" s="187"/>
    </row>
    <row r="35" spans="2:28" ht="20.25">
      <c r="B35" s="183"/>
      <c r="C35" s="181"/>
      <c r="D35" s="181"/>
      <c r="E35" s="181"/>
      <c r="F35" s="181"/>
      <c r="G35" s="184"/>
      <c r="H35" s="184"/>
      <c r="I35" s="184"/>
      <c r="J35" s="184"/>
      <c r="K35" s="184"/>
      <c r="L35" s="184"/>
      <c r="M35" s="19"/>
      <c r="N35" s="18"/>
      <c r="O35" s="18"/>
      <c r="P35" s="186"/>
      <c r="Q35" s="186"/>
      <c r="R35" s="186"/>
      <c r="S35" s="18"/>
      <c r="T35" s="18"/>
      <c r="U35" s="18"/>
      <c r="V35" s="18"/>
      <c r="W35" s="18"/>
      <c r="X35" s="187"/>
      <c r="Y35" s="187"/>
      <c r="Z35" s="187"/>
      <c r="AA35" s="187"/>
      <c r="AB35" s="187"/>
    </row>
    <row r="40" ht="14.25" customHeight="1"/>
  </sheetData>
  <sheetProtection/>
  <mergeCells count="5">
    <mergeCell ref="C2:F2"/>
    <mergeCell ref="S2:V2"/>
    <mergeCell ref="K2:N2"/>
    <mergeCell ref="G2:J2"/>
    <mergeCell ref="O2:R2"/>
  </mergeCells>
  <printOptions horizontalCentered="1"/>
  <pageMargins left="0.31" right="0.2" top="0.77" bottom="0.3937007874015748" header="0.2755905511811024" footer="0.35433070866141736"/>
  <pageSetup fitToHeight="1" fitToWidth="1" horizontalDpi="600" verticalDpi="600" orientation="landscape" paperSize="8" scale="44" r:id="rId2"/>
  <ignoredErrors>
    <ignoredError sqref="R22:R23 O26:O28 R18 F22:F23 M26:M28 Q26:Q28 D18:D19 D22:D23 E10 E26:E28 E7 E22:E24 E16:E20 F18:F19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H66"/>
  <sheetViews>
    <sheetView showGridLines="0" tabSelected="1" view="pageBreakPreview" zoomScale="70" zoomScaleNormal="70" zoomScaleSheetLayoutView="70" workbookViewId="0" topLeftCell="A1">
      <pane xSplit="2" topLeftCell="C1" activePane="topRight" state="frozen"/>
      <selection pane="topLeft" activeCell="D24" sqref="D24"/>
      <selection pane="topRight" activeCell="B2" sqref="B2"/>
    </sheetView>
  </sheetViews>
  <sheetFormatPr defaultColWidth="9.00390625" defaultRowHeight="14.25" customHeight="1"/>
  <cols>
    <col min="1" max="1" width="3.625" style="68" customWidth="1"/>
    <col min="2" max="2" width="40.625" style="42" customWidth="1"/>
    <col min="3" max="3" width="20.625" style="68" customWidth="1"/>
    <col min="4" max="5" width="20.625" style="69" customWidth="1"/>
    <col min="6" max="8" width="20.625" style="70" customWidth="1"/>
    <col min="9" max="16384" width="9.00390625" style="68" customWidth="1"/>
  </cols>
  <sheetData>
    <row r="1" spans="1:8" ht="24.75" customHeight="1">
      <c r="A1" s="79" t="s">
        <v>233</v>
      </c>
      <c r="B1" s="79"/>
      <c r="G1" s="1"/>
      <c r="H1" s="1"/>
    </row>
    <row r="2" spans="1:8" ht="24.75" customHeight="1">
      <c r="A2" s="79"/>
      <c r="B2" s="578" t="s">
        <v>276</v>
      </c>
      <c r="G2" s="1"/>
      <c r="H2" s="1" t="s">
        <v>180</v>
      </c>
    </row>
    <row r="3" spans="2:5" ht="6.75" customHeight="1">
      <c r="B3" s="50"/>
      <c r="E3" s="71"/>
    </row>
    <row r="4" spans="2:8" s="72" customFormat="1" ht="39.75" customHeight="1">
      <c r="B4" s="139"/>
      <c r="C4" s="154" t="s">
        <v>168</v>
      </c>
      <c r="D4" s="224" t="s">
        <v>169</v>
      </c>
      <c r="E4" s="225" t="s">
        <v>170</v>
      </c>
      <c r="F4" s="226" t="s">
        <v>171</v>
      </c>
      <c r="G4" s="152" t="s">
        <v>172</v>
      </c>
      <c r="H4" s="152" t="s">
        <v>262</v>
      </c>
    </row>
    <row r="5" spans="2:8" s="73" customFormat="1" ht="21" customHeight="1">
      <c r="B5" s="140" t="s">
        <v>4</v>
      </c>
      <c r="C5" s="155"/>
      <c r="D5" s="227"/>
      <c r="E5" s="227"/>
      <c r="F5" s="228"/>
      <c r="G5" s="153"/>
      <c r="H5" s="153"/>
    </row>
    <row r="6" spans="2:8" s="74" customFormat="1" ht="19.5" customHeight="1">
      <c r="B6" s="141" t="s">
        <v>66</v>
      </c>
      <c r="C6" s="349">
        <v>426082</v>
      </c>
      <c r="D6" s="350">
        <v>521937</v>
      </c>
      <c r="E6" s="350">
        <v>471570</v>
      </c>
      <c r="F6" s="351">
        <v>380195</v>
      </c>
      <c r="G6" s="352">
        <v>421629</v>
      </c>
      <c r="H6" s="352">
        <v>407714</v>
      </c>
    </row>
    <row r="7" spans="2:8" s="74" customFormat="1" ht="19.5" customHeight="1">
      <c r="B7" s="142" t="s">
        <v>67</v>
      </c>
      <c r="C7" s="353">
        <v>618086</v>
      </c>
      <c r="D7" s="354">
        <v>613513</v>
      </c>
      <c r="E7" s="354">
        <v>672658</v>
      </c>
      <c r="F7" s="355">
        <v>691492</v>
      </c>
      <c r="G7" s="356">
        <v>522397</v>
      </c>
      <c r="H7" s="356">
        <v>459124</v>
      </c>
    </row>
    <row r="8" spans="2:8" s="74" customFormat="1" ht="19.5" customHeight="1">
      <c r="B8" s="142" t="s">
        <v>68</v>
      </c>
      <c r="C8" s="353">
        <v>7150</v>
      </c>
      <c r="D8" s="354">
        <v>6471</v>
      </c>
      <c r="E8" s="354">
        <v>7251</v>
      </c>
      <c r="F8" s="355">
        <v>9180</v>
      </c>
      <c r="G8" s="356">
        <v>2123</v>
      </c>
      <c r="H8" s="356">
        <v>3087</v>
      </c>
    </row>
    <row r="9" spans="2:8" s="73" customFormat="1" ht="18" customHeight="1">
      <c r="B9" s="142" t="s">
        <v>69</v>
      </c>
      <c r="C9" s="353">
        <v>194694</v>
      </c>
      <c r="D9" s="354">
        <v>214163</v>
      </c>
      <c r="E9" s="354">
        <v>315885</v>
      </c>
      <c r="F9" s="355">
        <v>422158</v>
      </c>
      <c r="G9" s="356">
        <v>382899</v>
      </c>
      <c r="H9" s="356">
        <v>354247</v>
      </c>
    </row>
    <row r="10" spans="2:8" s="74" customFormat="1" ht="19.5" customHeight="1">
      <c r="B10" s="142" t="s">
        <v>70</v>
      </c>
      <c r="C10" s="353">
        <v>41000</v>
      </c>
      <c r="D10" s="354">
        <v>44237</v>
      </c>
      <c r="E10" s="354">
        <v>23182</v>
      </c>
      <c r="F10" s="355">
        <v>11609</v>
      </c>
      <c r="G10" s="356">
        <v>9375</v>
      </c>
      <c r="H10" s="356">
        <v>7914</v>
      </c>
    </row>
    <row r="11" spans="2:8" s="74" customFormat="1" ht="19.5" customHeight="1">
      <c r="B11" s="142" t="s">
        <v>71</v>
      </c>
      <c r="C11" s="353">
        <v>7482</v>
      </c>
      <c r="D11" s="354">
        <v>8886</v>
      </c>
      <c r="E11" s="354">
        <v>8591</v>
      </c>
      <c r="F11" s="355">
        <v>19179</v>
      </c>
      <c r="G11" s="356">
        <v>15821</v>
      </c>
      <c r="H11" s="356">
        <v>17773</v>
      </c>
    </row>
    <row r="12" spans="2:8" s="74" customFormat="1" ht="18" customHeight="1">
      <c r="B12" s="142" t="s">
        <v>72</v>
      </c>
      <c r="C12" s="353">
        <v>139590</v>
      </c>
      <c r="D12" s="354">
        <v>116416</v>
      </c>
      <c r="E12" s="354">
        <v>130636</v>
      </c>
      <c r="F12" s="355">
        <v>156000</v>
      </c>
      <c r="G12" s="356">
        <v>129237</v>
      </c>
      <c r="H12" s="356">
        <v>131381</v>
      </c>
    </row>
    <row r="13" spans="2:8" s="74" customFormat="1" ht="18" customHeight="1">
      <c r="B13" s="143" t="s">
        <v>12</v>
      </c>
      <c r="C13" s="357">
        <v>-10957</v>
      </c>
      <c r="D13" s="358">
        <v>-15172</v>
      </c>
      <c r="E13" s="358">
        <v>-14695</v>
      </c>
      <c r="F13" s="359">
        <v>-13869</v>
      </c>
      <c r="G13" s="360">
        <v>-10312</v>
      </c>
      <c r="H13" s="360">
        <v>-9411</v>
      </c>
    </row>
    <row r="14" spans="2:8" s="75" customFormat="1" ht="21" customHeight="1">
      <c r="B14" s="144" t="s">
        <v>5</v>
      </c>
      <c r="C14" s="361">
        <v>1423129</v>
      </c>
      <c r="D14" s="362">
        <v>1510454</v>
      </c>
      <c r="E14" s="362">
        <v>1615081</v>
      </c>
      <c r="F14" s="362">
        <v>1675946</v>
      </c>
      <c r="G14" s="363">
        <v>1473172</v>
      </c>
      <c r="H14" s="363">
        <v>1371831</v>
      </c>
    </row>
    <row r="15" spans="2:8" s="75" customFormat="1" ht="21" customHeight="1">
      <c r="B15" s="140" t="s">
        <v>104</v>
      </c>
      <c r="C15" s="364">
        <v>246652</v>
      </c>
      <c r="D15" s="365">
        <v>246665</v>
      </c>
      <c r="E15" s="365">
        <v>229966</v>
      </c>
      <c r="F15" s="366">
        <v>232018</v>
      </c>
      <c r="G15" s="367">
        <v>209720</v>
      </c>
      <c r="H15" s="367">
        <v>210819</v>
      </c>
    </row>
    <row r="16" spans="2:8" s="73" customFormat="1" ht="21" customHeight="1">
      <c r="B16" s="140" t="s">
        <v>73</v>
      </c>
      <c r="C16" s="368">
        <v>103850</v>
      </c>
      <c r="D16" s="366">
        <v>100131</v>
      </c>
      <c r="E16" s="366">
        <v>99127</v>
      </c>
      <c r="F16" s="366">
        <v>133343</v>
      </c>
      <c r="G16" s="367">
        <v>114855</v>
      </c>
      <c r="H16" s="367">
        <v>117753</v>
      </c>
    </row>
    <row r="17" spans="2:8" s="73" customFormat="1" ht="21" customHeight="1">
      <c r="B17" s="145" t="s">
        <v>105</v>
      </c>
      <c r="C17" s="369">
        <v>79989</v>
      </c>
      <c r="D17" s="370">
        <v>76897</v>
      </c>
      <c r="E17" s="371" t="s">
        <v>248</v>
      </c>
      <c r="F17" s="371" t="s">
        <v>248</v>
      </c>
      <c r="G17" s="372" t="s">
        <v>248</v>
      </c>
      <c r="H17" s="372" t="s">
        <v>248</v>
      </c>
    </row>
    <row r="18" spans="2:8" s="74" customFormat="1" ht="18.75" customHeight="1">
      <c r="B18" s="146" t="s">
        <v>181</v>
      </c>
      <c r="C18" s="373" t="s">
        <v>248</v>
      </c>
      <c r="D18" s="374" t="s">
        <v>248</v>
      </c>
      <c r="E18" s="374">
        <v>69925</v>
      </c>
      <c r="F18" s="252">
        <v>65466</v>
      </c>
      <c r="G18" s="253">
        <v>60685</v>
      </c>
      <c r="H18" s="253">
        <v>57508</v>
      </c>
    </row>
    <row r="19" spans="2:8" s="74" customFormat="1" ht="18.75" customHeight="1">
      <c r="B19" s="146" t="s">
        <v>72</v>
      </c>
      <c r="C19" s="373">
        <v>23860</v>
      </c>
      <c r="D19" s="374">
        <v>23233</v>
      </c>
      <c r="E19" s="374">
        <v>29202</v>
      </c>
      <c r="F19" s="252">
        <v>67876</v>
      </c>
      <c r="G19" s="253">
        <v>54170</v>
      </c>
      <c r="H19" s="253">
        <v>60245</v>
      </c>
    </row>
    <row r="20" spans="2:8" s="74" customFormat="1" ht="18.75" customHeight="1">
      <c r="B20" s="140" t="s">
        <v>74</v>
      </c>
      <c r="C20" s="368">
        <v>673924</v>
      </c>
      <c r="D20" s="366">
        <v>663403</v>
      </c>
      <c r="E20" s="366">
        <v>671857</v>
      </c>
      <c r="F20" s="366">
        <v>625514</v>
      </c>
      <c r="G20" s="367">
        <v>513798</v>
      </c>
      <c r="H20" s="367">
        <v>568105</v>
      </c>
    </row>
    <row r="21" spans="2:8" s="74" customFormat="1" ht="18.75" customHeight="1">
      <c r="B21" s="145" t="s">
        <v>75</v>
      </c>
      <c r="C21" s="369">
        <v>409307</v>
      </c>
      <c r="D21" s="370">
        <v>488291</v>
      </c>
      <c r="E21" s="370">
        <v>518615</v>
      </c>
      <c r="F21" s="375">
        <v>480993</v>
      </c>
      <c r="G21" s="250">
        <v>351466</v>
      </c>
      <c r="H21" s="250">
        <v>382096</v>
      </c>
    </row>
    <row r="22" spans="2:8" s="74" customFormat="1" ht="18.75" customHeight="1">
      <c r="B22" s="146" t="s">
        <v>76</v>
      </c>
      <c r="C22" s="373">
        <v>102142</v>
      </c>
      <c r="D22" s="374">
        <v>38867</v>
      </c>
      <c r="E22" s="374">
        <v>39304</v>
      </c>
      <c r="F22" s="252">
        <v>36961</v>
      </c>
      <c r="G22" s="253">
        <v>27908</v>
      </c>
      <c r="H22" s="253">
        <v>28757</v>
      </c>
    </row>
    <row r="23" spans="2:8" s="74" customFormat="1" ht="18.75" customHeight="1">
      <c r="B23" s="146" t="s">
        <v>77</v>
      </c>
      <c r="C23" s="373">
        <v>286934</v>
      </c>
      <c r="D23" s="374">
        <v>176527</v>
      </c>
      <c r="E23" s="374">
        <v>162305</v>
      </c>
      <c r="F23" s="252">
        <v>109440</v>
      </c>
      <c r="G23" s="253">
        <v>92378</v>
      </c>
      <c r="H23" s="253">
        <v>96327</v>
      </c>
    </row>
    <row r="24" spans="2:8" s="74" customFormat="1" ht="18.75" customHeight="1">
      <c r="B24" s="146" t="s">
        <v>71</v>
      </c>
      <c r="C24" s="373">
        <v>57170</v>
      </c>
      <c r="D24" s="374">
        <v>23880</v>
      </c>
      <c r="E24" s="374">
        <v>19754</v>
      </c>
      <c r="F24" s="252">
        <v>31053</v>
      </c>
      <c r="G24" s="253">
        <v>64137</v>
      </c>
      <c r="H24" s="253">
        <v>53172</v>
      </c>
    </row>
    <row r="25" spans="2:8" s="74" customFormat="1" ht="18.75" customHeight="1">
      <c r="B25" s="146" t="s">
        <v>106</v>
      </c>
      <c r="C25" s="373">
        <v>881</v>
      </c>
      <c r="D25" s="374" t="s">
        <v>13</v>
      </c>
      <c r="E25" s="374" t="s">
        <v>13</v>
      </c>
      <c r="F25" s="252" t="s">
        <v>13</v>
      </c>
      <c r="G25" s="253" t="s">
        <v>13</v>
      </c>
      <c r="H25" s="253" t="s">
        <v>13</v>
      </c>
    </row>
    <row r="26" spans="2:8" s="74" customFormat="1" ht="18.75" customHeight="1">
      <c r="B26" s="146" t="s">
        <v>263</v>
      </c>
      <c r="C26" s="373" t="s">
        <v>34</v>
      </c>
      <c r="D26" s="374" t="s">
        <v>34</v>
      </c>
      <c r="E26" s="374" t="s">
        <v>34</v>
      </c>
      <c r="F26" s="252" t="s">
        <v>34</v>
      </c>
      <c r="G26" s="253" t="s">
        <v>34</v>
      </c>
      <c r="H26" s="253">
        <v>26612</v>
      </c>
    </row>
    <row r="27" spans="2:8" s="74" customFormat="1" ht="18.75" customHeight="1">
      <c r="B27" s="146" t="s">
        <v>72</v>
      </c>
      <c r="C27" s="373">
        <v>54820</v>
      </c>
      <c r="D27" s="374">
        <v>58793</v>
      </c>
      <c r="E27" s="374">
        <v>49916</v>
      </c>
      <c r="F27" s="252">
        <v>44400</v>
      </c>
      <c r="G27" s="253">
        <v>39435</v>
      </c>
      <c r="H27" s="253">
        <v>43212</v>
      </c>
    </row>
    <row r="28" spans="2:8" s="74" customFormat="1" ht="18.75" customHeight="1">
      <c r="B28" s="147" t="s">
        <v>12</v>
      </c>
      <c r="C28" s="376">
        <v>-237332</v>
      </c>
      <c r="D28" s="377">
        <v>-122956</v>
      </c>
      <c r="E28" s="377">
        <v>-118039</v>
      </c>
      <c r="F28" s="378">
        <v>-77335</v>
      </c>
      <c r="G28" s="379">
        <v>-61526</v>
      </c>
      <c r="H28" s="379">
        <v>-62073</v>
      </c>
    </row>
    <row r="29" spans="2:8" s="75" customFormat="1" ht="21" customHeight="1">
      <c r="B29" s="148" t="s">
        <v>78</v>
      </c>
      <c r="C29" s="361">
        <v>1024427</v>
      </c>
      <c r="D29" s="362">
        <v>1010200</v>
      </c>
      <c r="E29" s="362">
        <v>1000951</v>
      </c>
      <c r="F29" s="362">
        <v>990875</v>
      </c>
      <c r="G29" s="363">
        <v>838375</v>
      </c>
      <c r="H29" s="363">
        <v>896678</v>
      </c>
    </row>
    <row r="30" spans="2:8" s="74" customFormat="1" ht="18.75" customHeight="1">
      <c r="B30" s="149" t="s">
        <v>79</v>
      </c>
      <c r="C30" s="380">
        <v>921</v>
      </c>
      <c r="D30" s="381">
        <v>1024</v>
      </c>
      <c r="E30" s="381">
        <v>3475</v>
      </c>
      <c r="F30" s="382">
        <v>2529</v>
      </c>
      <c r="G30" s="383">
        <v>1410</v>
      </c>
      <c r="H30" s="383">
        <v>1040</v>
      </c>
    </row>
    <row r="31" spans="2:8" s="75" customFormat="1" ht="21" customHeight="1" thickBot="1">
      <c r="B31" s="150" t="s">
        <v>6</v>
      </c>
      <c r="C31" s="384">
        <v>2448478</v>
      </c>
      <c r="D31" s="385">
        <v>2521679</v>
      </c>
      <c r="E31" s="385">
        <v>2619507</v>
      </c>
      <c r="F31" s="385">
        <v>2669352</v>
      </c>
      <c r="G31" s="386">
        <v>2312958</v>
      </c>
      <c r="H31" s="386">
        <v>2269550</v>
      </c>
    </row>
    <row r="32" spans="2:8" s="74" customFormat="1" ht="21" customHeight="1" thickTop="1">
      <c r="B32" s="140" t="s">
        <v>7</v>
      </c>
      <c r="C32" s="380"/>
      <c r="D32" s="381"/>
      <c r="E32" s="381"/>
      <c r="F32" s="382"/>
      <c r="G32" s="383"/>
      <c r="H32" s="383"/>
    </row>
    <row r="33" spans="2:8" s="74" customFormat="1" ht="18.75" customHeight="1">
      <c r="B33" s="141" t="s">
        <v>80</v>
      </c>
      <c r="C33" s="349">
        <v>472513</v>
      </c>
      <c r="D33" s="350">
        <v>451438</v>
      </c>
      <c r="E33" s="350">
        <v>531508</v>
      </c>
      <c r="F33" s="351">
        <v>578995</v>
      </c>
      <c r="G33" s="352">
        <v>418811</v>
      </c>
      <c r="H33" s="352">
        <v>379786</v>
      </c>
    </row>
    <row r="34" spans="2:8" s="74" customFormat="1" ht="18.75" customHeight="1">
      <c r="B34" s="142" t="s">
        <v>81</v>
      </c>
      <c r="C34" s="353">
        <v>933100</v>
      </c>
      <c r="D34" s="354">
        <v>775555</v>
      </c>
      <c r="E34" s="354">
        <v>501055</v>
      </c>
      <c r="F34" s="355">
        <v>497208</v>
      </c>
      <c r="G34" s="356">
        <v>351841</v>
      </c>
      <c r="H34" s="356">
        <v>344990</v>
      </c>
    </row>
    <row r="35" spans="2:8" s="73" customFormat="1" ht="19.5" customHeight="1">
      <c r="B35" s="142" t="s">
        <v>182</v>
      </c>
      <c r="C35" s="353">
        <v>139200</v>
      </c>
      <c r="D35" s="354">
        <v>29200</v>
      </c>
      <c r="E35" s="354">
        <v>10000</v>
      </c>
      <c r="F35" s="355">
        <v>25000</v>
      </c>
      <c r="G35" s="356">
        <v>35000</v>
      </c>
      <c r="H35" s="356">
        <v>25000</v>
      </c>
    </row>
    <row r="36" spans="2:8" s="74" customFormat="1" ht="19.5" customHeight="1">
      <c r="B36" s="142" t="s">
        <v>183</v>
      </c>
      <c r="C36" s="353">
        <v>43050</v>
      </c>
      <c r="D36" s="354">
        <v>9358</v>
      </c>
      <c r="E36" s="354">
        <v>896</v>
      </c>
      <c r="F36" s="355">
        <v>75100</v>
      </c>
      <c r="G36" s="356">
        <v>42136</v>
      </c>
      <c r="H36" s="356">
        <v>49994</v>
      </c>
    </row>
    <row r="37" spans="2:8" s="74" customFormat="1" ht="18.75" customHeight="1">
      <c r="B37" s="142" t="s">
        <v>82</v>
      </c>
      <c r="C37" s="353">
        <v>7644</v>
      </c>
      <c r="D37" s="354">
        <v>7774</v>
      </c>
      <c r="E37" s="354">
        <v>8811</v>
      </c>
      <c r="F37" s="355">
        <v>8246</v>
      </c>
      <c r="G37" s="356">
        <v>7230</v>
      </c>
      <c r="H37" s="356">
        <v>5576</v>
      </c>
    </row>
    <row r="38" spans="2:8" s="74" customFormat="1" ht="18.75" customHeight="1">
      <c r="B38" s="142" t="s">
        <v>83</v>
      </c>
      <c r="C38" s="353">
        <v>422</v>
      </c>
      <c r="D38" s="354">
        <v>41</v>
      </c>
      <c r="E38" s="354">
        <v>34</v>
      </c>
      <c r="F38" s="355">
        <v>53</v>
      </c>
      <c r="G38" s="356">
        <v>597</v>
      </c>
      <c r="H38" s="356">
        <v>469</v>
      </c>
    </row>
    <row r="39" spans="2:8" s="74" customFormat="1" ht="18.75" customHeight="1">
      <c r="B39" s="142" t="s">
        <v>84</v>
      </c>
      <c r="C39" s="353">
        <v>4234</v>
      </c>
      <c r="D39" s="354">
        <v>5148</v>
      </c>
      <c r="E39" s="354">
        <v>7412</v>
      </c>
      <c r="F39" s="355">
        <v>7686</v>
      </c>
      <c r="G39" s="356">
        <v>5503</v>
      </c>
      <c r="H39" s="356">
        <v>3054</v>
      </c>
    </row>
    <row r="40" spans="2:8" s="74" customFormat="1" ht="18.75" customHeight="1">
      <c r="B40" s="143" t="s">
        <v>85</v>
      </c>
      <c r="C40" s="357">
        <v>154515</v>
      </c>
      <c r="D40" s="358">
        <v>138198</v>
      </c>
      <c r="E40" s="358">
        <v>159778</v>
      </c>
      <c r="F40" s="359">
        <v>191161</v>
      </c>
      <c r="G40" s="360">
        <v>178734</v>
      </c>
      <c r="H40" s="360">
        <v>170003</v>
      </c>
    </row>
    <row r="41" spans="2:8" s="75" customFormat="1" ht="21" customHeight="1">
      <c r="B41" s="144" t="s">
        <v>8</v>
      </c>
      <c r="C41" s="361">
        <v>1754681</v>
      </c>
      <c r="D41" s="362">
        <v>1416716</v>
      </c>
      <c r="E41" s="362">
        <v>1219497</v>
      </c>
      <c r="F41" s="362">
        <v>1383451</v>
      </c>
      <c r="G41" s="363">
        <v>1039857</v>
      </c>
      <c r="H41" s="363">
        <v>978877</v>
      </c>
    </row>
    <row r="42" spans="2:8" s="75" customFormat="1" ht="21" customHeight="1">
      <c r="B42" s="151" t="s">
        <v>86</v>
      </c>
      <c r="C42" s="387"/>
      <c r="D42" s="388"/>
      <c r="E42" s="388"/>
      <c r="F42" s="389"/>
      <c r="G42" s="390"/>
      <c r="H42" s="390"/>
    </row>
    <row r="43" spans="2:8" s="75" customFormat="1" ht="21" customHeight="1">
      <c r="B43" s="141" t="s">
        <v>87</v>
      </c>
      <c r="C43" s="349">
        <v>16048</v>
      </c>
      <c r="D43" s="350">
        <v>99036</v>
      </c>
      <c r="E43" s="350">
        <v>245540</v>
      </c>
      <c r="F43" s="351">
        <v>141496</v>
      </c>
      <c r="G43" s="352">
        <v>155120</v>
      </c>
      <c r="H43" s="352">
        <v>145120</v>
      </c>
    </row>
    <row r="44" spans="2:8" s="75" customFormat="1" ht="21" customHeight="1">
      <c r="B44" s="142" t="s">
        <v>88</v>
      </c>
      <c r="C44" s="353">
        <v>296927</v>
      </c>
      <c r="D44" s="354">
        <v>473109</v>
      </c>
      <c r="E44" s="354">
        <v>560187</v>
      </c>
      <c r="F44" s="355">
        <v>560281</v>
      </c>
      <c r="G44" s="356">
        <v>702861</v>
      </c>
      <c r="H44" s="356">
        <v>700258</v>
      </c>
    </row>
    <row r="45" spans="2:8" s="75" customFormat="1" ht="21" customHeight="1">
      <c r="B45" s="142" t="s">
        <v>83</v>
      </c>
      <c r="C45" s="353">
        <v>7544</v>
      </c>
      <c r="D45" s="354">
        <v>13553</v>
      </c>
      <c r="E45" s="354">
        <v>13078</v>
      </c>
      <c r="F45" s="355">
        <v>16685</v>
      </c>
      <c r="G45" s="356">
        <v>15528</v>
      </c>
      <c r="H45" s="356">
        <v>16751</v>
      </c>
    </row>
    <row r="46" spans="2:8" s="75" customFormat="1" ht="21" customHeight="1">
      <c r="B46" s="142" t="s">
        <v>89</v>
      </c>
      <c r="C46" s="353" t="s">
        <v>179</v>
      </c>
      <c r="D46" s="354">
        <v>445</v>
      </c>
      <c r="E46" s="354">
        <v>1238</v>
      </c>
      <c r="F46" s="355">
        <v>1193</v>
      </c>
      <c r="G46" s="356">
        <v>1045</v>
      </c>
      <c r="H46" s="356">
        <v>1054</v>
      </c>
    </row>
    <row r="47" spans="2:8" s="75" customFormat="1" ht="21" customHeight="1">
      <c r="B47" s="142" t="s">
        <v>90</v>
      </c>
      <c r="C47" s="353">
        <v>29046</v>
      </c>
      <c r="D47" s="354">
        <v>25558</v>
      </c>
      <c r="E47" s="354">
        <v>22526</v>
      </c>
      <c r="F47" s="355">
        <v>19410</v>
      </c>
      <c r="G47" s="356">
        <v>16174</v>
      </c>
      <c r="H47" s="356">
        <v>15861</v>
      </c>
    </row>
    <row r="48" spans="2:8" s="75" customFormat="1" ht="21" customHeight="1">
      <c r="B48" s="142" t="s">
        <v>91</v>
      </c>
      <c r="C48" s="353" t="s">
        <v>178</v>
      </c>
      <c r="D48" s="354" t="s">
        <v>178</v>
      </c>
      <c r="E48" s="354">
        <v>1394</v>
      </c>
      <c r="F48" s="355">
        <v>958</v>
      </c>
      <c r="G48" s="356">
        <v>872</v>
      </c>
      <c r="H48" s="356">
        <v>827</v>
      </c>
    </row>
    <row r="49" spans="2:8" s="75" customFormat="1" ht="21" customHeight="1">
      <c r="B49" s="143" t="s">
        <v>72</v>
      </c>
      <c r="C49" s="357">
        <v>30639</v>
      </c>
      <c r="D49" s="358">
        <v>29185</v>
      </c>
      <c r="E49" s="358">
        <v>24409</v>
      </c>
      <c r="F49" s="359">
        <v>25548</v>
      </c>
      <c r="G49" s="360">
        <v>25994</v>
      </c>
      <c r="H49" s="360">
        <v>26090</v>
      </c>
    </row>
    <row r="50" spans="2:8" s="75" customFormat="1" ht="21" customHeight="1">
      <c r="B50" s="144" t="s">
        <v>92</v>
      </c>
      <c r="C50" s="361">
        <v>380206</v>
      </c>
      <c r="D50" s="362">
        <v>640887</v>
      </c>
      <c r="E50" s="362">
        <v>868374</v>
      </c>
      <c r="F50" s="362">
        <v>765572</v>
      </c>
      <c r="G50" s="363">
        <v>917597</v>
      </c>
      <c r="H50" s="363">
        <v>905964</v>
      </c>
    </row>
    <row r="51" spans="2:8" s="75" customFormat="1" ht="21" customHeight="1" thickBot="1">
      <c r="B51" s="150" t="s">
        <v>93</v>
      </c>
      <c r="C51" s="384">
        <v>2134887</v>
      </c>
      <c r="D51" s="385">
        <v>2057603</v>
      </c>
      <c r="E51" s="385">
        <v>2087872</v>
      </c>
      <c r="F51" s="385">
        <v>2149024</v>
      </c>
      <c r="G51" s="386">
        <v>1957454</v>
      </c>
      <c r="H51" s="386">
        <v>1884842</v>
      </c>
    </row>
    <row r="52" spans="2:8" s="76" customFormat="1" ht="21" customHeight="1" thickTop="1">
      <c r="B52" s="140" t="s">
        <v>16</v>
      </c>
      <c r="C52" s="391">
        <v>331674</v>
      </c>
      <c r="D52" s="389">
        <v>389677</v>
      </c>
      <c r="E52" s="389">
        <v>428464</v>
      </c>
      <c r="F52" s="389">
        <v>451619</v>
      </c>
      <c r="G52" s="390">
        <v>454491</v>
      </c>
      <c r="H52" s="390">
        <v>451533</v>
      </c>
    </row>
    <row r="53" spans="2:8" s="74" customFormat="1" ht="18.75" customHeight="1">
      <c r="B53" s="141" t="s">
        <v>94</v>
      </c>
      <c r="C53" s="369">
        <v>336122</v>
      </c>
      <c r="D53" s="370">
        <v>130549</v>
      </c>
      <c r="E53" s="370">
        <v>122790</v>
      </c>
      <c r="F53" s="375">
        <v>160339</v>
      </c>
      <c r="G53" s="250">
        <v>160339</v>
      </c>
      <c r="H53" s="250">
        <v>160339</v>
      </c>
    </row>
    <row r="54" spans="2:8" s="74" customFormat="1" ht="18.75" customHeight="1">
      <c r="B54" s="142" t="s">
        <v>95</v>
      </c>
      <c r="C54" s="373">
        <v>487686</v>
      </c>
      <c r="D54" s="374">
        <v>166754</v>
      </c>
      <c r="E54" s="374">
        <v>158593</v>
      </c>
      <c r="F54" s="252">
        <v>152160</v>
      </c>
      <c r="G54" s="253">
        <v>152160</v>
      </c>
      <c r="H54" s="253">
        <v>152160</v>
      </c>
    </row>
    <row r="55" spans="2:8" s="73" customFormat="1" ht="18.75" customHeight="1">
      <c r="B55" s="142" t="s">
        <v>96</v>
      </c>
      <c r="C55" s="373">
        <v>-492048</v>
      </c>
      <c r="D55" s="374">
        <v>92487</v>
      </c>
      <c r="E55" s="374">
        <v>147206</v>
      </c>
      <c r="F55" s="252">
        <v>139264</v>
      </c>
      <c r="G55" s="253">
        <v>142157</v>
      </c>
      <c r="H55" s="253">
        <v>139201</v>
      </c>
    </row>
    <row r="56" spans="2:8" s="74" customFormat="1" ht="18.75" customHeight="1">
      <c r="B56" s="142" t="s">
        <v>97</v>
      </c>
      <c r="C56" s="373">
        <v>-86</v>
      </c>
      <c r="D56" s="374">
        <v>-113</v>
      </c>
      <c r="E56" s="374">
        <v>-126</v>
      </c>
      <c r="F56" s="252">
        <v>-145</v>
      </c>
      <c r="G56" s="253">
        <v>-166</v>
      </c>
      <c r="H56" s="253">
        <v>-167</v>
      </c>
    </row>
    <row r="57" spans="2:8" s="74" customFormat="1" ht="18.75" customHeight="1">
      <c r="B57" s="140" t="s">
        <v>98</v>
      </c>
      <c r="C57" s="368">
        <v>-51433</v>
      </c>
      <c r="D57" s="366">
        <v>37273</v>
      </c>
      <c r="E57" s="366">
        <v>60122</v>
      </c>
      <c r="F57" s="366">
        <v>24412</v>
      </c>
      <c r="G57" s="367">
        <v>-135500</v>
      </c>
      <c r="H57" s="367">
        <v>-92752</v>
      </c>
    </row>
    <row r="58" spans="2:8" s="74" customFormat="1" ht="18.75" customHeight="1">
      <c r="B58" s="141" t="s">
        <v>99</v>
      </c>
      <c r="C58" s="369">
        <v>32629</v>
      </c>
      <c r="D58" s="370">
        <v>90547</v>
      </c>
      <c r="E58" s="370">
        <v>94316</v>
      </c>
      <c r="F58" s="375">
        <v>60280</v>
      </c>
      <c r="G58" s="250">
        <v>6236</v>
      </c>
      <c r="H58" s="250">
        <v>28244</v>
      </c>
    </row>
    <row r="59" spans="2:8" s="74" customFormat="1" ht="18.75" customHeight="1">
      <c r="B59" s="142" t="s">
        <v>254</v>
      </c>
      <c r="C59" s="373" t="s">
        <v>249</v>
      </c>
      <c r="D59" s="374" t="s">
        <v>249</v>
      </c>
      <c r="E59" s="374">
        <v>623</v>
      </c>
      <c r="F59" s="252">
        <v>1345</v>
      </c>
      <c r="G59" s="253">
        <v>1510</v>
      </c>
      <c r="H59" s="253">
        <v>2105</v>
      </c>
    </row>
    <row r="60" spans="2:8" s="74" customFormat="1" ht="18.75" customHeight="1">
      <c r="B60" s="142" t="s">
        <v>100</v>
      </c>
      <c r="C60" s="373">
        <v>-4869</v>
      </c>
      <c r="D60" s="374">
        <v>-2619</v>
      </c>
      <c r="E60" s="374">
        <v>-1935</v>
      </c>
      <c r="F60" s="252">
        <v>-2530</v>
      </c>
      <c r="G60" s="253">
        <v>-1907</v>
      </c>
      <c r="H60" s="253">
        <v>-1894</v>
      </c>
    </row>
    <row r="61" spans="2:8" s="74" customFormat="1" ht="18.75" customHeight="1">
      <c r="B61" s="142" t="s">
        <v>101</v>
      </c>
      <c r="C61" s="373">
        <v>-79193</v>
      </c>
      <c r="D61" s="374">
        <v>-50655</v>
      </c>
      <c r="E61" s="374">
        <v>-32882</v>
      </c>
      <c r="F61" s="252">
        <v>-34684</v>
      </c>
      <c r="G61" s="253">
        <v>-141340</v>
      </c>
      <c r="H61" s="253">
        <v>-121208</v>
      </c>
    </row>
    <row r="62" spans="2:8" s="74" customFormat="1" ht="18.75" customHeight="1">
      <c r="B62" s="140" t="s">
        <v>9</v>
      </c>
      <c r="C62" s="364">
        <v>33349</v>
      </c>
      <c r="D62" s="365">
        <v>37125</v>
      </c>
      <c r="E62" s="365">
        <v>43048</v>
      </c>
      <c r="F62" s="366">
        <v>44296</v>
      </c>
      <c r="G62" s="367">
        <v>36512</v>
      </c>
      <c r="H62" s="367">
        <v>25926</v>
      </c>
    </row>
    <row r="63" spans="2:8" s="75" customFormat="1" ht="21" customHeight="1">
      <c r="B63" s="140" t="s">
        <v>102</v>
      </c>
      <c r="C63" s="368">
        <v>313590</v>
      </c>
      <c r="D63" s="366">
        <v>464075</v>
      </c>
      <c r="E63" s="366">
        <v>531635</v>
      </c>
      <c r="F63" s="366">
        <v>520327</v>
      </c>
      <c r="G63" s="367">
        <v>355503</v>
      </c>
      <c r="H63" s="367">
        <v>384707</v>
      </c>
    </row>
    <row r="64" spans="2:8" s="75" customFormat="1" ht="20.25" customHeight="1" thickBot="1">
      <c r="B64" s="150" t="s">
        <v>103</v>
      </c>
      <c r="C64" s="384">
        <v>2448478</v>
      </c>
      <c r="D64" s="385">
        <v>2521679</v>
      </c>
      <c r="E64" s="385">
        <v>2619507</v>
      </c>
      <c r="F64" s="385">
        <v>2669352</v>
      </c>
      <c r="G64" s="386">
        <v>2312958</v>
      </c>
      <c r="H64" s="386">
        <v>2269550</v>
      </c>
    </row>
    <row r="65" ht="15" customHeight="1" thickTop="1">
      <c r="B65" s="77"/>
    </row>
    <row r="66" ht="14.25" customHeight="1">
      <c r="B66" s="78"/>
    </row>
  </sheetData>
  <sheetProtection/>
  <printOptions horizontalCentered="1"/>
  <pageMargins left="0.54" right="0.79" top="0.69" bottom="0.43" header="0.2755905511811024" footer="0.34"/>
  <pageSetup fitToHeight="1" fitToWidth="1" horizontalDpi="600" verticalDpi="600" orientation="landscape" paperSize="8" scale="64" r:id="rId2"/>
  <ignoredErrors>
    <ignoredError sqref="F15" 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I53"/>
  <sheetViews>
    <sheetView showGridLines="0" view="pageBreakPreview" zoomScale="70" zoomScaleNormal="70" zoomScaleSheetLayoutView="70" workbookViewId="0" topLeftCell="A1">
      <pane xSplit="3" topLeftCell="D1" activePane="topRight" state="frozen"/>
      <selection pane="topLeft" activeCell="D24" sqref="D24"/>
      <selection pane="topRight" activeCell="D46" sqref="D46"/>
    </sheetView>
  </sheetViews>
  <sheetFormatPr defaultColWidth="9.00390625" defaultRowHeight="13.5"/>
  <cols>
    <col min="1" max="1" width="3.625" style="81" customWidth="1"/>
    <col min="2" max="2" width="2.625" style="82" customWidth="1"/>
    <col min="3" max="3" width="60.625" style="81" customWidth="1"/>
    <col min="4" max="5" width="16.625" style="82" customWidth="1"/>
    <col min="6" max="6" width="16.625" style="98" customWidth="1"/>
    <col min="7" max="8" width="16.625" style="81" customWidth="1"/>
    <col min="9" max="9" width="10.50390625" style="81" bestFit="1" customWidth="1"/>
    <col min="10" max="16384" width="9.00390625" style="81" customWidth="1"/>
  </cols>
  <sheetData>
    <row r="1" spans="1:8" ht="22.5" customHeight="1">
      <c r="A1" s="99" t="s">
        <v>234</v>
      </c>
      <c r="B1" s="99"/>
      <c r="F1" s="83"/>
      <c r="H1" s="84" t="s">
        <v>184</v>
      </c>
    </row>
    <row r="2" spans="2:6" ht="7.5" customHeight="1">
      <c r="B2" s="85"/>
      <c r="F2" s="86"/>
    </row>
    <row r="3" spans="2:8" s="87" customFormat="1" ht="15.75" customHeight="1">
      <c r="B3" s="518"/>
      <c r="C3" s="519"/>
      <c r="D3" s="507" t="s">
        <v>168</v>
      </c>
      <c r="E3" s="526" t="s">
        <v>169</v>
      </c>
      <c r="F3" s="522" t="s">
        <v>170</v>
      </c>
      <c r="G3" s="522" t="s">
        <v>171</v>
      </c>
      <c r="H3" s="524" t="s">
        <v>172</v>
      </c>
    </row>
    <row r="4" spans="2:8" s="87" customFormat="1" ht="21.75" customHeight="1">
      <c r="B4" s="520"/>
      <c r="C4" s="521"/>
      <c r="D4" s="528"/>
      <c r="E4" s="527"/>
      <c r="F4" s="523"/>
      <c r="G4" s="523"/>
      <c r="H4" s="525"/>
    </row>
    <row r="5" spans="2:8" ht="25.5" customHeight="1">
      <c r="B5" s="156" t="s">
        <v>185</v>
      </c>
      <c r="C5" s="88"/>
      <c r="D5" s="163"/>
      <c r="E5" s="223"/>
      <c r="F5" s="223"/>
      <c r="G5" s="223"/>
      <c r="H5" s="162"/>
    </row>
    <row r="6" spans="2:8" s="82" customFormat="1" ht="24" customHeight="1">
      <c r="B6" s="157"/>
      <c r="C6" s="10" t="s">
        <v>35</v>
      </c>
      <c r="D6" s="392">
        <v>-380079</v>
      </c>
      <c r="E6" s="351">
        <v>69414</v>
      </c>
      <c r="F6" s="351">
        <v>88085</v>
      </c>
      <c r="G6" s="351">
        <v>88344</v>
      </c>
      <c r="H6" s="352">
        <v>37070</v>
      </c>
    </row>
    <row r="7" spans="2:8" s="82" customFormat="1" ht="24" customHeight="1">
      <c r="B7" s="157"/>
      <c r="C7" s="11" t="s">
        <v>36</v>
      </c>
      <c r="D7" s="393">
        <v>24784</v>
      </c>
      <c r="E7" s="355">
        <v>25958</v>
      </c>
      <c r="F7" s="355">
        <v>23928</v>
      </c>
      <c r="G7" s="355">
        <v>28844</v>
      </c>
      <c r="H7" s="356">
        <v>26698</v>
      </c>
    </row>
    <row r="8" spans="2:8" s="82" customFormat="1" ht="24" customHeight="1">
      <c r="B8" s="157"/>
      <c r="C8" s="13" t="s">
        <v>37</v>
      </c>
      <c r="D8" s="393">
        <v>24650</v>
      </c>
      <c r="E8" s="355">
        <v>2022</v>
      </c>
      <c r="F8" s="355">
        <v>3393</v>
      </c>
      <c r="G8" s="355">
        <v>6994</v>
      </c>
      <c r="H8" s="356">
        <v>12151</v>
      </c>
    </row>
    <row r="9" spans="2:8" s="82" customFormat="1" ht="24" customHeight="1">
      <c r="B9" s="157"/>
      <c r="C9" s="13" t="s">
        <v>38</v>
      </c>
      <c r="D9" s="394">
        <v>13415</v>
      </c>
      <c r="E9" s="395">
        <v>950</v>
      </c>
      <c r="F9" s="355">
        <v>3957</v>
      </c>
      <c r="G9" s="355">
        <v>6085</v>
      </c>
      <c r="H9" s="356">
        <v>15132</v>
      </c>
    </row>
    <row r="10" spans="2:8" s="82" customFormat="1" ht="24" customHeight="1">
      <c r="B10" s="157"/>
      <c r="C10" s="11" t="s">
        <v>39</v>
      </c>
      <c r="D10" s="393">
        <v>64121</v>
      </c>
      <c r="E10" s="355">
        <v>-110810</v>
      </c>
      <c r="F10" s="355">
        <v>-6148</v>
      </c>
      <c r="G10" s="355">
        <v>-41067</v>
      </c>
      <c r="H10" s="356">
        <v>-16127</v>
      </c>
    </row>
    <row r="11" spans="2:8" s="82" customFormat="1" ht="24" customHeight="1">
      <c r="B11" s="157"/>
      <c r="C11" s="11" t="s">
        <v>40</v>
      </c>
      <c r="D11" s="393">
        <v>-22084</v>
      </c>
      <c r="E11" s="355">
        <v>-20030</v>
      </c>
      <c r="F11" s="355">
        <v>-21048</v>
      </c>
      <c r="G11" s="355">
        <v>-18719</v>
      </c>
      <c r="H11" s="356">
        <v>-17947</v>
      </c>
    </row>
    <row r="12" spans="2:8" s="82" customFormat="1" ht="24" customHeight="1">
      <c r="B12" s="157"/>
      <c r="C12" s="13" t="s">
        <v>10</v>
      </c>
      <c r="D12" s="393">
        <v>48754</v>
      </c>
      <c r="E12" s="355">
        <v>40143</v>
      </c>
      <c r="F12" s="355">
        <v>38421</v>
      </c>
      <c r="G12" s="355">
        <v>33284</v>
      </c>
      <c r="H12" s="356">
        <v>29452</v>
      </c>
    </row>
    <row r="13" spans="2:8" s="82" customFormat="1" ht="24" customHeight="1">
      <c r="B13" s="157"/>
      <c r="C13" s="13" t="s">
        <v>41</v>
      </c>
      <c r="D13" s="393">
        <v>-10741</v>
      </c>
      <c r="E13" s="355">
        <v>-19149</v>
      </c>
      <c r="F13" s="355">
        <v>-23752</v>
      </c>
      <c r="G13" s="355">
        <v>-28911</v>
      </c>
      <c r="H13" s="356">
        <v>-2455</v>
      </c>
    </row>
    <row r="14" spans="2:8" ht="24" customHeight="1">
      <c r="B14" s="157"/>
      <c r="C14" s="14" t="s">
        <v>42</v>
      </c>
      <c r="D14" s="393">
        <v>360</v>
      </c>
      <c r="E14" s="355">
        <v>-4025</v>
      </c>
      <c r="F14" s="355">
        <v>-14787</v>
      </c>
      <c r="G14" s="355">
        <v>-9265</v>
      </c>
      <c r="H14" s="356">
        <v>-30217</v>
      </c>
    </row>
    <row r="15" spans="2:8" s="82" customFormat="1" ht="24" customHeight="1">
      <c r="B15" s="157"/>
      <c r="C15" s="15" t="s">
        <v>43</v>
      </c>
      <c r="D15" s="393">
        <v>95495</v>
      </c>
      <c r="E15" s="355">
        <v>-2238</v>
      </c>
      <c r="F15" s="355">
        <v>-9452</v>
      </c>
      <c r="G15" s="355">
        <v>285</v>
      </c>
      <c r="H15" s="356">
        <v>-6263</v>
      </c>
    </row>
    <row r="16" spans="2:8" s="82" customFormat="1" ht="24" customHeight="1">
      <c r="B16" s="157"/>
      <c r="C16" s="15" t="s">
        <v>44</v>
      </c>
      <c r="D16" s="393">
        <v>7171</v>
      </c>
      <c r="E16" s="355">
        <v>26492</v>
      </c>
      <c r="F16" s="355">
        <v>-62697</v>
      </c>
      <c r="G16" s="355">
        <v>-26135</v>
      </c>
      <c r="H16" s="356">
        <v>118034</v>
      </c>
    </row>
    <row r="17" spans="2:8" s="82" customFormat="1" ht="24" customHeight="1">
      <c r="B17" s="157"/>
      <c r="C17" s="11" t="s">
        <v>45</v>
      </c>
      <c r="D17" s="393">
        <v>45102</v>
      </c>
      <c r="E17" s="355">
        <v>-8492</v>
      </c>
      <c r="F17" s="355">
        <v>-99052</v>
      </c>
      <c r="G17" s="355">
        <v>-108510</v>
      </c>
      <c r="H17" s="356">
        <v>10703</v>
      </c>
    </row>
    <row r="18" spans="2:8" s="82" customFormat="1" ht="24" customHeight="1">
      <c r="B18" s="157"/>
      <c r="C18" s="11" t="s">
        <v>46</v>
      </c>
      <c r="D18" s="393">
        <v>-15770</v>
      </c>
      <c r="E18" s="355">
        <v>-34978</v>
      </c>
      <c r="F18" s="355">
        <v>78685</v>
      </c>
      <c r="G18" s="355">
        <v>55154</v>
      </c>
      <c r="H18" s="356">
        <v>-108118</v>
      </c>
    </row>
    <row r="19" spans="2:8" ht="24" customHeight="1">
      <c r="B19" s="158"/>
      <c r="C19" s="12" t="s">
        <v>186</v>
      </c>
      <c r="D19" s="396">
        <v>85043</v>
      </c>
      <c r="E19" s="359">
        <v>77899</v>
      </c>
      <c r="F19" s="359">
        <v>7507</v>
      </c>
      <c r="G19" s="359">
        <v>49024</v>
      </c>
      <c r="H19" s="360">
        <v>35616</v>
      </c>
    </row>
    <row r="20" spans="2:9" s="92" customFormat="1" ht="25.5" customHeight="1">
      <c r="B20" s="159" t="s">
        <v>187</v>
      </c>
      <c r="C20" s="90"/>
      <c r="D20" s="361">
        <v>-19774</v>
      </c>
      <c r="E20" s="362">
        <v>43155</v>
      </c>
      <c r="F20" s="362">
        <v>7040</v>
      </c>
      <c r="G20" s="362">
        <v>35407</v>
      </c>
      <c r="H20" s="363">
        <v>103729</v>
      </c>
      <c r="I20" s="91"/>
    </row>
    <row r="21" spans="2:8" ht="36" customHeight="1">
      <c r="B21" s="156" t="s">
        <v>188</v>
      </c>
      <c r="C21" s="88"/>
      <c r="D21" s="397"/>
      <c r="E21" s="382"/>
      <c r="F21" s="382"/>
      <c r="G21" s="382"/>
      <c r="H21" s="383"/>
    </row>
    <row r="22" spans="2:8" s="82" customFormat="1" ht="24" customHeight="1">
      <c r="B22" s="157"/>
      <c r="C22" s="10" t="s">
        <v>47</v>
      </c>
      <c r="D22" s="392">
        <v>9832</v>
      </c>
      <c r="E22" s="351">
        <v>2541</v>
      </c>
      <c r="F22" s="351">
        <v>9392</v>
      </c>
      <c r="G22" s="351">
        <v>-268</v>
      </c>
      <c r="H22" s="352">
        <v>3862</v>
      </c>
    </row>
    <row r="23" spans="2:8" s="82" customFormat="1" ht="24" customHeight="1">
      <c r="B23" s="157"/>
      <c r="C23" s="11" t="s">
        <v>48</v>
      </c>
      <c r="D23" s="393">
        <v>18111</v>
      </c>
      <c r="E23" s="355">
        <v>-1151</v>
      </c>
      <c r="F23" s="355">
        <v>84</v>
      </c>
      <c r="G23" s="355">
        <v>-190</v>
      </c>
      <c r="H23" s="356">
        <v>1420</v>
      </c>
    </row>
    <row r="24" spans="2:8" s="82" customFormat="1" ht="24" customHeight="1">
      <c r="B24" s="157"/>
      <c r="C24" s="11" t="s">
        <v>49</v>
      </c>
      <c r="D24" s="393">
        <v>-8358</v>
      </c>
      <c r="E24" s="355">
        <v>-25518</v>
      </c>
      <c r="F24" s="355">
        <v>-28774</v>
      </c>
      <c r="G24" s="355">
        <v>-40354</v>
      </c>
      <c r="H24" s="356">
        <v>-43718</v>
      </c>
    </row>
    <row r="25" spans="2:8" s="82" customFormat="1" ht="24" customHeight="1">
      <c r="B25" s="157"/>
      <c r="C25" s="11" t="s">
        <v>50</v>
      </c>
      <c r="D25" s="393">
        <v>77419</v>
      </c>
      <c r="E25" s="355">
        <v>16462</v>
      </c>
      <c r="F25" s="355">
        <v>38255</v>
      </c>
      <c r="G25" s="355">
        <v>7969</v>
      </c>
      <c r="H25" s="356">
        <v>16452</v>
      </c>
    </row>
    <row r="26" spans="2:8" s="82" customFormat="1" ht="24" customHeight="1">
      <c r="B26" s="157"/>
      <c r="C26" s="11" t="s">
        <v>51</v>
      </c>
      <c r="D26" s="394" t="s">
        <v>189</v>
      </c>
      <c r="E26" s="395" t="s">
        <v>189</v>
      </c>
      <c r="F26" s="395" t="s">
        <v>189</v>
      </c>
      <c r="G26" s="355" t="s">
        <v>189</v>
      </c>
      <c r="H26" s="356">
        <v>-21821</v>
      </c>
    </row>
    <row r="27" spans="2:8" s="82" customFormat="1" ht="24" customHeight="1">
      <c r="B27" s="157"/>
      <c r="C27" s="11" t="s">
        <v>52</v>
      </c>
      <c r="D27" s="393">
        <v>-17936</v>
      </c>
      <c r="E27" s="355">
        <v>-24380</v>
      </c>
      <c r="F27" s="355">
        <v>-35763</v>
      </c>
      <c r="G27" s="355">
        <v>-48013</v>
      </c>
      <c r="H27" s="356">
        <v>-35104</v>
      </c>
    </row>
    <row r="28" spans="2:8" s="82" customFormat="1" ht="24" customHeight="1">
      <c r="B28" s="157"/>
      <c r="C28" s="11" t="s">
        <v>53</v>
      </c>
      <c r="D28" s="393">
        <v>80361</v>
      </c>
      <c r="E28" s="355">
        <v>59272</v>
      </c>
      <c r="F28" s="355">
        <v>46480</v>
      </c>
      <c r="G28" s="355">
        <v>40234</v>
      </c>
      <c r="H28" s="356">
        <v>51925</v>
      </c>
    </row>
    <row r="29" spans="2:8" s="82" customFormat="1" ht="24" customHeight="1">
      <c r="B29" s="157"/>
      <c r="C29" s="11" t="s">
        <v>54</v>
      </c>
      <c r="D29" s="393">
        <v>58176</v>
      </c>
      <c r="E29" s="355">
        <v>27022</v>
      </c>
      <c r="F29" s="355">
        <v>36315</v>
      </c>
      <c r="G29" s="355">
        <v>13891</v>
      </c>
      <c r="H29" s="356">
        <v>13355</v>
      </c>
    </row>
    <row r="30" spans="2:8" s="82" customFormat="1" ht="24" customHeight="1">
      <c r="B30" s="157"/>
      <c r="C30" s="11" t="s">
        <v>55</v>
      </c>
      <c r="D30" s="393">
        <v>-8180</v>
      </c>
      <c r="E30" s="355">
        <v>-9717</v>
      </c>
      <c r="F30" s="355">
        <v>-22914</v>
      </c>
      <c r="G30" s="355">
        <v>-7136</v>
      </c>
      <c r="H30" s="356">
        <v>-2360</v>
      </c>
    </row>
    <row r="31" spans="2:8" s="82" customFormat="1" ht="24" customHeight="1">
      <c r="B31" s="157"/>
      <c r="C31" s="11" t="s">
        <v>56</v>
      </c>
      <c r="D31" s="393">
        <v>26810</v>
      </c>
      <c r="E31" s="355">
        <v>37546</v>
      </c>
      <c r="F31" s="355">
        <v>8576</v>
      </c>
      <c r="G31" s="355">
        <v>2361</v>
      </c>
      <c r="H31" s="356">
        <v>3085</v>
      </c>
    </row>
    <row r="32" spans="2:8" ht="24" customHeight="1">
      <c r="B32" s="158"/>
      <c r="C32" s="12" t="s">
        <v>22</v>
      </c>
      <c r="D32" s="396">
        <v>4872</v>
      </c>
      <c r="E32" s="359">
        <v>17077</v>
      </c>
      <c r="F32" s="359">
        <v>-8945</v>
      </c>
      <c r="G32" s="359">
        <v>-37216</v>
      </c>
      <c r="H32" s="360">
        <v>-4295</v>
      </c>
    </row>
    <row r="33" spans="2:9" s="92" customFormat="1" ht="25.5" customHeight="1">
      <c r="B33" s="160" t="s">
        <v>190</v>
      </c>
      <c r="C33" s="90"/>
      <c r="D33" s="361">
        <v>241109</v>
      </c>
      <c r="E33" s="362">
        <v>99155</v>
      </c>
      <c r="F33" s="362">
        <v>42706</v>
      </c>
      <c r="G33" s="362">
        <v>-68723</v>
      </c>
      <c r="H33" s="363">
        <v>-17198</v>
      </c>
      <c r="I33" s="91"/>
    </row>
    <row r="34" spans="2:8" ht="11.25" customHeight="1">
      <c r="B34" s="157"/>
      <c r="C34" s="93"/>
      <c r="D34" s="397"/>
      <c r="E34" s="382"/>
      <c r="F34" s="382"/>
      <c r="G34" s="382"/>
      <c r="H34" s="383"/>
    </row>
    <row r="35" spans="2:9" s="96" customFormat="1" ht="25.5" customHeight="1">
      <c r="B35" s="161" t="s">
        <v>191</v>
      </c>
      <c r="C35" s="94"/>
      <c r="D35" s="398">
        <v>221335</v>
      </c>
      <c r="E35" s="399">
        <v>142310</v>
      </c>
      <c r="F35" s="399">
        <v>49746</v>
      </c>
      <c r="G35" s="399">
        <v>-33316</v>
      </c>
      <c r="H35" s="400">
        <v>86531</v>
      </c>
      <c r="I35" s="95"/>
    </row>
    <row r="36" spans="2:8" ht="9" customHeight="1">
      <c r="B36" s="157"/>
      <c r="C36" s="93"/>
      <c r="D36" s="397"/>
      <c r="E36" s="382"/>
      <c r="F36" s="382"/>
      <c r="G36" s="382"/>
      <c r="H36" s="383"/>
    </row>
    <row r="37" spans="2:8" ht="27" customHeight="1">
      <c r="B37" s="156" t="s">
        <v>192</v>
      </c>
      <c r="C37" s="34"/>
      <c r="D37" s="397"/>
      <c r="E37" s="382"/>
      <c r="F37" s="382"/>
      <c r="G37" s="382"/>
      <c r="H37" s="383"/>
    </row>
    <row r="38" spans="2:8" s="82" customFormat="1" ht="24" customHeight="1">
      <c r="B38" s="157"/>
      <c r="C38" s="10" t="s">
        <v>57</v>
      </c>
      <c r="D38" s="392">
        <v>85255</v>
      </c>
      <c r="E38" s="351">
        <v>-233618</v>
      </c>
      <c r="F38" s="351">
        <v>-201386</v>
      </c>
      <c r="G38" s="351">
        <v>-54258</v>
      </c>
      <c r="H38" s="352">
        <v>-57272</v>
      </c>
    </row>
    <row r="39" spans="2:8" s="82" customFormat="1" ht="24" customHeight="1">
      <c r="B39" s="157"/>
      <c r="C39" s="11" t="s">
        <v>58</v>
      </c>
      <c r="D39" s="393">
        <v>-2000</v>
      </c>
      <c r="E39" s="355">
        <v>-110000</v>
      </c>
      <c r="F39" s="355">
        <v>-19200</v>
      </c>
      <c r="G39" s="355">
        <v>15000</v>
      </c>
      <c r="H39" s="356">
        <v>10000</v>
      </c>
    </row>
    <row r="40" spans="2:8" s="82" customFormat="1" ht="24" customHeight="1">
      <c r="B40" s="157"/>
      <c r="C40" s="11" t="s">
        <v>59</v>
      </c>
      <c r="D40" s="393">
        <v>203706</v>
      </c>
      <c r="E40" s="355">
        <v>487025</v>
      </c>
      <c r="F40" s="355">
        <v>274898</v>
      </c>
      <c r="G40" s="355">
        <v>211648</v>
      </c>
      <c r="H40" s="356">
        <v>308571</v>
      </c>
    </row>
    <row r="41" spans="2:8" s="82" customFormat="1" ht="24" customHeight="1">
      <c r="B41" s="157"/>
      <c r="C41" s="11" t="s">
        <v>60</v>
      </c>
      <c r="D41" s="393">
        <v>-487734</v>
      </c>
      <c r="E41" s="355">
        <v>-262600</v>
      </c>
      <c r="F41" s="355">
        <v>-266922</v>
      </c>
      <c r="G41" s="355">
        <v>-154977</v>
      </c>
      <c r="H41" s="356">
        <v>-234144</v>
      </c>
    </row>
    <row r="42" spans="2:8" s="82" customFormat="1" ht="24" customHeight="1">
      <c r="B42" s="157"/>
      <c r="C42" s="11" t="s">
        <v>61</v>
      </c>
      <c r="D42" s="393">
        <v>9998</v>
      </c>
      <c r="E42" s="355">
        <v>154872</v>
      </c>
      <c r="F42" s="355">
        <v>374626</v>
      </c>
      <c r="G42" s="355">
        <v>45905</v>
      </c>
      <c r="H42" s="356">
        <v>55686</v>
      </c>
    </row>
    <row r="43" spans="2:8" s="82" customFormat="1" ht="24" customHeight="1">
      <c r="B43" s="157"/>
      <c r="C43" s="11" t="s">
        <v>62</v>
      </c>
      <c r="D43" s="393">
        <v>-40088</v>
      </c>
      <c r="E43" s="355">
        <v>-46030</v>
      </c>
      <c r="F43" s="355">
        <v>-12668</v>
      </c>
      <c r="G43" s="355">
        <v>-999</v>
      </c>
      <c r="H43" s="356">
        <v>-75212</v>
      </c>
    </row>
    <row r="44" spans="2:8" s="82" customFormat="1" ht="24" customHeight="1">
      <c r="B44" s="157"/>
      <c r="C44" s="11" t="s">
        <v>250</v>
      </c>
      <c r="D44" s="393">
        <v>19389</v>
      </c>
      <c r="E44" s="355" t="s">
        <v>13</v>
      </c>
      <c r="F44" s="355" t="s">
        <v>13</v>
      </c>
      <c r="G44" s="355" t="s">
        <v>13</v>
      </c>
      <c r="H44" s="356" t="s">
        <v>13</v>
      </c>
    </row>
    <row r="45" spans="2:8" s="82" customFormat="1" ht="24" customHeight="1">
      <c r="B45" s="157"/>
      <c r="C45" s="13" t="s">
        <v>63</v>
      </c>
      <c r="D45" s="393" t="s">
        <v>13</v>
      </c>
      <c r="E45" s="355">
        <v>-44000</v>
      </c>
      <c r="F45" s="355">
        <v>-240920</v>
      </c>
      <c r="G45" s="355">
        <v>-102000</v>
      </c>
      <c r="H45" s="356" t="s">
        <v>193</v>
      </c>
    </row>
    <row r="46" spans="2:8" s="82" customFormat="1" ht="24" customHeight="1">
      <c r="B46" s="157"/>
      <c r="C46" s="11" t="s">
        <v>64</v>
      </c>
      <c r="D46" s="393" t="s">
        <v>194</v>
      </c>
      <c r="E46" s="355" t="s">
        <v>194</v>
      </c>
      <c r="F46" s="355" t="s">
        <v>194</v>
      </c>
      <c r="G46" s="355">
        <v>-12322</v>
      </c>
      <c r="H46" s="356">
        <v>-11125</v>
      </c>
    </row>
    <row r="47" spans="2:8" ht="24" customHeight="1">
      <c r="B47" s="158"/>
      <c r="C47" s="12" t="s">
        <v>11</v>
      </c>
      <c r="D47" s="396">
        <v>-790</v>
      </c>
      <c r="E47" s="359">
        <v>-1453</v>
      </c>
      <c r="F47" s="359">
        <v>-3903</v>
      </c>
      <c r="G47" s="359">
        <v>-1720</v>
      </c>
      <c r="H47" s="360">
        <v>-2462</v>
      </c>
    </row>
    <row r="48" spans="2:9" s="92" customFormat="1" ht="26.25" customHeight="1">
      <c r="B48" s="160" t="s">
        <v>195</v>
      </c>
      <c r="C48" s="90"/>
      <c r="D48" s="361">
        <v>-212264</v>
      </c>
      <c r="E48" s="362">
        <v>-55805</v>
      </c>
      <c r="F48" s="362">
        <v>-95476</v>
      </c>
      <c r="G48" s="362">
        <v>-53723</v>
      </c>
      <c r="H48" s="363">
        <v>-5958</v>
      </c>
      <c r="I48" s="91"/>
    </row>
    <row r="49" spans="2:8" ht="26.25" customHeight="1">
      <c r="B49" s="190" t="s">
        <v>219</v>
      </c>
      <c r="C49" s="191"/>
      <c r="D49" s="397">
        <v>-882</v>
      </c>
      <c r="E49" s="382">
        <v>11921</v>
      </c>
      <c r="F49" s="382">
        <v>3419</v>
      </c>
      <c r="G49" s="382">
        <v>-4289</v>
      </c>
      <c r="H49" s="383">
        <v>-40332</v>
      </c>
    </row>
    <row r="50" spans="2:9" ht="26.25" customHeight="1">
      <c r="B50" s="190" t="s">
        <v>220</v>
      </c>
      <c r="C50" s="191"/>
      <c r="D50" s="401">
        <v>8188</v>
      </c>
      <c r="E50" s="402">
        <v>98426</v>
      </c>
      <c r="F50" s="402">
        <v>-42310</v>
      </c>
      <c r="G50" s="402">
        <v>-91328</v>
      </c>
      <c r="H50" s="403">
        <v>40241</v>
      </c>
      <c r="I50" s="97"/>
    </row>
    <row r="51" spans="2:8" ht="26.25" customHeight="1">
      <c r="B51" s="190" t="s">
        <v>221</v>
      </c>
      <c r="C51" s="191"/>
      <c r="D51" s="401">
        <v>401240</v>
      </c>
      <c r="E51" s="402">
        <v>409266</v>
      </c>
      <c r="F51" s="402">
        <v>506254</v>
      </c>
      <c r="G51" s="402">
        <v>464273</v>
      </c>
      <c r="H51" s="403">
        <v>373883</v>
      </c>
    </row>
    <row r="52" spans="2:8" ht="26.25" customHeight="1" thickBot="1">
      <c r="B52" s="192" t="s">
        <v>65</v>
      </c>
      <c r="C52" s="193"/>
      <c r="D52" s="404">
        <v>-162</v>
      </c>
      <c r="E52" s="405">
        <v>-1438</v>
      </c>
      <c r="F52" s="405">
        <v>329</v>
      </c>
      <c r="G52" s="405">
        <v>939</v>
      </c>
      <c r="H52" s="406">
        <v>294</v>
      </c>
    </row>
    <row r="53" spans="2:9" ht="26.25" customHeight="1" thickTop="1">
      <c r="B53" s="188" t="s">
        <v>196</v>
      </c>
      <c r="C53" s="189"/>
      <c r="D53" s="407">
        <v>409266</v>
      </c>
      <c r="E53" s="408">
        <v>506254</v>
      </c>
      <c r="F53" s="408">
        <v>464273</v>
      </c>
      <c r="G53" s="408">
        <v>373883</v>
      </c>
      <c r="H53" s="409">
        <v>414419</v>
      </c>
      <c r="I53" s="97"/>
    </row>
    <row r="54" ht="24.75" customHeight="1"/>
    <row r="55" ht="24.75" customHeight="1"/>
    <row r="56" ht="8.25" customHeight="1"/>
    <row r="57" ht="10.5" customHeight="1"/>
    <row r="58" ht="10.5" customHeight="1"/>
    <row r="59" ht="10.5" customHeight="1"/>
  </sheetData>
  <sheetProtection/>
  <mergeCells count="6">
    <mergeCell ref="B3:C4"/>
    <mergeCell ref="G3:G4"/>
    <mergeCell ref="H3:H4"/>
    <mergeCell ref="E3:E4"/>
    <mergeCell ref="D3:D4"/>
    <mergeCell ref="F3:F4"/>
  </mergeCells>
  <printOptions horizontalCentered="1"/>
  <pageMargins left="0.45" right="0.56" top="0.79" bottom="0.44" header="0.2755905511811024" footer="0.35433070866141736"/>
  <pageSetup fitToHeight="1" fitToWidth="1" horizontalDpi="600" verticalDpi="600" orientation="landscape" paperSize="8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1"/>
  <sheetViews>
    <sheetView showGridLines="0" view="pageBreakPreview" zoomScale="40" zoomScaleNormal="40" zoomScaleSheetLayoutView="40" workbookViewId="0" topLeftCell="A1">
      <selection activeCell="C1" sqref="C1"/>
    </sheetView>
  </sheetViews>
  <sheetFormatPr defaultColWidth="9.00390625" defaultRowHeight="28.5" customHeight="1"/>
  <cols>
    <col min="1" max="1" width="3.625" style="20" customWidth="1"/>
    <col min="2" max="2" width="42.625" style="33" customWidth="1"/>
    <col min="3" max="7" width="20.625" style="18" customWidth="1"/>
    <col min="8" max="15" width="20.625" style="19" customWidth="1"/>
    <col min="16" max="17" width="20.625" style="21" customWidth="1"/>
    <col min="18" max="18" width="56.25390625" style="20" customWidth="1"/>
    <col min="19" max="16384" width="9.00390625" style="20" customWidth="1"/>
  </cols>
  <sheetData>
    <row r="1" spans="1:15" ht="48.75" customHeight="1">
      <c r="A1" s="208" t="s">
        <v>265</v>
      </c>
      <c r="B1" s="208"/>
      <c r="O1" s="20"/>
    </row>
    <row r="2" spans="2:17" ht="30">
      <c r="B2" s="22"/>
      <c r="E2" s="23"/>
      <c r="F2" s="23"/>
      <c r="G2" s="23"/>
      <c r="J2" s="23"/>
      <c r="K2" s="23"/>
      <c r="L2" s="23"/>
      <c r="O2" s="24"/>
      <c r="Q2" s="24" t="s">
        <v>157</v>
      </c>
    </row>
    <row r="3" spans="2:17" s="25" customFormat="1" ht="49.5" customHeight="1">
      <c r="B3" s="164"/>
      <c r="C3" s="541" t="s">
        <v>1</v>
      </c>
      <c r="D3" s="542"/>
      <c r="E3" s="542"/>
      <c r="F3" s="542"/>
      <c r="G3" s="543"/>
      <c r="H3" s="529" t="s">
        <v>117</v>
      </c>
      <c r="I3" s="544"/>
      <c r="J3" s="544"/>
      <c r="K3" s="544"/>
      <c r="L3" s="530"/>
      <c r="M3" s="541" t="s">
        <v>33</v>
      </c>
      <c r="N3" s="542"/>
      <c r="O3" s="542"/>
      <c r="P3" s="542"/>
      <c r="Q3" s="543"/>
    </row>
    <row r="4" spans="2:17" s="26" customFormat="1" ht="32.25" customHeight="1">
      <c r="B4" s="165"/>
      <c r="C4" s="539" t="s">
        <v>158</v>
      </c>
      <c r="D4" s="535" t="s">
        <v>159</v>
      </c>
      <c r="E4" s="535" t="s">
        <v>160</v>
      </c>
      <c r="F4" s="535" t="s">
        <v>161</v>
      </c>
      <c r="G4" s="537" t="s">
        <v>162</v>
      </c>
      <c r="H4" s="539" t="s">
        <v>158</v>
      </c>
      <c r="I4" s="535" t="s">
        <v>159</v>
      </c>
      <c r="J4" s="535" t="s">
        <v>160</v>
      </c>
      <c r="K4" s="535" t="s">
        <v>161</v>
      </c>
      <c r="L4" s="537" t="s">
        <v>162</v>
      </c>
      <c r="M4" s="539" t="s">
        <v>158</v>
      </c>
      <c r="N4" s="535" t="s">
        <v>159</v>
      </c>
      <c r="O4" s="535" t="s">
        <v>160</v>
      </c>
      <c r="P4" s="535" t="s">
        <v>161</v>
      </c>
      <c r="Q4" s="537" t="s">
        <v>162</v>
      </c>
    </row>
    <row r="5" spans="2:17" s="27" customFormat="1" ht="32.25" customHeight="1">
      <c r="B5" s="166"/>
      <c r="C5" s="540"/>
      <c r="D5" s="536"/>
      <c r="E5" s="536"/>
      <c r="F5" s="536"/>
      <c r="G5" s="538"/>
      <c r="H5" s="540"/>
      <c r="I5" s="536"/>
      <c r="J5" s="536"/>
      <c r="K5" s="536"/>
      <c r="L5" s="538"/>
      <c r="M5" s="540"/>
      <c r="N5" s="545"/>
      <c r="O5" s="536"/>
      <c r="P5" s="536"/>
      <c r="Q5" s="538"/>
    </row>
    <row r="6" spans="2:17" s="28" customFormat="1" ht="43.5" customHeight="1">
      <c r="B6" s="167" t="s">
        <v>150</v>
      </c>
      <c r="C6" s="410">
        <v>551</v>
      </c>
      <c r="D6" s="411">
        <v>588</v>
      </c>
      <c r="E6" s="411">
        <v>674</v>
      </c>
      <c r="F6" s="411">
        <v>888</v>
      </c>
      <c r="G6" s="412">
        <v>789</v>
      </c>
      <c r="H6" s="410">
        <v>84</v>
      </c>
      <c r="I6" s="411">
        <v>119</v>
      </c>
      <c r="J6" s="411">
        <v>103</v>
      </c>
      <c r="K6" s="411">
        <v>231</v>
      </c>
      <c r="L6" s="412">
        <v>94</v>
      </c>
      <c r="M6" s="410">
        <v>3873</v>
      </c>
      <c r="N6" s="411">
        <v>3861</v>
      </c>
      <c r="O6" s="411">
        <v>4179</v>
      </c>
      <c r="P6" s="411">
        <v>5035</v>
      </c>
      <c r="Q6" s="412">
        <v>4838</v>
      </c>
    </row>
    <row r="7" spans="2:17" s="28" customFormat="1" ht="43.5" customHeight="1">
      <c r="B7" s="168" t="s">
        <v>151</v>
      </c>
      <c r="C7" s="413">
        <v>339</v>
      </c>
      <c r="D7" s="414">
        <v>408</v>
      </c>
      <c r="E7" s="414">
        <v>413</v>
      </c>
      <c r="F7" s="414">
        <v>413</v>
      </c>
      <c r="G7" s="415">
        <v>509</v>
      </c>
      <c r="H7" s="413">
        <f>175</f>
        <v>175</v>
      </c>
      <c r="I7" s="414">
        <v>281</v>
      </c>
      <c r="J7" s="414">
        <v>333</v>
      </c>
      <c r="K7" s="414">
        <v>361</v>
      </c>
      <c r="L7" s="415">
        <v>311</v>
      </c>
      <c r="M7" s="413">
        <v>3469</v>
      </c>
      <c r="N7" s="414">
        <v>4630</v>
      </c>
      <c r="O7" s="414">
        <v>5043</v>
      </c>
      <c r="P7" s="414">
        <v>5913</v>
      </c>
      <c r="Q7" s="415">
        <v>4696</v>
      </c>
    </row>
    <row r="8" spans="2:17" s="28" customFormat="1" ht="43.5" customHeight="1">
      <c r="B8" s="168" t="s">
        <v>152</v>
      </c>
      <c r="C8" s="413">
        <v>441</v>
      </c>
      <c r="D8" s="414">
        <v>434</v>
      </c>
      <c r="E8" s="414">
        <v>488</v>
      </c>
      <c r="F8" s="414">
        <v>538</v>
      </c>
      <c r="G8" s="415">
        <v>415</v>
      </c>
      <c r="H8" s="413">
        <f>52</f>
        <v>52</v>
      </c>
      <c r="I8" s="414">
        <v>67</v>
      </c>
      <c r="J8" s="414">
        <v>84</v>
      </c>
      <c r="K8" s="414">
        <v>170</v>
      </c>
      <c r="L8" s="415">
        <v>53</v>
      </c>
      <c r="M8" s="413">
        <v>3553</v>
      </c>
      <c r="N8" s="414">
        <v>3609</v>
      </c>
      <c r="O8" s="414">
        <v>3702</v>
      </c>
      <c r="P8" s="414">
        <v>3454</v>
      </c>
      <c r="Q8" s="415">
        <v>2842</v>
      </c>
    </row>
    <row r="9" spans="2:17" s="28" customFormat="1" ht="43.5" customHeight="1">
      <c r="B9" s="168" t="s">
        <v>153</v>
      </c>
      <c r="C9" s="413">
        <v>262</v>
      </c>
      <c r="D9" s="414">
        <v>240</v>
      </c>
      <c r="E9" s="414">
        <v>250</v>
      </c>
      <c r="F9" s="414">
        <v>213</v>
      </c>
      <c r="G9" s="415">
        <v>5</v>
      </c>
      <c r="H9" s="413">
        <f>59</f>
        <v>59</v>
      </c>
      <c r="I9" s="414">
        <v>82</v>
      </c>
      <c r="J9" s="414">
        <v>81</v>
      </c>
      <c r="K9" s="414">
        <v>47</v>
      </c>
      <c r="L9" s="415">
        <v>-235</v>
      </c>
      <c r="M9" s="413">
        <v>2809</v>
      </c>
      <c r="N9" s="414">
        <v>2320</v>
      </c>
      <c r="O9" s="414">
        <v>2728</v>
      </c>
      <c r="P9" s="414">
        <v>2961</v>
      </c>
      <c r="Q9" s="415">
        <v>2603</v>
      </c>
    </row>
    <row r="10" spans="2:17" s="28" customFormat="1" ht="43.5" customHeight="1">
      <c r="B10" s="168" t="s">
        <v>154</v>
      </c>
      <c r="C10" s="413">
        <v>512</v>
      </c>
      <c r="D10" s="414">
        <v>393</v>
      </c>
      <c r="E10" s="414">
        <v>384</v>
      </c>
      <c r="F10" s="414">
        <v>386</v>
      </c>
      <c r="G10" s="415">
        <v>334</v>
      </c>
      <c r="H10" s="413">
        <f>82</f>
        <v>82</v>
      </c>
      <c r="I10" s="414">
        <v>54</v>
      </c>
      <c r="J10" s="414">
        <v>25</v>
      </c>
      <c r="K10" s="414">
        <v>1</v>
      </c>
      <c r="L10" s="415">
        <v>-59</v>
      </c>
      <c r="M10" s="413">
        <v>2792</v>
      </c>
      <c r="N10" s="414">
        <v>2923</v>
      </c>
      <c r="O10" s="414">
        <v>3161</v>
      </c>
      <c r="P10" s="414">
        <v>3359</v>
      </c>
      <c r="Q10" s="415">
        <v>2750</v>
      </c>
    </row>
    <row r="11" spans="2:17" s="28" customFormat="1" ht="43.5" customHeight="1">
      <c r="B11" s="168" t="s">
        <v>155</v>
      </c>
      <c r="C11" s="413">
        <v>272</v>
      </c>
      <c r="D11" s="414">
        <v>280</v>
      </c>
      <c r="E11" s="414">
        <v>268</v>
      </c>
      <c r="F11" s="414">
        <v>273</v>
      </c>
      <c r="G11" s="415">
        <v>240</v>
      </c>
      <c r="H11" s="413">
        <f>140</f>
        <v>140</v>
      </c>
      <c r="I11" s="414">
        <v>135</v>
      </c>
      <c r="J11" s="414">
        <v>135</v>
      </c>
      <c r="K11" s="414">
        <v>128</v>
      </c>
      <c r="L11" s="415">
        <v>68</v>
      </c>
      <c r="M11" s="413">
        <v>4749</v>
      </c>
      <c r="N11" s="414">
        <v>4410</v>
      </c>
      <c r="O11" s="414">
        <v>3635</v>
      </c>
      <c r="P11" s="414">
        <v>3629</v>
      </c>
      <c r="Q11" s="415">
        <v>2516</v>
      </c>
    </row>
    <row r="12" spans="2:17" s="28" customFormat="1" ht="43.5" customHeight="1">
      <c r="B12" s="168" t="s">
        <v>22</v>
      </c>
      <c r="C12" s="413">
        <v>65</v>
      </c>
      <c r="D12" s="414">
        <v>79</v>
      </c>
      <c r="E12" s="414">
        <v>68</v>
      </c>
      <c r="F12" s="414">
        <v>66</v>
      </c>
      <c r="G12" s="415">
        <v>64</v>
      </c>
      <c r="H12" s="413">
        <v>-11</v>
      </c>
      <c r="I12" s="414">
        <v>50</v>
      </c>
      <c r="J12" s="414">
        <v>134</v>
      </c>
      <c r="K12" s="414">
        <v>77</v>
      </c>
      <c r="L12" s="415">
        <v>104</v>
      </c>
      <c r="M12" s="413">
        <v>1864</v>
      </c>
      <c r="N12" s="414">
        <v>1152</v>
      </c>
      <c r="O12" s="414">
        <v>1090</v>
      </c>
      <c r="P12" s="414">
        <v>881</v>
      </c>
      <c r="Q12" s="415">
        <v>590</v>
      </c>
    </row>
    <row r="13" spans="2:17" s="28" customFormat="1" ht="43.5" customHeight="1" thickBot="1">
      <c r="B13" s="167" t="s">
        <v>204</v>
      </c>
      <c r="C13" s="416" t="s">
        <v>13</v>
      </c>
      <c r="D13" s="417" t="s">
        <v>13</v>
      </c>
      <c r="E13" s="417" t="s">
        <v>13</v>
      </c>
      <c r="F13" s="417" t="s">
        <v>205</v>
      </c>
      <c r="G13" s="418" t="s">
        <v>205</v>
      </c>
      <c r="H13" s="416" t="s">
        <v>13</v>
      </c>
      <c r="I13" s="417" t="s">
        <v>205</v>
      </c>
      <c r="J13" s="417" t="s">
        <v>205</v>
      </c>
      <c r="K13" s="417" t="s">
        <v>205</v>
      </c>
      <c r="L13" s="418" t="s">
        <v>205</v>
      </c>
      <c r="M13" s="416">
        <v>1376</v>
      </c>
      <c r="N13" s="417">
        <v>2312</v>
      </c>
      <c r="O13" s="417">
        <v>2657</v>
      </c>
      <c r="P13" s="417">
        <v>1462</v>
      </c>
      <c r="Q13" s="418">
        <v>2295</v>
      </c>
    </row>
    <row r="14" spans="2:17" s="30" customFormat="1" ht="43.5" customHeight="1" thickTop="1">
      <c r="B14" s="194" t="s">
        <v>23</v>
      </c>
      <c r="C14" s="419">
        <v>2442</v>
      </c>
      <c r="D14" s="420">
        <v>2422</v>
      </c>
      <c r="E14" s="420">
        <v>2545</v>
      </c>
      <c r="F14" s="420">
        <v>2777</v>
      </c>
      <c r="G14" s="421">
        <v>2356</v>
      </c>
      <c r="H14" s="419">
        <v>581</v>
      </c>
      <c r="I14" s="420">
        <v>788</v>
      </c>
      <c r="J14" s="420">
        <v>895</v>
      </c>
      <c r="K14" s="420">
        <v>1015</v>
      </c>
      <c r="L14" s="421">
        <v>336</v>
      </c>
      <c r="M14" s="419">
        <v>24485</v>
      </c>
      <c r="N14" s="420">
        <v>25217</v>
      </c>
      <c r="O14" s="420">
        <v>26195</v>
      </c>
      <c r="P14" s="420">
        <v>26694</v>
      </c>
      <c r="Q14" s="421">
        <v>23130</v>
      </c>
    </row>
    <row r="15" spans="2:17" s="30" customFormat="1" ht="43.5" customHeight="1">
      <c r="B15" s="31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</row>
    <row r="16" spans="2:17" s="25" customFormat="1" ht="49.5" customHeight="1">
      <c r="B16" s="164"/>
      <c r="C16" s="541" t="s">
        <v>156</v>
      </c>
      <c r="D16" s="542"/>
      <c r="E16" s="542"/>
      <c r="F16" s="542"/>
      <c r="G16" s="543"/>
      <c r="H16" s="529" t="s">
        <v>109</v>
      </c>
      <c r="I16" s="544"/>
      <c r="J16" s="544"/>
      <c r="K16" s="544"/>
      <c r="L16" s="530"/>
      <c r="M16" s="32"/>
      <c r="N16" s="32"/>
      <c r="O16" s="32"/>
      <c r="P16" s="32"/>
      <c r="Q16" s="32"/>
    </row>
    <row r="17" spans="2:17" s="26" customFormat="1" ht="32.25" customHeight="1">
      <c r="B17" s="165"/>
      <c r="C17" s="539" t="s">
        <v>158</v>
      </c>
      <c r="D17" s="535" t="s">
        <v>159</v>
      </c>
      <c r="E17" s="535" t="s">
        <v>160</v>
      </c>
      <c r="F17" s="535" t="s">
        <v>161</v>
      </c>
      <c r="G17" s="537" t="s">
        <v>162</v>
      </c>
      <c r="H17" s="539" t="s">
        <v>158</v>
      </c>
      <c r="I17" s="535" t="s">
        <v>159</v>
      </c>
      <c r="J17" s="535" t="s">
        <v>160</v>
      </c>
      <c r="K17" s="535" t="s">
        <v>161</v>
      </c>
      <c r="L17" s="537" t="s">
        <v>162</v>
      </c>
      <c r="M17" s="32"/>
      <c r="N17" s="32"/>
      <c r="O17" s="32"/>
      <c r="P17" s="32"/>
      <c r="Q17" s="32"/>
    </row>
    <row r="18" spans="2:17" s="27" customFormat="1" ht="32.25" customHeight="1">
      <c r="B18" s="166"/>
      <c r="C18" s="540"/>
      <c r="D18" s="536"/>
      <c r="E18" s="536"/>
      <c r="F18" s="536"/>
      <c r="G18" s="538"/>
      <c r="H18" s="540"/>
      <c r="I18" s="536"/>
      <c r="J18" s="536"/>
      <c r="K18" s="536"/>
      <c r="L18" s="538"/>
      <c r="M18" s="32"/>
      <c r="N18" s="32"/>
      <c r="O18" s="32"/>
      <c r="P18" s="32"/>
      <c r="Q18" s="32"/>
    </row>
    <row r="19" spans="2:17" s="28" customFormat="1" ht="43.5" customHeight="1">
      <c r="B19" s="167" t="s">
        <v>150</v>
      </c>
      <c r="C19" s="410">
        <v>9450</v>
      </c>
      <c r="D19" s="411">
        <v>10378</v>
      </c>
      <c r="E19" s="411">
        <v>12045</v>
      </c>
      <c r="F19" s="411">
        <v>13159</v>
      </c>
      <c r="G19" s="412">
        <v>11322</v>
      </c>
      <c r="H19" s="410">
        <v>126</v>
      </c>
      <c r="I19" s="411">
        <v>153</v>
      </c>
      <c r="J19" s="411">
        <v>159</v>
      </c>
      <c r="K19" s="411">
        <v>327</v>
      </c>
      <c r="L19" s="412">
        <v>218</v>
      </c>
      <c r="M19" s="32"/>
      <c r="N19" s="32"/>
      <c r="O19" s="32"/>
      <c r="P19" s="32"/>
      <c r="Q19" s="32"/>
    </row>
    <row r="20" spans="2:17" s="28" customFormat="1" ht="43.5" customHeight="1">
      <c r="B20" s="168" t="s">
        <v>151</v>
      </c>
      <c r="C20" s="413">
        <v>11120</v>
      </c>
      <c r="D20" s="414">
        <v>12173</v>
      </c>
      <c r="E20" s="414">
        <v>12945</v>
      </c>
      <c r="F20" s="414">
        <v>14740</v>
      </c>
      <c r="G20" s="415">
        <v>14188</v>
      </c>
      <c r="H20" s="413">
        <v>106</v>
      </c>
      <c r="I20" s="414">
        <v>180</v>
      </c>
      <c r="J20" s="414">
        <v>189</v>
      </c>
      <c r="K20" s="414">
        <v>184</v>
      </c>
      <c r="L20" s="415">
        <v>277</v>
      </c>
      <c r="M20" s="32"/>
      <c r="N20" s="32"/>
      <c r="O20" s="32"/>
      <c r="P20" s="32"/>
      <c r="Q20" s="32"/>
    </row>
    <row r="21" spans="2:17" s="28" customFormat="1" ht="43.5" customHeight="1">
      <c r="B21" s="168" t="s">
        <v>152</v>
      </c>
      <c r="C21" s="413">
        <v>6259</v>
      </c>
      <c r="D21" s="414">
        <v>6792</v>
      </c>
      <c r="E21" s="414">
        <v>7172</v>
      </c>
      <c r="F21" s="414">
        <v>7602</v>
      </c>
      <c r="G21" s="415">
        <v>6823</v>
      </c>
      <c r="H21" s="413">
        <v>156</v>
      </c>
      <c r="I21" s="414">
        <v>166</v>
      </c>
      <c r="J21" s="414">
        <v>218</v>
      </c>
      <c r="K21" s="414">
        <v>233</v>
      </c>
      <c r="L21" s="415">
        <v>118</v>
      </c>
      <c r="M21" s="32"/>
      <c r="N21" s="32"/>
      <c r="O21" s="32"/>
      <c r="P21" s="32"/>
      <c r="Q21" s="32"/>
    </row>
    <row r="22" spans="2:17" s="28" customFormat="1" ht="43.5" customHeight="1">
      <c r="B22" s="168" t="s">
        <v>153</v>
      </c>
      <c r="C22" s="413">
        <v>5043</v>
      </c>
      <c r="D22" s="414">
        <v>4228</v>
      </c>
      <c r="E22" s="414">
        <v>3827</v>
      </c>
      <c r="F22" s="414">
        <v>3470</v>
      </c>
      <c r="G22" s="415">
        <v>2776</v>
      </c>
      <c r="H22" s="413">
        <v>108</v>
      </c>
      <c r="I22" s="414">
        <v>96</v>
      </c>
      <c r="J22" s="414">
        <v>117</v>
      </c>
      <c r="K22" s="414">
        <v>80</v>
      </c>
      <c r="L22" s="415">
        <v>-131</v>
      </c>
      <c r="M22" s="32"/>
      <c r="N22" s="32"/>
      <c r="O22" s="32"/>
      <c r="P22" s="32"/>
      <c r="Q22" s="32"/>
    </row>
    <row r="23" spans="2:17" s="28" customFormat="1" ht="43.5" customHeight="1">
      <c r="B23" s="168" t="s">
        <v>154</v>
      </c>
      <c r="C23" s="413">
        <v>8027</v>
      </c>
      <c r="D23" s="414">
        <v>8821</v>
      </c>
      <c r="E23" s="414">
        <v>9271</v>
      </c>
      <c r="F23" s="414">
        <v>12745</v>
      </c>
      <c r="G23" s="415">
        <v>12646</v>
      </c>
      <c r="H23" s="413">
        <v>114</v>
      </c>
      <c r="I23" s="414">
        <v>80</v>
      </c>
      <c r="J23" s="414">
        <v>56</v>
      </c>
      <c r="K23" s="414">
        <v>44</v>
      </c>
      <c r="L23" s="415">
        <v>9</v>
      </c>
      <c r="M23" s="32"/>
      <c r="N23" s="32"/>
      <c r="O23" s="32"/>
      <c r="P23" s="32"/>
      <c r="Q23" s="32"/>
    </row>
    <row r="24" spans="2:17" s="28" customFormat="1" ht="43.5" customHeight="1">
      <c r="B24" s="168" t="s">
        <v>155</v>
      </c>
      <c r="C24" s="413">
        <v>10336</v>
      </c>
      <c r="D24" s="414">
        <v>10869</v>
      </c>
      <c r="E24" s="414">
        <v>10548</v>
      </c>
      <c r="F24" s="414">
        <v>10201</v>
      </c>
      <c r="G24" s="415">
        <v>6469</v>
      </c>
      <c r="H24" s="413">
        <v>42</v>
      </c>
      <c r="I24" s="414">
        <v>46</v>
      </c>
      <c r="J24" s="414">
        <v>19</v>
      </c>
      <c r="K24" s="414">
        <v>10</v>
      </c>
      <c r="L24" s="415">
        <v>-10</v>
      </c>
      <c r="M24" s="32"/>
      <c r="N24" s="32"/>
      <c r="O24" s="32"/>
      <c r="P24" s="32"/>
      <c r="Q24" s="32"/>
    </row>
    <row r="25" spans="2:17" s="28" customFormat="1" ht="43.5" customHeight="1">
      <c r="B25" s="168" t="s">
        <v>22</v>
      </c>
      <c r="C25" s="413">
        <v>778</v>
      </c>
      <c r="D25" s="414">
        <v>713</v>
      </c>
      <c r="E25" s="414">
        <v>797</v>
      </c>
      <c r="F25" s="414">
        <v>686</v>
      </c>
      <c r="G25" s="415">
        <v>907</v>
      </c>
      <c r="H25" s="413">
        <v>37</v>
      </c>
      <c r="I25" s="414">
        <v>33</v>
      </c>
      <c r="J25" s="414">
        <v>19</v>
      </c>
      <c r="K25" s="414">
        <v>26</v>
      </c>
      <c r="L25" s="415">
        <v>-5</v>
      </c>
      <c r="M25" s="32"/>
      <c r="N25" s="32"/>
      <c r="O25" s="32"/>
      <c r="P25" s="32"/>
      <c r="Q25" s="32"/>
    </row>
    <row r="26" spans="2:17" s="28" customFormat="1" ht="43.5" customHeight="1" thickBot="1">
      <c r="B26" s="167" t="s">
        <v>204</v>
      </c>
      <c r="C26" s="416">
        <v>-4254</v>
      </c>
      <c r="D26" s="417">
        <v>-4253</v>
      </c>
      <c r="E26" s="417">
        <v>-4423</v>
      </c>
      <c r="F26" s="417">
        <v>-4893</v>
      </c>
      <c r="G26" s="418">
        <v>-3469</v>
      </c>
      <c r="H26" s="416">
        <v>-34</v>
      </c>
      <c r="I26" s="417">
        <v>8</v>
      </c>
      <c r="J26" s="417">
        <v>2</v>
      </c>
      <c r="K26" s="417">
        <v>20</v>
      </c>
      <c r="L26" s="418">
        <v>44</v>
      </c>
      <c r="M26" s="32"/>
      <c r="N26" s="32"/>
      <c r="O26" s="32"/>
      <c r="P26" s="32"/>
      <c r="Q26" s="32"/>
    </row>
    <row r="27" spans="2:17" s="30" customFormat="1" ht="43.5" customHeight="1" thickTop="1">
      <c r="B27" s="194" t="s">
        <v>23</v>
      </c>
      <c r="C27" s="419">
        <v>46759</v>
      </c>
      <c r="D27" s="420">
        <v>49721</v>
      </c>
      <c r="E27" s="420">
        <v>52182</v>
      </c>
      <c r="F27" s="420">
        <v>57710</v>
      </c>
      <c r="G27" s="421">
        <v>51662</v>
      </c>
      <c r="H27" s="419">
        <v>655</v>
      </c>
      <c r="I27" s="420">
        <v>762</v>
      </c>
      <c r="J27" s="420">
        <v>779</v>
      </c>
      <c r="K27" s="420">
        <v>924</v>
      </c>
      <c r="L27" s="421">
        <v>520</v>
      </c>
      <c r="M27" s="32"/>
      <c r="N27" s="32"/>
      <c r="O27" s="32"/>
      <c r="P27" s="32"/>
      <c r="Q27" s="32"/>
    </row>
    <row r="29" spans="1:17" ht="48.75" customHeight="1">
      <c r="A29" s="208" t="s">
        <v>266</v>
      </c>
      <c r="B29" s="208"/>
      <c r="E29" s="19"/>
      <c r="F29" s="19"/>
      <c r="G29" s="19"/>
      <c r="I29" s="20"/>
      <c r="J29" s="20"/>
      <c r="K29" s="20"/>
      <c r="L29" s="20"/>
      <c r="M29" s="20"/>
      <c r="N29" s="20"/>
      <c r="O29" s="20"/>
      <c r="P29" s="20"/>
      <c r="Q29" s="20"/>
    </row>
    <row r="30" spans="2:17" ht="30">
      <c r="B30" s="22"/>
      <c r="E30" s="19"/>
      <c r="F30" s="19"/>
      <c r="G30" s="19"/>
      <c r="H30" s="24"/>
      <c r="I30" s="20"/>
      <c r="J30" s="24" t="s">
        <v>157</v>
      </c>
      <c r="K30" s="20"/>
      <c r="L30" s="20"/>
      <c r="M30" s="20"/>
      <c r="N30" s="20"/>
      <c r="O30" s="20"/>
      <c r="P30" s="20"/>
      <c r="Q30" s="20"/>
    </row>
    <row r="31" spans="2:10" s="25" customFormat="1" ht="49.5" customHeight="1">
      <c r="B31" s="164"/>
      <c r="C31" s="541" t="s">
        <v>156</v>
      </c>
      <c r="D31" s="542"/>
      <c r="E31" s="541" t="s">
        <v>1</v>
      </c>
      <c r="F31" s="542"/>
      <c r="G31" s="529" t="s">
        <v>109</v>
      </c>
      <c r="H31" s="530"/>
      <c r="I31" s="529" t="s">
        <v>117</v>
      </c>
      <c r="J31" s="530"/>
    </row>
    <row r="32" spans="2:10" s="26" customFormat="1" ht="32.25" customHeight="1">
      <c r="B32" s="165"/>
      <c r="C32" s="531" t="s">
        <v>270</v>
      </c>
      <c r="D32" s="546" t="s">
        <v>271</v>
      </c>
      <c r="E32" s="531" t="s">
        <v>270</v>
      </c>
      <c r="F32" s="546" t="s">
        <v>271</v>
      </c>
      <c r="G32" s="531" t="s">
        <v>270</v>
      </c>
      <c r="H32" s="533" t="s">
        <v>271</v>
      </c>
      <c r="I32" s="531" t="s">
        <v>270</v>
      </c>
      <c r="J32" s="533" t="s">
        <v>271</v>
      </c>
    </row>
    <row r="33" spans="2:10" s="27" customFormat="1" ht="32.25" customHeight="1">
      <c r="B33" s="166"/>
      <c r="C33" s="532"/>
      <c r="D33" s="547"/>
      <c r="E33" s="532"/>
      <c r="F33" s="547"/>
      <c r="G33" s="532"/>
      <c r="H33" s="534"/>
      <c r="I33" s="532"/>
      <c r="J33" s="534"/>
    </row>
    <row r="34" spans="2:10" s="28" customFormat="1" ht="43.5" customHeight="1">
      <c r="B34" s="167" t="s">
        <v>267</v>
      </c>
      <c r="C34" s="410">
        <v>3057</v>
      </c>
      <c r="D34" s="411">
        <v>2271</v>
      </c>
      <c r="E34" s="410">
        <v>205</v>
      </c>
      <c r="F34" s="411">
        <v>129</v>
      </c>
      <c r="G34" s="410">
        <v>56</v>
      </c>
      <c r="H34" s="494">
        <v>-21</v>
      </c>
      <c r="I34" s="410">
        <v>47</v>
      </c>
      <c r="J34" s="494">
        <v>-36</v>
      </c>
    </row>
    <row r="35" spans="2:10" s="28" customFormat="1" ht="43.5" customHeight="1">
      <c r="B35" s="168" t="s">
        <v>268</v>
      </c>
      <c r="C35" s="413">
        <v>4678</v>
      </c>
      <c r="D35" s="414">
        <v>2125</v>
      </c>
      <c r="E35" s="413">
        <v>159</v>
      </c>
      <c r="F35" s="414">
        <v>88</v>
      </c>
      <c r="G35" s="413">
        <v>89</v>
      </c>
      <c r="H35" s="495">
        <v>28</v>
      </c>
      <c r="I35" s="413">
        <v>118</v>
      </c>
      <c r="J35" s="495">
        <v>11</v>
      </c>
    </row>
    <row r="36" spans="2:10" s="28" customFormat="1" ht="43.5" customHeight="1">
      <c r="B36" s="168" t="s">
        <v>269</v>
      </c>
      <c r="C36" s="413">
        <v>1944</v>
      </c>
      <c r="D36" s="414">
        <v>1199</v>
      </c>
      <c r="E36" s="413">
        <v>122</v>
      </c>
      <c r="F36" s="414">
        <v>65</v>
      </c>
      <c r="G36" s="413">
        <v>46</v>
      </c>
      <c r="H36" s="495">
        <v>-4</v>
      </c>
      <c r="I36" s="413">
        <v>35</v>
      </c>
      <c r="J36" s="495">
        <v>-13</v>
      </c>
    </row>
    <row r="37" spans="2:10" s="28" customFormat="1" ht="43.5" customHeight="1">
      <c r="B37" s="168" t="s">
        <v>154</v>
      </c>
      <c r="C37" s="413">
        <v>4211</v>
      </c>
      <c r="D37" s="414">
        <v>3244</v>
      </c>
      <c r="E37" s="413">
        <v>179</v>
      </c>
      <c r="F37" s="414">
        <v>74</v>
      </c>
      <c r="G37" s="413">
        <v>45</v>
      </c>
      <c r="H37" s="495">
        <v>-31</v>
      </c>
      <c r="I37" s="413">
        <v>16</v>
      </c>
      <c r="J37" s="495">
        <v>-52</v>
      </c>
    </row>
    <row r="38" spans="2:10" s="28" customFormat="1" ht="43.5" customHeight="1">
      <c r="B38" s="168" t="s">
        <v>22</v>
      </c>
      <c r="C38" s="413">
        <v>181</v>
      </c>
      <c r="D38" s="414">
        <v>133</v>
      </c>
      <c r="E38" s="413">
        <v>20</v>
      </c>
      <c r="F38" s="414">
        <v>20</v>
      </c>
      <c r="G38" s="413">
        <v>-2</v>
      </c>
      <c r="H38" s="495">
        <v>-1</v>
      </c>
      <c r="I38" s="413">
        <v>69</v>
      </c>
      <c r="J38" s="495">
        <v>39</v>
      </c>
    </row>
    <row r="39" spans="2:10" s="28" customFormat="1" ht="43.5" customHeight="1" thickBot="1">
      <c r="B39" s="167" t="s">
        <v>204</v>
      </c>
      <c r="C39" s="416" t="s">
        <v>13</v>
      </c>
      <c r="D39" s="417" t="s">
        <v>13</v>
      </c>
      <c r="E39" s="416" t="s">
        <v>176</v>
      </c>
      <c r="F39" s="417" t="s">
        <v>176</v>
      </c>
      <c r="G39" s="416">
        <v>1</v>
      </c>
      <c r="H39" s="496">
        <v>0</v>
      </c>
      <c r="I39" s="416" t="s">
        <v>176</v>
      </c>
      <c r="J39" s="496" t="s">
        <v>176</v>
      </c>
    </row>
    <row r="40" spans="2:10" s="30" customFormat="1" ht="43.5" customHeight="1" thickTop="1">
      <c r="B40" s="194" t="s">
        <v>23</v>
      </c>
      <c r="C40" s="419">
        <v>14072</v>
      </c>
      <c r="D40" s="420">
        <v>8971</v>
      </c>
      <c r="E40" s="419">
        <v>685</v>
      </c>
      <c r="F40" s="420">
        <v>376</v>
      </c>
      <c r="G40" s="419">
        <v>236</v>
      </c>
      <c r="H40" s="497">
        <v>-29</v>
      </c>
      <c r="I40" s="419">
        <v>285</v>
      </c>
      <c r="J40" s="497">
        <v>-51</v>
      </c>
    </row>
    <row r="41" spans="2:8" s="30" customFormat="1" ht="43.5" customHeight="1">
      <c r="B41" s="499" t="s">
        <v>273</v>
      </c>
      <c r="C41" s="29"/>
      <c r="D41" s="29"/>
      <c r="E41" s="29"/>
      <c r="F41" s="29"/>
      <c r="G41" s="29"/>
      <c r="H41" s="29"/>
    </row>
    <row r="42" spans="2:8" s="25" customFormat="1" ht="49.5" customHeight="1">
      <c r="B42" s="500" t="s">
        <v>274</v>
      </c>
      <c r="C42"/>
      <c r="D42"/>
      <c r="E42"/>
      <c r="F42"/>
      <c r="G42" s="32"/>
      <c r="H42" s="32"/>
    </row>
    <row r="43" spans="2:8" s="26" customFormat="1" ht="32.25" customHeight="1">
      <c r="B43"/>
      <c r="C43"/>
      <c r="D43"/>
      <c r="E43"/>
      <c r="F43"/>
      <c r="G43" s="32"/>
      <c r="H43" s="32"/>
    </row>
    <row r="44" spans="2:8" s="27" customFormat="1" ht="32.25" customHeight="1">
      <c r="B44"/>
      <c r="C44"/>
      <c r="D44"/>
      <c r="E44"/>
      <c r="F44"/>
      <c r="G44" s="32"/>
      <c r="H44" s="32"/>
    </row>
    <row r="45" spans="2:8" s="28" customFormat="1" ht="43.5" customHeight="1">
      <c r="B45"/>
      <c r="C45"/>
      <c r="D45"/>
      <c r="E45"/>
      <c r="F45"/>
      <c r="G45" s="32"/>
      <c r="H45" s="32"/>
    </row>
    <row r="46" spans="2:8" s="28" customFormat="1" ht="43.5" customHeight="1">
      <c r="B46"/>
      <c r="C46"/>
      <c r="D46"/>
      <c r="E46"/>
      <c r="F46"/>
      <c r="G46" s="32"/>
      <c r="H46" s="32"/>
    </row>
    <row r="47" spans="2:8" s="28" customFormat="1" ht="43.5" customHeight="1">
      <c r="B47"/>
      <c r="C47"/>
      <c r="D47"/>
      <c r="E47"/>
      <c r="F47"/>
      <c r="G47" s="32"/>
      <c r="H47" s="32"/>
    </row>
    <row r="48" spans="2:8" s="28" customFormat="1" ht="43.5" customHeight="1">
      <c r="B48"/>
      <c r="C48"/>
      <c r="D48"/>
      <c r="E48"/>
      <c r="F48"/>
      <c r="G48" s="32"/>
      <c r="H48" s="32"/>
    </row>
    <row r="49" spans="2:8" s="28" customFormat="1" ht="43.5" customHeight="1">
      <c r="B49"/>
      <c r="C49"/>
      <c r="D49"/>
      <c r="E49"/>
      <c r="F49"/>
      <c r="G49" s="32"/>
      <c r="H49" s="32"/>
    </row>
    <row r="50" spans="2:8" s="28" customFormat="1" ht="43.5" customHeight="1">
      <c r="B50"/>
      <c r="C50"/>
      <c r="D50"/>
      <c r="E50"/>
      <c r="F50"/>
      <c r="G50" s="32"/>
      <c r="H50" s="499"/>
    </row>
    <row r="51" spans="2:8" s="30" customFormat="1" ht="43.5" customHeight="1">
      <c r="B51"/>
      <c r="C51"/>
      <c r="D51"/>
      <c r="E51"/>
      <c r="F51"/>
      <c r="G51" s="32"/>
      <c r="H51" s="499"/>
    </row>
  </sheetData>
  <sheetProtection/>
  <mergeCells count="42">
    <mergeCell ref="C31:D31"/>
    <mergeCell ref="E31:F31"/>
    <mergeCell ref="G31:H31"/>
    <mergeCell ref="C32:C33"/>
    <mergeCell ref="D32:D33"/>
    <mergeCell ref="E32:E33"/>
    <mergeCell ref="F32:F33"/>
    <mergeCell ref="G32:G33"/>
    <mergeCell ref="H32:H33"/>
    <mergeCell ref="C3:G3"/>
    <mergeCell ref="K4:K5"/>
    <mergeCell ref="I4:I5"/>
    <mergeCell ref="L4:L5"/>
    <mergeCell ref="D4:D5"/>
    <mergeCell ref="H3:L3"/>
    <mergeCell ref="P4:P5"/>
    <mergeCell ref="M3:Q3"/>
    <mergeCell ref="O4:O5"/>
    <mergeCell ref="C16:G16"/>
    <mergeCell ref="H16:L16"/>
    <mergeCell ref="Q4:Q5"/>
    <mergeCell ref="N4:N5"/>
    <mergeCell ref="M4:M5"/>
    <mergeCell ref="J4:J5"/>
    <mergeCell ref="C4:C5"/>
    <mergeCell ref="C17:C18"/>
    <mergeCell ref="D17:D18"/>
    <mergeCell ref="E17:E18"/>
    <mergeCell ref="F17:F18"/>
    <mergeCell ref="L17:L18"/>
    <mergeCell ref="E4:E5"/>
    <mergeCell ref="F4:F5"/>
    <mergeCell ref="G4:G5"/>
    <mergeCell ref="H4:H5"/>
    <mergeCell ref="G17:G18"/>
    <mergeCell ref="H17:H18"/>
    <mergeCell ref="I17:I18"/>
    <mergeCell ref="J17:J18"/>
    <mergeCell ref="I31:J31"/>
    <mergeCell ref="I32:I33"/>
    <mergeCell ref="J32:J33"/>
    <mergeCell ref="K17:K18"/>
  </mergeCells>
  <printOptions horizontalCentered="1"/>
  <pageMargins left="0.4724409448818898" right="0.4724409448818898" top="0.3937007874015748" bottom="0.3937007874015748" header="0.2755905511811024" footer="0.2755905511811024"/>
  <pageSetup fitToHeight="1" fitToWidth="1" horizontalDpi="1200" verticalDpi="1200" orientation="landscape" paperSize="8" scale="47" r:id="rId1"/>
  <colBreaks count="1" manualBreakCount="1">
    <brk id="7" max="41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showGridLines="0" view="pageBreakPreview" zoomScale="70" zoomScaleNormal="70" zoomScaleSheetLayoutView="70" workbookViewId="0" topLeftCell="A7">
      <selection activeCell="J22" sqref="J22:L23"/>
    </sheetView>
  </sheetViews>
  <sheetFormatPr defaultColWidth="9.00390625" defaultRowHeight="13.5"/>
  <cols>
    <col min="1" max="1" width="3.625" style="20" customWidth="1"/>
    <col min="2" max="2" width="4.25390625" style="20" customWidth="1"/>
    <col min="3" max="3" width="39.50390625" style="20" customWidth="1"/>
    <col min="4" max="12" width="9.625" style="20" customWidth="1"/>
    <col min="13" max="13" width="9.75390625" style="20" customWidth="1"/>
    <col min="14" max="27" width="9.625" style="20" customWidth="1"/>
    <col min="28" max="16384" width="9.00390625" style="20" customWidth="1"/>
  </cols>
  <sheetData>
    <row r="1" spans="1:3" ht="21" customHeight="1">
      <c r="A1" s="178" t="s">
        <v>235</v>
      </c>
      <c r="B1" s="178"/>
      <c r="C1" s="178"/>
    </row>
    <row r="2" spans="18:27" ht="14.25">
      <c r="R2" s="211" t="s">
        <v>24</v>
      </c>
      <c r="AA2" s="221"/>
    </row>
    <row r="3" spans="2:18" ht="18" customHeight="1">
      <c r="B3" s="556"/>
      <c r="C3" s="557"/>
      <c r="D3" s="550" t="s">
        <v>163</v>
      </c>
      <c r="E3" s="551"/>
      <c r="F3" s="552"/>
      <c r="G3" s="550" t="s">
        <v>164</v>
      </c>
      <c r="H3" s="551"/>
      <c r="I3" s="552"/>
      <c r="J3" s="550" t="s">
        <v>165</v>
      </c>
      <c r="K3" s="551"/>
      <c r="L3" s="552"/>
      <c r="M3" s="550" t="s">
        <v>166</v>
      </c>
      <c r="N3" s="551"/>
      <c r="O3" s="552"/>
      <c r="P3" s="550" t="s">
        <v>167</v>
      </c>
      <c r="Q3" s="551"/>
      <c r="R3" s="552"/>
    </row>
    <row r="4" spans="2:18" ht="17.25" customHeight="1">
      <c r="B4" s="558"/>
      <c r="C4" s="559"/>
      <c r="D4" s="553"/>
      <c r="E4" s="554"/>
      <c r="F4" s="555"/>
      <c r="G4" s="553"/>
      <c r="H4" s="554"/>
      <c r="I4" s="555"/>
      <c r="J4" s="553"/>
      <c r="K4" s="554"/>
      <c r="L4" s="555"/>
      <c r="M4" s="553"/>
      <c r="N4" s="554"/>
      <c r="O4" s="555"/>
      <c r="P4" s="553"/>
      <c r="Q4" s="554"/>
      <c r="R4" s="555"/>
    </row>
    <row r="5" spans="2:18" ht="28.5" customHeight="1">
      <c r="B5" s="560"/>
      <c r="C5" s="561"/>
      <c r="D5" s="212" t="s">
        <v>25</v>
      </c>
      <c r="E5" s="2" t="s">
        <v>26</v>
      </c>
      <c r="F5" s="213" t="s">
        <v>23</v>
      </c>
      <c r="G5" s="212" t="s">
        <v>25</v>
      </c>
      <c r="H5" s="2" t="s">
        <v>26</v>
      </c>
      <c r="I5" s="213" t="s">
        <v>23</v>
      </c>
      <c r="J5" s="214" t="s">
        <v>25</v>
      </c>
      <c r="K5" s="2" t="s">
        <v>26</v>
      </c>
      <c r="L5" s="213" t="s">
        <v>23</v>
      </c>
      <c r="M5" s="214" t="s">
        <v>25</v>
      </c>
      <c r="N5" s="2" t="s">
        <v>26</v>
      </c>
      <c r="O5" s="213" t="s">
        <v>23</v>
      </c>
      <c r="P5" s="214" t="s">
        <v>25</v>
      </c>
      <c r="Q5" s="2" t="s">
        <v>26</v>
      </c>
      <c r="R5" s="213" t="s">
        <v>23</v>
      </c>
    </row>
    <row r="6" spans="2:18" ht="26.25" customHeight="1">
      <c r="B6" s="562" t="s">
        <v>27</v>
      </c>
      <c r="C6" s="563"/>
      <c r="D6" s="422">
        <v>123</v>
      </c>
      <c r="E6" s="423">
        <v>60</v>
      </c>
      <c r="F6" s="424">
        <v>183</v>
      </c>
      <c r="G6" s="422">
        <v>115</v>
      </c>
      <c r="H6" s="423">
        <v>60</v>
      </c>
      <c r="I6" s="424">
        <v>175</v>
      </c>
      <c r="J6" s="425">
        <v>119</v>
      </c>
      <c r="K6" s="423">
        <v>63</v>
      </c>
      <c r="L6" s="424">
        <v>182</v>
      </c>
      <c r="M6" s="425">
        <v>126</v>
      </c>
      <c r="N6" s="423">
        <v>63</v>
      </c>
      <c r="O6" s="424">
        <v>189</v>
      </c>
      <c r="P6" s="425">
        <v>109</v>
      </c>
      <c r="Q6" s="423">
        <v>49</v>
      </c>
      <c r="R6" s="424">
        <v>158</v>
      </c>
    </row>
    <row r="7" spans="2:18" ht="26.25" customHeight="1" thickBot="1">
      <c r="B7" s="564" t="s">
        <v>28</v>
      </c>
      <c r="C7" s="559"/>
      <c r="D7" s="430">
        <v>205</v>
      </c>
      <c r="E7" s="431">
        <v>128</v>
      </c>
      <c r="F7" s="432">
        <v>333</v>
      </c>
      <c r="G7" s="430">
        <v>206</v>
      </c>
      <c r="H7" s="431">
        <v>132</v>
      </c>
      <c r="I7" s="432">
        <v>338</v>
      </c>
      <c r="J7" s="433">
        <v>215</v>
      </c>
      <c r="K7" s="431">
        <v>137</v>
      </c>
      <c r="L7" s="432">
        <v>352</v>
      </c>
      <c r="M7" s="433">
        <v>234</v>
      </c>
      <c r="N7" s="431">
        <v>146</v>
      </c>
      <c r="O7" s="432">
        <v>380</v>
      </c>
      <c r="P7" s="433">
        <v>245</v>
      </c>
      <c r="Q7" s="431">
        <v>135</v>
      </c>
      <c r="R7" s="432">
        <v>380</v>
      </c>
    </row>
    <row r="8" spans="2:18" ht="26.25" customHeight="1" thickTop="1">
      <c r="B8" s="548" t="s">
        <v>29</v>
      </c>
      <c r="C8" s="549"/>
      <c r="D8" s="434">
        <v>328</v>
      </c>
      <c r="E8" s="435">
        <v>188</v>
      </c>
      <c r="F8" s="436">
        <v>516</v>
      </c>
      <c r="G8" s="434">
        <v>321</v>
      </c>
      <c r="H8" s="435">
        <v>192</v>
      </c>
      <c r="I8" s="436">
        <v>513</v>
      </c>
      <c r="J8" s="437">
        <v>334</v>
      </c>
      <c r="K8" s="435">
        <v>200</v>
      </c>
      <c r="L8" s="436">
        <v>534</v>
      </c>
      <c r="M8" s="437">
        <v>360</v>
      </c>
      <c r="N8" s="435">
        <v>209</v>
      </c>
      <c r="O8" s="436">
        <v>569</v>
      </c>
      <c r="P8" s="437">
        <v>354</v>
      </c>
      <c r="Q8" s="435">
        <v>184</v>
      </c>
      <c r="R8" s="436">
        <v>538</v>
      </c>
    </row>
    <row r="9" ht="21" customHeight="1">
      <c r="C9" s="215"/>
    </row>
    <row r="10" spans="1:3" ht="21" customHeight="1">
      <c r="A10" s="178" t="s">
        <v>236</v>
      </c>
      <c r="B10" s="178"/>
      <c r="C10" s="178"/>
    </row>
    <row r="11" ht="14.25">
      <c r="R11" s="211" t="s">
        <v>24</v>
      </c>
    </row>
    <row r="12" spans="2:18" ht="18.75" customHeight="1">
      <c r="B12" s="556"/>
      <c r="C12" s="557"/>
      <c r="D12" s="550" t="s">
        <v>163</v>
      </c>
      <c r="E12" s="551"/>
      <c r="F12" s="552"/>
      <c r="G12" s="550" t="s">
        <v>164</v>
      </c>
      <c r="H12" s="551"/>
      <c r="I12" s="552"/>
      <c r="J12" s="550" t="s">
        <v>165</v>
      </c>
      <c r="K12" s="551"/>
      <c r="L12" s="552"/>
      <c r="M12" s="550" t="s">
        <v>166</v>
      </c>
      <c r="N12" s="551"/>
      <c r="O12" s="552"/>
      <c r="P12" s="550" t="s">
        <v>167</v>
      </c>
      <c r="Q12" s="551"/>
      <c r="R12" s="552"/>
    </row>
    <row r="13" spans="2:18" ht="18" customHeight="1">
      <c r="B13" s="558"/>
      <c r="C13" s="559"/>
      <c r="D13" s="553"/>
      <c r="E13" s="554"/>
      <c r="F13" s="555"/>
      <c r="G13" s="553"/>
      <c r="H13" s="554"/>
      <c r="I13" s="555"/>
      <c r="J13" s="553"/>
      <c r="K13" s="554"/>
      <c r="L13" s="555"/>
      <c r="M13" s="553"/>
      <c r="N13" s="554"/>
      <c r="O13" s="555"/>
      <c r="P13" s="553"/>
      <c r="Q13" s="554"/>
      <c r="R13" s="555"/>
    </row>
    <row r="14" spans="2:18" ht="21" customHeight="1">
      <c r="B14" s="560"/>
      <c r="C14" s="561"/>
      <c r="D14" s="3" t="s">
        <v>30</v>
      </c>
      <c r="E14" s="4" t="s">
        <v>31</v>
      </c>
      <c r="F14" s="5" t="s">
        <v>23</v>
      </c>
      <c r="G14" s="3" t="s">
        <v>30</v>
      </c>
      <c r="H14" s="4" t="s">
        <v>31</v>
      </c>
      <c r="I14" s="5" t="s">
        <v>23</v>
      </c>
      <c r="J14" s="6" t="s">
        <v>30</v>
      </c>
      <c r="K14" s="4" t="s">
        <v>31</v>
      </c>
      <c r="L14" s="5" t="s">
        <v>23</v>
      </c>
      <c r="M14" s="6" t="s">
        <v>30</v>
      </c>
      <c r="N14" s="4" t="s">
        <v>31</v>
      </c>
      <c r="O14" s="5" t="s">
        <v>23</v>
      </c>
      <c r="P14" s="6" t="s">
        <v>30</v>
      </c>
      <c r="Q14" s="4" t="s">
        <v>31</v>
      </c>
      <c r="R14" s="5" t="s">
        <v>23</v>
      </c>
    </row>
    <row r="15" spans="2:18" ht="26.25" customHeight="1">
      <c r="B15" s="562" t="s">
        <v>27</v>
      </c>
      <c r="C15" s="563"/>
      <c r="D15" s="422">
        <v>131</v>
      </c>
      <c r="E15" s="423">
        <v>52</v>
      </c>
      <c r="F15" s="424">
        <v>183</v>
      </c>
      <c r="G15" s="422">
        <v>129</v>
      </c>
      <c r="H15" s="423">
        <v>46</v>
      </c>
      <c r="I15" s="424">
        <v>175</v>
      </c>
      <c r="J15" s="425">
        <v>134</v>
      </c>
      <c r="K15" s="423">
        <v>48</v>
      </c>
      <c r="L15" s="424">
        <v>182</v>
      </c>
      <c r="M15" s="425">
        <v>123</v>
      </c>
      <c r="N15" s="423">
        <v>66</v>
      </c>
      <c r="O15" s="424">
        <v>189</v>
      </c>
      <c r="P15" s="425">
        <v>101</v>
      </c>
      <c r="Q15" s="423">
        <v>57</v>
      </c>
      <c r="R15" s="424">
        <v>158</v>
      </c>
    </row>
    <row r="16" spans="2:18" ht="26.25" customHeight="1" thickBot="1">
      <c r="B16" s="564" t="s">
        <v>28</v>
      </c>
      <c r="C16" s="559"/>
      <c r="D16" s="430">
        <v>252</v>
      </c>
      <c r="E16" s="431">
        <v>81</v>
      </c>
      <c r="F16" s="432">
        <v>333</v>
      </c>
      <c r="G16" s="430">
        <v>254</v>
      </c>
      <c r="H16" s="431">
        <v>84</v>
      </c>
      <c r="I16" s="432">
        <v>338</v>
      </c>
      <c r="J16" s="433">
        <v>257</v>
      </c>
      <c r="K16" s="431">
        <v>95</v>
      </c>
      <c r="L16" s="432">
        <v>352</v>
      </c>
      <c r="M16" s="433">
        <v>286</v>
      </c>
      <c r="N16" s="431">
        <v>94</v>
      </c>
      <c r="O16" s="432">
        <v>380</v>
      </c>
      <c r="P16" s="433">
        <v>247</v>
      </c>
      <c r="Q16" s="431">
        <v>133</v>
      </c>
      <c r="R16" s="432">
        <v>380</v>
      </c>
    </row>
    <row r="17" spans="2:18" ht="26.25" customHeight="1" thickTop="1">
      <c r="B17" s="548" t="s">
        <v>29</v>
      </c>
      <c r="C17" s="549"/>
      <c r="D17" s="434">
        <v>383</v>
      </c>
      <c r="E17" s="435">
        <v>133</v>
      </c>
      <c r="F17" s="436">
        <v>516</v>
      </c>
      <c r="G17" s="434">
        <v>383</v>
      </c>
      <c r="H17" s="435">
        <v>130</v>
      </c>
      <c r="I17" s="436">
        <v>513</v>
      </c>
      <c r="J17" s="437">
        <v>391</v>
      </c>
      <c r="K17" s="435">
        <v>143</v>
      </c>
      <c r="L17" s="436">
        <v>534</v>
      </c>
      <c r="M17" s="437">
        <v>409</v>
      </c>
      <c r="N17" s="435">
        <v>160</v>
      </c>
      <c r="O17" s="436">
        <v>569</v>
      </c>
      <c r="P17" s="437">
        <v>348</v>
      </c>
      <c r="Q17" s="435">
        <v>190</v>
      </c>
      <c r="R17" s="436">
        <v>538</v>
      </c>
    </row>
    <row r="18" spans="2:16" ht="21" customHeight="1">
      <c r="B18" s="219" t="s">
        <v>32</v>
      </c>
      <c r="C18" s="220"/>
      <c r="D18" s="216" t="s">
        <v>223</v>
      </c>
      <c r="G18" s="217" t="s">
        <v>224</v>
      </c>
      <c r="J18" s="216" t="s">
        <v>226</v>
      </c>
      <c r="M18" s="218" t="s">
        <v>225</v>
      </c>
      <c r="P18" s="218" t="s">
        <v>227</v>
      </c>
    </row>
    <row r="19" ht="21" customHeight="1">
      <c r="C19" s="215"/>
    </row>
    <row r="20" spans="1:3" ht="21" customHeight="1">
      <c r="A20" s="178" t="s">
        <v>240</v>
      </c>
      <c r="B20" s="178"/>
      <c r="C20" s="178"/>
    </row>
    <row r="21" ht="14.25">
      <c r="R21" s="237" t="s">
        <v>239</v>
      </c>
    </row>
    <row r="22" spans="2:18" ht="18.75" customHeight="1">
      <c r="B22" s="556"/>
      <c r="C22" s="557"/>
      <c r="D22" s="550" t="s">
        <v>163</v>
      </c>
      <c r="E22" s="551"/>
      <c r="F22" s="552"/>
      <c r="G22" s="550" t="s">
        <v>164</v>
      </c>
      <c r="H22" s="551"/>
      <c r="I22" s="552"/>
      <c r="J22" s="550" t="s">
        <v>165</v>
      </c>
      <c r="K22" s="551"/>
      <c r="L22" s="552"/>
      <c r="M22" s="550" t="s">
        <v>166</v>
      </c>
      <c r="N22" s="551"/>
      <c r="O22" s="552"/>
      <c r="P22" s="550" t="s">
        <v>167</v>
      </c>
      <c r="Q22" s="551"/>
      <c r="R22" s="552"/>
    </row>
    <row r="23" spans="2:18" ht="18" customHeight="1">
      <c r="B23" s="558"/>
      <c r="C23" s="559"/>
      <c r="D23" s="553"/>
      <c r="E23" s="554"/>
      <c r="F23" s="555"/>
      <c r="G23" s="553"/>
      <c r="H23" s="554"/>
      <c r="I23" s="555"/>
      <c r="J23" s="553"/>
      <c r="K23" s="554"/>
      <c r="L23" s="555"/>
      <c r="M23" s="553"/>
      <c r="N23" s="554"/>
      <c r="O23" s="555"/>
      <c r="P23" s="553"/>
      <c r="Q23" s="554"/>
      <c r="R23" s="555"/>
    </row>
    <row r="24" spans="2:18" ht="21" customHeight="1">
      <c r="B24" s="560"/>
      <c r="C24" s="561"/>
      <c r="D24" s="3" t="s">
        <v>30</v>
      </c>
      <c r="E24" s="4" t="s">
        <v>31</v>
      </c>
      <c r="F24" s="5" t="s">
        <v>23</v>
      </c>
      <c r="G24" s="3" t="s">
        <v>30</v>
      </c>
      <c r="H24" s="4" t="s">
        <v>31</v>
      </c>
      <c r="I24" s="5" t="s">
        <v>23</v>
      </c>
      <c r="J24" s="6" t="s">
        <v>30</v>
      </c>
      <c r="K24" s="4" t="s">
        <v>31</v>
      </c>
      <c r="L24" s="5" t="s">
        <v>23</v>
      </c>
      <c r="M24" s="6" t="s">
        <v>30</v>
      </c>
      <c r="N24" s="4" t="s">
        <v>31</v>
      </c>
      <c r="O24" s="5" t="s">
        <v>23</v>
      </c>
      <c r="P24" s="6" t="s">
        <v>30</v>
      </c>
      <c r="Q24" s="4" t="s">
        <v>31</v>
      </c>
      <c r="R24" s="5" t="s">
        <v>23</v>
      </c>
    </row>
    <row r="25" spans="2:18" ht="26.25" customHeight="1">
      <c r="B25" s="562" t="s">
        <v>241</v>
      </c>
      <c r="C25" s="563"/>
      <c r="D25" s="422">
        <v>160</v>
      </c>
      <c r="E25" s="423">
        <v>-579</v>
      </c>
      <c r="F25" s="424">
        <v>-419</v>
      </c>
      <c r="G25" s="422">
        <v>168</v>
      </c>
      <c r="H25" s="423">
        <v>-42</v>
      </c>
      <c r="I25" s="424">
        <v>126</v>
      </c>
      <c r="J25" s="425">
        <v>229</v>
      </c>
      <c r="K25" s="423">
        <v>-61</v>
      </c>
      <c r="L25" s="424">
        <v>168</v>
      </c>
      <c r="M25" s="425">
        <v>126</v>
      </c>
      <c r="N25" s="423">
        <v>-109</v>
      </c>
      <c r="O25" s="424">
        <v>17</v>
      </c>
      <c r="P25" s="425">
        <v>110</v>
      </c>
      <c r="Q25" s="423">
        <v>-49</v>
      </c>
      <c r="R25" s="424">
        <v>61</v>
      </c>
    </row>
    <row r="26" spans="2:18" ht="26.25" customHeight="1">
      <c r="B26" s="565" t="s">
        <v>244</v>
      </c>
      <c r="C26" s="566"/>
      <c r="D26" s="426">
        <v>234</v>
      </c>
      <c r="E26" s="427">
        <v>-292</v>
      </c>
      <c r="F26" s="428">
        <v>-58</v>
      </c>
      <c r="G26" s="426">
        <v>403</v>
      </c>
      <c r="H26" s="427">
        <v>-57</v>
      </c>
      <c r="I26" s="428">
        <v>346</v>
      </c>
      <c r="J26" s="429">
        <v>457</v>
      </c>
      <c r="K26" s="427">
        <v>-45</v>
      </c>
      <c r="L26" s="428">
        <v>412</v>
      </c>
      <c r="M26" s="429">
        <v>474</v>
      </c>
      <c r="N26" s="427">
        <v>-69</v>
      </c>
      <c r="O26" s="428">
        <v>405</v>
      </c>
      <c r="P26" s="429">
        <v>433</v>
      </c>
      <c r="Q26" s="427">
        <v>-157</v>
      </c>
      <c r="R26" s="428">
        <v>276</v>
      </c>
    </row>
    <row r="27" spans="2:18" ht="26.25" customHeight="1">
      <c r="B27" s="565" t="s">
        <v>242</v>
      </c>
      <c r="C27" s="566"/>
      <c r="D27" s="426">
        <v>111</v>
      </c>
      <c r="E27" s="427">
        <v>-76</v>
      </c>
      <c r="F27" s="428">
        <v>35</v>
      </c>
      <c r="G27" s="426">
        <v>166</v>
      </c>
      <c r="H27" s="427">
        <v>-33</v>
      </c>
      <c r="I27" s="428">
        <v>133</v>
      </c>
      <c r="J27" s="429">
        <v>198</v>
      </c>
      <c r="K27" s="427">
        <v>-26</v>
      </c>
      <c r="L27" s="428">
        <v>172</v>
      </c>
      <c r="M27" s="429">
        <v>217</v>
      </c>
      <c r="N27" s="427">
        <v>-10</v>
      </c>
      <c r="O27" s="428">
        <v>207</v>
      </c>
      <c r="P27" s="429">
        <v>130</v>
      </c>
      <c r="Q27" s="427">
        <v>-44</v>
      </c>
      <c r="R27" s="428">
        <v>86</v>
      </c>
    </row>
    <row r="28" spans="2:18" ht="26.25" customHeight="1" thickBot="1">
      <c r="B28" s="564" t="s">
        <v>243</v>
      </c>
      <c r="C28" s="559"/>
      <c r="D28" s="430">
        <v>71</v>
      </c>
      <c r="E28" s="431">
        <v>-16</v>
      </c>
      <c r="F28" s="432">
        <v>55</v>
      </c>
      <c r="G28" s="430">
        <v>103</v>
      </c>
      <c r="H28" s="431">
        <v>-48</v>
      </c>
      <c r="I28" s="432">
        <v>55</v>
      </c>
      <c r="J28" s="433">
        <v>83</v>
      </c>
      <c r="K28" s="431">
        <v>-14</v>
      </c>
      <c r="L28" s="432">
        <v>69</v>
      </c>
      <c r="M28" s="433">
        <v>119</v>
      </c>
      <c r="N28" s="431">
        <v>-18</v>
      </c>
      <c r="O28" s="432">
        <v>101</v>
      </c>
      <c r="P28" s="433">
        <v>67</v>
      </c>
      <c r="Q28" s="431">
        <v>-106</v>
      </c>
      <c r="R28" s="432">
        <v>-39</v>
      </c>
    </row>
    <row r="29" spans="2:18" ht="26.25" customHeight="1" thickTop="1">
      <c r="B29" s="548" t="s">
        <v>29</v>
      </c>
      <c r="C29" s="549"/>
      <c r="D29" s="434">
        <v>576</v>
      </c>
      <c r="E29" s="435">
        <v>-963</v>
      </c>
      <c r="F29" s="436">
        <v>-387</v>
      </c>
      <c r="G29" s="434">
        <v>840</v>
      </c>
      <c r="H29" s="435">
        <v>-180</v>
      </c>
      <c r="I29" s="436">
        <v>660</v>
      </c>
      <c r="J29" s="437">
        <v>967</v>
      </c>
      <c r="K29" s="435">
        <v>-146</v>
      </c>
      <c r="L29" s="436">
        <v>821</v>
      </c>
      <c r="M29" s="437">
        <v>936</v>
      </c>
      <c r="N29" s="435">
        <v>-206</v>
      </c>
      <c r="O29" s="436">
        <v>730</v>
      </c>
      <c r="P29" s="437">
        <v>740</v>
      </c>
      <c r="Q29" s="435">
        <v>-356</v>
      </c>
      <c r="R29" s="436">
        <v>384</v>
      </c>
    </row>
  </sheetData>
  <sheetProtection/>
  <mergeCells count="29">
    <mergeCell ref="B29:C29"/>
    <mergeCell ref="B26:C26"/>
    <mergeCell ref="B27:C27"/>
    <mergeCell ref="M22:O23"/>
    <mergeCell ref="P22:R23"/>
    <mergeCell ref="B25:C25"/>
    <mergeCell ref="B28:C28"/>
    <mergeCell ref="B22:C24"/>
    <mergeCell ref="D22:F23"/>
    <mergeCell ref="G22:I23"/>
    <mergeCell ref="J22:L23"/>
    <mergeCell ref="B7:C7"/>
    <mergeCell ref="B8:C8"/>
    <mergeCell ref="M3:O4"/>
    <mergeCell ref="M12:O13"/>
    <mergeCell ref="G3:I4"/>
    <mergeCell ref="G12:I13"/>
    <mergeCell ref="J3:L4"/>
    <mergeCell ref="J12:L13"/>
    <mergeCell ref="B17:C17"/>
    <mergeCell ref="P3:R4"/>
    <mergeCell ref="P12:R13"/>
    <mergeCell ref="D3:F4"/>
    <mergeCell ref="B12:C14"/>
    <mergeCell ref="B15:C15"/>
    <mergeCell ref="D12:F13"/>
    <mergeCell ref="B16:C16"/>
    <mergeCell ref="B3:C5"/>
    <mergeCell ref="B6:C6"/>
  </mergeCells>
  <printOptions/>
  <pageMargins left="0.5511811023622047" right="0.1968503937007874" top="0.6692913385826772" bottom="0.31496062992125984" header="0.4724409448818898" footer="0.3937007874015748"/>
  <pageSetup fitToHeight="1" fitToWidth="1" horizontalDpi="600" verticalDpi="600" orientation="landscape" paperSize="8" r:id="rId1"/>
  <colBreaks count="1" manualBreakCount="1">
    <brk id="12" max="28" man="1"/>
  </colBreaks>
  <ignoredErrors>
    <ignoredError sqref="G18 D18:F18 K18:M18 H18:J18 N18:P18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I28"/>
  <sheetViews>
    <sheetView showGridLines="0" view="pageBreakPreview" zoomScale="70" zoomScaleNormal="70" zoomScaleSheetLayoutView="70" workbookViewId="0" topLeftCell="A1">
      <selection activeCell="I28" sqref="I28"/>
    </sheetView>
  </sheetViews>
  <sheetFormatPr defaultColWidth="9.00390625" defaultRowHeight="13.5"/>
  <cols>
    <col min="1" max="1" width="3.625" style="20" customWidth="1"/>
    <col min="2" max="2" width="33.625" style="33" customWidth="1"/>
    <col min="3" max="3" width="18.625" style="48" customWidth="1"/>
    <col min="4" max="6" width="18.625" style="21" customWidth="1"/>
    <col min="7" max="7" width="18.625" style="20" customWidth="1"/>
    <col min="8" max="8" width="1.00390625" style="20" customWidth="1"/>
    <col min="9" max="9" width="18.625" style="20" customWidth="1"/>
    <col min="10" max="16384" width="9.00390625" style="20" customWidth="1"/>
  </cols>
  <sheetData>
    <row r="1" spans="1:9" ht="21.75" customHeight="1">
      <c r="A1" s="101" t="s">
        <v>246</v>
      </c>
      <c r="B1" s="101"/>
      <c r="C1" s="34"/>
      <c r="E1" s="35"/>
      <c r="G1" s="36"/>
      <c r="I1" s="36"/>
    </row>
    <row r="2" spans="2:9" ht="18">
      <c r="B2" s="37"/>
      <c r="C2" s="34"/>
      <c r="E2" s="38"/>
      <c r="F2" s="39"/>
      <c r="G2" s="235"/>
      <c r="I2" s="235" t="s">
        <v>238</v>
      </c>
    </row>
    <row r="3" spans="2:9" s="40" customFormat="1" ht="24.75" customHeight="1">
      <c r="B3" s="110"/>
      <c r="C3" s="571" t="s">
        <v>142</v>
      </c>
      <c r="D3" s="572"/>
      <c r="E3" s="573" t="s">
        <v>149</v>
      </c>
      <c r="F3" s="574"/>
      <c r="G3" s="575"/>
      <c r="I3" s="467" t="s">
        <v>255</v>
      </c>
    </row>
    <row r="4" spans="2:9" s="41" customFormat="1" ht="39.75" customHeight="1">
      <c r="B4" s="111"/>
      <c r="C4" s="230" t="s">
        <v>228</v>
      </c>
      <c r="D4" s="231" t="s">
        <v>229</v>
      </c>
      <c r="E4" s="230" t="s">
        <v>230</v>
      </c>
      <c r="F4" s="232" t="s">
        <v>231</v>
      </c>
      <c r="G4" s="233" t="s">
        <v>232</v>
      </c>
      <c r="I4" s="459" t="s">
        <v>256</v>
      </c>
    </row>
    <row r="5" spans="2:9" s="102" customFormat="1" ht="30" customHeight="1">
      <c r="B5" s="112" t="s">
        <v>117</v>
      </c>
      <c r="C5" s="438">
        <v>581</v>
      </c>
      <c r="D5" s="439">
        <v>788</v>
      </c>
      <c r="E5" s="438">
        <v>895</v>
      </c>
      <c r="F5" s="255">
        <v>1015</v>
      </c>
      <c r="G5" s="256">
        <v>336</v>
      </c>
      <c r="I5" s="460">
        <v>-51</v>
      </c>
    </row>
    <row r="6" spans="2:9" s="103" customFormat="1" ht="25.5" customHeight="1">
      <c r="B6" s="113" t="s">
        <v>0</v>
      </c>
      <c r="C6" s="254">
        <v>-4125</v>
      </c>
      <c r="D6" s="440">
        <v>437</v>
      </c>
      <c r="E6" s="254">
        <v>588</v>
      </c>
      <c r="F6" s="255">
        <v>627</v>
      </c>
      <c r="G6" s="256">
        <v>190</v>
      </c>
      <c r="I6" s="460">
        <v>-16</v>
      </c>
    </row>
    <row r="7" spans="2:9" s="103" customFormat="1" ht="25.5" customHeight="1">
      <c r="B7" s="114" t="s">
        <v>15</v>
      </c>
      <c r="C7" s="254">
        <v>24485</v>
      </c>
      <c r="D7" s="440">
        <v>25217</v>
      </c>
      <c r="E7" s="254">
        <v>26195</v>
      </c>
      <c r="F7" s="255">
        <v>26694</v>
      </c>
      <c r="G7" s="256">
        <v>23130</v>
      </c>
      <c r="I7" s="460">
        <v>22696</v>
      </c>
    </row>
    <row r="8" spans="2:9" s="103" customFormat="1" ht="25.5" customHeight="1">
      <c r="B8" s="114" t="s">
        <v>143</v>
      </c>
      <c r="C8" s="254">
        <v>2802</v>
      </c>
      <c r="D8" s="440">
        <v>4270</v>
      </c>
      <c r="E8" s="254">
        <v>4886</v>
      </c>
      <c r="F8" s="255">
        <v>4760</v>
      </c>
      <c r="G8" s="256">
        <v>3190</v>
      </c>
      <c r="I8" s="460">
        <v>3588</v>
      </c>
    </row>
    <row r="9" spans="2:9" s="103" customFormat="1" ht="25.5" customHeight="1">
      <c r="B9" s="114" t="s">
        <v>197</v>
      </c>
      <c r="C9" s="441">
        <v>11.4</v>
      </c>
      <c r="D9" s="442">
        <v>16.9</v>
      </c>
      <c r="E9" s="441">
        <v>18.7</v>
      </c>
      <c r="F9" s="443">
        <v>17.8</v>
      </c>
      <c r="G9" s="444">
        <v>13.8</v>
      </c>
      <c r="I9" s="461">
        <v>15.8</v>
      </c>
    </row>
    <row r="10" spans="2:9" s="103" customFormat="1" ht="25.5" customHeight="1">
      <c r="B10" s="114" t="s">
        <v>198</v>
      </c>
      <c r="C10" s="254">
        <v>14284</v>
      </c>
      <c r="D10" s="440">
        <v>13863</v>
      </c>
      <c r="E10" s="254">
        <v>13177</v>
      </c>
      <c r="F10" s="255">
        <v>12991</v>
      </c>
      <c r="G10" s="256">
        <v>12869</v>
      </c>
      <c r="I10" s="460">
        <v>12654</v>
      </c>
    </row>
    <row r="11" spans="2:9" s="103" customFormat="1" ht="25.5" customHeight="1">
      <c r="B11" s="114" t="s">
        <v>199</v>
      </c>
      <c r="C11" s="254">
        <v>10023</v>
      </c>
      <c r="D11" s="440">
        <v>8644</v>
      </c>
      <c r="E11" s="254">
        <v>8461</v>
      </c>
      <c r="F11" s="255">
        <v>9189</v>
      </c>
      <c r="G11" s="256">
        <v>8653</v>
      </c>
      <c r="I11" s="460">
        <v>8577</v>
      </c>
    </row>
    <row r="12" spans="2:9" s="103" customFormat="1" ht="25.5" customHeight="1">
      <c r="B12" s="115" t="s">
        <v>200</v>
      </c>
      <c r="C12" s="441">
        <v>5.1</v>
      </c>
      <c r="D12" s="442">
        <v>3.2</v>
      </c>
      <c r="E12" s="441">
        <v>2.7</v>
      </c>
      <c r="F12" s="443">
        <v>2.7</v>
      </c>
      <c r="G12" s="444">
        <v>4</v>
      </c>
      <c r="I12" s="461">
        <v>3.5</v>
      </c>
    </row>
    <row r="13" spans="2:9" s="103" customFormat="1" ht="25.5" customHeight="1">
      <c r="B13" s="116" t="s">
        <v>201</v>
      </c>
      <c r="C13" s="445">
        <v>3.6</v>
      </c>
      <c r="D13" s="446">
        <v>2</v>
      </c>
      <c r="E13" s="445">
        <v>1.7</v>
      </c>
      <c r="F13" s="447">
        <v>1.9</v>
      </c>
      <c r="G13" s="448">
        <v>2.7</v>
      </c>
      <c r="I13" s="462">
        <v>2.4</v>
      </c>
    </row>
    <row r="14" spans="2:9" ht="37.5" customHeight="1">
      <c r="B14" s="42"/>
      <c r="C14" s="43"/>
      <c r="D14" s="44"/>
      <c r="E14" s="44"/>
      <c r="F14" s="44"/>
      <c r="G14" s="45"/>
      <c r="I14" s="45"/>
    </row>
    <row r="15" spans="1:9" ht="33" customHeight="1">
      <c r="A15" s="100" t="s">
        <v>245</v>
      </c>
      <c r="B15" s="100"/>
      <c r="C15" s="46"/>
      <c r="D15" s="46"/>
      <c r="E15" s="46"/>
      <c r="F15" s="569"/>
      <c r="G15" s="567"/>
      <c r="I15" s="567" t="s">
        <v>237</v>
      </c>
    </row>
    <row r="16" spans="2:9" ht="11.25" customHeight="1">
      <c r="B16" s="47"/>
      <c r="C16" s="46"/>
      <c r="D16" s="46"/>
      <c r="E16" s="46"/>
      <c r="F16" s="570"/>
      <c r="G16" s="568"/>
      <c r="I16" s="568"/>
    </row>
    <row r="17" spans="2:9" s="41" customFormat="1" ht="39.75" customHeight="1">
      <c r="B17" s="117"/>
      <c r="C17" s="230" t="s">
        <v>228</v>
      </c>
      <c r="D17" s="231" t="s">
        <v>229</v>
      </c>
      <c r="E17" s="230" t="s">
        <v>230</v>
      </c>
      <c r="F17" s="232" t="s">
        <v>231</v>
      </c>
      <c r="G17" s="233" t="s">
        <v>232</v>
      </c>
      <c r="I17" s="459" t="s">
        <v>256</v>
      </c>
    </row>
    <row r="18" spans="2:9" s="109" customFormat="1" ht="18" customHeight="1">
      <c r="B18" s="118" t="s">
        <v>17</v>
      </c>
      <c r="C18" s="104"/>
      <c r="D18" s="105"/>
      <c r="E18" s="106"/>
      <c r="F18" s="107"/>
      <c r="G18" s="108"/>
      <c r="I18" s="463"/>
    </row>
    <row r="19" spans="2:9" s="103" customFormat="1" ht="18" customHeight="1">
      <c r="B19" s="119" t="s">
        <v>18</v>
      </c>
      <c r="C19" s="248">
        <v>528</v>
      </c>
      <c r="D19" s="449">
        <v>696</v>
      </c>
      <c r="E19" s="248">
        <v>491</v>
      </c>
      <c r="F19" s="249">
        <v>330</v>
      </c>
      <c r="G19" s="257">
        <v>117</v>
      </c>
      <c r="I19" s="464">
        <v>212</v>
      </c>
    </row>
    <row r="20" spans="2:9" s="103" customFormat="1" ht="25.5" customHeight="1">
      <c r="B20" s="120" t="s">
        <v>19</v>
      </c>
      <c r="C20" s="254">
        <v>777</v>
      </c>
      <c r="D20" s="440">
        <v>766</v>
      </c>
      <c r="E20" s="254">
        <v>730</v>
      </c>
      <c r="F20" s="255">
        <v>627</v>
      </c>
      <c r="G20" s="256">
        <v>428</v>
      </c>
      <c r="I20" s="460">
        <v>239</v>
      </c>
    </row>
    <row r="21" spans="2:9" s="103" customFormat="1" ht="25.5" customHeight="1">
      <c r="B21" s="120" t="s">
        <v>20</v>
      </c>
      <c r="C21" s="254">
        <v>325</v>
      </c>
      <c r="D21" s="440">
        <v>388</v>
      </c>
      <c r="E21" s="254">
        <v>318</v>
      </c>
      <c r="F21" s="255">
        <v>304</v>
      </c>
      <c r="G21" s="256">
        <v>103</v>
      </c>
      <c r="I21" s="460">
        <v>191</v>
      </c>
    </row>
    <row r="22" spans="2:9" s="103" customFormat="1" ht="25.5" customHeight="1">
      <c r="B22" s="121" t="s">
        <v>21</v>
      </c>
      <c r="C22" s="254">
        <v>11668.95</v>
      </c>
      <c r="D22" s="440">
        <v>17059.66</v>
      </c>
      <c r="E22" s="254">
        <v>17287.65</v>
      </c>
      <c r="F22" s="255">
        <v>12525.54</v>
      </c>
      <c r="G22" s="256">
        <v>8109.53</v>
      </c>
      <c r="I22" s="460">
        <v>9958</v>
      </c>
    </row>
    <row r="23" spans="2:9" s="103" customFormat="1" ht="25.5" customHeight="1">
      <c r="B23" s="121" t="s">
        <v>144</v>
      </c>
      <c r="C23" s="248">
        <v>219825798</v>
      </c>
      <c r="D23" s="449">
        <v>346172113</v>
      </c>
      <c r="E23" s="248">
        <v>687335669</v>
      </c>
      <c r="F23" s="255">
        <v>1205758465</v>
      </c>
      <c r="G23" s="256">
        <v>1233577987</v>
      </c>
      <c r="I23" s="460">
        <v>1233454904</v>
      </c>
    </row>
    <row r="24" spans="2:9" s="103" customFormat="1" ht="25.5" customHeight="1">
      <c r="B24" s="121" t="s">
        <v>145</v>
      </c>
      <c r="C24" s="248">
        <v>147271370</v>
      </c>
      <c r="D24" s="449">
        <v>161838561</v>
      </c>
      <c r="E24" s="248">
        <v>139697053</v>
      </c>
      <c r="F24" s="255">
        <v>10836065</v>
      </c>
      <c r="G24" s="256">
        <v>1500000</v>
      </c>
      <c r="I24" s="460">
        <v>1500000</v>
      </c>
    </row>
    <row r="25" spans="2:9" s="103" customFormat="1" ht="25.5" customHeight="1">
      <c r="B25" s="121" t="s">
        <v>146</v>
      </c>
      <c r="C25" s="248">
        <v>240066694</v>
      </c>
      <c r="D25" s="449">
        <v>404043131</v>
      </c>
      <c r="E25" s="248">
        <v>1067914717</v>
      </c>
      <c r="F25" s="255">
        <v>1233625224</v>
      </c>
      <c r="G25" s="256">
        <v>1233519837</v>
      </c>
      <c r="I25" s="460">
        <v>1233852443</v>
      </c>
    </row>
    <row r="26" spans="2:9" s="103" customFormat="1" ht="25.5" customHeight="1">
      <c r="B26" s="121" t="s">
        <v>147</v>
      </c>
      <c r="C26" s="248">
        <v>166825000</v>
      </c>
      <c r="D26" s="449">
        <v>145825000</v>
      </c>
      <c r="E26" s="248">
        <v>32325000</v>
      </c>
      <c r="F26" s="255">
        <v>1500000</v>
      </c>
      <c r="G26" s="256">
        <v>1500000</v>
      </c>
      <c r="I26" s="460">
        <v>1500000</v>
      </c>
    </row>
    <row r="27" spans="2:9" s="103" customFormat="1" ht="25.5" customHeight="1">
      <c r="B27" s="122" t="s">
        <v>202</v>
      </c>
      <c r="C27" s="450" t="s">
        <v>13</v>
      </c>
      <c r="D27" s="451">
        <v>99.55</v>
      </c>
      <c r="E27" s="452">
        <v>52.1</v>
      </c>
      <c r="F27" s="453">
        <v>50.53</v>
      </c>
      <c r="G27" s="454">
        <v>15.31</v>
      </c>
      <c r="I27" s="465" t="s">
        <v>13</v>
      </c>
    </row>
    <row r="28" spans="2:9" s="103" customFormat="1" ht="25.5" customHeight="1">
      <c r="B28" s="234" t="s">
        <v>203</v>
      </c>
      <c r="C28" s="455">
        <v>-1440.26</v>
      </c>
      <c r="D28" s="456">
        <v>-368.95</v>
      </c>
      <c r="E28" s="455">
        <v>144.22</v>
      </c>
      <c r="F28" s="457">
        <v>383.46</v>
      </c>
      <c r="G28" s="458">
        <v>256.17</v>
      </c>
      <c r="I28" s="466">
        <v>288.44</v>
      </c>
    </row>
    <row r="29" ht="21" customHeight="1"/>
    <row r="30" ht="21" customHeight="1"/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</sheetData>
  <sheetProtection/>
  <mergeCells count="5">
    <mergeCell ref="I15:I16"/>
    <mergeCell ref="G15:G16"/>
    <mergeCell ref="F15:F16"/>
    <mergeCell ref="C3:D3"/>
    <mergeCell ref="E3:G3"/>
  </mergeCells>
  <printOptions horizontalCentered="1"/>
  <pageMargins left="0.39" right="0.57" top="0.94" bottom="1.1811023622047245" header="0.2755905511811024" footer="0.7874015748031497"/>
  <pageSetup fitToWidth="2" fitToHeight="1" horizontalDpi="1200" verticalDpi="12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aoki.shinji</cp:lastModifiedBy>
  <cp:lastPrinted>2009-08-05T01:23:53Z</cp:lastPrinted>
  <dcterms:created xsi:type="dcterms:W3CDTF">2003-04-11T02:14:46Z</dcterms:created>
  <dcterms:modified xsi:type="dcterms:W3CDTF">2009-08-05T01:28:13Z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