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15" windowWidth="12180" windowHeight="8880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'BS'!$A$1:$H$65</definedName>
    <definedName name="_xlnm.Print_Area" localSheetId="6">'ETC'!$A$1:$I$28</definedName>
    <definedName name="_xlnm.Print_Area" localSheetId="5">'GROUP'!$A$1:$R$29</definedName>
    <definedName name="_xlnm.Print_Area" localSheetId="0">'PL'!$A$1:$H$90</definedName>
    <definedName name="_xlnm.Print_Area" localSheetId="1">'PL QTR'!$A$1:$Z$32</definedName>
    <definedName name="_xlnm.Print_Area" localSheetId="4">'SEGMENT'!$A$1:$N$42</definedName>
  </definedNames>
  <calcPr fullCalcOnLoad="1"/>
</workbook>
</file>

<file path=xl/sharedStrings.xml><?xml version="1.0" encoding="utf-8"?>
<sst xmlns="http://schemas.openxmlformats.org/spreadsheetml/2006/main" count="729" uniqueCount="326">
  <si>
    <t xml:space="preserve">  Income before income taxes and minority interests</t>
  </si>
  <si>
    <r>
      <t>　</t>
    </r>
    <r>
      <rPr>
        <sz val="12"/>
        <rFont val="Arial"/>
        <family val="2"/>
      </rPr>
      <t>Depreciation and amortization</t>
    </r>
  </si>
  <si>
    <r>
      <t>　</t>
    </r>
    <r>
      <rPr>
        <sz val="12"/>
        <rFont val="Arial"/>
        <family val="2"/>
      </rPr>
      <t>Impairment loss</t>
    </r>
  </si>
  <si>
    <r>
      <t>　</t>
    </r>
    <r>
      <rPr>
        <sz val="12"/>
        <rFont val="Arial"/>
        <family val="2"/>
      </rPr>
      <t>Loss on valuation of investment securities</t>
    </r>
  </si>
  <si>
    <r>
      <t>　</t>
    </r>
    <r>
      <rPr>
        <sz val="12"/>
        <rFont val="Arial"/>
        <family val="2"/>
      </rPr>
      <t>Increase (decrease) in allowance for doubtful accounts</t>
    </r>
  </si>
  <si>
    <r>
      <t>　</t>
    </r>
    <r>
      <rPr>
        <sz val="12"/>
        <rFont val="Arial"/>
        <family val="2"/>
      </rPr>
      <t>Interest and dividends income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</si>
  <si>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</si>
  <si>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Equity in (earnings) losses of affiliates</t>
    </r>
  </si>
  <si>
    <r>
      <t>　</t>
    </r>
    <r>
      <rPr>
        <sz val="12"/>
        <rFont val="Arial"/>
        <family val="2"/>
      </rPr>
      <t>Loss (gain) on sales of investment securities</t>
    </r>
  </si>
  <si>
    <r>
      <t>　</t>
    </r>
    <r>
      <rPr>
        <sz val="12"/>
        <rFont val="Arial"/>
        <family val="2"/>
      </rPr>
      <t>Loss (gain) on sales and retirement of noncurrent assets</t>
    </r>
  </si>
  <si>
    <r>
      <t>　</t>
    </r>
    <r>
      <rPr>
        <sz val="12"/>
        <rFont val="Arial"/>
        <family val="2"/>
      </rPr>
      <t>Decrease (increase) in notes and accounts receivable-trade</t>
    </r>
  </si>
  <si>
    <r>
      <t>　</t>
    </r>
    <r>
      <rPr>
        <sz val="12"/>
        <rFont val="Arial"/>
        <family val="2"/>
      </rPr>
      <t>Decrease (increase) in inventories</t>
    </r>
  </si>
  <si>
    <r>
      <t>　</t>
    </r>
    <r>
      <rPr>
        <sz val="12"/>
        <rFont val="Arial"/>
        <family val="2"/>
      </rPr>
      <t>Other,net</t>
    </r>
  </si>
  <si>
    <r>
      <t>　</t>
    </r>
    <r>
      <rPr>
        <b/>
        <sz val="14"/>
        <rFont val="Arial"/>
        <family val="2"/>
      </rPr>
      <t xml:space="preserve"> Net cash provided by (used in) operating activities</t>
    </r>
  </si>
  <si>
    <t>Net cash provided by (used in) investing activities</t>
  </si>
  <si>
    <t xml:space="preserve">  Decrease (increase) in time deposits</t>
  </si>
  <si>
    <t xml:space="preserve">  Decrease (increase) in short-term investment securities</t>
  </si>
  <si>
    <t xml:space="preserve">  Purchase of property, plant and equipment</t>
  </si>
  <si>
    <t xml:space="preserve">  Proceeds from sales of property, plant and equipment</t>
  </si>
  <si>
    <t xml:space="preserve">  Purchase of intangible assets</t>
  </si>
  <si>
    <t>-</t>
  </si>
  <si>
    <t xml:space="preserve">  Purchase of investment securities</t>
  </si>
  <si>
    <t xml:space="preserve">  Proceeds from sales and redemption of investment securities</t>
  </si>
  <si>
    <t xml:space="preserve">  Decrease (increase) in short-term loans receivable</t>
  </si>
  <si>
    <t xml:space="preserve">  Payments of long-term loans receivable</t>
  </si>
  <si>
    <t xml:space="preserve">  Collection of long-term loans receivable</t>
  </si>
  <si>
    <t xml:space="preserve">  Other,net</t>
  </si>
  <si>
    <t>Net cash provided by (used in) financing activities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</si>
  <si>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cash provided by (used in) investing activities</t>
    </r>
  </si>
  <si>
    <t xml:space="preserve">      Free Cash Flow</t>
  </si>
  <si>
    <t xml:space="preserve">  Net increase (decrease) in short-term loans payable</t>
  </si>
  <si>
    <t xml:space="preserve">  Proceeds from long-term loans payable</t>
  </si>
  <si>
    <t xml:space="preserve">  Repayment of long-term loans payable</t>
  </si>
  <si>
    <t xml:space="preserve">  Proceeds from issuance of bonds</t>
  </si>
  <si>
    <t xml:space="preserve">  Redemption of bonds</t>
  </si>
  <si>
    <t xml:space="preserve">  Proceeds from issuance of common stock/preferred stock</t>
  </si>
  <si>
    <t xml:space="preserve">  Cash dividends paid</t>
  </si>
  <si>
    <r>
      <t>　</t>
    </r>
    <r>
      <rPr>
        <b/>
        <sz val="14"/>
        <rFont val="Arial"/>
        <family val="2"/>
      </rPr>
      <t xml:space="preserve"> Net cash provided by (used in) financing activities</t>
    </r>
  </si>
  <si>
    <t>Effect of exchange rate change on cash and cash equivalents</t>
  </si>
  <si>
    <t>Net increase (decrease) in cash and cash equivalents</t>
  </si>
  <si>
    <t>Cash and cash equivalents at beginning of period</t>
  </si>
  <si>
    <t>Increase (decrease) in cash and cash equivalents resulting
from change of scope of consolidation</t>
  </si>
  <si>
    <t>Net Sales</t>
  </si>
  <si>
    <t>Operating Income</t>
  </si>
  <si>
    <t>Machinery &amp;
Aerospace</t>
  </si>
  <si>
    <t>Energy &amp;
Mineral Resources</t>
  </si>
  <si>
    <t>Real Estate Development &amp;
Forest Products</t>
  </si>
  <si>
    <t>Consumer Lifestyle 
Business</t>
  </si>
  <si>
    <t>Others</t>
  </si>
  <si>
    <t>Elimination and Unallocated</t>
  </si>
  <si>
    <t>Total</t>
  </si>
  <si>
    <t>Chemicals &amp; Plastics</t>
  </si>
  <si>
    <t>Overseas Subsidiaries</t>
  </si>
  <si>
    <t>(companies)</t>
  </si>
  <si>
    <t>Total</t>
  </si>
  <si>
    <t>Consolidated
subsidiaries</t>
  </si>
  <si>
    <t>Companies accounted for by the equity-method</t>
  </si>
  <si>
    <t>Domestic</t>
  </si>
  <si>
    <t>Overseas</t>
  </si>
  <si>
    <t>7.  Number of Group Companies</t>
  </si>
  <si>
    <r>
      <t>8.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Number of Profitable and Unprofitable Companies</t>
    </r>
  </si>
  <si>
    <r>
      <t>（</t>
    </r>
    <r>
      <rPr>
        <sz val="11"/>
        <rFont val="Arial"/>
        <family val="2"/>
      </rPr>
      <t>% of Profitable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</si>
  <si>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</si>
  <si>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(72%)</t>
  </si>
  <si>
    <t>(65%)</t>
  </si>
  <si>
    <r>
      <t>9.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Net Income/Loss</t>
    </r>
  </si>
  <si>
    <r>
      <t>（</t>
    </r>
    <r>
      <rPr>
        <sz val="11"/>
        <rFont val="Arial"/>
        <family val="2"/>
      </rPr>
      <t>Billions of yen</t>
    </r>
    <r>
      <rPr>
        <sz val="11"/>
        <rFont val="ＭＳ Ｐゴシック"/>
        <family val="3"/>
      </rPr>
      <t>）</t>
    </r>
  </si>
  <si>
    <r>
      <t>Domestic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</si>
  <si>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>Overseas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Consolidated subsidiaries</t>
    </r>
    <r>
      <rPr>
        <sz val="12"/>
        <rFont val="ＭＳ Ｐゴシック"/>
        <family val="3"/>
      </rPr>
      <t>）</t>
    </r>
  </si>
  <si>
    <r>
      <t xml:space="preserve">Domestic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</si>
  <si>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r>
      <t xml:space="preserve">Overseas
</t>
    </r>
    <r>
      <rPr>
        <sz val="12"/>
        <rFont val="ＭＳ Ｐゴシック"/>
        <family val="3"/>
      </rPr>
      <t>（</t>
    </r>
    <r>
      <rPr>
        <sz val="12"/>
        <rFont val="Arial"/>
        <family val="2"/>
      </rPr>
      <t>Companies accounted for by the equity-method</t>
    </r>
    <r>
      <rPr>
        <sz val="12"/>
        <rFont val="ＭＳ Ｐゴシック"/>
        <family val="3"/>
      </rPr>
      <t>）</t>
    </r>
  </si>
  <si>
    <t>（Millions of Yen）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</si>
  <si>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</si>
  <si>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r>
      <t>（</t>
    </r>
    <r>
      <rPr>
        <sz val="20"/>
        <rFont val="Arial"/>
        <family val="2"/>
      </rPr>
      <t>Billions of yen</t>
    </r>
    <r>
      <rPr>
        <sz val="20"/>
        <rFont val="ＭＳ Ｐゴシック"/>
        <family val="3"/>
      </rPr>
      <t>）</t>
    </r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</si>
  <si>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</si>
  <si>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Net Income</t>
  </si>
  <si>
    <t>Total Assets</t>
  </si>
  <si>
    <t>New Stage 2008</t>
  </si>
  <si>
    <t>Gross interest-bearing debt</t>
  </si>
  <si>
    <t>Net interest-bearing debt</t>
  </si>
  <si>
    <t>Gross debt/equity ratio (times)</t>
  </si>
  <si>
    <t>Net debt/equity ratio (times)</t>
  </si>
  <si>
    <t>Stock Price</t>
  </si>
  <si>
    <t>Results Year End</t>
  </si>
  <si>
    <t>Year's High</t>
  </si>
  <si>
    <t>Year's Low</t>
  </si>
  <si>
    <t>Nikkei average（close）</t>
  </si>
  <si>
    <t>Adjusted EPS</t>
  </si>
  <si>
    <t>Net Assets per Share</t>
  </si>
  <si>
    <t>-</t>
  </si>
  <si>
    <t>-</t>
  </si>
  <si>
    <t>-</t>
  </si>
  <si>
    <t>-</t>
  </si>
  <si>
    <t>FY2005</t>
  </si>
  <si>
    <t>FY2006</t>
  </si>
  <si>
    <t>FY2006</t>
  </si>
  <si>
    <t>FY2007</t>
  </si>
  <si>
    <t>FY2007</t>
  </si>
  <si>
    <t>FY2008</t>
  </si>
  <si>
    <t>FY2008</t>
  </si>
  <si>
    <t>Net sales</t>
  </si>
  <si>
    <t>Cost of sales</t>
  </si>
  <si>
    <t>Selling, general and administrative expenses</t>
  </si>
  <si>
    <t>Operating income</t>
  </si>
  <si>
    <t>Income taxes-current</t>
  </si>
  <si>
    <t>Income taxes-deferred</t>
  </si>
  <si>
    <t>Minority interests in income</t>
  </si>
  <si>
    <t>Income before income taxes and minority interests</t>
  </si>
  <si>
    <t>Net income</t>
  </si>
  <si>
    <r>
      <t>　</t>
    </r>
    <r>
      <rPr>
        <sz val="12"/>
        <rFont val="Arial"/>
        <family val="2"/>
      </rPr>
      <t>Interest income</t>
    </r>
  </si>
  <si>
    <r>
      <t>　</t>
    </r>
    <r>
      <rPr>
        <sz val="12"/>
        <rFont val="Arial"/>
        <family val="2"/>
      </rPr>
      <t>Dividends income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</si>
  <si>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</si>
  <si>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Interest expenses</t>
    </r>
  </si>
  <si>
    <r>
      <t>　</t>
    </r>
    <r>
      <rPr>
        <sz val="12"/>
        <rFont val="Arial"/>
        <family val="2"/>
      </rPr>
      <t>Foreign exchange losses</t>
    </r>
  </si>
  <si>
    <t xml:space="preserve"> Extraordinary income</t>
  </si>
  <si>
    <r>
      <t>3.</t>
    </r>
    <r>
      <rPr>
        <b/>
        <sz val="19"/>
        <rFont val="ＭＳ Ｐゴシック"/>
        <family val="3"/>
      </rPr>
      <t>　</t>
    </r>
    <r>
      <rPr>
        <b/>
        <sz val="19"/>
        <rFont val="Arial"/>
        <family val="2"/>
      </rPr>
      <t>Quarter information</t>
    </r>
  </si>
  <si>
    <t>FY2005</t>
  </si>
  <si>
    <t>FY2006</t>
  </si>
  <si>
    <t>FY2008</t>
  </si>
  <si>
    <t>1Q</t>
  </si>
  <si>
    <t>2Q</t>
  </si>
  <si>
    <t>3Q</t>
  </si>
  <si>
    <t>4Q</t>
  </si>
  <si>
    <r>
      <t>　</t>
    </r>
    <r>
      <rPr>
        <b/>
        <sz val="16"/>
        <rFont val="Arial"/>
        <family val="2"/>
      </rPr>
      <t>Total non-operating income</t>
    </r>
  </si>
  <si>
    <t>-</t>
  </si>
  <si>
    <r>
      <t>　</t>
    </r>
    <r>
      <rPr>
        <sz val="16"/>
        <rFont val="Arial"/>
        <family val="2"/>
      </rPr>
      <t>Other</t>
    </r>
  </si>
  <si>
    <r>
      <t>　</t>
    </r>
    <r>
      <rPr>
        <b/>
        <sz val="16"/>
        <rFont val="Arial"/>
        <family val="2"/>
      </rPr>
      <t>Total non-operating expenses</t>
    </r>
  </si>
  <si>
    <r>
      <t>　</t>
    </r>
    <r>
      <rPr>
        <sz val="16"/>
        <rFont val="Arial"/>
        <family val="2"/>
      </rPr>
      <t>Interest expenses</t>
    </r>
  </si>
  <si>
    <r>
      <t>　</t>
    </r>
    <r>
      <rPr>
        <sz val="16"/>
        <rFont val="Arial"/>
        <family val="2"/>
      </rPr>
      <t>Interest on commercial papers</t>
    </r>
  </si>
  <si>
    <r>
      <t>　</t>
    </r>
    <r>
      <rPr>
        <sz val="16"/>
        <rFont val="Arial"/>
        <family val="2"/>
      </rPr>
      <t>Gain on sales of investment 
   securities</t>
    </r>
  </si>
  <si>
    <r>
      <t>　</t>
    </r>
    <r>
      <rPr>
        <sz val="16"/>
        <rFont val="Arial"/>
        <family val="2"/>
      </rPr>
      <t>Dividends income</t>
    </r>
  </si>
  <si>
    <r>
      <t>　</t>
    </r>
    <r>
      <rPr>
        <sz val="16"/>
        <rFont val="Arial"/>
        <family val="2"/>
      </rPr>
      <t>Interest income</t>
    </r>
  </si>
  <si>
    <t>Current assets</t>
  </si>
  <si>
    <r>
      <t>　</t>
    </r>
    <r>
      <rPr>
        <sz val="12"/>
        <rFont val="Arial"/>
        <family val="2"/>
      </rPr>
      <t>Cash and deposits</t>
    </r>
  </si>
  <si>
    <r>
      <t>　</t>
    </r>
    <r>
      <rPr>
        <sz val="12"/>
        <rFont val="Arial"/>
        <family val="2"/>
      </rPr>
      <t>Notes and accounts receivable-trade</t>
    </r>
  </si>
  <si>
    <r>
      <t>　</t>
    </r>
    <r>
      <rPr>
        <sz val="12"/>
        <rFont val="Arial"/>
        <family val="2"/>
      </rPr>
      <t>Short-term investment securities</t>
    </r>
  </si>
  <si>
    <r>
      <t>　</t>
    </r>
    <r>
      <rPr>
        <sz val="12"/>
        <rFont val="Arial"/>
        <family val="2"/>
      </rPr>
      <t>Inventories</t>
    </r>
  </si>
  <si>
    <r>
      <t>　</t>
    </r>
    <r>
      <rPr>
        <sz val="12"/>
        <rFont val="Arial"/>
        <family val="2"/>
      </rPr>
      <t>Short-term loans receivable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</si>
  <si>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</si>
  <si>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Other</t>
    </r>
  </si>
  <si>
    <r>
      <t>　</t>
    </r>
    <r>
      <rPr>
        <sz val="12"/>
        <rFont val="Arial"/>
        <family val="2"/>
      </rPr>
      <t>Allowance for doubtful accounts</t>
    </r>
  </si>
  <si>
    <t>Total current assets</t>
  </si>
  <si>
    <t>Property, plant and equipment</t>
  </si>
  <si>
    <t>Intangible assets</t>
  </si>
  <si>
    <t xml:space="preserve">
  Consolidation Adjust Account 
</t>
  </si>
  <si>
    <r>
      <t>　</t>
    </r>
    <r>
      <rPr>
        <sz val="12"/>
        <rFont val="Arial"/>
        <family val="2"/>
      </rPr>
      <t>Goodwill</t>
    </r>
  </si>
  <si>
    <r>
      <t>　</t>
    </r>
    <r>
      <rPr>
        <sz val="12"/>
        <rFont val="Arial"/>
        <family val="2"/>
      </rPr>
      <t>Other</t>
    </r>
  </si>
  <si>
    <t>Investments and other assets</t>
  </si>
  <si>
    <r>
      <t>　</t>
    </r>
    <r>
      <rPr>
        <sz val="12"/>
        <rFont val="Arial"/>
        <family val="2"/>
      </rPr>
      <t>Investment securities</t>
    </r>
  </si>
  <si>
    <r>
      <t>　</t>
    </r>
    <r>
      <rPr>
        <sz val="12"/>
        <rFont val="Arial"/>
        <family val="2"/>
      </rPr>
      <t>Long-term loans receivable</t>
    </r>
  </si>
  <si>
    <r>
      <t>　</t>
    </r>
    <r>
      <rPr>
        <sz val="12"/>
        <rFont val="Arial"/>
        <family val="2"/>
      </rPr>
      <t>Bad debts</t>
    </r>
  </si>
  <si>
    <r>
      <t>　</t>
    </r>
    <r>
      <rPr>
        <sz val="12"/>
        <rFont val="Arial"/>
        <family val="2"/>
      </rPr>
      <t>Deferred tax assets</t>
    </r>
  </si>
  <si>
    <r>
      <t>　</t>
    </r>
    <r>
      <rPr>
        <sz val="12"/>
        <rFont val="Arial"/>
        <family val="2"/>
      </rPr>
      <t>Allowance for doubtful accounts</t>
    </r>
  </si>
  <si>
    <t>Total noncurrent assets</t>
  </si>
  <si>
    <t>Deferred assets</t>
  </si>
  <si>
    <t>Total assets</t>
  </si>
  <si>
    <t>Current liabilities</t>
  </si>
  <si>
    <r>
      <t>　</t>
    </r>
    <r>
      <rPr>
        <sz val="12"/>
        <rFont val="Arial"/>
        <family val="2"/>
      </rPr>
      <t>Notes and accounts payable-trade</t>
    </r>
  </si>
  <si>
    <r>
      <t>　</t>
    </r>
    <r>
      <rPr>
        <sz val="12"/>
        <rFont val="Arial"/>
        <family val="2"/>
      </rPr>
      <t>Short-term loans payable</t>
    </r>
  </si>
  <si>
    <r>
      <t>　</t>
    </r>
    <r>
      <rPr>
        <sz val="12"/>
        <rFont val="Arial"/>
        <family val="2"/>
      </rPr>
      <t>Commercial papers</t>
    </r>
  </si>
  <si>
    <r>
      <t>　</t>
    </r>
    <r>
      <rPr>
        <sz val="12"/>
        <rFont val="Arial"/>
        <family val="2"/>
      </rPr>
      <t>Current portion of bonds</t>
    </r>
  </si>
  <si>
    <r>
      <t>　</t>
    </r>
    <r>
      <rPr>
        <sz val="12"/>
        <rFont val="Arial"/>
        <family val="2"/>
      </rPr>
      <t>Income taxes payable</t>
    </r>
  </si>
  <si>
    <r>
      <t>　</t>
    </r>
    <r>
      <rPr>
        <sz val="12"/>
        <rFont val="Arial"/>
        <family val="2"/>
      </rPr>
      <t>Deferred tax liabilities</t>
    </r>
  </si>
  <si>
    <r>
      <t>　</t>
    </r>
    <r>
      <rPr>
        <sz val="12"/>
        <rFont val="Arial"/>
        <family val="2"/>
      </rPr>
      <t>Provision for bonuses</t>
    </r>
  </si>
  <si>
    <t>Total current liabilities</t>
  </si>
  <si>
    <t>Noncurrent liabilities</t>
  </si>
  <si>
    <r>
      <t>　</t>
    </r>
    <r>
      <rPr>
        <sz val="12"/>
        <rFont val="Arial"/>
        <family val="2"/>
      </rPr>
      <t>Bonds payable</t>
    </r>
  </si>
  <si>
    <r>
      <t>　</t>
    </r>
    <r>
      <rPr>
        <sz val="12"/>
        <rFont val="Arial"/>
        <family val="2"/>
      </rPr>
      <t>Long-term loans payable</t>
    </r>
  </si>
  <si>
    <r>
      <t>　</t>
    </r>
    <r>
      <rPr>
        <sz val="12"/>
        <rFont val="Arial"/>
        <family val="2"/>
      </rPr>
      <t>Deferred tax liabilities for land revaluation</t>
    </r>
  </si>
  <si>
    <r>
      <t>　</t>
    </r>
    <r>
      <rPr>
        <sz val="12"/>
        <rFont val="Arial"/>
        <family val="2"/>
      </rPr>
      <t>Provision for retirement benefits</t>
    </r>
  </si>
  <si>
    <r>
      <t>　</t>
    </r>
    <r>
      <rPr>
        <sz val="12"/>
        <rFont val="Arial"/>
        <family val="2"/>
      </rPr>
      <t>Provision for directors' retirement benefits</t>
    </r>
  </si>
  <si>
    <t>Total noncurrent liabilities</t>
  </si>
  <si>
    <t>Total liabilities</t>
  </si>
  <si>
    <t>Shareholders' equity</t>
  </si>
  <si>
    <r>
      <t>　</t>
    </r>
    <r>
      <rPr>
        <sz val="12"/>
        <rFont val="Arial"/>
        <family val="2"/>
      </rPr>
      <t>Capital stock</t>
    </r>
  </si>
  <si>
    <r>
      <t>　</t>
    </r>
    <r>
      <rPr>
        <sz val="12"/>
        <rFont val="Arial"/>
        <family val="2"/>
      </rPr>
      <t>Capital surplus</t>
    </r>
  </si>
  <si>
    <r>
      <t>　</t>
    </r>
    <r>
      <rPr>
        <sz val="12"/>
        <rFont val="Arial"/>
        <family val="2"/>
      </rPr>
      <t>Retained earnings</t>
    </r>
  </si>
  <si>
    <r>
      <t>　</t>
    </r>
    <r>
      <rPr>
        <sz val="12"/>
        <rFont val="Arial"/>
        <family val="2"/>
      </rPr>
      <t>Treasury stock</t>
    </r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</si>
  <si>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</si>
  <si>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</si>
  <si>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Revaluation reserve for land</t>
    </r>
  </si>
  <si>
    <r>
      <t>　</t>
    </r>
    <r>
      <rPr>
        <sz val="12"/>
        <rFont val="Arial"/>
        <family val="2"/>
      </rPr>
      <t>Foreign currency translation adjustment</t>
    </r>
  </si>
  <si>
    <t>Minority interests</t>
  </si>
  <si>
    <t>Total net assets</t>
  </si>
  <si>
    <t>Total liabilities and net assets</t>
  </si>
  <si>
    <t>Net cash provided by (used in) operating activities</t>
  </si>
  <si>
    <r>
      <t>5.</t>
    </r>
    <r>
      <rPr>
        <b/>
        <sz val="14.5"/>
        <rFont val="ＭＳ Ｐゴシック"/>
        <family val="3"/>
      </rPr>
      <t>　</t>
    </r>
    <r>
      <rPr>
        <b/>
        <sz val="14.5"/>
        <rFont val="Arial"/>
        <family val="2"/>
      </rPr>
      <t>Change of Consolidated Statements of Cash Flows</t>
    </r>
  </si>
  <si>
    <r>
      <t>4.</t>
    </r>
    <r>
      <rPr>
        <b/>
        <sz val="15"/>
        <rFont val="ＭＳ Ｐゴシック"/>
        <family val="3"/>
      </rPr>
      <t>　</t>
    </r>
    <r>
      <rPr>
        <b/>
        <sz val="15"/>
        <rFont val="Arial"/>
        <family val="2"/>
      </rPr>
      <t>Change of Consolidated Balance Sheets</t>
    </r>
  </si>
  <si>
    <r>
      <t>10.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main performance indicators</t>
    </r>
  </si>
  <si>
    <r>
      <t>11.</t>
    </r>
    <r>
      <rPr>
        <b/>
        <sz val="12.5"/>
        <rFont val="ＭＳ Ｐゴシック"/>
        <family val="3"/>
      </rPr>
      <t>　</t>
    </r>
    <r>
      <rPr>
        <b/>
        <sz val="12.5"/>
        <rFont val="Arial"/>
        <family val="2"/>
      </rPr>
      <t>Change of stock performance indicators</t>
    </r>
  </si>
  <si>
    <t>Black</t>
  </si>
  <si>
    <t>Red</t>
  </si>
  <si>
    <t>Loss</t>
  </si>
  <si>
    <t>Profit</t>
  </si>
  <si>
    <t>Gross profit</t>
  </si>
  <si>
    <t>FY2009</t>
  </si>
  <si>
    <t xml:space="preserve">  Real estate for investment</t>
  </si>
  <si>
    <r>
      <t>6-1.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</si>
  <si>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Gross Profit</t>
  </si>
  <si>
    <t>Ordinary Income</t>
  </si>
  <si>
    <t>Machinery</t>
  </si>
  <si>
    <t>Energy &amp; Metal</t>
  </si>
  <si>
    <t>Chemicals &amp; Functional Materials</t>
  </si>
  <si>
    <t>Shine 2011</t>
  </si>
  <si>
    <t>Ordinary income</t>
  </si>
  <si>
    <t xml:space="preserve"> Extraordinary loss</t>
  </si>
  <si>
    <r>
      <t xml:space="preserve">  </t>
    </r>
    <r>
      <rPr>
        <sz val="16"/>
        <rFont val="Arial"/>
        <family val="2"/>
      </rPr>
      <t>Equity in earnings of affiliates</t>
    </r>
  </si>
  <si>
    <t xml:space="preserve">  Equity in losses of affiliates</t>
  </si>
  <si>
    <r>
      <t>　</t>
    </r>
    <r>
      <rPr>
        <sz val="12"/>
        <rFont val="Arial"/>
        <family val="2"/>
      </rPr>
      <t>Deferred tax assets for land revaluation</t>
    </r>
  </si>
  <si>
    <t>Cash and cash equivalents</t>
  </si>
  <si>
    <t xml:space="preserve">  Repurchase of preferred stock</t>
  </si>
  <si>
    <t xml:space="preserve">  Net increase (decrease) in commercial papers</t>
  </si>
  <si>
    <t>-</t>
  </si>
  <si>
    <t>　Penalty income</t>
  </si>
  <si>
    <t>-</t>
  </si>
  <si>
    <t>2Q</t>
  </si>
  <si>
    <t xml:space="preserve"> Extraordinary income/losses - net</t>
  </si>
  <si>
    <r>
      <t>※</t>
    </r>
    <r>
      <rPr>
        <sz val="20"/>
        <rFont val="Arial"/>
        <family val="2"/>
      </rPr>
      <t xml:space="preserve">Due to organizational reforms and changes to operating divisions effected on April 1, 2009, we changed business divisions from this first quarter. </t>
    </r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</si>
  <si>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</si>
  <si>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>FY2006</t>
  </si>
  <si>
    <t>FY2007</t>
  </si>
  <si>
    <t>FY2008</t>
  </si>
  <si>
    <t>Net sales</t>
  </si>
  <si>
    <t>Cost of sales</t>
  </si>
  <si>
    <t>Gross profit</t>
  </si>
  <si>
    <t>Selling, general and administrative expenses</t>
  </si>
  <si>
    <r>
      <t>　</t>
    </r>
    <r>
      <rPr>
        <sz val="12"/>
        <rFont val="Arial"/>
        <family val="2"/>
      </rPr>
      <t>Equity in earnings of affiliates</t>
    </r>
  </si>
  <si>
    <r>
      <t>　</t>
    </r>
    <r>
      <rPr>
        <sz val="12"/>
        <rFont val="Arial"/>
        <family val="2"/>
      </rPr>
      <t>Gain on sales of investment securities</t>
    </r>
  </si>
  <si>
    <t>-</t>
  </si>
  <si>
    <r>
      <t>　</t>
    </r>
    <r>
      <rPr>
        <sz val="12"/>
        <rFont val="Arial"/>
        <family val="2"/>
      </rPr>
      <t>Penalty income</t>
    </r>
  </si>
  <si>
    <r>
      <t>　</t>
    </r>
    <r>
      <rPr>
        <b/>
        <sz val="13"/>
        <rFont val="Arial"/>
        <family val="2"/>
      </rPr>
      <t>Total non-operating income</t>
    </r>
  </si>
  <si>
    <r>
      <t>　</t>
    </r>
    <r>
      <rPr>
        <sz val="12"/>
        <rFont val="Arial"/>
        <family val="2"/>
      </rPr>
      <t>Interest on commercial papers</t>
    </r>
  </si>
  <si>
    <r>
      <t>　</t>
    </r>
    <r>
      <rPr>
        <b/>
        <sz val="13"/>
        <rFont val="Arial"/>
        <family val="2"/>
      </rPr>
      <t>Total non-operating expenses</t>
    </r>
  </si>
  <si>
    <t>Ordinary Income</t>
  </si>
  <si>
    <t>Extraordinary income/losses - net</t>
  </si>
  <si>
    <t>Net income</t>
  </si>
  <si>
    <r>
      <t>（</t>
    </r>
    <r>
      <rPr>
        <sz val="13"/>
        <rFont val="Arial"/>
        <family val="2"/>
      </rPr>
      <t>Billions of yen</t>
    </r>
    <r>
      <rPr>
        <sz val="13"/>
        <rFont val="ＭＳ Ｐゴシック"/>
        <family val="3"/>
      </rPr>
      <t>）</t>
    </r>
  </si>
  <si>
    <t>Core earnings</t>
  </si>
  <si>
    <r>
      <t>　</t>
    </r>
    <r>
      <rPr>
        <sz val="12"/>
        <rFont val="Arial"/>
        <family val="2"/>
      </rPr>
      <t>Core earnings = Operating income (before allowance for doubtful receivables and write-offs) +Interest expense-net + Dividends received +</t>
    </r>
  </si>
  <si>
    <t xml:space="preserve">                             Equity in earnings of affiliates</t>
  </si>
  <si>
    <r>
      <t>（</t>
    </r>
    <r>
      <rPr>
        <sz val="14"/>
        <rFont val="Arial"/>
        <family val="2"/>
      </rPr>
      <t>Millions of Yen</t>
    </r>
    <r>
      <rPr>
        <sz val="14"/>
        <rFont val="ＭＳ Ｐゴシック"/>
        <family val="3"/>
      </rPr>
      <t>）</t>
    </r>
  </si>
  <si>
    <t xml:space="preserve"> Extraordinary income</t>
  </si>
  <si>
    <r>
      <t>　</t>
    </r>
    <r>
      <rPr>
        <sz val="12"/>
        <rFont val="Arial"/>
        <family val="2"/>
      </rPr>
      <t>Gain on sales of equity investment 
   without stock</t>
    </r>
  </si>
  <si>
    <r>
      <t>　</t>
    </r>
    <r>
      <rPr>
        <sz val="12"/>
        <rFont val="Arial"/>
        <family val="2"/>
      </rPr>
      <t>Gain on change in equity</t>
    </r>
  </si>
  <si>
    <r>
      <t>　</t>
    </r>
    <r>
      <rPr>
        <sz val="12"/>
        <rFont val="Arial"/>
        <family val="2"/>
      </rPr>
      <t>Gain on sale of certain overseas 
   receivables</t>
    </r>
  </si>
  <si>
    <r>
      <t>　</t>
    </r>
    <r>
      <rPr>
        <sz val="12"/>
        <rFont val="Arial"/>
        <family val="2"/>
      </rPr>
      <t>Gain on bad debts recovered</t>
    </r>
  </si>
  <si>
    <t xml:space="preserve">  Gain on liquidation of subsidiaries and  
  affiliates</t>
  </si>
  <si>
    <t xml:space="preserve"> Extraordinary loss</t>
  </si>
  <si>
    <r>
      <t>　</t>
    </r>
    <r>
      <rPr>
        <sz val="12"/>
        <rFont val="Arial"/>
        <family val="2"/>
      </rPr>
      <t>Loss on sales and retirement of
   noncurrent assets</t>
    </r>
  </si>
  <si>
    <r>
      <t>　</t>
    </r>
    <r>
      <rPr>
        <sz val="12"/>
        <rFont val="Arial"/>
        <family val="2"/>
      </rPr>
      <t>Loss on sales of investment securities</t>
    </r>
  </si>
  <si>
    <r>
      <t>　</t>
    </r>
    <r>
      <rPr>
        <sz val="12"/>
        <rFont val="Arial"/>
        <family val="2"/>
      </rPr>
      <t>Loss on sales of equity investment 
   without stock</t>
    </r>
  </si>
  <si>
    <r>
      <t>　</t>
    </r>
    <r>
      <rPr>
        <sz val="12"/>
        <rFont val="Arial"/>
        <family val="2"/>
      </rPr>
      <t>Loss on revaluation of securities</t>
    </r>
  </si>
  <si>
    <r>
      <t>　</t>
    </r>
    <r>
      <rPr>
        <sz val="12"/>
        <rFont val="Arial"/>
        <family val="2"/>
      </rPr>
      <t>Loss on change in equity</t>
    </r>
  </si>
  <si>
    <r>
      <t>　</t>
    </r>
    <r>
      <rPr>
        <sz val="12"/>
        <rFont val="Arial"/>
        <family val="2"/>
      </rPr>
      <t>Loss, and provision for loss, on 
  dissolution of subsidiaries and affiliates</t>
    </r>
  </si>
  <si>
    <r>
      <t>　</t>
    </r>
    <r>
      <rPr>
        <sz val="12"/>
        <rFont val="Arial"/>
        <family val="2"/>
      </rPr>
      <t>Restructuring loss</t>
    </r>
  </si>
  <si>
    <r>
      <t>　</t>
    </r>
    <r>
      <rPr>
        <sz val="12"/>
        <rFont val="Arial"/>
        <family val="2"/>
      </rPr>
      <t>Loss on valuation of inventories</t>
    </r>
  </si>
  <si>
    <r>
      <t>　</t>
    </r>
    <r>
      <rPr>
        <sz val="12"/>
        <rFont val="Arial"/>
        <family val="2"/>
      </rPr>
      <t>Special retirement expenses</t>
    </r>
  </si>
  <si>
    <r>
      <t>　</t>
    </r>
    <r>
      <rPr>
        <sz val="12"/>
        <rFont val="Arial"/>
        <family val="2"/>
      </rPr>
      <t>Provision for directors' retirement benefit</t>
    </r>
  </si>
  <si>
    <t>Extraordinary income/losses - net</t>
  </si>
  <si>
    <t>Number of Common stocks at the end of the period (Shares)</t>
  </si>
  <si>
    <t>Number of average Preffered shares during the fiscal year (Shares)</t>
  </si>
  <si>
    <t>Number of Preffered shares at the end of the period (Shares)</t>
  </si>
  <si>
    <t>Number of average Common 
stocks during the fiscal year (Shares)</t>
  </si>
  <si>
    <t>-</t>
  </si>
  <si>
    <t>4Q</t>
  </si>
  <si>
    <r>
      <t>FY2009</t>
    </r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</si>
  <si>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Arial"/>
        <family val="2"/>
      </rPr>
      <t>Segment information</t>
    </r>
  </si>
  <si>
    <t>Total assets</t>
  </si>
  <si>
    <t>FY2009</t>
  </si>
  <si>
    <t>FY2009</t>
  </si>
  <si>
    <t xml:space="preserve">Equity </t>
  </si>
  <si>
    <t>Equity ratio(%)</t>
  </si>
  <si>
    <t xml:space="preserve">  Adjustment for hyperinflationary economies</t>
  </si>
  <si>
    <r>
      <t>2</t>
    </r>
    <r>
      <rPr>
        <b/>
        <sz val="14"/>
        <rFont val="ＭＳ Ｐゴシック"/>
        <family val="3"/>
      </rPr>
      <t>‐</t>
    </r>
    <r>
      <rPr>
        <b/>
        <sz val="14"/>
        <rFont val="Arial"/>
        <family val="2"/>
      </rPr>
      <t>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Extraordinary income/loss - net</t>
    </r>
  </si>
  <si>
    <t>‐</t>
  </si>
  <si>
    <t>FY2010</t>
  </si>
  <si>
    <t xml:space="preserve">  Loss on adjustment for changes of accounting 
  standards for asset retirement obligations</t>
  </si>
  <si>
    <t>Income before minority interests</t>
  </si>
  <si>
    <t>-</t>
  </si>
  <si>
    <t>‐</t>
  </si>
  <si>
    <r>
      <t>(Yen</t>
    </r>
    <r>
      <rPr>
        <sz val="13"/>
        <rFont val="ＭＳ Ｐゴシック"/>
        <family val="3"/>
      </rPr>
      <t>）</t>
    </r>
  </si>
  <si>
    <t>3Q</t>
  </si>
  <si>
    <t>-</t>
  </si>
  <si>
    <t>‐</t>
  </si>
  <si>
    <r>
      <t>　</t>
    </r>
    <r>
      <rPr>
        <sz val="12"/>
        <rFont val="Arial"/>
        <family val="2"/>
      </rPr>
      <t>Gain on sales of noncurrent assets</t>
    </r>
  </si>
  <si>
    <r>
      <t>　</t>
    </r>
    <r>
      <rPr>
        <sz val="12"/>
        <rFont val="Arial"/>
        <family val="2"/>
      </rPr>
      <t>Reversal of allowance for doubtful
  accounts</t>
    </r>
  </si>
  <si>
    <t>Medium-term 
Management Plan</t>
  </si>
  <si>
    <t>FY2010</t>
  </si>
  <si>
    <r>
      <t>　</t>
    </r>
    <r>
      <rPr>
        <sz val="20"/>
        <rFont val="Arial"/>
        <family val="2"/>
      </rPr>
      <t xml:space="preserve"> The above result is based on post-reform business segments.</t>
    </r>
  </si>
  <si>
    <t>FY2010</t>
  </si>
  <si>
    <t>Accumulated Other Comprehensive Income</t>
  </si>
  <si>
    <t>(69%)</t>
  </si>
  <si>
    <r>
      <t>　Unfunded retirement benefit obligation  with</t>
    </r>
    <r>
      <rPr>
        <sz val="12"/>
        <rFont val="Arial"/>
        <family val="2"/>
      </rPr>
      <t xml:space="preserve">
  respect to foreign consolidated companies</t>
    </r>
  </si>
  <si>
    <t>-</t>
  </si>
  <si>
    <r>
      <t>1-1.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Income</t>
    </r>
  </si>
  <si>
    <t>Other comprehensive income</t>
  </si>
  <si>
    <r>
      <t>　</t>
    </r>
    <r>
      <rPr>
        <sz val="12"/>
        <rFont val="Arial"/>
        <family val="2"/>
      </rPr>
      <t>Shere of other comprehensive income of 
  associates accounted for using equity mettod</t>
    </r>
  </si>
  <si>
    <t>comprehensive income</t>
  </si>
  <si>
    <t>　（comprehensive income attributable to）</t>
  </si>
  <si>
    <r>
      <t>　</t>
    </r>
    <r>
      <rPr>
        <sz val="12"/>
        <rFont val="Arial"/>
        <family val="2"/>
      </rPr>
      <t>Comprehensive income attributable to 
  minority interests</t>
    </r>
  </si>
  <si>
    <r>
      <t>　</t>
    </r>
    <r>
      <rPr>
        <sz val="12"/>
        <rFont val="Arial"/>
        <family val="2"/>
      </rPr>
      <t>Comprehensive income attributable to
  owners of the parent</t>
    </r>
  </si>
  <si>
    <t>　Gain on step acquisitions</t>
  </si>
  <si>
    <t>　Gain on sales of real estate for investment</t>
  </si>
  <si>
    <t>　Loss on sales of real estate for investment</t>
  </si>
  <si>
    <r>
      <t>　</t>
    </r>
    <r>
      <rPr>
        <sz val="16"/>
        <rFont val="Arial"/>
        <family val="2"/>
      </rPr>
      <t>Foreign exchange losses</t>
    </r>
  </si>
  <si>
    <t>　Gain on negative goodwill</t>
  </si>
  <si>
    <t xml:space="preserve">  Loss on disaster</t>
  </si>
  <si>
    <r>
      <t>1-2.</t>
    </r>
    <r>
      <rPr>
        <b/>
        <sz val="14"/>
        <rFont val="ＭＳ Ｐゴシック"/>
        <family val="3"/>
      </rPr>
      <t>　</t>
    </r>
    <r>
      <rPr>
        <b/>
        <sz val="14"/>
        <rFont val="Arial"/>
        <family val="2"/>
      </rPr>
      <t>Change of Consolidated Statements of Comprehensive Income</t>
    </r>
  </si>
  <si>
    <r>
      <t>　</t>
    </r>
    <r>
      <rPr>
        <sz val="12"/>
        <rFont val="Arial"/>
        <family val="2"/>
      </rPr>
      <t>Valuation difference on available-for-sale
  securities</t>
    </r>
  </si>
  <si>
    <r>
      <t>　</t>
    </r>
    <r>
      <rPr>
        <sz val="12"/>
        <rFont val="Arial"/>
        <family val="2"/>
      </rPr>
      <t>Deferred gains or losses on hedges</t>
    </r>
  </si>
  <si>
    <r>
      <t>　</t>
    </r>
    <r>
      <rPr>
        <sz val="12"/>
        <rFont val="Arial"/>
        <family val="2"/>
      </rPr>
      <t>Foreign currency translation adjustment</t>
    </r>
  </si>
  <si>
    <t>　Amortization of goodwill</t>
  </si>
  <si>
    <r>
      <t>　</t>
    </r>
    <r>
      <rPr>
        <sz val="12"/>
        <rFont val="Arial"/>
        <family val="2"/>
      </rPr>
      <t>Increase (decrease) in provision for retirement benefits</t>
    </r>
  </si>
  <si>
    <t>　Foreign exchange losses（gains）</t>
  </si>
  <si>
    <r>
      <t>　</t>
    </r>
    <r>
      <rPr>
        <sz val="12"/>
        <rFont val="Arial"/>
        <family val="2"/>
      </rPr>
      <t>Loss (gain) on step acquisitions</t>
    </r>
  </si>
  <si>
    <r>
      <t>　</t>
    </r>
    <r>
      <rPr>
        <sz val="12"/>
        <rFont val="Arial"/>
        <family val="2"/>
      </rPr>
      <t>Increase (decrease) in notes and accounts payable-trade</t>
    </r>
  </si>
  <si>
    <r>
      <t>　</t>
    </r>
    <r>
      <rPr>
        <sz val="12"/>
        <rFont val="Arial"/>
        <family val="2"/>
      </rPr>
      <t>Subtotal</t>
    </r>
  </si>
  <si>
    <r>
      <t>　</t>
    </r>
    <r>
      <rPr>
        <sz val="12"/>
        <rFont val="Arial"/>
        <family val="2"/>
      </rPr>
      <t>Interest and dividends income received</t>
    </r>
  </si>
  <si>
    <r>
      <t>　</t>
    </r>
    <r>
      <rPr>
        <sz val="12"/>
        <rFont val="Arial"/>
        <family val="2"/>
      </rPr>
      <t>Interest expenses paid</t>
    </r>
  </si>
  <si>
    <r>
      <t>　</t>
    </r>
    <r>
      <rPr>
        <sz val="12"/>
        <rFont val="Arial"/>
        <family val="2"/>
      </rPr>
      <t>Income taxes paid</t>
    </r>
  </si>
  <si>
    <r>
      <t>　</t>
    </r>
    <r>
      <rPr>
        <sz val="12"/>
        <rFont val="Arial"/>
        <family val="2"/>
      </rPr>
      <t>Net increase(decrease) from purchase of consolidated subsidiaries</t>
    </r>
  </si>
  <si>
    <r>
      <t>　</t>
    </r>
    <r>
      <rPr>
        <sz val="12"/>
        <rFont val="Arial"/>
        <family val="2"/>
      </rPr>
      <t>Net increase(decrease) from sale of consolidated subsidiaries</t>
    </r>
  </si>
  <si>
    <t>-</t>
  </si>
  <si>
    <r>
      <t>　</t>
    </r>
    <r>
      <rPr>
        <sz val="12"/>
        <rFont val="Arial"/>
        <family val="2"/>
      </rPr>
      <t>Proceeds from stock issuance to minority shareholders</t>
    </r>
  </si>
  <si>
    <r>
      <t>　</t>
    </r>
    <r>
      <rPr>
        <sz val="12"/>
        <rFont val="Arial"/>
        <family val="2"/>
      </rPr>
      <t>Purchase of treasury stock</t>
    </r>
  </si>
  <si>
    <r>
      <t>　</t>
    </r>
    <r>
      <rPr>
        <sz val="12"/>
        <rFont val="Arial"/>
        <family val="2"/>
      </rPr>
      <t>Cash dividends paid to minority shareholders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</si>
</sst>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_);\(#,##0.00\)"/>
    <numFmt numFmtId="190" formatCode="0.0_);[Red]\(0.0\)"/>
    <numFmt numFmtId="191" formatCode="0.0_);\(0.0\)"/>
    <numFmt numFmtId="192" formatCode="0.0"/>
    <numFmt numFmtId="193" formatCode="#,##0.0_);[Red]\(#,##0.0\)"/>
    <numFmt numFmtId="194" formatCode="0_);\(0\)"/>
    <numFmt numFmtId="195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2" fillId="2" borderId="1" applyNumberFormat="0" applyProtection="0">
      <alignment vertical="center"/>
    </xf>
    <xf numFmtId="4" fontId="13" fillId="2" borderId="1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2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/>
    </xf>
    <xf numFmtId="179" fontId="23" fillId="0" borderId="0" xfId="2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2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/>
    </xf>
    <xf numFmtId="0" fontId="30" fillId="0" borderId="4" xfId="0" applyFont="1" applyFill="1" applyBorder="1" applyAlignment="1">
      <alignment wrapText="1"/>
    </xf>
    <xf numFmtId="0" fontId="28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/>
    </xf>
    <xf numFmtId="0" fontId="37" fillId="0" borderId="5" xfId="0" applyNumberFormat="1" applyFont="1" applyFill="1" applyBorder="1" applyAlignment="1">
      <alignment/>
    </xf>
    <xf numFmtId="0" fontId="38" fillId="0" borderId="0" xfId="0" applyNumberFormat="1" applyFont="1" applyFill="1" applyAlignment="1">
      <alignment vertical="center"/>
    </xf>
    <xf numFmtId="179" fontId="2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8" fillId="0" borderId="7" xfId="0" applyFont="1" applyFill="1" applyBorder="1" applyAlignment="1">
      <alignment/>
    </xf>
    <xf numFmtId="176" fontId="24" fillId="0" borderId="9" xfId="22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shrinkToFit="1"/>
    </xf>
    <xf numFmtId="0" fontId="23" fillId="0" borderId="11" xfId="0" applyFont="1" applyFill="1" applyBorder="1" applyAlignment="1">
      <alignment horizontal="right" vertical="center" shrinkToFit="1"/>
    </xf>
    <xf numFmtId="0" fontId="28" fillId="0" borderId="0" xfId="0" applyFont="1" applyFill="1" applyAlignment="1">
      <alignment/>
    </xf>
    <xf numFmtId="0" fontId="30" fillId="0" borderId="12" xfId="0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right"/>
    </xf>
    <xf numFmtId="0" fontId="28" fillId="0" borderId="6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3" xfId="0" applyFont="1" applyFill="1" applyBorder="1" applyAlignment="1">
      <alignment/>
    </xf>
    <xf numFmtId="0" fontId="27" fillId="0" borderId="2" xfId="0" applyFont="1" applyFill="1" applyBorder="1" applyAlignment="1">
      <alignment wrapText="1"/>
    </xf>
    <xf numFmtId="0" fontId="22" fillId="0" borderId="8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179" fontId="20" fillId="0" borderId="0" xfId="0" applyNumberFormat="1" applyFont="1" applyFill="1" applyAlignment="1">
      <alignment/>
    </xf>
    <xf numFmtId="179" fontId="20" fillId="0" borderId="0" xfId="0" applyNumberFormat="1" applyFont="1" applyFill="1" applyBorder="1" applyAlignment="1">
      <alignment/>
    </xf>
    <xf numFmtId="179" fontId="5" fillId="0" borderId="0" xfId="22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horizontal="right"/>
    </xf>
    <xf numFmtId="179" fontId="20" fillId="0" borderId="0" xfId="22" applyNumberFormat="1" applyFont="1" applyFill="1" applyBorder="1" applyAlignment="1">
      <alignment/>
    </xf>
    <xf numFmtId="179" fontId="20" fillId="0" borderId="0" xfId="22" applyNumberFormat="1" applyFont="1" applyFill="1" applyBorder="1" applyAlignment="1">
      <alignment horizontal="right"/>
    </xf>
    <xf numFmtId="179" fontId="22" fillId="0" borderId="18" xfId="22" applyNumberFormat="1" applyFont="1" applyFill="1" applyBorder="1" applyAlignment="1">
      <alignment horizontal="right"/>
    </xf>
    <xf numFmtId="179" fontId="22" fillId="0" borderId="19" xfId="22" applyNumberFormat="1" applyFont="1" applyFill="1" applyBorder="1" applyAlignment="1">
      <alignment horizontal="right"/>
    </xf>
    <xf numFmtId="179" fontId="22" fillId="0" borderId="20" xfId="22" applyNumberFormat="1" applyFont="1" applyFill="1" applyBorder="1" applyAlignment="1">
      <alignment horizontal="right"/>
    </xf>
    <xf numFmtId="179" fontId="28" fillId="0" borderId="21" xfId="22" applyNumberFormat="1" applyFont="1" applyFill="1" applyBorder="1" applyAlignment="1">
      <alignment horizontal="right"/>
    </xf>
    <xf numFmtId="179" fontId="22" fillId="0" borderId="22" xfId="22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 vertical="center"/>
    </xf>
    <xf numFmtId="179" fontId="22" fillId="0" borderId="22" xfId="22" applyNumberFormat="1" applyFont="1" applyFill="1" applyBorder="1" applyAlignment="1">
      <alignment/>
    </xf>
    <xf numFmtId="179" fontId="22" fillId="0" borderId="19" xfId="0" applyNumberFormat="1" applyFont="1" applyFill="1" applyBorder="1" applyAlignment="1">
      <alignment horizontal="right" vertical="center"/>
    </xf>
    <xf numFmtId="179" fontId="28" fillId="0" borderId="23" xfId="22" applyNumberFormat="1" applyFont="1" applyFill="1" applyBorder="1" applyAlignment="1">
      <alignment horizontal="right"/>
    </xf>
    <xf numFmtId="179" fontId="22" fillId="0" borderId="21" xfId="22" applyNumberFormat="1" applyFont="1" applyFill="1" applyBorder="1" applyAlignment="1">
      <alignment horizontal="right"/>
    </xf>
    <xf numFmtId="179" fontId="22" fillId="0" borderId="24" xfId="22" applyNumberFormat="1" applyFont="1" applyFill="1" applyBorder="1" applyAlignment="1">
      <alignment horizontal="right"/>
    </xf>
    <xf numFmtId="179" fontId="28" fillId="0" borderId="25" xfId="22" applyNumberFormat="1" applyFont="1" applyFill="1" applyBorder="1" applyAlignment="1">
      <alignment horizontal="right"/>
    </xf>
    <xf numFmtId="179" fontId="22" fillId="0" borderId="0" xfId="22" applyNumberFormat="1" applyFont="1" applyFill="1" applyBorder="1" applyAlignment="1">
      <alignment vertical="center"/>
    </xf>
    <xf numFmtId="179" fontId="23" fillId="0" borderId="0" xfId="22" applyNumberFormat="1" applyFont="1" applyFill="1" applyBorder="1" applyAlignment="1">
      <alignment horizontal="right"/>
    </xf>
    <xf numFmtId="179" fontId="11" fillId="0" borderId="0" xfId="22" applyNumberFormat="1" applyFont="1" applyFill="1" applyBorder="1" applyAlignment="1">
      <alignment horizontal="right"/>
    </xf>
    <xf numFmtId="179" fontId="20" fillId="0" borderId="0" xfId="0" applyNumberFormat="1" applyFont="1" applyFill="1" applyAlignment="1">
      <alignment horizontal="right"/>
    </xf>
    <xf numFmtId="179" fontId="20" fillId="0" borderId="26" xfId="0" applyNumberFormat="1" applyFont="1" applyFill="1" applyBorder="1" applyAlignment="1">
      <alignment horizontal="center" vertical="center" wrapText="1" shrinkToFit="1"/>
    </xf>
    <xf numFmtId="179" fontId="33" fillId="0" borderId="21" xfId="0" applyNumberFormat="1" applyFont="1" applyFill="1" applyBorder="1" applyAlignment="1">
      <alignment horizontal="center" vertical="center" wrapText="1" shrinkToFit="1"/>
    </xf>
    <xf numFmtId="179" fontId="20" fillId="0" borderId="27" xfId="0" applyNumberFormat="1" applyFont="1" applyFill="1" applyBorder="1" applyAlignment="1">
      <alignment horizontal="center" vertical="center"/>
    </xf>
    <xf numFmtId="179" fontId="27" fillId="0" borderId="28" xfId="0" applyNumberFormat="1" applyFont="1" applyFill="1" applyBorder="1" applyAlignment="1">
      <alignment/>
    </xf>
    <xf numFmtId="179" fontId="27" fillId="0" borderId="29" xfId="0" applyNumberFormat="1" applyFont="1" applyFill="1" applyBorder="1" applyAlignment="1">
      <alignment/>
    </xf>
    <xf numFmtId="179" fontId="27" fillId="0" borderId="30" xfId="0" applyNumberFormat="1" applyFont="1" applyFill="1" applyBorder="1" applyAlignment="1">
      <alignment/>
    </xf>
    <xf numFmtId="179" fontId="27" fillId="0" borderId="22" xfId="0" applyNumberFormat="1" applyFont="1" applyFill="1" applyBorder="1" applyAlignment="1">
      <alignment/>
    </xf>
    <xf numFmtId="179" fontId="27" fillId="0" borderId="31" xfId="0" applyNumberFormat="1" applyFont="1" applyFill="1" applyBorder="1" applyAlignment="1">
      <alignment/>
    </xf>
    <xf numFmtId="179" fontId="27" fillId="0" borderId="32" xfId="0" applyNumberFormat="1" applyFont="1" applyFill="1" applyBorder="1" applyAlignment="1">
      <alignment/>
    </xf>
    <xf numFmtId="179" fontId="27" fillId="0" borderId="25" xfId="0" applyNumberFormat="1" applyFont="1" applyFill="1" applyBorder="1" applyAlignment="1">
      <alignment/>
    </xf>
    <xf numFmtId="179" fontId="27" fillId="0" borderId="33" xfId="0" applyNumberFormat="1" applyFont="1" applyFill="1" applyBorder="1" applyAlignment="1">
      <alignment/>
    </xf>
    <xf numFmtId="179" fontId="27" fillId="0" borderId="34" xfId="0" applyNumberFormat="1" applyFont="1" applyFill="1" applyBorder="1" applyAlignment="1">
      <alignment/>
    </xf>
    <xf numFmtId="179" fontId="27" fillId="0" borderId="26" xfId="0" applyNumberFormat="1" applyFont="1" applyFill="1" applyBorder="1" applyAlignment="1">
      <alignment horizontal="center"/>
    </xf>
    <xf numFmtId="179" fontId="27" fillId="0" borderId="21" xfId="0" applyNumberFormat="1" applyFont="1" applyFill="1" applyBorder="1" applyAlignment="1">
      <alignment horizontal="center"/>
    </xf>
    <xf numFmtId="179" fontId="27" fillId="0" borderId="27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 quotePrefix="1">
      <alignment horizontal="center"/>
    </xf>
    <xf numFmtId="179" fontId="20" fillId="0" borderId="0" xfId="0" applyNumberFormat="1" applyFont="1" applyFill="1" applyAlignment="1" quotePrefix="1">
      <alignment horizontal="center"/>
    </xf>
    <xf numFmtId="179" fontId="0" fillId="0" borderId="0" xfId="0" applyNumberFormat="1" applyFont="1" applyFill="1" applyAlignment="1">
      <alignment horizontal="right"/>
    </xf>
    <xf numFmtId="178" fontId="23" fillId="0" borderId="24" xfId="22" applyNumberFormat="1" applyFont="1" applyFill="1" applyBorder="1" applyAlignment="1">
      <alignment horizontal="right" vertical="center"/>
    </xf>
    <xf numFmtId="178" fontId="23" fillId="0" borderId="35" xfId="22" applyNumberFormat="1" applyFont="1" applyFill="1" applyBorder="1" applyAlignment="1">
      <alignment horizontal="right" vertical="center"/>
    </xf>
    <xf numFmtId="178" fontId="23" fillId="0" borderId="19" xfId="22" applyNumberFormat="1" applyFont="1" applyFill="1" applyBorder="1" applyAlignment="1">
      <alignment horizontal="right" vertical="center"/>
    </xf>
    <xf numFmtId="178" fontId="23" fillId="0" borderId="36" xfId="22" applyNumberFormat="1" applyFont="1" applyFill="1" applyBorder="1" applyAlignment="1">
      <alignment horizontal="right" vertical="center"/>
    </xf>
    <xf numFmtId="178" fontId="23" fillId="0" borderId="22" xfId="22" applyNumberFormat="1" applyFont="1" applyFill="1" applyBorder="1" applyAlignment="1">
      <alignment horizontal="right" vertical="center"/>
    </xf>
    <xf numFmtId="178" fontId="23" fillId="0" borderId="37" xfId="22" applyNumberFormat="1" applyFont="1" applyFill="1" applyBorder="1" applyAlignment="1">
      <alignment horizontal="right" vertical="center"/>
    </xf>
    <xf numFmtId="178" fontId="23" fillId="0" borderId="25" xfId="22" applyNumberFormat="1" applyFont="1" applyFill="1" applyBorder="1" applyAlignment="1">
      <alignment horizontal="right" vertical="center"/>
    </xf>
    <xf numFmtId="178" fontId="23" fillId="0" borderId="38" xfId="22" applyNumberFormat="1" applyFont="1" applyFill="1" applyBorder="1" applyAlignment="1">
      <alignment horizontal="right" vertical="center"/>
    </xf>
    <xf numFmtId="176" fontId="20" fillId="0" borderId="0" xfId="22" applyNumberFormat="1" applyFont="1" applyFill="1" applyBorder="1" applyAlignment="1">
      <alignment horizontal="right"/>
    </xf>
    <xf numFmtId="176" fontId="20" fillId="0" borderId="0" xfId="22" applyNumberFormat="1" applyFont="1" applyFill="1" applyBorder="1" applyAlignment="1">
      <alignment/>
    </xf>
    <xf numFmtId="176" fontId="23" fillId="0" borderId="0" xfId="22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3" fillId="0" borderId="0" xfId="0" applyNumberFormat="1" applyFont="1" applyFill="1" applyBorder="1" applyAlignment="1">
      <alignment shrinkToFit="1"/>
    </xf>
    <xf numFmtId="178" fontId="27" fillId="0" borderId="28" xfId="0" applyNumberFormat="1" applyFont="1" applyFill="1" applyBorder="1" applyAlignment="1">
      <alignment/>
    </xf>
    <xf numFmtId="178" fontId="27" fillId="0" borderId="29" xfId="0" applyNumberFormat="1" applyFont="1" applyFill="1" applyBorder="1" applyAlignment="1">
      <alignment/>
    </xf>
    <xf numFmtId="178" fontId="27" fillId="0" borderId="30" xfId="0" applyNumberFormat="1" applyFont="1" applyFill="1" applyBorder="1" applyAlignment="1">
      <alignment/>
    </xf>
    <xf numFmtId="178" fontId="27" fillId="0" borderId="19" xfId="0" applyNumberFormat="1" applyFont="1" applyFill="1" applyBorder="1" applyAlignment="1">
      <alignment/>
    </xf>
    <xf numFmtId="178" fontId="27" fillId="0" borderId="39" xfId="0" applyNumberFormat="1" applyFont="1" applyFill="1" applyBorder="1" applyAlignment="1">
      <alignment/>
    </xf>
    <xf numFmtId="178" fontId="27" fillId="0" borderId="40" xfId="0" applyNumberFormat="1" applyFont="1" applyFill="1" applyBorder="1" applyAlignment="1">
      <alignment/>
    </xf>
    <xf numFmtId="178" fontId="27" fillId="0" borderId="22" xfId="0" applyNumberFormat="1" applyFont="1" applyFill="1" applyBorder="1" applyAlignment="1">
      <alignment/>
    </xf>
    <xf numFmtId="178" fontId="27" fillId="0" borderId="31" xfId="0" applyNumberFormat="1" applyFont="1" applyFill="1" applyBorder="1" applyAlignment="1">
      <alignment/>
    </xf>
    <xf numFmtId="178" fontId="27" fillId="0" borderId="32" xfId="0" applyNumberFormat="1" applyFont="1" applyFill="1" applyBorder="1" applyAlignment="1">
      <alignment/>
    </xf>
    <xf numFmtId="178" fontId="27" fillId="0" borderId="25" xfId="0" applyNumberFormat="1" applyFont="1" applyFill="1" applyBorder="1" applyAlignment="1">
      <alignment/>
    </xf>
    <xf numFmtId="178" fontId="27" fillId="0" borderId="33" xfId="0" applyNumberFormat="1" applyFont="1" applyFill="1" applyBorder="1" applyAlignment="1">
      <alignment/>
    </xf>
    <xf numFmtId="178" fontId="27" fillId="0" borderId="34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79" fontId="24" fillId="0" borderId="0" xfId="2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78" fontId="23" fillId="0" borderId="0" xfId="22" applyNumberFormat="1" applyFont="1" applyFill="1" applyBorder="1" applyAlignment="1">
      <alignment horizontal="right" vertical="center"/>
    </xf>
    <xf numFmtId="178" fontId="23" fillId="0" borderId="13" xfId="22" applyNumberFormat="1" applyFont="1" applyFill="1" applyBorder="1" applyAlignment="1">
      <alignment horizontal="right" vertical="center"/>
    </xf>
    <xf numFmtId="178" fontId="23" fillId="0" borderId="41" xfId="22" applyNumberFormat="1" applyFont="1" applyFill="1" applyBorder="1" applyAlignment="1">
      <alignment horizontal="right" vertical="center"/>
    </xf>
    <xf numFmtId="178" fontId="23" fillId="0" borderId="42" xfId="22" applyNumberFormat="1" applyFont="1" applyFill="1" applyBorder="1" applyAlignment="1">
      <alignment horizontal="right" vertical="center"/>
    </xf>
    <xf numFmtId="178" fontId="23" fillId="0" borderId="43" xfId="22" applyNumberFormat="1" applyFont="1" applyFill="1" applyBorder="1" applyAlignment="1">
      <alignment horizontal="right" vertical="center"/>
    </xf>
    <xf numFmtId="178" fontId="23" fillId="0" borderId="44" xfId="22" applyNumberFormat="1" applyFont="1" applyFill="1" applyBorder="1" applyAlignment="1">
      <alignment horizontal="right" vertical="center"/>
    </xf>
    <xf numFmtId="178" fontId="23" fillId="0" borderId="6" xfId="22" applyNumberFormat="1" applyFont="1" applyFill="1" applyBorder="1" applyAlignment="1">
      <alignment horizontal="right" vertical="center"/>
    </xf>
    <xf numFmtId="186" fontId="31" fillId="0" borderId="0" xfId="22" applyNumberFormat="1" applyFont="1" applyFill="1" applyBorder="1" applyAlignment="1">
      <alignment horizontal="right" shrinkToFi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shrinkToFit="1"/>
    </xf>
    <xf numFmtId="0" fontId="28" fillId="0" borderId="0" xfId="0" applyFont="1" applyFill="1" applyBorder="1" applyAlignment="1">
      <alignment shrinkToFit="1"/>
    </xf>
    <xf numFmtId="49" fontId="27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/>
    </xf>
    <xf numFmtId="178" fontId="29" fillId="0" borderId="8" xfId="0" applyNumberFormat="1" applyFont="1" applyFill="1" applyBorder="1" applyAlignment="1">
      <alignment wrapText="1"/>
    </xf>
    <xf numFmtId="179" fontId="28" fillId="0" borderId="21" xfId="22" applyNumberFormat="1" applyFont="1" applyFill="1" applyBorder="1" applyAlignment="1">
      <alignment horizontal="right" shrinkToFit="1"/>
    </xf>
    <xf numFmtId="179" fontId="28" fillId="0" borderId="45" xfId="22" applyNumberFormat="1" applyFont="1" applyFill="1" applyBorder="1" applyAlignment="1">
      <alignment horizontal="right" shrinkToFit="1"/>
    </xf>
    <xf numFmtId="179" fontId="30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8" fontId="27" fillId="0" borderId="6" xfId="0" applyNumberFormat="1" applyFont="1" applyFill="1" applyBorder="1" applyAlignment="1">
      <alignment shrinkToFit="1"/>
    </xf>
    <xf numFmtId="179" fontId="31" fillId="0" borderId="24" xfId="22" applyNumberFormat="1" applyFont="1" applyFill="1" applyBorder="1" applyAlignment="1">
      <alignment horizontal="right" shrinkToFit="1"/>
    </xf>
    <xf numFmtId="179" fontId="31" fillId="0" borderId="35" xfId="22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178" fontId="6" fillId="0" borderId="46" xfId="0" applyNumberFormat="1" applyFont="1" applyFill="1" applyBorder="1" applyAlignment="1">
      <alignment horizontal="left" wrapText="1"/>
    </xf>
    <xf numFmtId="179" fontId="31" fillId="0" borderId="18" xfId="22" applyNumberFormat="1" applyFont="1" applyFill="1" applyBorder="1" applyAlignment="1">
      <alignment horizontal="right" shrinkToFit="1"/>
    </xf>
    <xf numFmtId="179" fontId="31" fillId="0" borderId="18" xfId="22" applyNumberFormat="1" applyFont="1" applyFill="1" applyBorder="1" applyAlignment="1">
      <alignment horizontal="right"/>
    </xf>
    <xf numFmtId="179" fontId="31" fillId="0" borderId="47" xfId="22" applyNumberFormat="1" applyFont="1" applyFill="1" applyBorder="1" applyAlignment="1">
      <alignment horizontal="right"/>
    </xf>
    <xf numFmtId="179" fontId="31" fillId="0" borderId="0" xfId="22" applyNumberFormat="1" applyFont="1" applyFill="1" applyBorder="1" applyAlignment="1">
      <alignment horizontal="right"/>
    </xf>
    <xf numFmtId="178" fontId="6" fillId="0" borderId="48" xfId="0" applyNumberFormat="1" applyFont="1" applyFill="1" applyBorder="1" applyAlignment="1">
      <alignment wrapText="1"/>
    </xf>
    <xf numFmtId="179" fontId="31" fillId="0" borderId="19" xfId="22" applyNumberFormat="1" applyFont="1" applyFill="1" applyBorder="1" applyAlignment="1">
      <alignment horizontal="right"/>
    </xf>
    <xf numFmtId="179" fontId="31" fillId="0" borderId="36" xfId="22" applyNumberFormat="1" applyFont="1" applyFill="1" applyBorder="1" applyAlignment="1">
      <alignment horizontal="right"/>
    </xf>
    <xf numFmtId="179" fontId="31" fillId="0" borderId="19" xfId="22" applyNumberFormat="1" applyFont="1" applyFill="1" applyBorder="1" applyAlignment="1">
      <alignment horizontal="right" shrinkToFit="1"/>
    </xf>
    <xf numFmtId="179" fontId="31" fillId="0" borderId="36" xfId="22" applyNumberFormat="1" applyFont="1" applyFill="1" applyBorder="1" applyAlignment="1">
      <alignment horizontal="right" shrinkToFit="1"/>
    </xf>
    <xf numFmtId="179" fontId="31" fillId="0" borderId="49" xfId="22" applyNumberFormat="1" applyFont="1" applyFill="1" applyBorder="1" applyAlignment="1">
      <alignment horizontal="right" shrinkToFit="1"/>
    </xf>
    <xf numFmtId="178" fontId="6" fillId="0" borderId="50" xfId="0" applyNumberFormat="1" applyFont="1" applyFill="1" applyBorder="1" applyAlignment="1">
      <alignment wrapText="1"/>
    </xf>
    <xf numFmtId="179" fontId="31" fillId="0" borderId="51" xfId="22" applyNumberFormat="1" applyFont="1" applyFill="1" applyBorder="1" applyAlignment="1">
      <alignment horizontal="right" shrinkToFit="1"/>
    </xf>
    <xf numFmtId="179" fontId="31" fillId="0" borderId="0" xfId="22" applyNumberFormat="1" applyFont="1" applyFill="1" applyBorder="1" applyAlignment="1">
      <alignment horizontal="right" shrinkToFit="1"/>
    </xf>
    <xf numFmtId="178" fontId="9" fillId="0" borderId="8" xfId="0" applyNumberFormat="1" applyFont="1" applyFill="1" applyBorder="1" applyAlignment="1">
      <alignment wrapText="1"/>
    </xf>
    <xf numFmtId="178" fontId="6" fillId="0" borderId="46" xfId="0" applyNumberFormat="1" applyFont="1" applyFill="1" applyBorder="1" applyAlignment="1">
      <alignment wrapText="1"/>
    </xf>
    <xf numFmtId="179" fontId="31" fillId="0" borderId="47" xfId="22" applyNumberFormat="1" applyFont="1" applyFill="1" applyBorder="1" applyAlignment="1">
      <alignment horizontal="right" shrinkToFit="1"/>
    </xf>
    <xf numFmtId="179" fontId="31" fillId="0" borderId="19" xfId="22" applyNumberFormat="1" applyFont="1" applyFill="1" applyBorder="1" applyAlignment="1" quotePrefix="1">
      <alignment horizontal="right" shrinkToFit="1"/>
    </xf>
    <xf numFmtId="178" fontId="6" fillId="0" borderId="52" xfId="0" applyNumberFormat="1" applyFont="1" applyFill="1" applyBorder="1" applyAlignment="1">
      <alignment wrapText="1"/>
    </xf>
    <xf numFmtId="179" fontId="31" fillId="0" borderId="20" xfId="22" applyNumberFormat="1" applyFont="1" applyFill="1" applyBorder="1" applyAlignment="1">
      <alignment horizontal="right" shrinkToFit="1"/>
    </xf>
    <xf numFmtId="179" fontId="31" fillId="0" borderId="53" xfId="22" applyNumberFormat="1" applyFont="1" applyFill="1" applyBorder="1" applyAlignment="1">
      <alignment horizontal="right" shrinkToFit="1"/>
    </xf>
    <xf numFmtId="178" fontId="9" fillId="0" borderId="6" xfId="0" applyNumberFormat="1" applyFont="1" applyFill="1" applyBorder="1" applyAlignment="1">
      <alignment wrapText="1"/>
    </xf>
    <xf numFmtId="179" fontId="28" fillId="0" borderId="22" xfId="22" applyNumberFormat="1" applyFont="1" applyFill="1" applyBorder="1" applyAlignment="1">
      <alignment horizontal="right" shrinkToFit="1"/>
    </xf>
    <xf numFmtId="179" fontId="28" fillId="0" borderId="37" xfId="22" applyNumberFormat="1" applyFont="1" applyFill="1" applyBorder="1" applyAlignment="1">
      <alignment horizontal="right" shrinkToFit="1"/>
    </xf>
    <xf numFmtId="178" fontId="27" fillId="0" borderId="8" xfId="0" applyNumberFormat="1" applyFont="1" applyFill="1" applyBorder="1" applyAlignment="1">
      <alignment wrapText="1"/>
    </xf>
    <xf numFmtId="179" fontId="31" fillId="0" borderId="21" xfId="22" applyNumberFormat="1" applyFont="1" applyFill="1" applyBorder="1" applyAlignment="1">
      <alignment horizontal="right" shrinkToFit="1"/>
    </xf>
    <xf numFmtId="179" fontId="31" fillId="0" borderId="45" xfId="22" applyNumberFormat="1" applyFont="1" applyFill="1" applyBorder="1" applyAlignment="1">
      <alignment horizontal="right" shrinkToFit="1"/>
    </xf>
    <xf numFmtId="178" fontId="28" fillId="0" borderId="8" xfId="0" applyNumberFormat="1" applyFont="1" applyFill="1" applyBorder="1" applyAlignment="1">
      <alignment wrapText="1"/>
    </xf>
    <xf numFmtId="178" fontId="27" fillId="0" borderId="6" xfId="0" applyNumberFormat="1" applyFont="1" applyFill="1" applyBorder="1" applyAlignment="1">
      <alignment wrapText="1"/>
    </xf>
    <xf numFmtId="179" fontId="31" fillId="0" borderId="22" xfId="22" applyNumberFormat="1" applyFont="1" applyFill="1" applyBorder="1" applyAlignment="1">
      <alignment horizontal="right" shrinkToFit="1"/>
    </xf>
    <xf numFmtId="179" fontId="31" fillId="0" borderId="37" xfId="22" applyNumberFormat="1" applyFont="1" applyFill="1" applyBorder="1" applyAlignment="1">
      <alignment horizontal="right" shrinkToFit="1"/>
    </xf>
    <xf numFmtId="178" fontId="27" fillId="0" borderId="6" xfId="0" applyNumberFormat="1" applyFont="1" applyFill="1" applyBorder="1" applyAlignment="1">
      <alignment horizontal="left" wrapText="1"/>
    </xf>
    <xf numFmtId="179" fontId="27" fillId="0" borderId="0" xfId="0" applyNumberFormat="1" applyFont="1" applyFill="1" applyBorder="1" applyAlignment="1">
      <alignment/>
    </xf>
    <xf numFmtId="178" fontId="28" fillId="0" borderId="8" xfId="0" applyNumberFormat="1" applyFont="1" applyFill="1" applyBorder="1" applyAlignment="1">
      <alignment horizontal="left" wrapText="1"/>
    </xf>
    <xf numFmtId="186" fontId="31" fillId="0" borderId="45" xfId="22" applyNumberFormat="1" applyFont="1" applyFill="1" applyBorder="1" applyAlignment="1">
      <alignment horizontal="right" shrinkToFit="1"/>
    </xf>
    <xf numFmtId="178" fontId="29" fillId="0" borderId="54" xfId="0" applyNumberFormat="1" applyFont="1" applyFill="1" applyBorder="1" applyAlignment="1">
      <alignment horizontal="left" wrapText="1"/>
    </xf>
    <xf numFmtId="179" fontId="28" fillId="0" borderId="55" xfId="22" applyNumberFormat="1" applyFont="1" applyFill="1" applyBorder="1" applyAlignment="1">
      <alignment horizontal="right" shrinkToFit="1"/>
    </xf>
    <xf numFmtId="179" fontId="28" fillId="0" borderId="56" xfId="22" applyNumberFormat="1" applyFont="1" applyFill="1" applyBorder="1" applyAlignment="1">
      <alignment horizontal="right" shrinkToFit="1"/>
    </xf>
    <xf numFmtId="179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2" fillId="0" borderId="6" xfId="0" applyFont="1" applyFill="1" applyBorder="1" applyAlignment="1">
      <alignment horizontal="left" vertical="center" shrinkToFit="1"/>
    </xf>
    <xf numFmtId="179" fontId="31" fillId="0" borderId="22" xfId="22" applyNumberFormat="1" applyFont="1" applyFill="1" applyBorder="1" applyAlignment="1">
      <alignment/>
    </xf>
    <xf numFmtId="179" fontId="31" fillId="0" borderId="37" xfId="22" applyNumberFormat="1" applyFont="1" applyFill="1" applyBorder="1" applyAlignment="1">
      <alignment/>
    </xf>
    <xf numFmtId="179" fontId="8" fillId="0" borderId="23" xfId="22" applyNumberFormat="1" applyFont="1" applyFill="1" applyBorder="1" applyAlignment="1">
      <alignment horizontal="right"/>
    </xf>
    <xf numFmtId="179" fontId="8" fillId="0" borderId="37" xfId="22" applyNumberFormat="1" applyFont="1" applyFill="1" applyBorder="1" applyAlignment="1">
      <alignment horizontal="right"/>
    </xf>
    <xf numFmtId="178" fontId="29" fillId="0" borderId="8" xfId="0" applyNumberFormat="1" applyFont="1" applyFill="1" applyBorder="1" applyAlignment="1">
      <alignment horizontal="left" shrinkToFit="1"/>
    </xf>
    <xf numFmtId="178" fontId="28" fillId="0" borderId="21" xfId="22" applyNumberFormat="1" applyFont="1" applyFill="1" applyBorder="1" applyAlignment="1">
      <alignment horizontal="right" shrinkToFit="1"/>
    </xf>
    <xf numFmtId="178" fontId="28" fillId="0" borderId="45" xfId="22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left"/>
    </xf>
    <xf numFmtId="179" fontId="31" fillId="0" borderId="0" xfId="22" applyNumberFormat="1" applyFont="1" applyFill="1" applyBorder="1" applyAlignment="1">
      <alignment/>
    </xf>
    <xf numFmtId="179" fontId="20" fillId="0" borderId="0" xfId="22" applyNumberFormat="1" applyFont="1" applyFill="1" applyAlignment="1">
      <alignment horizontal="right"/>
    </xf>
    <xf numFmtId="0" fontId="32" fillId="0" borderId="0" xfId="0" applyNumberFormat="1" applyFont="1" applyFill="1" applyBorder="1" applyAlignment="1">
      <alignment vertical="center"/>
    </xf>
    <xf numFmtId="179" fontId="3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38" fontId="5" fillId="0" borderId="0" xfId="22" applyFont="1" applyFill="1" applyBorder="1" applyAlignment="1">
      <alignment horizontal="right"/>
    </xf>
    <xf numFmtId="0" fontId="6" fillId="0" borderId="46" xfId="0" applyFont="1" applyFill="1" applyBorder="1" applyAlignment="1">
      <alignment wrapText="1"/>
    </xf>
    <xf numFmtId="186" fontId="31" fillId="0" borderId="18" xfId="22" applyNumberFormat="1" applyFont="1" applyFill="1" applyBorder="1" applyAlignment="1">
      <alignment horizontal="right" shrinkToFit="1"/>
    </xf>
    <xf numFmtId="0" fontId="6" fillId="0" borderId="48" xfId="0" applyFont="1" applyFill="1" applyBorder="1" applyAlignment="1">
      <alignment/>
    </xf>
    <xf numFmtId="186" fontId="31" fillId="0" borderId="19" xfId="22" applyNumberFormat="1" applyFont="1" applyFill="1" applyBorder="1" applyAlignment="1">
      <alignment horizontal="right" shrinkToFit="1"/>
    </xf>
    <xf numFmtId="178" fontId="9" fillId="0" borderId="41" xfId="0" applyNumberFormat="1" applyFont="1" applyFill="1" applyBorder="1" applyAlignment="1">
      <alignment wrapText="1"/>
    </xf>
    <xf numFmtId="179" fontId="28" fillId="0" borderId="57" xfId="22" applyNumberFormat="1" applyFont="1" applyFill="1" applyBorder="1" applyAlignment="1">
      <alignment horizontal="right" shrinkToFit="1"/>
    </xf>
    <xf numFmtId="0" fontId="6" fillId="0" borderId="58" xfId="0" applyFont="1" applyFill="1" applyBorder="1" applyAlignment="1">
      <alignment wrapText="1"/>
    </xf>
    <xf numFmtId="186" fontId="31" fillId="0" borderId="59" xfId="22" applyNumberFormat="1" applyFont="1" applyFill="1" applyBorder="1" applyAlignment="1">
      <alignment horizontal="right" shrinkToFit="1"/>
    </xf>
    <xf numFmtId="179" fontId="31" fillId="0" borderId="60" xfId="22" applyNumberFormat="1" applyFont="1" applyFill="1" applyBorder="1" applyAlignment="1">
      <alignment horizontal="right" shrinkToFit="1"/>
    </xf>
    <xf numFmtId="178" fontId="6" fillId="0" borderId="0" xfId="0" applyNumberFormat="1" applyFont="1" applyFill="1" applyBorder="1" applyAlignment="1">
      <alignment wrapText="1"/>
    </xf>
    <xf numFmtId="179" fontId="20" fillId="0" borderId="0" xfId="22" applyNumberFormat="1" applyFont="1" applyFill="1" applyAlignment="1">
      <alignment horizontal="right" shrinkToFit="1"/>
    </xf>
    <xf numFmtId="179" fontId="20" fillId="0" borderId="0" xfId="22" applyNumberFormat="1" applyFont="1" applyFill="1" applyBorder="1" applyAlignment="1">
      <alignment horizontal="right" shrinkToFit="1"/>
    </xf>
    <xf numFmtId="179" fontId="33" fillId="0" borderId="0" xfId="22" applyNumberFormat="1" applyFont="1" applyFill="1" applyBorder="1" applyAlignment="1">
      <alignment horizontal="right" shrinkToFit="1"/>
    </xf>
    <xf numFmtId="178" fontId="20" fillId="0" borderId="0" xfId="22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178" fontId="29" fillId="0" borderId="6" xfId="0" applyNumberFormat="1" applyFont="1" applyFill="1" applyBorder="1" applyAlignment="1">
      <alignment wrapText="1"/>
    </xf>
    <xf numFmtId="179" fontId="28" fillId="0" borderId="24" xfId="22" applyNumberFormat="1" applyFont="1" applyFill="1" applyBorder="1" applyAlignment="1">
      <alignment horizontal="right" shrinkToFit="1"/>
    </xf>
    <xf numFmtId="186" fontId="31" fillId="0" borderId="47" xfId="22" applyNumberFormat="1" applyFont="1" applyFill="1" applyBorder="1" applyAlignment="1">
      <alignment horizontal="right" shrinkToFit="1"/>
    </xf>
    <xf numFmtId="186" fontId="31" fillId="0" borderId="36" xfId="22" applyNumberFormat="1" applyFont="1" applyFill="1" applyBorder="1" applyAlignment="1">
      <alignment horizontal="right" shrinkToFit="1"/>
    </xf>
    <xf numFmtId="178" fontId="27" fillId="0" borderId="48" xfId="0" applyNumberFormat="1" applyFont="1" applyFill="1" applyBorder="1" applyAlignment="1">
      <alignment wrapText="1"/>
    </xf>
    <xf numFmtId="178" fontId="6" fillId="0" borderId="6" xfId="0" applyNumberFormat="1" applyFont="1" applyFill="1" applyBorder="1" applyAlignment="1">
      <alignment wrapText="1"/>
    </xf>
    <xf numFmtId="186" fontId="8" fillId="0" borderId="22" xfId="22" applyNumberFormat="1" applyFont="1" applyFill="1" applyBorder="1" applyAlignment="1">
      <alignment horizontal="right" shrinkToFit="1"/>
    </xf>
    <xf numFmtId="178" fontId="6" fillId="0" borderId="58" xfId="0" applyNumberFormat="1" applyFont="1" applyFill="1" applyBorder="1" applyAlignment="1">
      <alignment wrapText="1"/>
    </xf>
    <xf numFmtId="186" fontId="8" fillId="0" borderId="59" xfId="22" applyNumberFormat="1" applyFont="1" applyFill="1" applyBorder="1" applyAlignment="1">
      <alignment horizontal="right" shrinkToFit="1"/>
    </xf>
    <xf numFmtId="178" fontId="29" fillId="0" borderId="15" xfId="0" applyNumberFormat="1" applyFont="1" applyFill="1" applyBorder="1" applyAlignment="1">
      <alignment wrapText="1"/>
    </xf>
    <xf numFmtId="179" fontId="28" fillId="0" borderId="25" xfId="22" applyNumberFormat="1" applyFont="1" applyFill="1" applyBorder="1" applyAlignment="1">
      <alignment horizontal="right" shrinkToFit="1"/>
    </xf>
    <xf numFmtId="179" fontId="28" fillId="0" borderId="38" xfId="22" applyNumberFormat="1" applyFont="1" applyFill="1" applyBorder="1" applyAlignment="1">
      <alignment horizontal="right" shrinkToFit="1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shrinkToFit="1"/>
    </xf>
    <xf numFmtId="179" fontId="22" fillId="0" borderId="0" xfId="22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179" fontId="4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49" fontId="22" fillId="0" borderId="9" xfId="0" applyNumberFormat="1" applyFont="1" applyFill="1" applyBorder="1" applyAlignment="1">
      <alignment horizontal="left" wrapText="1" shrinkToFit="1"/>
    </xf>
    <xf numFmtId="179" fontId="40" fillId="0" borderId="4" xfId="0" applyNumberFormat="1" applyFont="1" applyFill="1" applyBorder="1" applyAlignment="1">
      <alignment horizontal="center" vertical="center"/>
    </xf>
    <xf numFmtId="49" fontId="40" fillId="0" borderId="8" xfId="0" applyNumberFormat="1" applyFont="1" applyFill="1" applyBorder="1" applyAlignment="1">
      <alignment horizontal="center" vertical="center"/>
    </xf>
    <xf numFmtId="49" fontId="40" fillId="0" borderId="4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22" fillId="0" borderId="11" xfId="0" applyNumberFormat="1" applyFont="1" applyFill="1" applyBorder="1" applyAlignment="1">
      <alignment horizontal="left" wrapText="1" shrinkToFit="1"/>
    </xf>
    <xf numFmtId="179" fontId="40" fillId="0" borderId="26" xfId="0" applyNumberFormat="1" applyFont="1" applyFill="1" applyBorder="1" applyAlignment="1">
      <alignment horizontal="center" vertical="center"/>
    </xf>
    <xf numFmtId="179" fontId="40" fillId="0" borderId="21" xfId="0" applyNumberFormat="1" applyFont="1" applyFill="1" applyBorder="1" applyAlignment="1">
      <alignment horizontal="center" vertical="center"/>
    </xf>
    <xf numFmtId="179" fontId="40" fillId="0" borderId="27" xfId="0" applyNumberFormat="1" applyFont="1" applyFill="1" applyBorder="1" applyAlignment="1">
      <alignment horizontal="center" vertical="center"/>
    </xf>
    <xf numFmtId="49" fontId="40" fillId="0" borderId="26" xfId="0" applyNumberFormat="1" applyFont="1" applyFill="1" applyBorder="1" applyAlignment="1">
      <alignment horizontal="center" vertical="center"/>
    </xf>
    <xf numFmtId="49" fontId="40" fillId="0" borderId="61" xfId="0" applyNumberFormat="1" applyFont="1" applyFill="1" applyBorder="1" applyAlignment="1">
      <alignment horizontal="center" vertical="center"/>
    </xf>
    <xf numFmtId="49" fontId="40" fillId="0" borderId="2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78" fontId="41" fillId="0" borderId="62" xfId="0" applyNumberFormat="1" applyFont="1" applyFill="1" applyBorder="1" applyAlignment="1">
      <alignment wrapText="1"/>
    </xf>
    <xf numFmtId="179" fontId="41" fillId="0" borderId="63" xfId="22" applyNumberFormat="1" applyFont="1" applyFill="1" applyBorder="1" applyAlignment="1">
      <alignment horizontal="right" shrinkToFit="1"/>
    </xf>
    <xf numFmtId="179" fontId="41" fillId="0" borderId="24" xfId="22" applyNumberFormat="1" applyFont="1" applyFill="1" applyBorder="1" applyAlignment="1">
      <alignment horizontal="right" shrinkToFit="1"/>
    </xf>
    <xf numFmtId="179" fontId="41" fillId="0" borderId="35" xfId="22" applyNumberFormat="1" applyFont="1" applyFill="1" applyBorder="1" applyAlignment="1">
      <alignment horizontal="right" shrinkToFit="1"/>
    </xf>
    <xf numFmtId="179" fontId="41" fillId="0" borderId="13" xfId="22" applyNumberFormat="1" applyFont="1" applyFill="1" applyBorder="1" applyAlignment="1">
      <alignment horizontal="right" shrinkToFit="1"/>
    </xf>
    <xf numFmtId="179" fontId="41" fillId="0" borderId="41" xfId="22" applyNumberFormat="1" applyFont="1" applyFill="1" applyBorder="1" applyAlignment="1">
      <alignment horizontal="right" shrinkToFit="1"/>
    </xf>
    <xf numFmtId="179" fontId="41" fillId="0" borderId="64" xfId="22" applyNumberFormat="1" applyFont="1" applyFill="1" applyBorder="1" applyAlignment="1">
      <alignment horizontal="right" shrinkToFit="1"/>
    </xf>
    <xf numFmtId="0" fontId="28" fillId="0" borderId="0" xfId="0" applyFont="1" applyFill="1" applyBorder="1" applyAlignment="1">
      <alignment/>
    </xf>
    <xf numFmtId="179" fontId="41" fillId="0" borderId="8" xfId="22" applyNumberFormat="1" applyFont="1" applyFill="1" applyBorder="1" applyAlignment="1">
      <alignment horizontal="right" shrinkToFit="1"/>
    </xf>
    <xf numFmtId="179" fontId="41" fillId="0" borderId="21" xfId="22" applyNumberFormat="1" applyFont="1" applyFill="1" applyBorder="1" applyAlignment="1">
      <alignment horizontal="right" shrinkToFit="1"/>
    </xf>
    <xf numFmtId="179" fontId="41" fillId="0" borderId="45" xfId="22" applyNumberFormat="1" applyFont="1" applyFill="1" applyBorder="1" applyAlignment="1">
      <alignment horizontal="right" shrinkToFit="1"/>
    </xf>
    <xf numFmtId="179" fontId="41" fillId="0" borderId="4" xfId="22" applyNumberFormat="1" applyFont="1" applyFill="1" applyBorder="1" applyAlignment="1">
      <alignment horizontal="right" shrinkToFit="1"/>
    </xf>
    <xf numFmtId="179" fontId="41" fillId="0" borderId="26" xfId="22" applyNumberFormat="1" applyFont="1" applyFill="1" applyBorder="1" applyAlignment="1">
      <alignment horizontal="right" shrinkToFit="1"/>
    </xf>
    <xf numFmtId="179" fontId="41" fillId="0" borderId="61" xfId="22" applyNumberFormat="1" applyFont="1" applyFill="1" applyBorder="1" applyAlignment="1">
      <alignment horizontal="right" shrinkToFit="1"/>
    </xf>
    <xf numFmtId="178" fontId="40" fillId="0" borderId="10" xfId="0" applyNumberFormat="1" applyFont="1" applyFill="1" applyBorder="1" applyAlignment="1">
      <alignment wrapText="1"/>
    </xf>
    <xf numFmtId="179" fontId="40" fillId="0" borderId="8" xfId="22" applyNumberFormat="1" applyFont="1" applyFill="1" applyBorder="1" applyAlignment="1">
      <alignment horizontal="right" shrinkToFit="1"/>
    </xf>
    <xf numFmtId="179" fontId="40" fillId="0" borderId="21" xfId="22" applyNumberFormat="1" applyFont="1" applyFill="1" applyBorder="1" applyAlignment="1">
      <alignment horizontal="right" shrinkToFit="1"/>
    </xf>
    <xf numFmtId="179" fontId="40" fillId="0" borderId="45" xfId="22" applyNumberFormat="1" applyFont="1" applyFill="1" applyBorder="1" applyAlignment="1">
      <alignment horizontal="right" shrinkToFit="1"/>
    </xf>
    <xf numFmtId="179" fontId="40" fillId="0" borderId="4" xfId="22" applyNumberFormat="1" applyFont="1" applyFill="1" applyBorder="1" applyAlignment="1">
      <alignment horizontal="right" shrinkToFit="1"/>
    </xf>
    <xf numFmtId="179" fontId="40" fillId="0" borderId="26" xfId="22" applyNumberFormat="1" applyFont="1" applyFill="1" applyBorder="1" applyAlignment="1">
      <alignment horizontal="right" shrinkToFit="1"/>
    </xf>
    <xf numFmtId="179" fontId="40" fillId="0" borderId="61" xfId="22" applyNumberFormat="1" applyFont="1" applyFill="1" applyBorder="1" applyAlignment="1">
      <alignment horizontal="right" shrinkToFit="1"/>
    </xf>
    <xf numFmtId="178" fontId="15" fillId="0" borderId="10" xfId="0" applyNumberFormat="1" applyFont="1" applyFill="1" applyBorder="1" applyAlignment="1">
      <alignment wrapText="1"/>
    </xf>
    <xf numFmtId="179" fontId="41" fillId="0" borderId="6" xfId="22" applyNumberFormat="1" applyFont="1" applyFill="1" applyBorder="1" applyAlignment="1">
      <alignment horizontal="right" shrinkToFit="1"/>
    </xf>
    <xf numFmtId="179" fontId="41" fillId="0" borderId="22" xfId="22" applyNumberFormat="1" applyFont="1" applyFill="1" applyBorder="1" applyAlignment="1">
      <alignment horizontal="right" shrinkToFit="1"/>
    </xf>
    <xf numFmtId="179" fontId="41" fillId="0" borderId="37" xfId="22" applyNumberFormat="1" applyFont="1" applyFill="1" applyBorder="1" applyAlignment="1">
      <alignment horizontal="right" shrinkToFit="1"/>
    </xf>
    <xf numFmtId="179" fontId="41" fillId="0" borderId="0" xfId="22" applyNumberFormat="1" applyFont="1" applyFill="1" applyBorder="1" applyAlignment="1">
      <alignment horizontal="right" shrinkToFit="1"/>
    </xf>
    <xf numFmtId="179" fontId="41" fillId="0" borderId="44" xfId="22" applyNumberFormat="1" applyFont="1" applyFill="1" applyBorder="1" applyAlignment="1">
      <alignment horizontal="right" shrinkToFit="1"/>
    </xf>
    <xf numFmtId="179" fontId="41" fillId="0" borderId="65" xfId="22" applyNumberFormat="1" applyFont="1" applyFill="1" applyBorder="1" applyAlignment="1">
      <alignment horizontal="right" shrinkToFit="1"/>
    </xf>
    <xf numFmtId="178" fontId="7" fillId="0" borderId="66" xfId="0" applyNumberFormat="1" applyFont="1" applyFill="1" applyBorder="1" applyAlignment="1">
      <alignment horizontal="left" wrapText="1"/>
    </xf>
    <xf numFmtId="179" fontId="42" fillId="0" borderId="6" xfId="22" applyNumberFormat="1" applyFont="1" applyFill="1" applyBorder="1" applyAlignment="1">
      <alignment horizontal="right" shrinkToFit="1"/>
    </xf>
    <xf numFmtId="179" fontId="42" fillId="0" borderId="22" xfId="22" applyNumberFormat="1" applyFont="1" applyFill="1" applyBorder="1" applyAlignment="1">
      <alignment horizontal="right" shrinkToFit="1"/>
    </xf>
    <xf numFmtId="179" fontId="42" fillId="0" borderId="37" xfId="22" applyNumberFormat="1" applyFont="1" applyFill="1" applyBorder="1" applyAlignment="1">
      <alignment horizontal="right" shrinkToFit="1"/>
    </xf>
    <xf numFmtId="179" fontId="42" fillId="0" borderId="0" xfId="22" applyNumberFormat="1" applyFont="1" applyFill="1" applyBorder="1" applyAlignment="1">
      <alignment horizontal="right" shrinkToFit="1"/>
    </xf>
    <xf numFmtId="179" fontId="42" fillId="0" borderId="44" xfId="22" applyNumberFormat="1" applyFont="1" applyFill="1" applyBorder="1" applyAlignment="1">
      <alignment horizontal="right" shrinkToFit="1"/>
    </xf>
    <xf numFmtId="179" fontId="42" fillId="0" borderId="65" xfId="22" applyNumberFormat="1" applyFont="1" applyFill="1" applyBorder="1" applyAlignment="1">
      <alignment horizontal="right" shrinkToFit="1"/>
    </xf>
    <xf numFmtId="178" fontId="7" fillId="0" borderId="16" xfId="0" applyNumberFormat="1" applyFont="1" applyFill="1" applyBorder="1" applyAlignment="1">
      <alignment wrapText="1"/>
    </xf>
    <xf numFmtId="179" fontId="42" fillId="0" borderId="48" xfId="22" applyNumberFormat="1" applyFont="1" applyFill="1" applyBorder="1" applyAlignment="1">
      <alignment horizontal="right" shrinkToFit="1"/>
    </xf>
    <xf numFmtId="179" fontId="42" fillId="0" borderId="19" xfId="22" applyNumberFormat="1" applyFont="1" applyFill="1" applyBorder="1" applyAlignment="1">
      <alignment horizontal="right" shrinkToFit="1"/>
    </xf>
    <xf numFmtId="179" fontId="42" fillId="0" borderId="36" xfId="22" applyNumberFormat="1" applyFont="1" applyFill="1" applyBorder="1" applyAlignment="1">
      <alignment horizontal="right" shrinkToFit="1"/>
    </xf>
    <xf numFmtId="179" fontId="42" fillId="0" borderId="2" xfId="22" applyNumberFormat="1" applyFont="1" applyFill="1" applyBorder="1" applyAlignment="1">
      <alignment horizontal="right" shrinkToFit="1"/>
    </xf>
    <xf numFmtId="179" fontId="42" fillId="0" borderId="42" xfId="22" applyNumberFormat="1" applyFont="1" applyFill="1" applyBorder="1" applyAlignment="1">
      <alignment horizontal="right" shrinkToFit="1"/>
    </xf>
    <xf numFmtId="179" fontId="42" fillId="0" borderId="67" xfId="22" applyNumberFormat="1" applyFont="1" applyFill="1" applyBorder="1" applyAlignment="1">
      <alignment horizontal="right" shrinkToFit="1"/>
    </xf>
    <xf numFmtId="178" fontId="7" fillId="0" borderId="66" xfId="0" applyNumberFormat="1" applyFont="1" applyFill="1" applyBorder="1" applyAlignment="1">
      <alignment wrapText="1"/>
    </xf>
    <xf numFmtId="178" fontId="40" fillId="0" borderId="16" xfId="0" applyNumberFormat="1" applyFont="1" applyFill="1" applyBorder="1" applyAlignment="1">
      <alignment wrapText="1"/>
    </xf>
    <xf numFmtId="178" fontId="7" fillId="0" borderId="68" xfId="0" applyNumberFormat="1" applyFont="1" applyFill="1" applyBorder="1" applyAlignment="1">
      <alignment wrapText="1"/>
    </xf>
    <xf numFmtId="178" fontId="40" fillId="0" borderId="9" xfId="0" applyNumberFormat="1" applyFont="1" applyFill="1" applyBorder="1" applyAlignment="1">
      <alignment wrapText="1"/>
    </xf>
    <xf numFmtId="179" fontId="40" fillId="0" borderId="63" xfId="22" applyNumberFormat="1" applyFont="1" applyFill="1" applyBorder="1" applyAlignment="1">
      <alignment horizontal="right" shrinkToFit="1"/>
    </xf>
    <xf numFmtId="179" fontId="40" fillId="0" borderId="24" xfId="22" applyNumberFormat="1" applyFont="1" applyFill="1" applyBorder="1" applyAlignment="1">
      <alignment horizontal="right" shrinkToFit="1"/>
    </xf>
    <xf numFmtId="179" fontId="40" fillId="0" borderId="35" xfId="22" applyNumberFormat="1" applyFont="1" applyFill="1" applyBorder="1" applyAlignment="1">
      <alignment horizontal="right" shrinkToFit="1"/>
    </xf>
    <xf numFmtId="179" fontId="40" fillId="0" borderId="13" xfId="22" applyNumberFormat="1" applyFont="1" applyFill="1" applyBorder="1" applyAlignment="1">
      <alignment horizontal="right" shrinkToFit="1"/>
    </xf>
    <xf numFmtId="179" fontId="42" fillId="0" borderId="63" xfId="22" applyNumberFormat="1" applyFont="1" applyFill="1" applyBorder="1" applyAlignment="1">
      <alignment horizontal="right" shrinkToFit="1"/>
    </xf>
    <xf numFmtId="179" fontId="42" fillId="0" borderId="24" xfId="22" applyNumberFormat="1" applyFont="1" applyFill="1" applyBorder="1" applyAlignment="1">
      <alignment horizontal="right" shrinkToFit="1"/>
    </xf>
    <xf numFmtId="179" fontId="42" fillId="0" borderId="35" xfId="22" applyNumberFormat="1" applyFont="1" applyFill="1" applyBorder="1" applyAlignment="1" quotePrefix="1">
      <alignment horizontal="right" shrinkToFit="1"/>
    </xf>
    <xf numFmtId="179" fontId="42" fillId="0" borderId="41" xfId="22" applyNumberFormat="1" applyFont="1" applyFill="1" applyBorder="1" applyAlignment="1" quotePrefix="1">
      <alignment horizontal="right" shrinkToFit="1"/>
    </xf>
    <xf numFmtId="179" fontId="42" fillId="0" borderId="64" xfId="22" applyNumberFormat="1" applyFont="1" applyFill="1" applyBorder="1" applyAlignment="1" quotePrefix="1">
      <alignment horizontal="right" shrinkToFit="1"/>
    </xf>
    <xf numFmtId="179" fontId="42" fillId="0" borderId="24" xfId="22" applyNumberFormat="1" applyFont="1" applyFill="1" applyBorder="1" applyAlignment="1" quotePrefix="1">
      <alignment horizontal="right" shrinkToFit="1"/>
    </xf>
    <xf numFmtId="179" fontId="42" fillId="0" borderId="63" xfId="22" applyNumberFormat="1" applyFont="1" applyFill="1" applyBorder="1" applyAlignment="1" quotePrefix="1">
      <alignment horizontal="right" shrinkToFit="1"/>
    </xf>
    <xf numFmtId="179" fontId="40" fillId="0" borderId="48" xfId="22" applyNumberFormat="1" applyFont="1" applyFill="1" applyBorder="1" applyAlignment="1">
      <alignment horizontal="right" shrinkToFit="1"/>
    </xf>
    <xf numFmtId="179" fontId="40" fillId="0" borderId="19" xfId="22" applyNumberFormat="1" applyFont="1" applyFill="1" applyBorder="1" applyAlignment="1">
      <alignment horizontal="right" shrinkToFit="1"/>
    </xf>
    <xf numFmtId="179" fontId="40" fillId="0" borderId="36" xfId="22" applyNumberFormat="1" applyFont="1" applyFill="1" applyBorder="1" applyAlignment="1">
      <alignment horizontal="right" shrinkToFit="1"/>
    </xf>
    <xf numFmtId="179" fontId="40" fillId="0" borderId="2" xfId="22" applyNumberFormat="1" applyFont="1" applyFill="1" applyBorder="1" applyAlignment="1">
      <alignment horizontal="right" shrinkToFit="1"/>
    </xf>
    <xf numFmtId="179" fontId="42" fillId="0" borderId="36" xfId="22" applyNumberFormat="1" applyFont="1" applyFill="1" applyBorder="1" applyAlignment="1" quotePrefix="1">
      <alignment horizontal="right" shrinkToFit="1"/>
    </xf>
    <xf numFmtId="179" fontId="42" fillId="0" borderId="42" xfId="22" applyNumberFormat="1" applyFont="1" applyFill="1" applyBorder="1" applyAlignment="1" quotePrefix="1">
      <alignment horizontal="right" shrinkToFit="1"/>
    </xf>
    <xf numFmtId="179" fontId="42" fillId="0" borderId="67" xfId="22" applyNumberFormat="1" applyFont="1" applyFill="1" applyBorder="1" applyAlignment="1" quotePrefix="1">
      <alignment horizontal="right" shrinkToFit="1"/>
    </xf>
    <xf numFmtId="179" fontId="42" fillId="0" borderId="19" xfId="22" applyNumberFormat="1" applyFont="1" applyFill="1" applyBorder="1" applyAlignment="1" quotePrefix="1">
      <alignment horizontal="right" shrinkToFit="1"/>
    </xf>
    <xf numFmtId="179" fontId="42" fillId="0" borderId="48" xfId="22" applyNumberFormat="1" applyFont="1" applyFill="1" applyBorder="1" applyAlignment="1" quotePrefix="1">
      <alignment horizontal="right" shrinkToFit="1"/>
    </xf>
    <xf numFmtId="178" fontId="41" fillId="0" borderId="11" xfId="0" applyNumberFormat="1" applyFont="1" applyFill="1" applyBorder="1" applyAlignment="1">
      <alignment wrapText="1"/>
    </xf>
    <xf numFmtId="179" fontId="41" fillId="0" borderId="7" xfId="22" applyNumberFormat="1" applyFont="1" applyFill="1" applyBorder="1" applyAlignment="1">
      <alignment horizontal="right" shrinkToFit="1"/>
    </xf>
    <xf numFmtId="179" fontId="41" fillId="0" borderId="23" xfId="22" applyNumberFormat="1" applyFont="1" applyFill="1" applyBorder="1" applyAlignment="1">
      <alignment horizontal="right" shrinkToFit="1"/>
    </xf>
    <xf numFmtId="179" fontId="41" fillId="0" borderId="69" xfId="22" applyNumberFormat="1" applyFont="1" applyFill="1" applyBorder="1" applyAlignment="1">
      <alignment horizontal="right" shrinkToFit="1"/>
    </xf>
    <xf numFmtId="179" fontId="41" fillId="0" borderId="5" xfId="22" applyNumberFormat="1" applyFont="1" applyFill="1" applyBorder="1" applyAlignment="1">
      <alignment horizontal="right" shrinkToFit="1"/>
    </xf>
    <xf numFmtId="179" fontId="41" fillId="0" borderId="70" xfId="22" applyNumberFormat="1" applyFont="1" applyFill="1" applyBorder="1" applyAlignment="1">
      <alignment horizontal="right" shrinkToFit="1"/>
    </xf>
    <xf numFmtId="179" fontId="41" fillId="0" borderId="71" xfId="22" applyNumberFormat="1" applyFont="1" applyFill="1" applyBorder="1" applyAlignment="1">
      <alignment horizontal="right" shrinkToFit="1"/>
    </xf>
    <xf numFmtId="179" fontId="41" fillId="0" borderId="21" xfId="22" applyNumberFormat="1" applyFont="1" applyFill="1" applyBorder="1" applyAlignment="1" quotePrefix="1">
      <alignment horizontal="right" shrinkToFit="1"/>
    </xf>
    <xf numFmtId="179" fontId="41" fillId="0" borderId="45" xfId="22" applyNumberFormat="1" applyFont="1" applyFill="1" applyBorder="1" applyAlignment="1" quotePrefix="1">
      <alignment horizontal="right" shrinkToFit="1"/>
    </xf>
    <xf numFmtId="179" fontId="41" fillId="0" borderId="26" xfId="22" applyNumberFormat="1" applyFont="1" applyFill="1" applyBorder="1" applyAlignment="1" quotePrefix="1">
      <alignment horizontal="right" shrinkToFit="1"/>
    </xf>
    <xf numFmtId="179" fontId="41" fillId="0" borderId="61" xfId="22" applyNumberFormat="1" applyFont="1" applyFill="1" applyBorder="1" applyAlignment="1" quotePrefix="1">
      <alignment horizontal="right" shrinkToFit="1"/>
    </xf>
    <xf numFmtId="179" fontId="41" fillId="0" borderId="8" xfId="22" applyNumberFormat="1" applyFont="1" applyFill="1" applyBorder="1" applyAlignment="1" quotePrefix="1">
      <alignment horizontal="right" shrinkToFit="1"/>
    </xf>
    <xf numFmtId="179" fontId="40" fillId="0" borderId="6" xfId="22" applyNumberFormat="1" applyFont="1" applyFill="1" applyBorder="1" applyAlignment="1">
      <alignment horizontal="right" shrinkToFit="1"/>
    </xf>
    <xf numFmtId="179" fontId="40" fillId="0" borderId="22" xfId="22" applyNumberFormat="1" applyFont="1" applyFill="1" applyBorder="1" applyAlignment="1">
      <alignment horizontal="right" shrinkToFit="1"/>
    </xf>
    <xf numFmtId="179" fontId="40" fillId="0" borderId="37" xfId="22" applyNumberFormat="1" applyFont="1" applyFill="1" applyBorder="1" applyAlignment="1">
      <alignment horizontal="right" shrinkToFit="1"/>
    </xf>
    <xf numFmtId="179" fontId="40" fillId="0" borderId="0" xfId="22" applyNumberFormat="1" applyFont="1" applyFill="1" applyBorder="1" applyAlignment="1">
      <alignment horizontal="right" shrinkToFit="1"/>
    </xf>
    <xf numFmtId="179" fontId="40" fillId="0" borderId="44" xfId="22" applyNumberFormat="1" applyFont="1" applyFill="1" applyBorder="1" applyAlignment="1">
      <alignment horizontal="right" shrinkToFit="1"/>
    </xf>
    <xf numFmtId="179" fontId="40" fillId="0" borderId="65" xfId="22" applyNumberFormat="1" applyFont="1" applyFill="1" applyBorder="1" applyAlignment="1">
      <alignment horizontal="right" shrinkToFit="1"/>
    </xf>
    <xf numFmtId="178" fontId="40" fillId="0" borderId="72" xfId="0" applyNumberFormat="1" applyFont="1" applyFill="1" applyBorder="1" applyAlignment="1">
      <alignment horizontal="left" wrapText="1"/>
    </xf>
    <xf numFmtId="179" fontId="40" fillId="0" borderId="50" xfId="22" applyNumberFormat="1" applyFont="1" applyFill="1" applyBorder="1" applyAlignment="1">
      <alignment horizontal="right" shrinkToFit="1"/>
    </xf>
    <xf numFmtId="179" fontId="40" fillId="0" borderId="49" xfId="22" applyNumberFormat="1" applyFont="1" applyFill="1" applyBorder="1" applyAlignment="1">
      <alignment horizontal="right" shrinkToFit="1"/>
    </xf>
    <xf numFmtId="179" fontId="40" fillId="0" borderId="51" xfId="22" applyNumberFormat="1" applyFont="1" applyFill="1" applyBorder="1" applyAlignment="1">
      <alignment horizontal="right" shrinkToFit="1"/>
    </xf>
    <xf numFmtId="179" fontId="40" fillId="0" borderId="73" xfId="22" applyNumberFormat="1" applyFont="1" applyFill="1" applyBorder="1" applyAlignment="1">
      <alignment horizontal="right" shrinkToFit="1"/>
    </xf>
    <xf numFmtId="179" fontId="40" fillId="0" borderId="74" xfId="22" applyNumberFormat="1" applyFont="1" applyFill="1" applyBorder="1" applyAlignment="1">
      <alignment horizontal="right" shrinkToFit="1"/>
    </xf>
    <xf numFmtId="179" fontId="40" fillId="0" borderId="75" xfId="22" applyNumberFormat="1" applyFont="1" applyFill="1" applyBorder="1" applyAlignment="1">
      <alignment horizontal="right" shrinkToFit="1"/>
    </xf>
    <xf numFmtId="178" fontId="41" fillId="0" borderId="62" xfId="0" applyNumberFormat="1" applyFont="1" applyFill="1" applyBorder="1" applyAlignment="1">
      <alignment horizontal="left" wrapText="1"/>
    </xf>
    <xf numFmtId="179" fontId="15" fillId="0" borderId="26" xfId="22" applyNumberFormat="1" applyFont="1" applyFill="1" applyBorder="1" applyAlignment="1">
      <alignment horizontal="right" shrinkToFit="1"/>
    </xf>
    <xf numFmtId="178" fontId="40" fillId="0" borderId="10" xfId="0" applyNumberFormat="1" applyFont="1" applyFill="1" applyBorder="1" applyAlignment="1">
      <alignment horizontal="left" wrapText="1"/>
    </xf>
    <xf numFmtId="178" fontId="41" fillId="0" borderId="17" xfId="0" applyNumberFormat="1" applyFont="1" applyFill="1" applyBorder="1" applyAlignment="1">
      <alignment horizontal="left" wrapText="1"/>
    </xf>
    <xf numFmtId="179" fontId="41" fillId="0" borderId="15" xfId="22" applyNumberFormat="1" applyFont="1" applyFill="1" applyBorder="1" applyAlignment="1">
      <alignment horizontal="right" shrinkToFit="1"/>
    </xf>
    <xf numFmtId="179" fontId="41" fillId="0" borderId="25" xfId="22" applyNumberFormat="1" applyFont="1" applyFill="1" applyBorder="1" applyAlignment="1">
      <alignment horizontal="right" shrinkToFit="1"/>
    </xf>
    <xf numFmtId="179" fontId="41" fillId="0" borderId="38" xfId="22" applyNumberFormat="1" applyFont="1" applyFill="1" applyBorder="1" applyAlignment="1">
      <alignment horizontal="right" shrinkToFit="1"/>
    </xf>
    <xf numFmtId="179" fontId="41" fillId="0" borderId="12" xfId="22" applyNumberFormat="1" applyFont="1" applyFill="1" applyBorder="1" applyAlignment="1">
      <alignment horizontal="right" shrinkToFit="1"/>
    </xf>
    <xf numFmtId="179" fontId="41" fillId="0" borderId="43" xfId="22" applyNumberFormat="1" applyFont="1" applyFill="1" applyBorder="1" applyAlignment="1">
      <alignment horizontal="right" shrinkToFit="1"/>
    </xf>
    <xf numFmtId="179" fontId="41" fillId="0" borderId="76" xfId="22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shrinkToFit="1"/>
    </xf>
    <xf numFmtId="3" fontId="2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179" fontId="33" fillId="0" borderId="0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76" fontId="20" fillId="0" borderId="0" xfId="22" applyNumberFormat="1" applyFont="1" applyFill="1" applyAlignment="1">
      <alignment/>
    </xf>
    <xf numFmtId="0" fontId="34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7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right" vertical="center"/>
    </xf>
    <xf numFmtId="49" fontId="22" fillId="0" borderId="8" xfId="0" applyNumberFormat="1" applyFont="1" applyFill="1" applyBorder="1" applyAlignment="1">
      <alignment horizontal="right" vertical="center" shrinkToFit="1"/>
    </xf>
    <xf numFmtId="179" fontId="22" fillId="0" borderId="21" xfId="0" applyNumberFormat="1" applyFont="1" applyFill="1" applyBorder="1" applyAlignment="1">
      <alignment horizontal="center" vertical="center" shrinkToFit="1"/>
    </xf>
    <xf numFmtId="179" fontId="22" fillId="0" borderId="21" xfId="0" applyNumberFormat="1" applyFont="1" applyFill="1" applyBorder="1" applyAlignment="1">
      <alignment horizontal="center" vertical="center" wrapText="1" shrinkToFit="1"/>
    </xf>
    <xf numFmtId="49" fontId="22" fillId="0" borderId="4" xfId="0" applyNumberFormat="1" applyFont="1" applyFill="1" applyBorder="1" applyAlignment="1">
      <alignment horizontal="center" vertical="center" wrapText="1" shrinkToFit="1"/>
    </xf>
    <xf numFmtId="49" fontId="22" fillId="0" borderId="27" xfId="0" applyNumberFormat="1" applyFont="1" applyFill="1" applyBorder="1" applyAlignment="1">
      <alignment horizontal="center" vertical="center" wrapText="1" shrinkToFit="1"/>
    </xf>
    <xf numFmtId="0" fontId="29" fillId="0" borderId="6" xfId="0" applyFont="1" applyFill="1" applyBorder="1" applyAlignment="1">
      <alignment/>
    </xf>
    <xf numFmtId="179" fontId="28" fillId="0" borderId="24" xfId="22" applyNumberFormat="1" applyFont="1" applyFill="1" applyBorder="1" applyAlignment="1">
      <alignment/>
    </xf>
    <xf numFmtId="179" fontId="28" fillId="0" borderId="13" xfId="22" applyNumberFormat="1" applyFont="1" applyFill="1" applyBorder="1" applyAlignment="1">
      <alignment/>
    </xf>
    <xf numFmtId="179" fontId="28" fillId="0" borderId="57" xfId="22" applyNumberFormat="1" applyFont="1" applyFill="1" applyBorder="1" applyAlignment="1">
      <alignment/>
    </xf>
    <xf numFmtId="0" fontId="6" fillId="0" borderId="46" xfId="0" applyFont="1" applyFill="1" applyBorder="1" applyAlignment="1">
      <alignment/>
    </xf>
    <xf numFmtId="179" fontId="22" fillId="0" borderId="14" xfId="22" applyNumberFormat="1" applyFont="1" applyFill="1" applyBorder="1" applyAlignment="1">
      <alignment horizontal="right"/>
    </xf>
    <xf numFmtId="179" fontId="22" fillId="0" borderId="77" xfId="22" applyNumberFormat="1" applyFont="1" applyFill="1" applyBorder="1" applyAlignment="1">
      <alignment horizontal="right"/>
    </xf>
    <xf numFmtId="179" fontId="22" fillId="0" borderId="2" xfId="22" applyNumberFormat="1" applyFont="1" applyFill="1" applyBorder="1" applyAlignment="1">
      <alignment horizontal="right"/>
    </xf>
    <xf numFmtId="179" fontId="22" fillId="0" borderId="39" xfId="22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179" fontId="22" fillId="0" borderId="3" xfId="22" applyNumberFormat="1" applyFont="1" applyFill="1" applyBorder="1" applyAlignment="1">
      <alignment horizontal="right"/>
    </xf>
    <xf numFmtId="179" fontId="22" fillId="0" borderId="78" xfId="22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quotePrefix="1">
      <alignment/>
    </xf>
    <xf numFmtId="0" fontId="29" fillId="0" borderId="62" xfId="0" applyFont="1" applyFill="1" applyBorder="1" applyAlignment="1">
      <alignment/>
    </xf>
    <xf numFmtId="179" fontId="28" fillId="0" borderId="4" xfId="22" applyNumberFormat="1" applyFont="1" applyFill="1" applyBorder="1" applyAlignment="1">
      <alignment horizontal="right"/>
    </xf>
    <xf numFmtId="179" fontId="28" fillId="0" borderId="27" xfId="22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179" fontId="28" fillId="0" borderId="22" xfId="22" applyNumberFormat="1" applyFont="1" applyFill="1" applyBorder="1" applyAlignment="1">
      <alignment horizontal="right"/>
    </xf>
    <xf numFmtId="179" fontId="28" fillId="0" borderId="0" xfId="22" applyNumberFormat="1" applyFont="1" applyFill="1" applyBorder="1" applyAlignment="1">
      <alignment horizontal="right"/>
    </xf>
    <xf numFmtId="179" fontId="28" fillId="0" borderId="31" xfId="22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wrapText="1"/>
    </xf>
    <xf numFmtId="179" fontId="31" fillId="0" borderId="2" xfId="22" applyNumberFormat="1" applyFont="1" applyFill="1" applyBorder="1" applyAlignment="1">
      <alignment horizontal="right"/>
    </xf>
    <xf numFmtId="179" fontId="31" fillId="0" borderId="39" xfId="22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wrapText="1"/>
    </xf>
    <xf numFmtId="0" fontId="6" fillId="0" borderId="66" xfId="0" applyFont="1" applyFill="1" applyBorder="1" applyAlignment="1">
      <alignment wrapText="1"/>
    </xf>
    <xf numFmtId="179" fontId="31" fillId="0" borderId="14" xfId="22" applyNumberFormat="1" applyFont="1" applyFill="1" applyBorder="1" applyAlignment="1">
      <alignment horizontal="right"/>
    </xf>
    <xf numFmtId="179" fontId="31" fillId="0" borderId="77" xfId="22" applyNumberFormat="1" applyFont="1" applyFill="1" applyBorder="1" applyAlignment="1">
      <alignment horizontal="right"/>
    </xf>
    <xf numFmtId="186" fontId="31" fillId="0" borderId="19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39" xfId="22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wrapText="1"/>
    </xf>
    <xf numFmtId="179" fontId="31" fillId="0" borderId="20" xfId="22" applyNumberFormat="1" applyFont="1" applyFill="1" applyBorder="1" applyAlignment="1">
      <alignment horizontal="right"/>
    </xf>
    <xf numFmtId="179" fontId="31" fillId="0" borderId="3" xfId="22" applyNumberFormat="1" applyFont="1" applyFill="1" applyBorder="1" applyAlignment="1">
      <alignment horizontal="right"/>
    </xf>
    <xf numFmtId="179" fontId="31" fillId="0" borderId="78" xfId="22" applyNumberFormat="1" applyFont="1" applyFill="1" applyBorder="1" applyAlignment="1">
      <alignment horizontal="right"/>
    </xf>
    <xf numFmtId="0" fontId="29" fillId="0" borderId="62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79" fontId="22" fillId="0" borderId="31" xfId="22" applyNumberFormat="1" applyFont="1" applyFill="1" applyBorder="1" applyAlignment="1">
      <alignment horizontal="right"/>
    </xf>
    <xf numFmtId="0" fontId="29" fillId="0" borderId="79" xfId="0" applyFont="1" applyFill="1" applyBorder="1" applyAlignment="1">
      <alignment/>
    </xf>
    <xf numFmtId="179" fontId="28" fillId="0" borderId="55" xfId="22" applyNumberFormat="1" applyFont="1" applyFill="1" applyBorder="1" applyAlignment="1">
      <alignment horizontal="right"/>
    </xf>
    <xf numFmtId="179" fontId="28" fillId="0" borderId="80" xfId="22" applyNumberFormat="1" applyFont="1" applyFill="1" applyBorder="1" applyAlignment="1">
      <alignment horizontal="right"/>
    </xf>
    <xf numFmtId="179" fontId="28" fillId="0" borderId="81" xfId="22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29" fillId="0" borderId="8" xfId="0" applyFont="1" applyFill="1" applyBorder="1" applyAlignment="1">
      <alignment/>
    </xf>
    <xf numFmtId="0" fontId="29" fillId="0" borderId="63" xfId="0" applyFont="1" applyFill="1" applyBorder="1" applyAlignment="1">
      <alignment/>
    </xf>
    <xf numFmtId="179" fontId="28" fillId="0" borderId="24" xfId="22" applyNumberFormat="1" applyFont="1" applyFill="1" applyBorder="1" applyAlignment="1">
      <alignment horizontal="right"/>
    </xf>
    <xf numFmtId="179" fontId="28" fillId="0" borderId="13" xfId="22" applyNumberFormat="1" applyFont="1" applyFill="1" applyBorder="1" applyAlignment="1">
      <alignment horizontal="right"/>
    </xf>
    <xf numFmtId="179" fontId="28" fillId="0" borderId="57" xfId="22" applyNumberFormat="1" applyFont="1" applyFill="1" applyBorder="1" applyAlignment="1">
      <alignment horizontal="right"/>
    </xf>
    <xf numFmtId="0" fontId="29" fillId="0" borderId="54" xfId="0" applyFont="1" applyFill="1" applyBorder="1" applyAlignment="1">
      <alignment/>
    </xf>
    <xf numFmtId="0" fontId="29" fillId="0" borderId="6" xfId="0" applyFont="1" applyFill="1" applyBorder="1" applyAlignment="1">
      <alignment wrapText="1"/>
    </xf>
    <xf numFmtId="0" fontId="28" fillId="0" borderId="0" xfId="0" applyFont="1" applyFill="1" applyBorder="1" applyAlignment="1">
      <alignment horizontal="right" shrinkToFit="1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shrinkToFit="1"/>
    </xf>
    <xf numFmtId="179" fontId="22" fillId="0" borderId="37" xfId="22" applyNumberFormat="1" applyFont="1" applyFill="1" applyBorder="1" applyAlignment="1">
      <alignment/>
    </xf>
    <xf numFmtId="179" fontId="22" fillId="0" borderId="47" xfId="22" applyNumberFormat="1" applyFont="1" applyFill="1" applyBorder="1" applyAlignment="1">
      <alignment horizontal="right"/>
    </xf>
    <xf numFmtId="179" fontId="22" fillId="0" borderId="36" xfId="22" applyNumberFormat="1" applyFont="1" applyFill="1" applyBorder="1" applyAlignment="1">
      <alignment horizontal="right"/>
    </xf>
    <xf numFmtId="179" fontId="22" fillId="0" borderId="53" xfId="22" applyNumberFormat="1" applyFont="1" applyFill="1" applyBorder="1" applyAlignment="1">
      <alignment horizontal="right"/>
    </xf>
    <xf numFmtId="179" fontId="28" fillId="0" borderId="45" xfId="22" applyNumberFormat="1" applyFont="1" applyFill="1" applyBorder="1" applyAlignment="1">
      <alignment horizontal="right"/>
    </xf>
    <xf numFmtId="179" fontId="22" fillId="0" borderId="37" xfId="22" applyNumberFormat="1" applyFont="1" applyFill="1" applyBorder="1" applyAlignment="1">
      <alignment horizontal="right"/>
    </xf>
    <xf numFmtId="179" fontId="28" fillId="0" borderId="69" xfId="22" applyNumberFormat="1" applyFont="1" applyFill="1" applyBorder="1" applyAlignment="1">
      <alignment horizontal="right"/>
    </xf>
    <xf numFmtId="186" fontId="22" fillId="0" borderId="36" xfId="22" applyNumberFormat="1" applyFont="1" applyFill="1" applyBorder="1" applyAlignment="1">
      <alignment horizontal="right"/>
    </xf>
    <xf numFmtId="179" fontId="22" fillId="0" borderId="45" xfId="22" applyNumberFormat="1" applyFont="1" applyFill="1" applyBorder="1" applyAlignment="1">
      <alignment horizontal="right"/>
    </xf>
    <xf numFmtId="179" fontId="22" fillId="0" borderId="35" xfId="22" applyNumberFormat="1" applyFont="1" applyFill="1" applyBorder="1" applyAlignment="1">
      <alignment horizontal="right"/>
    </xf>
    <xf numFmtId="179" fontId="28" fillId="0" borderId="38" xfId="22" applyNumberFormat="1" applyFont="1" applyFill="1" applyBorder="1" applyAlignment="1">
      <alignment horizontal="right"/>
    </xf>
    <xf numFmtId="178" fontId="23" fillId="0" borderId="57" xfId="22" applyNumberFormat="1" applyFont="1" applyFill="1" applyBorder="1" applyAlignment="1">
      <alignment horizontal="right" vertical="center"/>
    </xf>
    <xf numFmtId="178" fontId="23" fillId="0" borderId="2" xfId="22" applyNumberFormat="1" applyFont="1" applyFill="1" applyBorder="1" applyAlignment="1">
      <alignment horizontal="right" vertical="center"/>
    </xf>
    <xf numFmtId="178" fontId="23" fillId="0" borderId="39" xfId="22" applyNumberFormat="1" applyFont="1" applyFill="1" applyBorder="1" applyAlignment="1">
      <alignment horizontal="right" vertical="center"/>
    </xf>
    <xf numFmtId="178" fontId="23" fillId="0" borderId="31" xfId="22" applyNumberFormat="1" applyFont="1" applyFill="1" applyBorder="1" applyAlignment="1">
      <alignment horizontal="right" vertical="center"/>
    </xf>
    <xf numFmtId="178" fontId="23" fillId="0" borderId="82" xfId="22" applyNumberFormat="1" applyFont="1" applyFill="1" applyBorder="1" applyAlignment="1">
      <alignment horizontal="right" vertical="center"/>
    </xf>
    <xf numFmtId="178" fontId="23" fillId="0" borderId="12" xfId="22" applyNumberFormat="1" applyFont="1" applyFill="1" applyBorder="1" applyAlignment="1">
      <alignment horizontal="right" vertical="center"/>
    </xf>
    <xf numFmtId="178" fontId="23" fillId="0" borderId="33" xfId="22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7" fillId="0" borderId="0" xfId="22" applyNumberFormat="1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179" fontId="27" fillId="0" borderId="5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vertical="center"/>
    </xf>
    <xf numFmtId="0" fontId="27" fillId="0" borderId="9" xfId="0" applyFont="1" applyFill="1" applyBorder="1" applyAlignment="1">
      <alignment horizontal="center" vertical="center" shrinkToFit="1"/>
    </xf>
    <xf numFmtId="179" fontId="33" fillId="0" borderId="8" xfId="22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11" xfId="0" applyFont="1" applyFill="1" applyBorder="1" applyAlignment="1">
      <alignment horizontal="right" vertical="center" shrinkToFit="1"/>
    </xf>
    <xf numFmtId="179" fontId="31" fillId="0" borderId="27" xfId="0" applyNumberFormat="1" applyFont="1" applyFill="1" applyBorder="1" applyAlignment="1">
      <alignment horizontal="center" vertical="center" shrinkToFit="1"/>
    </xf>
    <xf numFmtId="179" fontId="31" fillId="0" borderId="8" xfId="0" applyNumberFormat="1" applyFont="1" applyFill="1" applyBorder="1" applyAlignment="1">
      <alignment horizontal="center" vertical="center" shrinkToFit="1"/>
    </xf>
    <xf numFmtId="179" fontId="31" fillId="0" borderId="21" xfId="0" applyNumberFormat="1" applyFont="1" applyFill="1" applyBorder="1" applyAlignment="1">
      <alignment horizontal="center" vertical="center" wrapText="1" shrinkToFit="1"/>
    </xf>
    <xf numFmtId="179" fontId="31" fillId="0" borderId="45" xfId="0" applyNumberFormat="1" applyFont="1" applyFill="1" applyBorder="1" applyAlignment="1">
      <alignment horizontal="center" vertical="center" wrapText="1" shrinkToFit="1"/>
    </xf>
    <xf numFmtId="49" fontId="31" fillId="0" borderId="8" xfId="0" applyNumberFormat="1" applyFont="1" applyFill="1" applyBorder="1" applyAlignment="1">
      <alignment horizontal="center" vertical="center" wrapText="1" shrinkToFit="1"/>
    </xf>
    <xf numFmtId="49" fontId="31" fillId="0" borderId="27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83" xfId="0" applyFont="1" applyFill="1" applyBorder="1" applyAlignment="1">
      <alignment shrinkToFit="1"/>
    </xf>
    <xf numFmtId="178" fontId="31" fillId="0" borderId="31" xfId="0" applyNumberFormat="1" applyFont="1" applyFill="1" applyBorder="1" applyAlignment="1">
      <alignment shrinkToFit="1"/>
    </xf>
    <xf numFmtId="178" fontId="31" fillId="0" borderId="6" xfId="0" applyNumberFormat="1" applyFont="1" applyFill="1" applyBorder="1" applyAlignment="1">
      <alignment shrinkToFit="1"/>
    </xf>
    <xf numFmtId="178" fontId="31" fillId="0" borderId="22" xfId="0" applyNumberFormat="1" applyFont="1" applyFill="1" applyBorder="1" applyAlignment="1">
      <alignment wrapText="1" shrinkToFit="1"/>
    </xf>
    <xf numFmtId="178" fontId="31" fillId="0" borderId="37" xfId="0" applyNumberFormat="1" applyFont="1" applyFill="1" applyBorder="1" applyAlignment="1">
      <alignment wrapText="1" shrinkToFit="1"/>
    </xf>
    <xf numFmtId="178" fontId="31" fillId="0" borderId="0" xfId="0" applyNumberFormat="1" applyFont="1" applyFill="1" applyAlignment="1">
      <alignment horizontal="right" vertical="center"/>
    </xf>
    <xf numFmtId="178" fontId="31" fillId="0" borderId="48" xfId="22" applyNumberFormat="1" applyFont="1" applyFill="1" applyBorder="1" applyAlignment="1">
      <alignment horizontal="right" shrinkToFit="1"/>
    </xf>
    <xf numFmtId="178" fontId="31" fillId="0" borderId="29" xfId="22" applyNumberFormat="1" applyFont="1" applyFill="1" applyBorder="1" applyAlignment="1">
      <alignment horizontal="right" shrinkToFit="1"/>
    </xf>
    <xf numFmtId="186" fontId="31" fillId="0" borderId="6" xfId="22" applyNumberFormat="1" applyFont="1" applyFill="1" applyBorder="1" applyAlignment="1">
      <alignment horizontal="right" shrinkToFit="1"/>
    </xf>
    <xf numFmtId="0" fontId="31" fillId="0" borderId="0" xfId="0" applyFont="1" applyFill="1" applyAlignment="1">
      <alignment/>
    </xf>
    <xf numFmtId="0" fontId="31" fillId="0" borderId="66" xfId="0" applyFont="1" applyFill="1" applyBorder="1" applyAlignment="1">
      <alignment horizontal="left" shrinkToFit="1"/>
    </xf>
    <xf numFmtId="178" fontId="31" fillId="0" borderId="39" xfId="22" applyNumberFormat="1" applyFont="1" applyFill="1" applyBorder="1" applyAlignment="1">
      <alignment horizontal="right" shrinkToFit="1"/>
    </xf>
    <xf numFmtId="178" fontId="31" fillId="0" borderId="19" xfId="22" applyNumberFormat="1" applyFont="1" applyFill="1" applyBorder="1" applyAlignment="1">
      <alignment horizontal="right" shrinkToFit="1"/>
    </xf>
    <xf numFmtId="178" fontId="31" fillId="0" borderId="36" xfId="22" applyNumberFormat="1" applyFont="1" applyFill="1" applyBorder="1" applyAlignment="1">
      <alignment horizontal="right" shrinkToFit="1"/>
    </xf>
    <xf numFmtId="178" fontId="31" fillId="0" borderId="0" xfId="0" applyNumberFormat="1" applyFont="1" applyFill="1" applyAlignment="1">
      <alignment/>
    </xf>
    <xf numFmtId="0" fontId="31" fillId="0" borderId="16" xfId="0" applyFont="1" applyFill="1" applyBorder="1" applyAlignment="1">
      <alignment horizontal="left"/>
    </xf>
    <xf numFmtId="187" fontId="31" fillId="0" borderId="48" xfId="22" applyNumberFormat="1" applyFont="1" applyFill="1" applyBorder="1" applyAlignment="1">
      <alignment horizontal="right" shrinkToFit="1"/>
    </xf>
    <xf numFmtId="187" fontId="31" fillId="0" borderId="6" xfId="22" applyNumberFormat="1" applyFont="1" applyFill="1" applyBorder="1" applyAlignment="1">
      <alignment horizontal="right" shrinkToFit="1"/>
    </xf>
    <xf numFmtId="187" fontId="31" fillId="0" borderId="39" xfId="22" applyNumberFormat="1" applyFont="1" applyFill="1" applyBorder="1" applyAlignment="1">
      <alignment horizontal="right" shrinkToFit="1"/>
    </xf>
    <xf numFmtId="188" fontId="31" fillId="0" borderId="6" xfId="22" applyNumberFormat="1" applyFont="1" applyFill="1" applyBorder="1" applyAlignment="1">
      <alignment horizontal="right" shrinkToFit="1"/>
    </xf>
    <xf numFmtId="0" fontId="31" fillId="0" borderId="68" xfId="0" applyFont="1" applyFill="1" applyBorder="1" applyAlignment="1">
      <alignment horizontal="left"/>
    </xf>
    <xf numFmtId="178" fontId="31" fillId="0" borderId="78" xfId="22" applyNumberFormat="1" applyFont="1" applyFill="1" applyBorder="1" applyAlignment="1">
      <alignment horizontal="right" shrinkToFit="1"/>
    </xf>
    <xf numFmtId="178" fontId="31" fillId="0" borderId="52" xfId="22" applyNumberFormat="1" applyFont="1" applyFill="1" applyBorder="1" applyAlignment="1">
      <alignment horizontal="right" shrinkToFit="1"/>
    </xf>
    <xf numFmtId="178" fontId="31" fillId="0" borderId="20" xfId="22" applyNumberFormat="1" applyFont="1" applyFill="1" applyBorder="1" applyAlignment="1">
      <alignment horizontal="right" shrinkToFit="1"/>
    </xf>
    <xf numFmtId="178" fontId="31" fillId="0" borderId="53" xfId="22" applyNumberFormat="1" applyFont="1" applyFill="1" applyBorder="1" applyAlignment="1">
      <alignment horizontal="right" shrinkToFit="1"/>
    </xf>
    <xf numFmtId="187" fontId="31" fillId="0" borderId="52" xfId="22" applyNumberFormat="1" applyFont="1" applyFill="1" applyBorder="1" applyAlignment="1">
      <alignment horizontal="right" shrinkToFit="1"/>
    </xf>
    <xf numFmtId="187" fontId="31" fillId="0" borderId="78" xfId="22" applyNumberFormat="1" applyFont="1" applyFill="1" applyBorder="1" applyAlignment="1">
      <alignment horizontal="right" shrinkToFit="1"/>
    </xf>
    <xf numFmtId="179" fontId="27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179" fontId="27" fillId="0" borderId="0" xfId="0" applyNumberFormat="1" applyFont="1" applyFill="1" applyBorder="1" applyAlignment="1">
      <alignment horizontal="right" shrinkToFit="1"/>
    </xf>
    <xf numFmtId="0" fontId="28" fillId="0" borderId="0" xfId="0" applyFont="1" applyFill="1" applyBorder="1" applyAlignment="1">
      <alignment/>
    </xf>
    <xf numFmtId="0" fontId="27" fillId="0" borderId="62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left" vertical="center" shrinkToFit="1"/>
    </xf>
    <xf numFmtId="179" fontId="31" fillId="0" borderId="57" xfId="0" applyNumberFormat="1" applyFont="1" applyFill="1" applyBorder="1" applyAlignment="1">
      <alignment horizontal="center" vertical="center" shrinkToFit="1"/>
    </xf>
    <xf numFmtId="179" fontId="31" fillId="0" borderId="63" xfId="0" applyNumberFormat="1" applyFont="1" applyFill="1" applyBorder="1" applyAlignment="1" quotePrefix="1">
      <alignment horizontal="center" vertical="center" shrinkToFit="1"/>
    </xf>
    <xf numFmtId="179" fontId="31" fillId="0" borderId="24" xfId="0" applyNumberFormat="1" applyFont="1" applyFill="1" applyBorder="1" applyAlignment="1" quotePrefix="1">
      <alignment horizontal="center" vertical="center" shrinkToFit="1"/>
    </xf>
    <xf numFmtId="179" fontId="31" fillId="0" borderId="35" xfId="0" applyNumberFormat="1" applyFont="1" applyFill="1" applyBorder="1" applyAlignment="1" quotePrefix="1">
      <alignment horizontal="center" vertical="center" shrinkToFit="1"/>
    </xf>
    <xf numFmtId="0" fontId="31" fillId="0" borderId="0" xfId="0" applyFont="1" applyFill="1" applyAlignment="1">
      <alignment vertical="center"/>
    </xf>
    <xf numFmtId="49" fontId="31" fillId="0" borderId="63" xfId="0" applyNumberFormat="1" applyFont="1" applyFill="1" applyBorder="1" applyAlignment="1" quotePrefix="1">
      <alignment horizontal="center" vertical="center" shrinkToFit="1"/>
    </xf>
    <xf numFmtId="49" fontId="31" fillId="0" borderId="57" xfId="0" applyNumberFormat="1" applyFont="1" applyFill="1" applyBorder="1" applyAlignment="1" quotePrefix="1">
      <alignment horizontal="center" vertical="center" shrinkToFit="1"/>
    </xf>
    <xf numFmtId="0" fontId="31" fillId="0" borderId="0" xfId="0" applyFont="1" applyFill="1" applyBorder="1" applyAlignment="1">
      <alignment vertical="center"/>
    </xf>
    <xf numFmtId="0" fontId="8" fillId="0" borderId="66" xfId="0" applyFont="1" applyFill="1" applyBorder="1" applyAlignment="1">
      <alignment horizontal="right" wrapText="1" shrinkToFit="1"/>
    </xf>
    <xf numFmtId="179" fontId="31" fillId="0" borderId="77" xfId="22" applyNumberFormat="1" applyFont="1" applyFill="1" applyBorder="1" applyAlignment="1">
      <alignment horizontal="right" shrinkToFit="1"/>
    </xf>
    <xf numFmtId="179" fontId="31" fillId="0" borderId="46" xfId="22" applyNumberFormat="1" applyFont="1" applyFill="1" applyBorder="1" applyAlignment="1">
      <alignment horizontal="right" shrinkToFit="1"/>
    </xf>
    <xf numFmtId="186" fontId="31" fillId="0" borderId="46" xfId="22" applyNumberFormat="1" applyFont="1" applyFill="1" applyBorder="1" applyAlignment="1">
      <alignment horizontal="right" shrinkToFit="1"/>
    </xf>
    <xf numFmtId="186" fontId="31" fillId="0" borderId="77" xfId="22" applyNumberFormat="1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right" shrinkToFit="1"/>
    </xf>
    <xf numFmtId="179" fontId="31" fillId="0" borderId="39" xfId="22" applyNumberFormat="1" applyFont="1" applyFill="1" applyBorder="1" applyAlignment="1">
      <alignment horizontal="right" shrinkToFit="1"/>
    </xf>
    <xf numFmtId="179" fontId="31" fillId="0" borderId="48" xfId="22" applyNumberFormat="1" applyFont="1" applyFill="1" applyBorder="1" applyAlignment="1">
      <alignment horizontal="right" shrinkToFit="1"/>
    </xf>
    <xf numFmtId="186" fontId="31" fillId="0" borderId="48" xfId="22" applyNumberFormat="1" applyFont="1" applyFill="1" applyBorder="1" applyAlignment="1">
      <alignment horizontal="right" shrinkToFit="1"/>
    </xf>
    <xf numFmtId="186" fontId="31" fillId="0" borderId="39" xfId="22" applyNumberFormat="1" applyFont="1" applyFill="1" applyBorder="1" applyAlignment="1">
      <alignment horizontal="right" shrinkToFit="1"/>
    </xf>
    <xf numFmtId="0" fontId="8" fillId="0" borderId="16" xfId="0" applyFont="1" applyFill="1" applyBorder="1" applyAlignment="1">
      <alignment horizontal="left" wrapText="1" shrinkToFit="1"/>
    </xf>
    <xf numFmtId="186" fontId="8" fillId="0" borderId="39" xfId="22" applyNumberFormat="1" applyFont="1" applyFill="1" applyBorder="1" applyAlignment="1">
      <alignment horizontal="right" shrinkToFit="1"/>
    </xf>
    <xf numFmtId="0" fontId="31" fillId="0" borderId="16" xfId="0" applyFont="1" applyFill="1" applyBorder="1" applyAlignment="1">
      <alignment horizontal="left" shrinkToFit="1"/>
    </xf>
    <xf numFmtId="189" fontId="31" fillId="0" borderId="39" xfId="22" applyNumberFormat="1" applyFont="1" applyFill="1" applyBorder="1" applyAlignment="1">
      <alignment horizontal="right" shrinkToFit="1"/>
    </xf>
    <xf numFmtId="189" fontId="31" fillId="0" borderId="48" xfId="22" applyNumberFormat="1" applyFont="1" applyFill="1" applyBorder="1" applyAlignment="1">
      <alignment horizontal="right" shrinkToFit="1"/>
    </xf>
    <xf numFmtId="189" fontId="31" fillId="0" borderId="19" xfId="22" applyNumberFormat="1" applyFont="1" applyFill="1" applyBorder="1" applyAlignment="1">
      <alignment horizontal="right" shrinkToFit="1"/>
    </xf>
    <xf numFmtId="189" fontId="31" fillId="0" borderId="36" xfId="22" applyNumberFormat="1" applyFont="1" applyFill="1" applyBorder="1" applyAlignment="1">
      <alignment horizontal="right" shrinkToFit="1"/>
    </xf>
    <xf numFmtId="188" fontId="31" fillId="0" borderId="48" xfId="22" applyNumberFormat="1" applyFont="1" applyFill="1" applyBorder="1" applyAlignment="1">
      <alignment horizontal="right" shrinkToFit="1"/>
    </xf>
    <xf numFmtId="188" fontId="31" fillId="0" borderId="39" xfId="22" applyNumberFormat="1" applyFont="1" applyFill="1" applyBorder="1" applyAlignment="1">
      <alignment horizontal="right" shrinkToFit="1"/>
    </xf>
    <xf numFmtId="0" fontId="31" fillId="0" borderId="68" xfId="0" applyFont="1" applyFill="1" applyBorder="1" applyAlignment="1">
      <alignment horizontal="left" shrinkToFit="1"/>
    </xf>
    <xf numFmtId="189" fontId="31" fillId="0" borderId="78" xfId="22" applyNumberFormat="1" applyFont="1" applyFill="1" applyBorder="1" applyAlignment="1">
      <alignment horizontal="right" shrinkToFit="1"/>
    </xf>
    <xf numFmtId="189" fontId="31" fillId="0" borderId="52" xfId="22" applyNumberFormat="1" applyFont="1" applyFill="1" applyBorder="1" applyAlignment="1">
      <alignment horizontal="right" shrinkToFit="1"/>
    </xf>
    <xf numFmtId="189" fontId="31" fillId="0" borderId="20" xfId="22" applyNumberFormat="1" applyFont="1" applyFill="1" applyBorder="1" applyAlignment="1">
      <alignment horizontal="right" shrinkToFit="1"/>
    </xf>
    <xf numFmtId="189" fontId="31" fillId="0" borderId="53" xfId="22" applyNumberFormat="1" applyFont="1" applyFill="1" applyBorder="1" applyAlignment="1">
      <alignment horizontal="right" shrinkToFit="1"/>
    </xf>
    <xf numFmtId="188" fontId="31" fillId="0" borderId="52" xfId="22" applyNumberFormat="1" applyFont="1" applyFill="1" applyBorder="1" applyAlignment="1">
      <alignment horizontal="right" shrinkToFit="1"/>
    </xf>
    <xf numFmtId="188" fontId="31" fillId="0" borderId="78" xfId="22" applyNumberFormat="1" applyFont="1" applyFill="1" applyBorder="1" applyAlignment="1">
      <alignment horizontal="right" shrinkToFit="1"/>
    </xf>
    <xf numFmtId="186" fontId="29" fillId="0" borderId="21" xfId="22" applyNumberFormat="1" applyFont="1" applyFill="1" applyBorder="1" applyAlignment="1">
      <alignment horizontal="right" shrinkToFit="1"/>
    </xf>
    <xf numFmtId="186" fontId="29" fillId="0" borderId="24" xfId="22" applyNumberFormat="1" applyFont="1" applyFill="1" applyBorder="1" applyAlignment="1">
      <alignment horizontal="right" shrinkToFit="1"/>
    </xf>
    <xf numFmtId="186" fontId="22" fillId="0" borderId="19" xfId="22" applyNumberFormat="1" applyFont="1" applyFill="1" applyBorder="1" applyAlignment="1">
      <alignment horizontal="right"/>
    </xf>
    <xf numFmtId="186" fontId="5" fillId="0" borderId="19" xfId="22" applyNumberFormat="1" applyFont="1" applyFill="1" applyBorder="1" applyAlignment="1">
      <alignment horizontal="right"/>
    </xf>
    <xf numFmtId="179" fontId="23" fillId="0" borderId="69" xfId="22" applyNumberFormat="1" applyFont="1" applyFill="1" applyBorder="1" applyAlignment="1">
      <alignment horizontal="center" vertical="center"/>
    </xf>
    <xf numFmtId="176" fontId="23" fillId="0" borderId="41" xfId="2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/>
    </xf>
    <xf numFmtId="179" fontId="22" fillId="0" borderId="23" xfId="22" applyNumberFormat="1" applyFont="1" applyFill="1" applyBorder="1" applyAlignment="1">
      <alignment horizontal="right"/>
    </xf>
    <xf numFmtId="179" fontId="22" fillId="0" borderId="69" xfId="22" applyNumberFormat="1" applyFont="1" applyFill="1" applyBorder="1" applyAlignment="1">
      <alignment horizontal="right"/>
    </xf>
    <xf numFmtId="179" fontId="23" fillId="0" borderId="35" xfId="2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9" fontId="22" fillId="0" borderId="49" xfId="22" applyNumberFormat="1" applyFont="1" applyFill="1" applyBorder="1" applyAlignment="1">
      <alignment horizontal="right"/>
    </xf>
    <xf numFmtId="179" fontId="22" fillId="0" borderId="51" xfId="22" applyNumberFormat="1" applyFont="1" applyFill="1" applyBorder="1" applyAlignment="1">
      <alignment horizontal="right"/>
    </xf>
    <xf numFmtId="0" fontId="6" fillId="0" borderId="73" xfId="0" applyFont="1" applyFill="1" applyBorder="1" applyAlignment="1">
      <alignment/>
    </xf>
    <xf numFmtId="179" fontId="22" fillId="0" borderId="35" xfId="24" applyNumberFormat="1" applyFont="1" applyFill="1" applyBorder="1" applyAlignment="1">
      <alignment horizontal="center" vertical="center" shrinkToFit="1"/>
    </xf>
    <xf numFmtId="179" fontId="20" fillId="0" borderId="69" xfId="0" applyNumberFormat="1" applyFont="1" applyFill="1" applyBorder="1" applyAlignment="1">
      <alignment horizontal="center"/>
    </xf>
    <xf numFmtId="179" fontId="22" fillId="0" borderId="24" xfId="24" applyNumberFormat="1" applyFont="1" applyFill="1" applyBorder="1" applyAlignment="1">
      <alignment horizontal="center" vertical="center" shrinkToFit="1"/>
    </xf>
    <xf numFmtId="179" fontId="22" fillId="0" borderId="23" xfId="24" applyNumberFormat="1" applyFont="1" applyFill="1" applyBorder="1" applyAlignment="1">
      <alignment horizontal="center" vertical="center" shrinkToFit="1"/>
    </xf>
    <xf numFmtId="179" fontId="20" fillId="0" borderId="23" xfId="0" applyNumberFormat="1" applyFont="1" applyFill="1" applyBorder="1" applyAlignment="1">
      <alignment horizontal="center"/>
    </xf>
    <xf numFmtId="49" fontId="22" fillId="0" borderId="63" xfId="0" applyNumberFormat="1" applyFont="1" applyFill="1" applyBorder="1" applyAlignment="1">
      <alignment horizontal="right" shrinkToFit="1"/>
    </xf>
    <xf numFmtId="49" fontId="22" fillId="0" borderId="7" xfId="0" applyNumberFormat="1" applyFont="1" applyFill="1" applyBorder="1" applyAlignment="1">
      <alignment horizontal="right" shrinkToFit="1"/>
    </xf>
    <xf numFmtId="179" fontId="40" fillId="0" borderId="8" xfId="0" applyNumberFormat="1" applyFont="1" applyFill="1" applyBorder="1" applyAlignment="1">
      <alignment horizontal="center" vertical="center"/>
    </xf>
    <xf numFmtId="179" fontId="40" fillId="0" borderId="4" xfId="0" applyNumberFormat="1" applyFont="1" applyFill="1" applyBorder="1" applyAlignment="1">
      <alignment horizontal="center" vertical="center"/>
    </xf>
    <xf numFmtId="179" fontId="40" fillId="0" borderId="45" xfId="0" applyNumberFormat="1" applyFont="1" applyFill="1" applyBorder="1" applyAlignment="1">
      <alignment horizontal="center" vertical="center"/>
    </xf>
    <xf numFmtId="49" fontId="40" fillId="0" borderId="62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49" fontId="40" fillId="0" borderId="8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49" fontId="40" fillId="0" borderId="45" xfId="0" applyNumberFormat="1" applyFont="1" applyFill="1" applyBorder="1" applyAlignment="1">
      <alignment horizontal="center" vertical="center"/>
    </xf>
    <xf numFmtId="179" fontId="22" fillId="0" borderId="35" xfId="22" applyNumberFormat="1" applyFont="1" applyFill="1" applyBorder="1" applyAlignment="1">
      <alignment horizontal="center" vertical="center"/>
    </xf>
    <xf numFmtId="179" fontId="22" fillId="0" borderId="69" xfId="22" applyNumberFormat="1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wrapText="1"/>
    </xf>
    <xf numFmtId="0" fontId="22" fillId="0" borderId="56" xfId="0" applyFont="1" applyFill="1" applyBorder="1" applyAlignment="1">
      <alignment wrapText="1"/>
    </xf>
    <xf numFmtId="0" fontId="36" fillId="0" borderId="63" xfId="0" applyNumberFormat="1" applyFont="1" applyFill="1" applyBorder="1" applyAlignment="1">
      <alignment horizontal="right" vertical="center"/>
    </xf>
    <xf numFmtId="0" fontId="36" fillId="0" borderId="13" xfId="0" applyNumberFormat="1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179" fontId="22" fillId="0" borderId="24" xfId="22" applyNumberFormat="1" applyFont="1" applyFill="1" applyBorder="1" applyAlignment="1">
      <alignment horizontal="center" vertical="center"/>
    </xf>
    <xf numFmtId="179" fontId="22" fillId="0" borderId="23" xfId="22" applyNumberFormat="1" applyFont="1" applyFill="1" applyBorder="1" applyAlignment="1">
      <alignment horizontal="center" vertical="center"/>
    </xf>
    <xf numFmtId="179" fontId="24" fillId="0" borderId="8" xfId="22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23" fillId="0" borderId="70" xfId="22" applyNumberFormat="1" applyFont="1" applyFill="1" applyBorder="1" applyAlignment="1">
      <alignment horizontal="center" vertical="center"/>
    </xf>
    <xf numFmtId="176" fontId="23" fillId="0" borderId="13" xfId="22" applyNumberFormat="1" applyFont="1" applyFill="1" applyBorder="1" applyAlignment="1">
      <alignment horizontal="center" vertical="center" wrapText="1"/>
    </xf>
    <xf numFmtId="176" fontId="23" fillId="0" borderId="5" xfId="22" applyNumberFormat="1" applyFont="1" applyFill="1" applyBorder="1" applyAlignment="1">
      <alignment horizontal="center" vertical="center"/>
    </xf>
    <xf numFmtId="176" fontId="23" fillId="0" borderId="57" xfId="22" applyNumberFormat="1" applyFont="1" applyFill="1" applyBorder="1" applyAlignment="1">
      <alignment horizontal="center" vertical="center" wrapText="1"/>
    </xf>
    <xf numFmtId="176" fontId="23" fillId="0" borderId="84" xfId="22" applyNumberFormat="1" applyFont="1" applyFill="1" applyBorder="1" applyAlignment="1">
      <alignment horizontal="center" vertical="center"/>
    </xf>
    <xf numFmtId="176" fontId="24" fillId="0" borderId="8" xfId="22" applyNumberFormat="1" applyFont="1" applyFill="1" applyBorder="1" applyAlignment="1">
      <alignment horizontal="center" vertical="center"/>
    </xf>
    <xf numFmtId="176" fontId="24" fillId="0" borderId="4" xfId="22" applyNumberFormat="1" applyFont="1" applyFill="1" applyBorder="1" applyAlignment="1">
      <alignment horizontal="center" vertical="center"/>
    </xf>
    <xf numFmtId="179" fontId="24" fillId="0" borderId="45" xfId="22" applyNumberFormat="1" applyFont="1" applyFill="1" applyBorder="1" applyAlignment="1">
      <alignment horizontal="center" vertical="center"/>
    </xf>
    <xf numFmtId="179" fontId="23" fillId="0" borderId="24" xfId="22" applyNumberFormat="1" applyFont="1" applyFill="1" applyBorder="1" applyAlignment="1">
      <alignment horizontal="center" vertical="center"/>
    </xf>
    <xf numFmtId="179" fontId="23" fillId="0" borderId="23" xfId="22" applyNumberFormat="1" applyFont="1" applyFill="1" applyBorder="1" applyAlignment="1">
      <alignment horizontal="center" vertical="center"/>
    </xf>
    <xf numFmtId="179" fontId="23" fillId="0" borderId="0" xfId="22" applyNumberFormat="1" applyFont="1" applyFill="1" applyBorder="1" applyAlignment="1">
      <alignment horizontal="center" vertical="center"/>
    </xf>
    <xf numFmtId="179" fontId="23" fillId="0" borderId="41" xfId="22" applyNumberFormat="1" applyFont="1" applyFill="1" applyBorder="1" applyAlignment="1">
      <alignment horizontal="center" vertical="center"/>
    </xf>
    <xf numFmtId="179" fontId="23" fillId="0" borderId="70" xfId="22" applyNumberFormat="1" applyFont="1" applyFill="1" applyBorder="1" applyAlignment="1">
      <alignment horizontal="center" vertical="center"/>
    </xf>
    <xf numFmtId="179" fontId="27" fillId="0" borderId="63" xfId="0" applyNumberFormat="1" applyFont="1" applyFill="1" applyBorder="1" applyAlignment="1">
      <alignment horizontal="center" vertical="center"/>
    </xf>
    <xf numFmtId="179" fontId="27" fillId="0" borderId="13" xfId="0" applyNumberFormat="1" applyFont="1" applyFill="1" applyBorder="1" applyAlignment="1">
      <alignment horizontal="center" vertical="center"/>
    </xf>
    <xf numFmtId="179" fontId="27" fillId="0" borderId="35" xfId="0" applyNumberFormat="1" applyFont="1" applyFill="1" applyBorder="1" applyAlignment="1">
      <alignment horizontal="center" vertical="center"/>
    </xf>
    <xf numFmtId="179" fontId="27" fillId="0" borderId="7" xfId="0" applyNumberFormat="1" applyFont="1" applyFill="1" applyBorder="1" applyAlignment="1">
      <alignment horizontal="center" vertical="center"/>
    </xf>
    <xf numFmtId="179" fontId="27" fillId="0" borderId="5" xfId="0" applyNumberFormat="1" applyFont="1" applyFill="1" applyBorder="1" applyAlignment="1">
      <alignment horizontal="center" vertical="center"/>
    </xf>
    <xf numFmtId="179" fontId="27" fillId="0" borderId="69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 wrapText="1"/>
    </xf>
    <xf numFmtId="0" fontId="27" fillId="0" borderId="85" xfId="0" applyFont="1" applyFill="1" applyBorder="1" applyAlignment="1">
      <alignment horizontal="center"/>
    </xf>
    <xf numFmtId="0" fontId="27" fillId="0" borderId="8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wrapText="1"/>
    </xf>
    <xf numFmtId="0" fontId="27" fillId="0" borderId="37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179" fontId="31" fillId="0" borderId="0" xfId="22" applyNumberFormat="1" applyFont="1" applyFill="1" applyBorder="1" applyAlignment="1">
      <alignment horizontal="right"/>
    </xf>
    <xf numFmtId="179" fontId="31" fillId="0" borderId="5" xfId="0" applyNumberFormat="1" applyFont="1" applyFill="1" applyBorder="1" applyAlignment="1">
      <alignment horizontal="right"/>
    </xf>
    <xf numFmtId="0" fontId="31" fillId="0" borderId="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179" fontId="27" fillId="0" borderId="0" xfId="22" applyNumberFormat="1" applyFont="1" applyFill="1" applyBorder="1" applyAlignment="1">
      <alignment horizontal="right"/>
    </xf>
    <xf numFmtId="179" fontId="27" fillId="0" borderId="5" xfId="0" applyNumberFormat="1" applyFont="1" applyFill="1" applyBorder="1" applyAlignment="1">
      <alignment horizontal="right"/>
    </xf>
    <xf numFmtId="179" fontId="31" fillId="0" borderId="8" xfId="0" applyNumberFormat="1" applyFont="1" applyFill="1" applyBorder="1" applyAlignment="1">
      <alignment horizontal="center" vertical="center" wrapText="1"/>
    </xf>
    <xf numFmtId="179" fontId="31" fillId="0" borderId="4" xfId="0" applyNumberFormat="1" applyFont="1" applyFill="1" applyBorder="1" applyAlignment="1">
      <alignment horizontal="center" vertical="center" wrapText="1"/>
    </xf>
    <xf numFmtId="179" fontId="31" fillId="0" borderId="45" xfId="0" applyNumberFormat="1" applyFont="1" applyFill="1" applyBorder="1" applyAlignment="1">
      <alignment horizontal="center" vertical="center" wrapText="1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124075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134850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134850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2190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287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9525</xdr:colOff>
      <xdr:row>43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1287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9525</xdr:colOff>
      <xdr:row>43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1287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3241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90"/>
  <sheetViews>
    <sheetView showGridLines="0" tabSelected="1" view="pageBreakPreview" zoomScale="70" zoomScaleNormal="70" zoomScaleSheetLayoutView="70" workbookViewId="0" topLeftCell="A70">
      <pane xSplit="2" topLeftCell="C1" activePane="topRight" state="frozen"/>
      <selection pane="topLeft" activeCell="D23" sqref="D23"/>
      <selection pane="topRight" activeCell="G80" sqref="G80"/>
    </sheetView>
  </sheetViews>
  <sheetFormatPr defaultColWidth="9.00390625" defaultRowHeight="13.5"/>
  <cols>
    <col min="1" max="1" width="3.625" style="6" customWidth="1"/>
    <col min="2" max="2" width="44.50390625" style="201" customWidth="1"/>
    <col min="3" max="4" width="20.625" style="58" customWidth="1"/>
    <col min="5" max="5" width="20.625" style="57" customWidth="1"/>
    <col min="6" max="7" width="20.625" style="58" customWidth="1"/>
    <col min="8" max="8" width="8.00390625" style="6" customWidth="1"/>
    <col min="9" max="16384" width="9.00390625" style="6" customWidth="1"/>
  </cols>
  <sheetData>
    <row r="1" spans="1:7" ht="22.5" customHeight="1">
      <c r="A1" s="134" t="s">
        <v>294</v>
      </c>
      <c r="B1" s="135"/>
      <c r="F1" s="60"/>
      <c r="G1" s="60"/>
    </row>
    <row r="2" spans="1:7" ht="22.5" customHeight="1">
      <c r="A2" s="134"/>
      <c r="B2" s="135"/>
      <c r="F2" s="59"/>
      <c r="G2" s="59" t="s">
        <v>218</v>
      </c>
    </row>
    <row r="3" ht="5.25" customHeight="1">
      <c r="B3" s="136"/>
    </row>
    <row r="4" spans="2:7" s="137" customFormat="1" ht="28.5" customHeight="1">
      <c r="B4" s="553"/>
      <c r="C4" s="550" t="s">
        <v>219</v>
      </c>
      <c r="D4" s="550" t="s">
        <v>220</v>
      </c>
      <c r="E4" s="550" t="s">
        <v>221</v>
      </c>
      <c r="F4" s="550" t="s">
        <v>195</v>
      </c>
      <c r="G4" s="548" t="s">
        <v>275</v>
      </c>
    </row>
    <row r="5" spans="2:7" s="137" customFormat="1" ht="28.5" customHeight="1">
      <c r="B5" s="554"/>
      <c r="C5" s="551"/>
      <c r="D5" s="551"/>
      <c r="E5" s="551"/>
      <c r="F5" s="552"/>
      <c r="G5" s="549"/>
    </row>
    <row r="6" spans="2:8" s="138" customFormat="1" ht="21.75" customHeight="1">
      <c r="B6" s="139" t="s">
        <v>222</v>
      </c>
      <c r="C6" s="140">
        <v>5218153</v>
      </c>
      <c r="D6" s="140">
        <v>5771028</v>
      </c>
      <c r="E6" s="140">
        <v>5166182</v>
      </c>
      <c r="F6" s="140">
        <v>3844418</v>
      </c>
      <c r="G6" s="141">
        <v>4014639</v>
      </c>
      <c r="H6" s="142"/>
    </row>
    <row r="7" spans="2:8" s="138" customFormat="1" ht="21.75" customHeight="1">
      <c r="B7" s="139" t="s">
        <v>223</v>
      </c>
      <c r="C7" s="140">
        <v>-4963686</v>
      </c>
      <c r="D7" s="140">
        <v>-5493296</v>
      </c>
      <c r="E7" s="140">
        <v>-4930564</v>
      </c>
      <c r="F7" s="140">
        <v>-3666215</v>
      </c>
      <c r="G7" s="141">
        <v>-3821914</v>
      </c>
      <c r="H7" s="142"/>
    </row>
    <row r="8" spans="2:8" s="138" customFormat="1" ht="21.75" customHeight="1">
      <c r="B8" s="139" t="s">
        <v>224</v>
      </c>
      <c r="C8" s="140">
        <v>254466</v>
      </c>
      <c r="D8" s="140">
        <v>277732</v>
      </c>
      <c r="E8" s="140">
        <v>235618</v>
      </c>
      <c r="F8" s="140">
        <v>178203</v>
      </c>
      <c r="G8" s="141">
        <v>192725</v>
      </c>
      <c r="H8" s="142"/>
    </row>
    <row r="9" spans="2:7" s="143" customFormat="1" ht="21.75" customHeight="1">
      <c r="B9" s="144" t="s">
        <v>225</v>
      </c>
      <c r="C9" s="145">
        <v>-176533</v>
      </c>
      <c r="D9" s="145">
        <v>-185368</v>
      </c>
      <c r="E9" s="145">
        <v>-183611</v>
      </c>
      <c r="F9" s="145">
        <v>-162074</v>
      </c>
      <c r="G9" s="146">
        <v>-155205</v>
      </c>
    </row>
    <row r="10" spans="2:8" s="138" customFormat="1" ht="21.75" customHeight="1">
      <c r="B10" s="139" t="s">
        <v>103</v>
      </c>
      <c r="C10" s="140">
        <v>77932</v>
      </c>
      <c r="D10" s="140">
        <v>92363</v>
      </c>
      <c r="E10" s="140">
        <v>52006</v>
      </c>
      <c r="F10" s="140">
        <v>16128</v>
      </c>
      <c r="G10" s="141">
        <v>37519</v>
      </c>
      <c r="H10" s="142"/>
    </row>
    <row r="11" spans="2:10" s="147" customFormat="1" ht="21.75" customHeight="1">
      <c r="B11" s="148" t="s">
        <v>109</v>
      </c>
      <c r="C11" s="149">
        <v>14995</v>
      </c>
      <c r="D11" s="149">
        <v>13715</v>
      </c>
      <c r="E11" s="150">
        <v>9597</v>
      </c>
      <c r="F11" s="150">
        <v>4632</v>
      </c>
      <c r="G11" s="151">
        <v>4308</v>
      </c>
      <c r="I11" s="152"/>
      <c r="J11" s="152"/>
    </row>
    <row r="12" spans="2:7" s="147" customFormat="1" ht="21.75" customHeight="1">
      <c r="B12" s="153" t="s">
        <v>110</v>
      </c>
      <c r="C12" s="154">
        <v>6052</v>
      </c>
      <c r="D12" s="154">
        <v>5004</v>
      </c>
      <c r="E12" s="154">
        <v>8349</v>
      </c>
      <c r="F12" s="154">
        <v>5040</v>
      </c>
      <c r="G12" s="155">
        <v>4081</v>
      </c>
    </row>
    <row r="13" spans="2:7" s="147" customFormat="1" ht="21.75" customHeight="1">
      <c r="B13" s="153" t="s">
        <v>226</v>
      </c>
      <c r="C13" s="156">
        <v>23752</v>
      </c>
      <c r="D13" s="156">
        <v>28911</v>
      </c>
      <c r="E13" s="156">
        <v>2455</v>
      </c>
      <c r="F13" s="156">
        <v>9179</v>
      </c>
      <c r="G13" s="157">
        <v>19297</v>
      </c>
    </row>
    <row r="14" spans="2:7" s="147" customFormat="1" ht="21.75" customHeight="1">
      <c r="B14" s="153" t="s">
        <v>227</v>
      </c>
      <c r="C14" s="156">
        <v>1872</v>
      </c>
      <c r="D14" s="156">
        <v>61</v>
      </c>
      <c r="E14" s="156" t="s">
        <v>228</v>
      </c>
      <c r="F14" s="156" t="s">
        <v>212</v>
      </c>
      <c r="G14" s="157" t="s">
        <v>212</v>
      </c>
    </row>
    <row r="15" spans="2:7" s="147" customFormat="1" ht="21.75" customHeight="1">
      <c r="B15" s="153" t="s">
        <v>229</v>
      </c>
      <c r="C15" s="158" t="s">
        <v>228</v>
      </c>
      <c r="D15" s="158" t="s">
        <v>228</v>
      </c>
      <c r="E15" s="156">
        <v>545</v>
      </c>
      <c r="F15" s="156">
        <v>3802</v>
      </c>
      <c r="G15" s="221" t="s">
        <v>89</v>
      </c>
    </row>
    <row r="16" spans="2:10" s="147" customFormat="1" ht="21.75" customHeight="1">
      <c r="B16" s="159" t="s">
        <v>111</v>
      </c>
      <c r="C16" s="158">
        <v>15357</v>
      </c>
      <c r="D16" s="158">
        <v>13402</v>
      </c>
      <c r="E16" s="158">
        <v>9028</v>
      </c>
      <c r="F16" s="158">
        <v>14591</v>
      </c>
      <c r="G16" s="221">
        <v>16285</v>
      </c>
      <c r="I16" s="161"/>
      <c r="J16" s="161"/>
    </row>
    <row r="17" spans="2:7" s="147" customFormat="1" ht="21.75" customHeight="1">
      <c r="B17" s="162" t="s">
        <v>230</v>
      </c>
      <c r="C17" s="140">
        <v>62030</v>
      </c>
      <c r="D17" s="140">
        <v>61095</v>
      </c>
      <c r="E17" s="140">
        <v>29977</v>
      </c>
      <c r="F17" s="140">
        <v>37245</v>
      </c>
      <c r="G17" s="141">
        <v>43973</v>
      </c>
    </row>
    <row r="18" spans="2:7" s="147" customFormat="1" ht="21.75" customHeight="1">
      <c r="B18" s="163" t="s">
        <v>112</v>
      </c>
      <c r="C18" s="149">
        <v>-38332</v>
      </c>
      <c r="D18" s="149">
        <v>-33101</v>
      </c>
      <c r="E18" s="149">
        <v>-29145</v>
      </c>
      <c r="F18" s="149">
        <v>-25808</v>
      </c>
      <c r="G18" s="164">
        <v>-23917</v>
      </c>
    </row>
    <row r="19" spans="2:7" s="147" customFormat="1" ht="21.75" customHeight="1">
      <c r="B19" s="153" t="s">
        <v>231</v>
      </c>
      <c r="C19" s="156">
        <v>-89</v>
      </c>
      <c r="D19" s="156">
        <v>-183</v>
      </c>
      <c r="E19" s="156">
        <v>-306</v>
      </c>
      <c r="F19" s="156">
        <v>-178</v>
      </c>
      <c r="G19" s="157">
        <v>-18</v>
      </c>
    </row>
    <row r="20" spans="2:7" s="147" customFormat="1" ht="21.75" customHeight="1">
      <c r="B20" s="153" t="s">
        <v>113</v>
      </c>
      <c r="C20" s="156" t="s">
        <v>228</v>
      </c>
      <c r="D20" s="156">
        <v>-5664</v>
      </c>
      <c r="E20" s="165">
        <v>-5243</v>
      </c>
      <c r="F20" s="165">
        <v>-172</v>
      </c>
      <c r="G20" s="157" t="s">
        <v>89</v>
      </c>
    </row>
    <row r="21" spans="2:7" s="147" customFormat="1" ht="21.75" customHeight="1">
      <c r="B21" s="166" t="s">
        <v>111</v>
      </c>
      <c r="C21" s="167">
        <v>-12005</v>
      </c>
      <c r="D21" s="167">
        <v>-13030</v>
      </c>
      <c r="E21" s="167">
        <v>-13651</v>
      </c>
      <c r="F21" s="167">
        <v>-13512</v>
      </c>
      <c r="G21" s="168">
        <v>-12240</v>
      </c>
    </row>
    <row r="22" spans="2:7" s="147" customFormat="1" ht="21.75" customHeight="1">
      <c r="B22" s="169" t="s">
        <v>232</v>
      </c>
      <c r="C22" s="170">
        <v>-50427</v>
      </c>
      <c r="D22" s="170">
        <v>-51979</v>
      </c>
      <c r="E22" s="170">
        <v>-48347</v>
      </c>
      <c r="F22" s="170">
        <v>-39672</v>
      </c>
      <c r="G22" s="171">
        <v>-36176</v>
      </c>
    </row>
    <row r="23" spans="2:8" s="138" customFormat="1" ht="21.75" customHeight="1">
      <c r="B23" s="139" t="s">
        <v>233</v>
      </c>
      <c r="C23" s="140">
        <v>89535</v>
      </c>
      <c r="D23" s="140">
        <v>101480</v>
      </c>
      <c r="E23" s="140">
        <v>33636</v>
      </c>
      <c r="F23" s="140">
        <v>13702</v>
      </c>
      <c r="G23" s="141">
        <v>45316</v>
      </c>
      <c r="H23" s="142"/>
    </row>
    <row r="24" spans="2:8" s="138" customFormat="1" ht="21.75" customHeight="1">
      <c r="B24" s="172" t="s">
        <v>234</v>
      </c>
      <c r="C24" s="173">
        <v>-1449</v>
      </c>
      <c r="D24" s="173">
        <v>-13135</v>
      </c>
      <c r="E24" s="173">
        <v>3434</v>
      </c>
      <c r="F24" s="173">
        <v>5191</v>
      </c>
      <c r="G24" s="174">
        <v>-6004</v>
      </c>
      <c r="H24" s="142"/>
    </row>
    <row r="25" spans="2:8" s="138" customFormat="1" ht="42.75" customHeight="1">
      <c r="B25" s="175" t="s">
        <v>107</v>
      </c>
      <c r="C25" s="140">
        <v>88085</v>
      </c>
      <c r="D25" s="140">
        <v>88344</v>
      </c>
      <c r="E25" s="140">
        <v>37070</v>
      </c>
      <c r="F25" s="140">
        <v>18894</v>
      </c>
      <c r="G25" s="141">
        <v>39312</v>
      </c>
      <c r="H25" s="142"/>
    </row>
    <row r="26" spans="2:8" s="138" customFormat="1" ht="21.75" customHeight="1">
      <c r="B26" s="176" t="s">
        <v>104</v>
      </c>
      <c r="C26" s="177">
        <v>-18841</v>
      </c>
      <c r="D26" s="177">
        <v>-20118</v>
      </c>
      <c r="E26" s="177">
        <v>-19229</v>
      </c>
      <c r="F26" s="177">
        <v>-8562</v>
      </c>
      <c r="G26" s="178">
        <v>-11400</v>
      </c>
      <c r="H26" s="142"/>
    </row>
    <row r="27" spans="2:8" s="147" customFormat="1" ht="21.75" customHeight="1">
      <c r="B27" s="179" t="s">
        <v>105</v>
      </c>
      <c r="C27" s="177">
        <v>-4971</v>
      </c>
      <c r="D27" s="177">
        <v>-2062</v>
      </c>
      <c r="E27" s="177">
        <v>2490</v>
      </c>
      <c r="F27" s="177">
        <v>294</v>
      </c>
      <c r="G27" s="178">
        <v>-9103</v>
      </c>
      <c r="H27" s="180"/>
    </row>
    <row r="28" spans="2:8" s="147" customFormat="1" ht="21.75" customHeight="1">
      <c r="B28" s="181" t="s">
        <v>277</v>
      </c>
      <c r="C28" s="173" t="s">
        <v>89</v>
      </c>
      <c r="D28" s="173" t="s">
        <v>89</v>
      </c>
      <c r="E28" s="173" t="s">
        <v>89</v>
      </c>
      <c r="F28" s="173" t="s">
        <v>89</v>
      </c>
      <c r="G28" s="182">
        <v>18808</v>
      </c>
      <c r="H28" s="180"/>
    </row>
    <row r="29" spans="2:7" s="147" customFormat="1" ht="21.75" customHeight="1">
      <c r="B29" s="179" t="s">
        <v>106</v>
      </c>
      <c r="C29" s="177">
        <v>-5506</v>
      </c>
      <c r="D29" s="177">
        <v>-3469</v>
      </c>
      <c r="E29" s="177">
        <v>-1330</v>
      </c>
      <c r="F29" s="177">
        <v>-1832</v>
      </c>
      <c r="G29" s="178">
        <v>-2826</v>
      </c>
    </row>
    <row r="30" spans="2:8" s="187" customFormat="1" ht="21.75" customHeight="1" thickBot="1">
      <c r="B30" s="183" t="s">
        <v>235</v>
      </c>
      <c r="C30" s="184">
        <v>58766</v>
      </c>
      <c r="D30" s="184">
        <v>62693</v>
      </c>
      <c r="E30" s="184">
        <v>19001</v>
      </c>
      <c r="F30" s="184">
        <v>8794</v>
      </c>
      <c r="G30" s="185">
        <v>15981</v>
      </c>
      <c r="H30" s="186"/>
    </row>
    <row r="31" spans="2:7" s="143" customFormat="1" ht="11.25" customHeight="1" thickTop="1">
      <c r="B31" s="188"/>
      <c r="C31" s="189"/>
      <c r="D31" s="189"/>
      <c r="E31" s="189"/>
      <c r="F31" s="189"/>
      <c r="G31" s="190"/>
    </row>
    <row r="32" spans="2:7" s="143" customFormat="1" ht="18">
      <c r="B32" s="188"/>
      <c r="C32" s="189"/>
      <c r="D32" s="189"/>
      <c r="E32" s="189"/>
      <c r="F32" s="191"/>
      <c r="G32" s="192" t="s">
        <v>236</v>
      </c>
    </row>
    <row r="33" spans="2:7" s="187" customFormat="1" ht="21.75" customHeight="1">
      <c r="B33" s="193" t="s">
        <v>237</v>
      </c>
      <c r="C33" s="194">
        <v>89.8</v>
      </c>
      <c r="D33" s="194">
        <v>110.7</v>
      </c>
      <c r="E33" s="194">
        <v>48.3</v>
      </c>
      <c r="F33" s="195">
        <v>14.4</v>
      </c>
      <c r="G33" s="195">
        <v>41.9</v>
      </c>
    </row>
    <row r="34" spans="2:7" s="147" customFormat="1" ht="21" customHeight="1">
      <c r="B34" s="196" t="s">
        <v>238</v>
      </c>
      <c r="C34" s="197"/>
      <c r="D34" s="197"/>
      <c r="E34" s="197"/>
      <c r="F34" s="197"/>
      <c r="G34" s="197"/>
    </row>
    <row r="35" spans="2:7" ht="15" customHeight="1">
      <c r="B35" s="21" t="s">
        <v>239</v>
      </c>
      <c r="C35" s="198"/>
      <c r="D35" s="198"/>
      <c r="E35" s="198"/>
      <c r="F35" s="198"/>
      <c r="G35" s="198"/>
    </row>
    <row r="36" spans="2:7" ht="15" customHeight="1">
      <c r="B36" s="21"/>
      <c r="C36" s="198"/>
      <c r="D36" s="198"/>
      <c r="E36" s="198"/>
      <c r="F36" s="198"/>
      <c r="G36" s="198"/>
    </row>
    <row r="37" spans="2:7" ht="15" customHeight="1">
      <c r="B37" s="21"/>
      <c r="C37" s="198"/>
      <c r="D37" s="198"/>
      <c r="E37" s="198"/>
      <c r="F37" s="198"/>
      <c r="G37" s="198"/>
    </row>
    <row r="38" spans="2:7" ht="15" customHeight="1">
      <c r="B38" s="21"/>
      <c r="C38" s="198"/>
      <c r="D38" s="198"/>
      <c r="E38" s="198"/>
      <c r="F38" s="198"/>
      <c r="G38" s="198"/>
    </row>
    <row r="39" spans="1:7" ht="18">
      <c r="A39" s="134" t="s">
        <v>307</v>
      </c>
      <c r="B39" s="199"/>
      <c r="C39" s="200"/>
      <c r="D39" s="200"/>
      <c r="F39" s="200"/>
      <c r="G39" s="200"/>
    </row>
    <row r="40" spans="2:9" ht="22.5" customHeight="1">
      <c r="B40" s="135"/>
      <c r="C40" s="201"/>
      <c r="D40" s="59" t="s">
        <v>218</v>
      </c>
      <c r="E40" s="6"/>
      <c r="F40" s="202"/>
      <c r="G40" s="6"/>
      <c r="I40" s="134"/>
    </row>
    <row r="41" spans="2:7" ht="5.25" customHeight="1">
      <c r="B41" s="136"/>
      <c r="C41" s="201"/>
      <c r="D41" s="201"/>
      <c r="E41" s="6"/>
      <c r="F41" s="201"/>
      <c r="G41" s="201"/>
    </row>
    <row r="42" spans="2:4" s="137" customFormat="1" ht="19.5" customHeight="1">
      <c r="B42" s="553"/>
      <c r="C42" s="550" t="s">
        <v>195</v>
      </c>
      <c r="D42" s="548" t="s">
        <v>275</v>
      </c>
    </row>
    <row r="43" spans="2:4" s="137" customFormat="1" ht="19.5" customHeight="1">
      <c r="B43" s="554"/>
      <c r="C43" s="552"/>
      <c r="D43" s="549"/>
    </row>
    <row r="44" spans="2:5" s="138" customFormat="1" ht="21.75" customHeight="1">
      <c r="B44" s="162" t="s">
        <v>277</v>
      </c>
      <c r="C44" s="534">
        <v>10626</v>
      </c>
      <c r="D44" s="141">
        <v>18808</v>
      </c>
      <c r="E44" s="142"/>
    </row>
    <row r="45" spans="2:4" s="147" customFormat="1" ht="21.75" customHeight="1">
      <c r="B45" s="169" t="s">
        <v>295</v>
      </c>
      <c r="C45" s="535">
        <v>29563</v>
      </c>
      <c r="D45" s="171">
        <v>-35462</v>
      </c>
    </row>
    <row r="46" spans="2:4" s="147" customFormat="1" ht="30.75">
      <c r="B46" s="203" t="s">
        <v>308</v>
      </c>
      <c r="C46" s="204">
        <v>3786</v>
      </c>
      <c r="D46" s="151">
        <v>-1557</v>
      </c>
    </row>
    <row r="47" spans="2:4" s="147" customFormat="1" ht="21.75" customHeight="1">
      <c r="B47" s="205" t="s">
        <v>309</v>
      </c>
      <c r="C47" s="206">
        <v>641</v>
      </c>
      <c r="D47" s="155">
        <v>1165</v>
      </c>
    </row>
    <row r="48" spans="2:4" s="147" customFormat="1" ht="21.75" customHeight="1">
      <c r="B48" s="205" t="s">
        <v>310</v>
      </c>
      <c r="C48" s="206">
        <v>14217</v>
      </c>
      <c r="D48" s="157">
        <v>-26545</v>
      </c>
    </row>
    <row r="49" spans="2:4" s="147" customFormat="1" ht="30.75">
      <c r="B49" s="203" t="s">
        <v>292</v>
      </c>
      <c r="C49" s="206">
        <v>63</v>
      </c>
      <c r="D49" s="157">
        <v>129</v>
      </c>
    </row>
    <row r="50" spans="2:4" s="147" customFormat="1" ht="30.75">
      <c r="B50" s="203" t="s">
        <v>296</v>
      </c>
      <c r="C50" s="206">
        <v>10854</v>
      </c>
      <c r="D50" s="160">
        <v>-8654</v>
      </c>
    </row>
    <row r="51" spans="2:4" s="147" customFormat="1" ht="21.75" customHeight="1">
      <c r="B51" s="207" t="s">
        <v>297</v>
      </c>
      <c r="C51" s="535">
        <v>40189</v>
      </c>
      <c r="D51" s="208">
        <v>-16653</v>
      </c>
    </row>
    <row r="52" spans="2:4" s="147" customFormat="1" ht="21.75" customHeight="1">
      <c r="B52" s="163" t="s">
        <v>298</v>
      </c>
      <c r="C52" s="204"/>
      <c r="D52" s="164"/>
    </row>
    <row r="53" spans="2:4" s="147" customFormat="1" ht="30.75">
      <c r="B53" s="203" t="s">
        <v>300</v>
      </c>
      <c r="C53" s="206">
        <v>37869</v>
      </c>
      <c r="D53" s="157">
        <v>-18317</v>
      </c>
    </row>
    <row r="54" spans="2:4" s="147" customFormat="1" ht="31.5" thickBot="1">
      <c r="B54" s="209" t="s">
        <v>299</v>
      </c>
      <c r="C54" s="210">
        <v>2319</v>
      </c>
      <c r="D54" s="211">
        <v>1663</v>
      </c>
    </row>
    <row r="55" spans="2:4" s="147" customFormat="1" ht="21.75" customHeight="1" thickTop="1">
      <c r="B55" s="212"/>
      <c r="C55" s="133"/>
      <c r="D55" s="133"/>
    </row>
    <row r="56" spans="2:4" s="147" customFormat="1" ht="21.75" customHeight="1">
      <c r="B56" s="212"/>
      <c r="C56" s="133"/>
      <c r="D56" s="133"/>
    </row>
    <row r="57" spans="2:4" s="147" customFormat="1" ht="21.75" customHeight="1">
      <c r="B57" s="212"/>
      <c r="C57" s="133"/>
      <c r="D57" s="133"/>
    </row>
    <row r="58" spans="1:7" ht="18">
      <c r="A58" s="134" t="s">
        <v>273</v>
      </c>
      <c r="B58" s="199"/>
      <c r="C58" s="200"/>
      <c r="D58" s="200"/>
      <c r="F58" s="200"/>
      <c r="G58" s="200"/>
    </row>
    <row r="59" spans="1:8" s="217" customFormat="1" ht="22.5" customHeight="1">
      <c r="A59" s="134"/>
      <c r="B59" s="135"/>
      <c r="C59" s="213"/>
      <c r="D59" s="214"/>
      <c r="E59" s="215"/>
      <c r="F59" s="59"/>
      <c r="G59" s="59" t="s">
        <v>240</v>
      </c>
      <c r="H59" s="216"/>
    </row>
    <row r="60" spans="2:7" s="137" customFormat="1" ht="28.5" customHeight="1">
      <c r="B60" s="553"/>
      <c r="C60" s="550" t="s">
        <v>219</v>
      </c>
      <c r="D60" s="550" t="s">
        <v>220</v>
      </c>
      <c r="E60" s="550" t="s">
        <v>221</v>
      </c>
      <c r="F60" s="550" t="s">
        <v>195</v>
      </c>
      <c r="G60" s="548" t="s">
        <v>275</v>
      </c>
    </row>
    <row r="61" spans="2:7" s="137" customFormat="1" ht="28.5" customHeight="1">
      <c r="B61" s="554"/>
      <c r="C61" s="551"/>
      <c r="D61" s="551"/>
      <c r="E61" s="551"/>
      <c r="F61" s="552"/>
      <c r="G61" s="549"/>
    </row>
    <row r="62" spans="2:8" s="138" customFormat="1" ht="21.75" customHeight="1">
      <c r="B62" s="218" t="s">
        <v>241</v>
      </c>
      <c r="C62" s="170">
        <v>30562</v>
      </c>
      <c r="D62" s="170">
        <v>15827</v>
      </c>
      <c r="E62" s="170">
        <v>41125</v>
      </c>
      <c r="F62" s="219">
        <v>41185</v>
      </c>
      <c r="G62" s="171">
        <v>19078</v>
      </c>
      <c r="H62" s="142"/>
    </row>
    <row r="63" spans="2:8" s="138" customFormat="1" ht="21.75" customHeight="1">
      <c r="B63" s="163" t="s">
        <v>284</v>
      </c>
      <c r="C63" s="149">
        <v>11596</v>
      </c>
      <c r="D63" s="149">
        <v>1187</v>
      </c>
      <c r="E63" s="149">
        <v>6806</v>
      </c>
      <c r="F63" s="149">
        <v>1439</v>
      </c>
      <c r="G63" s="164">
        <v>4870</v>
      </c>
      <c r="H63" s="142"/>
    </row>
    <row r="64" spans="2:8" s="138" customFormat="1" ht="21.75" customHeight="1">
      <c r="B64" s="153" t="s">
        <v>302</v>
      </c>
      <c r="C64" s="206" t="s">
        <v>91</v>
      </c>
      <c r="D64" s="206" t="s">
        <v>91</v>
      </c>
      <c r="E64" s="206" t="s">
        <v>91</v>
      </c>
      <c r="F64" s="206" t="s">
        <v>91</v>
      </c>
      <c r="G64" s="220">
        <v>449</v>
      </c>
      <c r="H64" s="142"/>
    </row>
    <row r="65" spans="2:8" s="138" customFormat="1" ht="21.75" customHeight="1">
      <c r="B65" s="153" t="s">
        <v>227</v>
      </c>
      <c r="C65" s="156">
        <v>12952</v>
      </c>
      <c r="D65" s="156">
        <v>9605</v>
      </c>
      <c r="E65" s="156">
        <v>30764</v>
      </c>
      <c r="F65" s="156">
        <v>33214</v>
      </c>
      <c r="G65" s="157">
        <v>1575</v>
      </c>
      <c r="H65" s="142"/>
    </row>
    <row r="66" spans="2:8" s="138" customFormat="1" ht="33" customHeight="1">
      <c r="B66" s="153" t="s">
        <v>242</v>
      </c>
      <c r="C66" s="156">
        <v>188</v>
      </c>
      <c r="D66" s="156">
        <v>166</v>
      </c>
      <c r="E66" s="156">
        <v>0</v>
      </c>
      <c r="F66" s="156">
        <v>430</v>
      </c>
      <c r="G66" s="157">
        <v>6</v>
      </c>
      <c r="H66" s="142"/>
    </row>
    <row r="67" spans="2:8" s="138" customFormat="1" ht="21.75" customHeight="1">
      <c r="B67" s="153" t="s">
        <v>243</v>
      </c>
      <c r="C67" s="156">
        <v>227</v>
      </c>
      <c r="D67" s="156">
        <v>121</v>
      </c>
      <c r="E67" s="156">
        <v>28</v>
      </c>
      <c r="F67" s="156">
        <v>92</v>
      </c>
      <c r="G67" s="157">
        <v>135</v>
      </c>
      <c r="H67" s="142"/>
    </row>
    <row r="68" spans="2:8" s="138" customFormat="1" ht="21.75" customHeight="1">
      <c r="B68" s="153" t="s">
        <v>305</v>
      </c>
      <c r="C68" s="206" t="s">
        <v>89</v>
      </c>
      <c r="D68" s="206" t="s">
        <v>89</v>
      </c>
      <c r="E68" s="206" t="s">
        <v>89</v>
      </c>
      <c r="F68" s="206" t="s">
        <v>89</v>
      </c>
      <c r="G68" s="221">
        <v>404</v>
      </c>
      <c r="H68" s="142"/>
    </row>
    <row r="69" spans="2:8" s="138" customFormat="1" ht="21.75" customHeight="1">
      <c r="B69" s="153" t="s">
        <v>301</v>
      </c>
      <c r="C69" s="206" t="s">
        <v>293</v>
      </c>
      <c r="D69" s="206" t="s">
        <v>293</v>
      </c>
      <c r="E69" s="206" t="s">
        <v>293</v>
      </c>
      <c r="F69" s="206" t="s">
        <v>293</v>
      </c>
      <c r="G69" s="221">
        <v>10307</v>
      </c>
      <c r="H69" s="142"/>
    </row>
    <row r="70" spans="2:8" s="138" customFormat="1" ht="36" customHeight="1">
      <c r="B70" s="153" t="s">
        <v>285</v>
      </c>
      <c r="C70" s="156">
        <v>5259</v>
      </c>
      <c r="D70" s="156">
        <v>4540</v>
      </c>
      <c r="E70" s="156">
        <v>2245</v>
      </c>
      <c r="F70" s="156">
        <v>3248</v>
      </c>
      <c r="G70" s="157">
        <v>1272</v>
      </c>
      <c r="H70" s="142"/>
    </row>
    <row r="71" spans="2:8" s="138" customFormat="1" ht="34.5" customHeight="1">
      <c r="B71" s="153" t="s">
        <v>244</v>
      </c>
      <c r="C71" s="156">
        <v>30</v>
      </c>
      <c r="D71" s="156">
        <v>29</v>
      </c>
      <c r="E71" s="156" t="s">
        <v>228</v>
      </c>
      <c r="F71" s="156" t="s">
        <v>212</v>
      </c>
      <c r="G71" s="157" t="s">
        <v>212</v>
      </c>
      <c r="H71" s="142"/>
    </row>
    <row r="72" spans="2:8" s="138" customFormat="1" ht="21.75" customHeight="1">
      <c r="B72" s="153" t="s">
        <v>245</v>
      </c>
      <c r="C72" s="156">
        <v>308</v>
      </c>
      <c r="D72" s="156">
        <v>177</v>
      </c>
      <c r="E72" s="156">
        <v>110</v>
      </c>
      <c r="F72" s="156">
        <v>6</v>
      </c>
      <c r="G72" s="157">
        <v>56</v>
      </c>
      <c r="H72" s="142"/>
    </row>
    <row r="73" spans="2:8" s="138" customFormat="1" ht="34.5" customHeight="1">
      <c r="B73" s="222" t="s">
        <v>246</v>
      </c>
      <c r="C73" s="156" t="s">
        <v>228</v>
      </c>
      <c r="D73" s="156" t="s">
        <v>228</v>
      </c>
      <c r="E73" s="156">
        <v>1169</v>
      </c>
      <c r="F73" s="156" t="s">
        <v>212</v>
      </c>
      <c r="G73" s="157" t="s">
        <v>212</v>
      </c>
      <c r="H73" s="142"/>
    </row>
    <row r="74" spans="2:8" s="138" customFormat="1" ht="21.75" customHeight="1">
      <c r="B74" s="153" t="s">
        <v>272</v>
      </c>
      <c r="C74" s="206" t="s">
        <v>263</v>
      </c>
      <c r="D74" s="206" t="s">
        <v>263</v>
      </c>
      <c r="E74" s="206" t="s">
        <v>263</v>
      </c>
      <c r="F74" s="206">
        <v>2753</v>
      </c>
      <c r="G74" s="157" t="s">
        <v>212</v>
      </c>
      <c r="H74" s="142"/>
    </row>
    <row r="75" spans="2:8" s="138" customFormat="1" ht="21.75" customHeight="1">
      <c r="B75" s="218" t="s">
        <v>247</v>
      </c>
      <c r="C75" s="170">
        <v>-32012</v>
      </c>
      <c r="D75" s="170">
        <v>-28962</v>
      </c>
      <c r="E75" s="170">
        <v>-37691</v>
      </c>
      <c r="F75" s="170">
        <v>-35993</v>
      </c>
      <c r="G75" s="171">
        <v>-25082</v>
      </c>
      <c r="H75" s="142"/>
    </row>
    <row r="76" spans="2:8" s="138" customFormat="1" ht="30" customHeight="1">
      <c r="B76" s="163" t="s">
        <v>248</v>
      </c>
      <c r="C76" s="149">
        <v>-2144</v>
      </c>
      <c r="D76" s="149">
        <v>-1473</v>
      </c>
      <c r="E76" s="149">
        <v>-542</v>
      </c>
      <c r="F76" s="149">
        <v>-448</v>
      </c>
      <c r="G76" s="164">
        <v>-483</v>
      </c>
      <c r="H76" s="142"/>
    </row>
    <row r="77" spans="2:8" s="138" customFormat="1" ht="21.75" customHeight="1">
      <c r="B77" s="153" t="s">
        <v>303</v>
      </c>
      <c r="C77" s="206" t="s">
        <v>91</v>
      </c>
      <c r="D77" s="206" t="s">
        <v>91</v>
      </c>
      <c r="E77" s="206" t="s">
        <v>91</v>
      </c>
      <c r="F77" s="206" t="s">
        <v>91</v>
      </c>
      <c r="G77" s="156">
        <v>-835</v>
      </c>
      <c r="H77" s="142"/>
    </row>
    <row r="78" spans="2:8" s="138" customFormat="1" ht="21.75" customHeight="1">
      <c r="B78" s="153" t="s">
        <v>2</v>
      </c>
      <c r="C78" s="156">
        <v>-3393</v>
      </c>
      <c r="D78" s="156">
        <v>-6994</v>
      </c>
      <c r="E78" s="156">
        <v>-12151</v>
      </c>
      <c r="F78" s="156">
        <v>-9402</v>
      </c>
      <c r="G78" s="157">
        <v>-9687</v>
      </c>
      <c r="H78" s="142"/>
    </row>
    <row r="79" spans="2:8" s="138" customFormat="1" ht="21.75" customHeight="1">
      <c r="B79" s="153" t="s">
        <v>249</v>
      </c>
      <c r="C79" s="156">
        <v>-293</v>
      </c>
      <c r="D79" s="156">
        <v>-659</v>
      </c>
      <c r="E79" s="156">
        <v>-561</v>
      </c>
      <c r="F79" s="156">
        <v>-1167</v>
      </c>
      <c r="G79" s="157">
        <v>-127</v>
      </c>
      <c r="H79" s="142"/>
    </row>
    <row r="80" spans="2:8" s="138" customFormat="1" ht="32.25" customHeight="1">
      <c r="B80" s="153" t="s">
        <v>250</v>
      </c>
      <c r="C80" s="156">
        <v>-9</v>
      </c>
      <c r="D80" s="156">
        <v>-2</v>
      </c>
      <c r="E80" s="156">
        <v>0</v>
      </c>
      <c r="F80" s="156">
        <v>-1</v>
      </c>
      <c r="G80" s="157">
        <v>-1E-06</v>
      </c>
      <c r="H80" s="142"/>
    </row>
    <row r="81" spans="2:8" s="138" customFormat="1" ht="21.75" customHeight="1">
      <c r="B81" s="153" t="s">
        <v>251</v>
      </c>
      <c r="C81" s="156">
        <v>-3957</v>
      </c>
      <c r="D81" s="156">
        <v>-6085</v>
      </c>
      <c r="E81" s="156">
        <v>-15132</v>
      </c>
      <c r="F81" s="156">
        <v>-16543</v>
      </c>
      <c r="G81" s="157">
        <v>-801</v>
      </c>
      <c r="H81" s="142"/>
    </row>
    <row r="82" spans="2:8" s="138" customFormat="1" ht="21.75" customHeight="1">
      <c r="B82" s="153" t="s">
        <v>252</v>
      </c>
      <c r="C82" s="156">
        <v>-150</v>
      </c>
      <c r="D82" s="156">
        <v>-26</v>
      </c>
      <c r="E82" s="156">
        <v>-80</v>
      </c>
      <c r="F82" s="156">
        <v>-216</v>
      </c>
      <c r="G82" s="157">
        <v>-922</v>
      </c>
      <c r="H82" s="142"/>
    </row>
    <row r="83" spans="2:8" s="138" customFormat="1" ht="31.5" customHeight="1">
      <c r="B83" s="153" t="s">
        <v>253</v>
      </c>
      <c r="C83" s="156">
        <v>-20059</v>
      </c>
      <c r="D83" s="156">
        <v>-9107</v>
      </c>
      <c r="E83" s="156">
        <v>-3752</v>
      </c>
      <c r="F83" s="156">
        <v>-7968</v>
      </c>
      <c r="G83" s="157">
        <v>-4855</v>
      </c>
      <c r="H83" s="142"/>
    </row>
    <row r="84" spans="2:8" s="138" customFormat="1" ht="21.75" customHeight="1">
      <c r="B84" s="153" t="s">
        <v>254</v>
      </c>
      <c r="C84" s="156">
        <v>-1380</v>
      </c>
      <c r="D84" s="156">
        <v>-4613</v>
      </c>
      <c r="E84" s="156">
        <v>-47</v>
      </c>
      <c r="F84" s="156">
        <v>-245</v>
      </c>
      <c r="G84" s="157">
        <v>-5097</v>
      </c>
      <c r="H84" s="142"/>
    </row>
    <row r="85" spans="2:8" s="138" customFormat="1" ht="21.75" customHeight="1">
      <c r="B85" s="153" t="s">
        <v>255</v>
      </c>
      <c r="C85" s="156" t="s">
        <v>228</v>
      </c>
      <c r="D85" s="156" t="s">
        <v>228</v>
      </c>
      <c r="E85" s="156">
        <v>-5421</v>
      </c>
      <c r="F85" s="156" t="s">
        <v>212</v>
      </c>
      <c r="G85" s="157" t="s">
        <v>212</v>
      </c>
      <c r="H85" s="142"/>
    </row>
    <row r="86" spans="2:8" s="138" customFormat="1" ht="21.75" customHeight="1">
      <c r="B86" s="153" t="s">
        <v>256</v>
      </c>
      <c r="C86" s="156">
        <v>-160</v>
      </c>
      <c r="D86" s="156" t="s">
        <v>228</v>
      </c>
      <c r="E86" s="156" t="s">
        <v>228</v>
      </c>
      <c r="F86" s="156" t="s">
        <v>212</v>
      </c>
      <c r="G86" s="157" t="s">
        <v>212</v>
      </c>
      <c r="H86" s="142"/>
    </row>
    <row r="87" spans="2:8" s="138" customFormat="1" ht="21" customHeight="1">
      <c r="B87" s="153" t="s">
        <v>257</v>
      </c>
      <c r="C87" s="156">
        <v>-463</v>
      </c>
      <c r="D87" s="156" t="s">
        <v>228</v>
      </c>
      <c r="E87" s="156" t="s">
        <v>228</v>
      </c>
      <c r="F87" s="156" t="s">
        <v>212</v>
      </c>
      <c r="G87" s="157" t="s">
        <v>212</v>
      </c>
      <c r="H87" s="142"/>
    </row>
    <row r="88" spans="2:8" s="138" customFormat="1" ht="39" customHeight="1">
      <c r="B88" s="223" t="s">
        <v>276</v>
      </c>
      <c r="C88" s="224" t="s">
        <v>274</v>
      </c>
      <c r="D88" s="224" t="s">
        <v>274</v>
      </c>
      <c r="E88" s="224" t="s">
        <v>274</v>
      </c>
      <c r="F88" s="224" t="s">
        <v>274</v>
      </c>
      <c r="G88" s="160">
        <v>-960</v>
      </c>
      <c r="H88" s="142"/>
    </row>
    <row r="89" spans="2:8" s="138" customFormat="1" ht="21" customHeight="1" thickBot="1">
      <c r="B89" s="225" t="s">
        <v>306</v>
      </c>
      <c r="C89" s="226" t="s">
        <v>274</v>
      </c>
      <c r="D89" s="226" t="s">
        <v>274</v>
      </c>
      <c r="E89" s="226" t="s">
        <v>274</v>
      </c>
      <c r="F89" s="226" t="s">
        <v>274</v>
      </c>
      <c r="G89" s="160">
        <v>-1311</v>
      </c>
      <c r="H89" s="142"/>
    </row>
    <row r="90" spans="2:8" s="138" customFormat="1" ht="21.75" customHeight="1" thickTop="1">
      <c r="B90" s="227" t="s">
        <v>258</v>
      </c>
      <c r="C90" s="228">
        <v>-1449</v>
      </c>
      <c r="D90" s="228">
        <v>-13135</v>
      </c>
      <c r="E90" s="228">
        <v>3434</v>
      </c>
      <c r="F90" s="228">
        <v>5191</v>
      </c>
      <c r="G90" s="229">
        <v>-6004</v>
      </c>
      <c r="H90" s="142"/>
    </row>
  </sheetData>
  <sheetProtection/>
  <mergeCells count="15">
    <mergeCell ref="B60:B61"/>
    <mergeCell ref="C60:C61"/>
    <mergeCell ref="D60:D61"/>
    <mergeCell ref="B4:B5"/>
    <mergeCell ref="D4:D5"/>
    <mergeCell ref="C4:C5"/>
    <mergeCell ref="B42:B43"/>
    <mergeCell ref="C42:C43"/>
    <mergeCell ref="D42:D43"/>
    <mergeCell ref="G4:G5"/>
    <mergeCell ref="G60:G61"/>
    <mergeCell ref="E60:E61"/>
    <mergeCell ref="F60:F61"/>
    <mergeCell ref="E4:E5"/>
    <mergeCell ref="F4:F5"/>
  </mergeCells>
  <printOptions horizontalCentered="1"/>
  <pageMargins left="0.4" right="0.45" top="0.8" bottom="0.3937007874015748" header="0.2755905511811024" footer="0.35433070866141736"/>
  <pageSetup horizontalDpi="600" verticalDpi="600" orientation="landscape" paperSize="8" scale="60" r:id="rId2"/>
  <rowBreaks count="1" manualBreakCount="1">
    <brk id="5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37"/>
  <sheetViews>
    <sheetView showGridLines="0" view="pageBreakPreview" zoomScale="55" zoomScaleNormal="55" zoomScaleSheetLayoutView="55" workbookViewId="0" topLeftCell="A16">
      <pane xSplit="2" topLeftCell="W1" activePane="topRight" state="frozen"/>
      <selection pane="topLeft" activeCell="C42" sqref="C42:C43"/>
      <selection pane="topRight" activeCell="C42" sqref="C42:C43"/>
    </sheetView>
  </sheetViews>
  <sheetFormatPr defaultColWidth="9.00390625" defaultRowHeight="13.5"/>
  <cols>
    <col min="1" max="1" width="3.625" style="237" customWidth="1"/>
    <col min="2" max="2" width="49.25390625" style="355" customWidth="1"/>
    <col min="3" max="3" width="19.125" style="232" customWidth="1"/>
    <col min="4" max="18" width="19.125" style="233" customWidth="1"/>
    <col min="19" max="26" width="19.125" style="236" customWidth="1"/>
    <col min="27" max="56" width="9.00390625" style="236" customWidth="1"/>
    <col min="57" max="16384" width="9.00390625" style="237" customWidth="1"/>
  </cols>
  <sheetData>
    <row r="1" spans="1:26" ht="38.25" customHeight="1">
      <c r="A1" s="230" t="s">
        <v>115</v>
      </c>
      <c r="B1" s="231"/>
      <c r="E1" s="234"/>
      <c r="G1" s="234"/>
      <c r="H1" s="60"/>
      <c r="J1" s="235"/>
      <c r="L1" s="235"/>
      <c r="R1" s="59"/>
      <c r="S1" s="59"/>
      <c r="W1" s="59"/>
      <c r="X1" s="59"/>
      <c r="Y1" s="59"/>
      <c r="Z1" s="59" t="s">
        <v>72</v>
      </c>
    </row>
    <row r="2" spans="2:56" s="238" customFormat="1" ht="39" customHeight="1">
      <c r="B2" s="239"/>
      <c r="C2" s="555" t="s">
        <v>93</v>
      </c>
      <c r="D2" s="556"/>
      <c r="E2" s="556"/>
      <c r="F2" s="557"/>
      <c r="G2" s="556" t="s">
        <v>95</v>
      </c>
      <c r="H2" s="556"/>
      <c r="I2" s="556"/>
      <c r="J2" s="556"/>
      <c r="K2" s="555" t="s">
        <v>97</v>
      </c>
      <c r="L2" s="556"/>
      <c r="M2" s="556"/>
      <c r="N2" s="557"/>
      <c r="O2" s="555" t="s">
        <v>99</v>
      </c>
      <c r="P2" s="556"/>
      <c r="Q2" s="556"/>
      <c r="R2" s="557"/>
      <c r="S2" s="560" t="s">
        <v>195</v>
      </c>
      <c r="T2" s="561"/>
      <c r="U2" s="561"/>
      <c r="V2" s="562"/>
      <c r="W2" s="558" t="s">
        <v>275</v>
      </c>
      <c r="X2" s="558"/>
      <c r="Y2" s="558"/>
      <c r="Z2" s="559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</row>
    <row r="3" spans="2:56" s="244" customFormat="1" ht="39" customHeight="1">
      <c r="B3" s="245"/>
      <c r="C3" s="246" t="s">
        <v>119</v>
      </c>
      <c r="D3" s="247" t="s">
        <v>120</v>
      </c>
      <c r="E3" s="247" t="s">
        <v>121</v>
      </c>
      <c r="F3" s="248" t="s">
        <v>122</v>
      </c>
      <c r="G3" s="246" t="s">
        <v>119</v>
      </c>
      <c r="H3" s="247" t="s">
        <v>120</v>
      </c>
      <c r="I3" s="247" t="s">
        <v>121</v>
      </c>
      <c r="J3" s="240" t="s">
        <v>122</v>
      </c>
      <c r="K3" s="246" t="s">
        <v>119</v>
      </c>
      <c r="L3" s="247" t="s">
        <v>120</v>
      </c>
      <c r="M3" s="247" t="s">
        <v>121</v>
      </c>
      <c r="N3" s="248" t="s">
        <v>122</v>
      </c>
      <c r="O3" s="246" t="s">
        <v>119</v>
      </c>
      <c r="P3" s="247" t="s">
        <v>120</v>
      </c>
      <c r="Q3" s="247" t="s">
        <v>121</v>
      </c>
      <c r="R3" s="248" t="s">
        <v>122</v>
      </c>
      <c r="S3" s="249" t="s">
        <v>119</v>
      </c>
      <c r="T3" s="250" t="s">
        <v>215</v>
      </c>
      <c r="U3" s="251" t="s">
        <v>121</v>
      </c>
      <c r="V3" s="242" t="s">
        <v>264</v>
      </c>
      <c r="W3" s="241" t="s">
        <v>119</v>
      </c>
      <c r="X3" s="251" t="s">
        <v>215</v>
      </c>
      <c r="Y3" s="251" t="s">
        <v>281</v>
      </c>
      <c r="Z3" s="242" t="s">
        <v>122</v>
      </c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</row>
    <row r="4" spans="2:56" s="37" customFormat="1" ht="39" customHeight="1">
      <c r="B4" s="253" t="s">
        <v>100</v>
      </c>
      <c r="C4" s="254">
        <v>1130731</v>
      </c>
      <c r="D4" s="255">
        <f>2354027-C4</f>
        <v>1223296</v>
      </c>
      <c r="E4" s="255">
        <v>1332649</v>
      </c>
      <c r="F4" s="256">
        <v>1285383</v>
      </c>
      <c r="G4" s="257">
        <v>1227634</v>
      </c>
      <c r="H4" s="255">
        <v>1301610</v>
      </c>
      <c r="I4" s="255">
        <v>1325425</v>
      </c>
      <c r="J4" s="257">
        <v>1363484</v>
      </c>
      <c r="K4" s="254">
        <v>1377294</v>
      </c>
      <c r="L4" s="255">
        <v>1425162</v>
      </c>
      <c r="M4" s="255">
        <v>1438351</v>
      </c>
      <c r="N4" s="256">
        <v>1530221</v>
      </c>
      <c r="O4" s="254">
        <v>1407178</v>
      </c>
      <c r="P4" s="255">
        <v>1497931</v>
      </c>
      <c r="Q4" s="255">
        <v>1305129</v>
      </c>
      <c r="R4" s="256">
        <v>955944</v>
      </c>
      <c r="S4" s="258">
        <v>897121</v>
      </c>
      <c r="T4" s="259">
        <v>989277</v>
      </c>
      <c r="U4" s="255">
        <v>982619</v>
      </c>
      <c r="V4" s="256">
        <v>975401</v>
      </c>
      <c r="W4" s="254">
        <v>958289</v>
      </c>
      <c r="X4" s="255">
        <v>1006889</v>
      </c>
      <c r="Y4" s="255">
        <v>993726</v>
      </c>
      <c r="Z4" s="256">
        <v>1055735</v>
      </c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</row>
    <row r="5" spans="2:26" s="260" customFormat="1" ht="39" customHeight="1">
      <c r="B5" s="253" t="s">
        <v>101</v>
      </c>
      <c r="C5" s="261">
        <v>-1075086</v>
      </c>
      <c r="D5" s="262">
        <f>-2235356-C5</f>
        <v>-1160270</v>
      </c>
      <c r="E5" s="262">
        <v>-1270556</v>
      </c>
      <c r="F5" s="263">
        <v>-1223980</v>
      </c>
      <c r="G5" s="264">
        <v>-1168993</v>
      </c>
      <c r="H5" s="262">
        <v>-1237665</v>
      </c>
      <c r="I5" s="262">
        <v>-1262800</v>
      </c>
      <c r="J5" s="264">
        <v>-1294228</v>
      </c>
      <c r="K5" s="261">
        <v>-1312108</v>
      </c>
      <c r="L5" s="262">
        <v>-1356029</v>
      </c>
      <c r="M5" s="262">
        <v>-1371554</v>
      </c>
      <c r="N5" s="263">
        <v>-1453605</v>
      </c>
      <c r="O5" s="261">
        <v>-1338711</v>
      </c>
      <c r="P5" s="262">
        <v>-1422736</v>
      </c>
      <c r="Q5" s="262">
        <v>-1244990</v>
      </c>
      <c r="R5" s="263">
        <v>-924127</v>
      </c>
      <c r="S5" s="265">
        <v>-859540</v>
      </c>
      <c r="T5" s="266">
        <v>-941747</v>
      </c>
      <c r="U5" s="262">
        <v>-938567</v>
      </c>
      <c r="V5" s="263">
        <v>-926361</v>
      </c>
      <c r="W5" s="261">
        <v>-913520</v>
      </c>
      <c r="X5" s="262">
        <v>-957988</v>
      </c>
      <c r="Y5" s="262">
        <v>-944853</v>
      </c>
      <c r="Z5" s="263">
        <v>-1005553</v>
      </c>
    </row>
    <row r="6" spans="2:56" s="37" customFormat="1" ht="39" customHeight="1">
      <c r="B6" s="253" t="s">
        <v>194</v>
      </c>
      <c r="C6" s="261">
        <f>C4+C5</f>
        <v>55645</v>
      </c>
      <c r="D6" s="262">
        <f>118670-C6</f>
        <v>63025</v>
      </c>
      <c r="E6" s="262">
        <v>62092</v>
      </c>
      <c r="F6" s="263">
        <v>61404</v>
      </c>
      <c r="G6" s="264">
        <v>58641</v>
      </c>
      <c r="H6" s="262">
        <v>63944</v>
      </c>
      <c r="I6" s="262">
        <v>62624</v>
      </c>
      <c r="J6" s="264">
        <v>69257</v>
      </c>
      <c r="K6" s="261">
        <v>65186</v>
      </c>
      <c r="L6" s="262">
        <v>69132</v>
      </c>
      <c r="M6" s="262">
        <v>66797</v>
      </c>
      <c r="N6" s="263">
        <v>76617</v>
      </c>
      <c r="O6" s="261">
        <v>68466</v>
      </c>
      <c r="P6" s="262">
        <v>75194</v>
      </c>
      <c r="Q6" s="262">
        <v>60138</v>
      </c>
      <c r="R6" s="263">
        <v>31820</v>
      </c>
      <c r="S6" s="265">
        <v>37580</v>
      </c>
      <c r="T6" s="266">
        <v>47529</v>
      </c>
      <c r="U6" s="262">
        <v>44051</v>
      </c>
      <c r="V6" s="263">
        <v>49043</v>
      </c>
      <c r="W6" s="261">
        <v>44769</v>
      </c>
      <c r="X6" s="262">
        <v>48900</v>
      </c>
      <c r="Y6" s="262">
        <v>48873</v>
      </c>
      <c r="Z6" s="263">
        <v>50183</v>
      </c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</row>
    <row r="7" spans="2:56" s="37" customFormat="1" ht="39" customHeight="1">
      <c r="B7" s="267" t="s">
        <v>102</v>
      </c>
      <c r="C7" s="268">
        <v>-39937</v>
      </c>
      <c r="D7" s="269">
        <f>-80771-C7</f>
        <v>-40834</v>
      </c>
      <c r="E7" s="269">
        <v>-40633</v>
      </c>
      <c r="F7" s="270">
        <v>-44560</v>
      </c>
      <c r="G7" s="271">
        <v>-40875</v>
      </c>
      <c r="H7" s="269">
        <v>-42389</v>
      </c>
      <c r="I7" s="269">
        <v>-42282</v>
      </c>
      <c r="J7" s="271">
        <v>-50987</v>
      </c>
      <c r="K7" s="268">
        <v>-43311</v>
      </c>
      <c r="L7" s="269">
        <v>-45306</v>
      </c>
      <c r="M7" s="269">
        <v>-44323</v>
      </c>
      <c r="N7" s="270">
        <v>-52428</v>
      </c>
      <c r="O7" s="268">
        <v>-44916</v>
      </c>
      <c r="P7" s="269">
        <v>-48743</v>
      </c>
      <c r="Q7" s="269">
        <v>-45260</v>
      </c>
      <c r="R7" s="270">
        <v>-44692</v>
      </c>
      <c r="S7" s="272">
        <v>-40488</v>
      </c>
      <c r="T7" s="273">
        <v>-39221</v>
      </c>
      <c r="U7" s="269">
        <v>-38577</v>
      </c>
      <c r="V7" s="270">
        <v>-43788</v>
      </c>
      <c r="W7" s="268">
        <v>-38149</v>
      </c>
      <c r="X7" s="269">
        <v>-38141</v>
      </c>
      <c r="Y7" s="269">
        <v>-38283</v>
      </c>
      <c r="Z7" s="270">
        <v>-40632</v>
      </c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</row>
    <row r="8" spans="2:56" s="37" customFormat="1" ht="39" customHeight="1">
      <c r="B8" s="253" t="s">
        <v>103</v>
      </c>
      <c r="C8" s="261">
        <f>C6+C7-1</f>
        <v>15707</v>
      </c>
      <c r="D8" s="262">
        <f>37899-C8</f>
        <v>22192</v>
      </c>
      <c r="E8" s="262">
        <v>21458</v>
      </c>
      <c r="F8" s="263">
        <v>16845</v>
      </c>
      <c r="G8" s="264">
        <v>17765</v>
      </c>
      <c r="H8" s="262">
        <v>21556</v>
      </c>
      <c r="I8" s="262">
        <v>20342</v>
      </c>
      <c r="J8" s="264">
        <v>18269</v>
      </c>
      <c r="K8" s="261">
        <v>21874</v>
      </c>
      <c r="L8" s="262">
        <v>23827</v>
      </c>
      <c r="M8" s="262">
        <v>22473</v>
      </c>
      <c r="N8" s="263">
        <v>24189</v>
      </c>
      <c r="O8" s="261">
        <v>23550</v>
      </c>
      <c r="P8" s="262">
        <v>26451</v>
      </c>
      <c r="Q8" s="262">
        <v>14877</v>
      </c>
      <c r="R8" s="263">
        <v>-12872</v>
      </c>
      <c r="S8" s="265">
        <v>-2907</v>
      </c>
      <c r="T8" s="266">
        <v>8308</v>
      </c>
      <c r="U8" s="262">
        <v>5474</v>
      </c>
      <c r="V8" s="263">
        <v>5253</v>
      </c>
      <c r="W8" s="261">
        <v>6619</v>
      </c>
      <c r="X8" s="262">
        <v>10759</v>
      </c>
      <c r="Y8" s="262">
        <v>10589</v>
      </c>
      <c r="Z8" s="263">
        <v>9552</v>
      </c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</row>
    <row r="9" spans="2:26" s="260" customFormat="1" ht="39" customHeight="1">
      <c r="B9" s="274" t="s">
        <v>123</v>
      </c>
      <c r="C9" s="275">
        <f>SUM(C10:C15)+1</f>
        <v>18715</v>
      </c>
      <c r="D9" s="276">
        <f>34485-C9</f>
        <v>15770</v>
      </c>
      <c r="E9" s="276">
        <v>11863</v>
      </c>
      <c r="F9" s="277">
        <v>13370</v>
      </c>
      <c r="G9" s="278">
        <v>17301</v>
      </c>
      <c r="H9" s="276">
        <v>15099</v>
      </c>
      <c r="I9" s="276">
        <v>12479</v>
      </c>
      <c r="J9" s="278">
        <v>17151</v>
      </c>
      <c r="K9" s="275">
        <v>17719</v>
      </c>
      <c r="L9" s="276">
        <v>15327</v>
      </c>
      <c r="M9" s="276">
        <v>12481</v>
      </c>
      <c r="N9" s="277">
        <v>15568</v>
      </c>
      <c r="O9" s="275">
        <v>15321</v>
      </c>
      <c r="P9" s="276">
        <v>12747</v>
      </c>
      <c r="Q9" s="276">
        <v>6168</v>
      </c>
      <c r="R9" s="277">
        <v>5117</v>
      </c>
      <c r="S9" s="279">
        <v>8476</v>
      </c>
      <c r="T9" s="280">
        <v>10305</v>
      </c>
      <c r="U9" s="276">
        <v>9089</v>
      </c>
      <c r="V9" s="277">
        <v>9375</v>
      </c>
      <c r="W9" s="275">
        <v>14841</v>
      </c>
      <c r="X9" s="276">
        <v>10127</v>
      </c>
      <c r="Y9" s="276">
        <v>8749</v>
      </c>
      <c r="Z9" s="277">
        <v>10256</v>
      </c>
    </row>
    <row r="10" spans="2:26" ht="39" customHeight="1">
      <c r="B10" s="281" t="s">
        <v>131</v>
      </c>
      <c r="C10" s="282">
        <v>3308</v>
      </c>
      <c r="D10" s="283">
        <f>6305-C10</f>
        <v>2997</v>
      </c>
      <c r="E10" s="283">
        <v>3229</v>
      </c>
      <c r="F10" s="284">
        <v>3679</v>
      </c>
      <c r="G10" s="285">
        <v>3243</v>
      </c>
      <c r="H10" s="283">
        <v>4064</v>
      </c>
      <c r="I10" s="283">
        <v>3478</v>
      </c>
      <c r="J10" s="285">
        <v>4210</v>
      </c>
      <c r="K10" s="282">
        <v>3856</v>
      </c>
      <c r="L10" s="283">
        <v>3447</v>
      </c>
      <c r="M10" s="283">
        <v>2933</v>
      </c>
      <c r="N10" s="284">
        <v>3479</v>
      </c>
      <c r="O10" s="282">
        <v>3035</v>
      </c>
      <c r="P10" s="283">
        <v>2695</v>
      </c>
      <c r="Q10" s="283">
        <v>2103</v>
      </c>
      <c r="R10" s="284">
        <v>1764</v>
      </c>
      <c r="S10" s="286">
        <v>1475</v>
      </c>
      <c r="T10" s="287">
        <v>1171</v>
      </c>
      <c r="U10" s="283">
        <v>843</v>
      </c>
      <c r="V10" s="284">
        <v>1143</v>
      </c>
      <c r="W10" s="282">
        <v>999</v>
      </c>
      <c r="X10" s="283">
        <v>1010</v>
      </c>
      <c r="Y10" s="283">
        <v>1279</v>
      </c>
      <c r="Z10" s="284">
        <v>1020</v>
      </c>
    </row>
    <row r="11" spans="2:56" s="37" customFormat="1" ht="39" customHeight="1">
      <c r="B11" s="288" t="s">
        <v>130</v>
      </c>
      <c r="C11" s="289">
        <v>3048</v>
      </c>
      <c r="D11" s="290">
        <f>4427-C11</f>
        <v>1379</v>
      </c>
      <c r="E11" s="290">
        <v>857</v>
      </c>
      <c r="F11" s="291">
        <v>1532</v>
      </c>
      <c r="G11" s="292">
        <v>2208</v>
      </c>
      <c r="H11" s="290">
        <v>1305</v>
      </c>
      <c r="I11" s="290">
        <v>956</v>
      </c>
      <c r="J11" s="292">
        <v>1583</v>
      </c>
      <c r="K11" s="289">
        <v>1740</v>
      </c>
      <c r="L11" s="290">
        <v>707</v>
      </c>
      <c r="M11" s="290">
        <v>1393</v>
      </c>
      <c r="N11" s="291">
        <v>1164</v>
      </c>
      <c r="O11" s="289">
        <v>2250</v>
      </c>
      <c r="P11" s="290">
        <v>1971</v>
      </c>
      <c r="Q11" s="290">
        <v>986</v>
      </c>
      <c r="R11" s="291">
        <v>3142</v>
      </c>
      <c r="S11" s="293">
        <v>2031</v>
      </c>
      <c r="T11" s="294">
        <v>1268</v>
      </c>
      <c r="U11" s="290">
        <v>598</v>
      </c>
      <c r="V11" s="291">
        <v>1143</v>
      </c>
      <c r="W11" s="289">
        <v>1307</v>
      </c>
      <c r="X11" s="290">
        <v>245</v>
      </c>
      <c r="Y11" s="290">
        <v>775</v>
      </c>
      <c r="Z11" s="291">
        <v>1754</v>
      </c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</row>
    <row r="12" spans="2:56" s="37" customFormat="1" ht="39" customHeight="1">
      <c r="B12" s="288" t="s">
        <v>206</v>
      </c>
      <c r="C12" s="289">
        <v>6138</v>
      </c>
      <c r="D12" s="290">
        <f>11911-C12</f>
        <v>5773</v>
      </c>
      <c r="E12" s="290">
        <v>4883</v>
      </c>
      <c r="F12" s="291">
        <v>2355</v>
      </c>
      <c r="G12" s="292">
        <v>6463</v>
      </c>
      <c r="H12" s="290">
        <v>5139</v>
      </c>
      <c r="I12" s="290">
        <v>6113</v>
      </c>
      <c r="J12" s="292">
        <v>6037</v>
      </c>
      <c r="K12" s="289">
        <v>7793</v>
      </c>
      <c r="L12" s="290">
        <v>8793</v>
      </c>
      <c r="M12" s="290">
        <v>6940</v>
      </c>
      <c r="N12" s="291">
        <v>5385</v>
      </c>
      <c r="O12" s="289">
        <v>6678</v>
      </c>
      <c r="P12" s="290">
        <v>5149</v>
      </c>
      <c r="Q12" s="290" t="s">
        <v>212</v>
      </c>
      <c r="R12" s="291" t="s">
        <v>212</v>
      </c>
      <c r="S12" s="293">
        <v>528</v>
      </c>
      <c r="T12" s="294">
        <v>1922</v>
      </c>
      <c r="U12" s="290">
        <v>3992</v>
      </c>
      <c r="V12" s="291">
        <v>2737</v>
      </c>
      <c r="W12" s="289">
        <v>8272</v>
      </c>
      <c r="X12" s="290">
        <v>2901</v>
      </c>
      <c r="Y12" s="290">
        <v>2961</v>
      </c>
      <c r="Z12" s="291">
        <v>5163</v>
      </c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</row>
    <row r="13" spans="2:26" ht="39" customHeight="1">
      <c r="B13" s="288" t="s">
        <v>129</v>
      </c>
      <c r="C13" s="289">
        <v>1682</v>
      </c>
      <c r="D13" s="290" t="s">
        <v>124</v>
      </c>
      <c r="E13" s="290" t="s">
        <v>124</v>
      </c>
      <c r="F13" s="291">
        <v>360</v>
      </c>
      <c r="G13" s="292">
        <v>1419</v>
      </c>
      <c r="H13" s="290" t="s">
        <v>124</v>
      </c>
      <c r="I13" s="290" t="s">
        <v>124</v>
      </c>
      <c r="J13" s="292">
        <v>453</v>
      </c>
      <c r="K13" s="289">
        <v>16</v>
      </c>
      <c r="L13" s="290" t="s">
        <v>124</v>
      </c>
      <c r="M13" s="290" t="s">
        <v>124</v>
      </c>
      <c r="N13" s="291">
        <v>45</v>
      </c>
      <c r="O13" s="289" t="s">
        <v>124</v>
      </c>
      <c r="P13" s="290" t="s">
        <v>124</v>
      </c>
      <c r="Q13" s="290" t="s">
        <v>212</v>
      </c>
      <c r="R13" s="291" t="s">
        <v>212</v>
      </c>
      <c r="S13" s="293" t="s">
        <v>89</v>
      </c>
      <c r="T13" s="294" t="s">
        <v>214</v>
      </c>
      <c r="U13" s="290" t="s">
        <v>212</v>
      </c>
      <c r="V13" s="291" t="s">
        <v>212</v>
      </c>
      <c r="W13" s="289" t="s">
        <v>212</v>
      </c>
      <c r="X13" s="290" t="s">
        <v>212</v>
      </c>
      <c r="Y13" s="290" t="s">
        <v>212</v>
      </c>
      <c r="Z13" s="291" t="s">
        <v>212</v>
      </c>
    </row>
    <row r="14" spans="2:26" ht="39" customHeight="1">
      <c r="B14" s="288" t="s">
        <v>213</v>
      </c>
      <c r="C14" s="289" t="s">
        <v>89</v>
      </c>
      <c r="D14" s="290" t="s">
        <v>89</v>
      </c>
      <c r="E14" s="290" t="s">
        <v>89</v>
      </c>
      <c r="F14" s="291" t="s">
        <v>89</v>
      </c>
      <c r="G14" s="292" t="s">
        <v>89</v>
      </c>
      <c r="H14" s="290" t="s">
        <v>89</v>
      </c>
      <c r="I14" s="290" t="s">
        <v>89</v>
      </c>
      <c r="J14" s="292" t="s">
        <v>89</v>
      </c>
      <c r="K14" s="289" t="s">
        <v>89</v>
      </c>
      <c r="L14" s="290" t="s">
        <v>89</v>
      </c>
      <c r="M14" s="290" t="s">
        <v>89</v>
      </c>
      <c r="N14" s="291" t="s">
        <v>89</v>
      </c>
      <c r="O14" s="289" t="s">
        <v>89</v>
      </c>
      <c r="P14" s="290" t="s">
        <v>89</v>
      </c>
      <c r="Q14" s="290" t="s">
        <v>212</v>
      </c>
      <c r="R14" s="291" t="s">
        <v>212</v>
      </c>
      <c r="S14" s="293" t="s">
        <v>89</v>
      </c>
      <c r="T14" s="294">
        <v>3036</v>
      </c>
      <c r="U14" s="290">
        <v>54</v>
      </c>
      <c r="V14" s="291">
        <v>712</v>
      </c>
      <c r="W14" s="289" t="s">
        <v>212</v>
      </c>
      <c r="X14" s="290" t="s">
        <v>212</v>
      </c>
      <c r="Y14" s="290" t="s">
        <v>212</v>
      </c>
      <c r="Z14" s="291" t="s">
        <v>212</v>
      </c>
    </row>
    <row r="15" spans="2:26" s="236" customFormat="1" ht="39" customHeight="1">
      <c r="B15" s="288" t="s">
        <v>125</v>
      </c>
      <c r="C15" s="289">
        <v>4538</v>
      </c>
      <c r="D15" s="290">
        <f>11841-C15</f>
        <v>7303</v>
      </c>
      <c r="E15" s="290">
        <v>2892</v>
      </c>
      <c r="F15" s="291">
        <v>3763</v>
      </c>
      <c r="G15" s="292">
        <v>3966</v>
      </c>
      <c r="H15" s="290">
        <v>6010</v>
      </c>
      <c r="I15" s="290">
        <v>1931</v>
      </c>
      <c r="J15" s="292">
        <v>3450</v>
      </c>
      <c r="K15" s="289">
        <v>4312</v>
      </c>
      <c r="L15" s="290">
        <v>2397</v>
      </c>
      <c r="M15" s="290">
        <v>1214</v>
      </c>
      <c r="N15" s="291">
        <v>5479</v>
      </c>
      <c r="O15" s="289">
        <v>3356</v>
      </c>
      <c r="P15" s="290">
        <v>2930</v>
      </c>
      <c r="Q15" s="290">
        <v>3077</v>
      </c>
      <c r="R15" s="291">
        <v>211</v>
      </c>
      <c r="S15" s="293">
        <v>4441</v>
      </c>
      <c r="T15" s="294">
        <v>2907</v>
      </c>
      <c r="U15" s="290">
        <v>3599</v>
      </c>
      <c r="V15" s="291">
        <v>3644</v>
      </c>
      <c r="W15" s="289">
        <v>4261</v>
      </c>
      <c r="X15" s="290">
        <v>5969</v>
      </c>
      <c r="Y15" s="290">
        <v>3733</v>
      </c>
      <c r="Z15" s="291">
        <v>2322</v>
      </c>
    </row>
    <row r="16" spans="2:26" s="260" customFormat="1" ht="39" customHeight="1">
      <c r="B16" s="274" t="s">
        <v>126</v>
      </c>
      <c r="C16" s="275">
        <f>SUM(C17:C21)-1</f>
        <v>-13583</v>
      </c>
      <c r="D16" s="276">
        <f>-29761-C16</f>
        <v>-16178</v>
      </c>
      <c r="E16" s="276">
        <v>-12077</v>
      </c>
      <c r="F16" s="277">
        <v>-15309</v>
      </c>
      <c r="G16" s="278">
        <v>-13316</v>
      </c>
      <c r="H16" s="276">
        <v>-12011</v>
      </c>
      <c r="I16" s="276">
        <v>-10702</v>
      </c>
      <c r="J16" s="278">
        <v>-14398</v>
      </c>
      <c r="K16" s="275">
        <v>-11223</v>
      </c>
      <c r="L16" s="276">
        <v>-14281</v>
      </c>
      <c r="M16" s="276">
        <v>-10622</v>
      </c>
      <c r="N16" s="277">
        <v>-15853</v>
      </c>
      <c r="O16" s="275">
        <v>-10352</v>
      </c>
      <c r="P16" s="276">
        <v>-12214</v>
      </c>
      <c r="Q16" s="276">
        <v>-12729</v>
      </c>
      <c r="R16" s="277">
        <v>-22424</v>
      </c>
      <c r="S16" s="279">
        <v>-10664</v>
      </c>
      <c r="T16" s="280">
        <v>-11970</v>
      </c>
      <c r="U16" s="276">
        <v>-9541</v>
      </c>
      <c r="V16" s="277">
        <v>-7497</v>
      </c>
      <c r="W16" s="275">
        <v>-10664</v>
      </c>
      <c r="X16" s="276">
        <v>-9522</v>
      </c>
      <c r="Y16" s="276">
        <v>-7728</v>
      </c>
      <c r="Z16" s="277">
        <v>-8262</v>
      </c>
    </row>
    <row r="17" spans="2:26" s="236" customFormat="1" ht="39" customHeight="1">
      <c r="B17" s="295" t="s">
        <v>127</v>
      </c>
      <c r="C17" s="282">
        <v>-9549</v>
      </c>
      <c r="D17" s="283">
        <f>-18514-C17</f>
        <v>-8965</v>
      </c>
      <c r="E17" s="283">
        <v>-10074</v>
      </c>
      <c r="F17" s="284">
        <v>-9983</v>
      </c>
      <c r="G17" s="285">
        <v>-9891</v>
      </c>
      <c r="H17" s="283">
        <v>-9711</v>
      </c>
      <c r="I17" s="283">
        <v>-9085</v>
      </c>
      <c r="J17" s="285">
        <v>-9645</v>
      </c>
      <c r="K17" s="282">
        <v>-8882</v>
      </c>
      <c r="L17" s="283">
        <v>-8187</v>
      </c>
      <c r="M17" s="283">
        <v>-8342</v>
      </c>
      <c r="N17" s="284">
        <v>-7690</v>
      </c>
      <c r="O17" s="282">
        <v>-7331</v>
      </c>
      <c r="P17" s="283">
        <v>-7089</v>
      </c>
      <c r="Q17" s="283">
        <v>-7369</v>
      </c>
      <c r="R17" s="284">
        <v>-7356</v>
      </c>
      <c r="S17" s="286">
        <v>-6856</v>
      </c>
      <c r="T17" s="287">
        <v>-6578</v>
      </c>
      <c r="U17" s="283">
        <v>-6136</v>
      </c>
      <c r="V17" s="284">
        <v>-6238</v>
      </c>
      <c r="W17" s="282">
        <v>-6067</v>
      </c>
      <c r="X17" s="283">
        <v>-6167</v>
      </c>
      <c r="Y17" s="283">
        <v>-5835</v>
      </c>
      <c r="Z17" s="284">
        <v>-5848</v>
      </c>
    </row>
    <row r="18" spans="2:26" s="236" customFormat="1" ht="39" customHeight="1">
      <c r="B18" s="288" t="s">
        <v>128</v>
      </c>
      <c r="C18" s="289">
        <v>-809</v>
      </c>
      <c r="D18" s="290">
        <f>-1292-C18</f>
        <v>-483</v>
      </c>
      <c r="E18" s="290">
        <v>-199</v>
      </c>
      <c r="F18" s="291">
        <v>-81</v>
      </c>
      <c r="G18" s="292">
        <v>-32</v>
      </c>
      <c r="H18" s="290">
        <v>-26</v>
      </c>
      <c r="I18" s="290">
        <v>-20</v>
      </c>
      <c r="J18" s="292">
        <v>-11</v>
      </c>
      <c r="K18" s="289">
        <v>-23</v>
      </c>
      <c r="L18" s="290">
        <v>-20</v>
      </c>
      <c r="M18" s="290">
        <v>-83</v>
      </c>
      <c r="N18" s="291">
        <v>-57</v>
      </c>
      <c r="O18" s="289">
        <v>-74</v>
      </c>
      <c r="P18" s="290">
        <v>-77</v>
      </c>
      <c r="Q18" s="290">
        <v>-72</v>
      </c>
      <c r="R18" s="291">
        <v>-83</v>
      </c>
      <c r="S18" s="293">
        <v>-100</v>
      </c>
      <c r="T18" s="294">
        <v>-43</v>
      </c>
      <c r="U18" s="290">
        <v>-20</v>
      </c>
      <c r="V18" s="291">
        <v>-15</v>
      </c>
      <c r="W18" s="289">
        <v>-9</v>
      </c>
      <c r="X18" s="290">
        <v>-5</v>
      </c>
      <c r="Y18" s="290">
        <v>-1</v>
      </c>
      <c r="Z18" s="291">
        <v>-3</v>
      </c>
    </row>
    <row r="19" spans="2:26" s="236" customFormat="1" ht="39" customHeight="1">
      <c r="B19" s="296" t="s">
        <v>207</v>
      </c>
      <c r="C19" s="289" t="s">
        <v>124</v>
      </c>
      <c r="D19" s="290" t="s">
        <v>124</v>
      </c>
      <c r="E19" s="290" t="s">
        <v>124</v>
      </c>
      <c r="F19" s="291" t="s">
        <v>124</v>
      </c>
      <c r="G19" s="292" t="s">
        <v>124</v>
      </c>
      <c r="H19" s="290" t="s">
        <v>124</v>
      </c>
      <c r="I19" s="290" t="s">
        <v>124</v>
      </c>
      <c r="J19" s="292" t="s">
        <v>124</v>
      </c>
      <c r="K19" s="289" t="s">
        <v>124</v>
      </c>
      <c r="L19" s="290" t="s">
        <v>124</v>
      </c>
      <c r="M19" s="290" t="s">
        <v>124</v>
      </c>
      <c r="N19" s="291" t="s">
        <v>124</v>
      </c>
      <c r="O19" s="289" t="s">
        <v>124</v>
      </c>
      <c r="P19" s="290" t="s">
        <v>124</v>
      </c>
      <c r="Q19" s="290">
        <v>-479</v>
      </c>
      <c r="R19" s="291">
        <v>-8893</v>
      </c>
      <c r="S19" s="293" t="s">
        <v>89</v>
      </c>
      <c r="T19" s="294" t="s">
        <v>214</v>
      </c>
      <c r="U19" s="290" t="s">
        <v>212</v>
      </c>
      <c r="V19" s="291" t="s">
        <v>212</v>
      </c>
      <c r="W19" s="289" t="s">
        <v>212</v>
      </c>
      <c r="X19" s="290" t="s">
        <v>212</v>
      </c>
      <c r="Y19" s="290" t="s">
        <v>212</v>
      </c>
      <c r="Z19" s="291" t="s">
        <v>212</v>
      </c>
    </row>
    <row r="20" spans="2:26" s="236" customFormat="1" ht="39" customHeight="1">
      <c r="B20" s="288" t="s">
        <v>304</v>
      </c>
      <c r="C20" s="289" t="s">
        <v>124</v>
      </c>
      <c r="D20" s="290" t="s">
        <v>124</v>
      </c>
      <c r="E20" s="290" t="s">
        <v>124</v>
      </c>
      <c r="F20" s="291" t="s">
        <v>124</v>
      </c>
      <c r="G20" s="292" t="s">
        <v>124</v>
      </c>
      <c r="H20" s="290" t="s">
        <v>124</v>
      </c>
      <c r="I20" s="290" t="s">
        <v>124</v>
      </c>
      <c r="J20" s="292" t="s">
        <v>124</v>
      </c>
      <c r="K20" s="289" t="s">
        <v>124</v>
      </c>
      <c r="L20" s="290" t="s">
        <v>124</v>
      </c>
      <c r="M20" s="290" t="s">
        <v>124</v>
      </c>
      <c r="N20" s="291">
        <v>-5664</v>
      </c>
      <c r="O20" s="289" t="s">
        <v>124</v>
      </c>
      <c r="P20" s="290" t="s">
        <v>124</v>
      </c>
      <c r="Q20" s="290">
        <v>-3013</v>
      </c>
      <c r="R20" s="291">
        <v>-2230</v>
      </c>
      <c r="S20" s="293" t="s">
        <v>89</v>
      </c>
      <c r="T20" s="294" t="s">
        <v>214</v>
      </c>
      <c r="U20" s="290">
        <v>-2238</v>
      </c>
      <c r="V20" s="291">
        <v>2066</v>
      </c>
      <c r="W20" s="289" t="s">
        <v>212</v>
      </c>
      <c r="X20" s="290" t="s">
        <v>212</v>
      </c>
      <c r="Y20" s="290" t="s">
        <v>212</v>
      </c>
      <c r="Z20" s="291" t="s">
        <v>212</v>
      </c>
    </row>
    <row r="21" spans="2:26" s="236" customFormat="1" ht="39" customHeight="1">
      <c r="B21" s="297" t="s">
        <v>125</v>
      </c>
      <c r="C21" s="282">
        <v>-3224</v>
      </c>
      <c r="D21" s="283">
        <f>-9954-C21</f>
        <v>-6730</v>
      </c>
      <c r="E21" s="283">
        <f>-11757-C21-D21</f>
        <v>-1803</v>
      </c>
      <c r="F21" s="284">
        <v>-5246</v>
      </c>
      <c r="G21" s="285">
        <v>-3392</v>
      </c>
      <c r="H21" s="283">
        <v>-2275</v>
      </c>
      <c r="I21" s="283">
        <v>-1595</v>
      </c>
      <c r="J21" s="285">
        <v>-4743</v>
      </c>
      <c r="K21" s="282">
        <v>-2318</v>
      </c>
      <c r="L21" s="283">
        <v>-6073</v>
      </c>
      <c r="M21" s="283">
        <v>-2196</v>
      </c>
      <c r="N21" s="284">
        <v>-2443</v>
      </c>
      <c r="O21" s="282">
        <v>-2946</v>
      </c>
      <c r="P21" s="283">
        <v>-5048</v>
      </c>
      <c r="Q21" s="283">
        <v>-1795</v>
      </c>
      <c r="R21" s="284">
        <v>-3862</v>
      </c>
      <c r="S21" s="286">
        <v>-3708</v>
      </c>
      <c r="T21" s="287">
        <v>-5348</v>
      </c>
      <c r="U21" s="283">
        <v>-1145</v>
      </c>
      <c r="V21" s="284">
        <v>-3311</v>
      </c>
      <c r="W21" s="282">
        <v>-4586</v>
      </c>
      <c r="X21" s="283">
        <v>-3348</v>
      </c>
      <c r="Y21" s="283">
        <v>-1891</v>
      </c>
      <c r="Z21" s="284">
        <v>-2415</v>
      </c>
    </row>
    <row r="22" spans="2:26" s="260" customFormat="1" ht="39" customHeight="1">
      <c r="B22" s="253" t="s">
        <v>204</v>
      </c>
      <c r="C22" s="261">
        <f>C8+C9+C16</f>
        <v>20839</v>
      </c>
      <c r="D22" s="262">
        <f>42622-C22</f>
        <v>21783</v>
      </c>
      <c r="E22" s="262">
        <v>21244</v>
      </c>
      <c r="F22" s="263">
        <v>14907</v>
      </c>
      <c r="G22" s="264">
        <v>21750</v>
      </c>
      <c r="H22" s="262">
        <v>24644</v>
      </c>
      <c r="I22" s="262">
        <v>22119</v>
      </c>
      <c r="J22" s="264">
        <v>21022</v>
      </c>
      <c r="K22" s="261">
        <v>28370</v>
      </c>
      <c r="L22" s="262">
        <v>24873</v>
      </c>
      <c r="M22" s="262">
        <v>24332</v>
      </c>
      <c r="N22" s="263">
        <v>23905</v>
      </c>
      <c r="O22" s="261">
        <v>28519</v>
      </c>
      <c r="P22" s="262">
        <v>26983</v>
      </c>
      <c r="Q22" s="262">
        <v>8315</v>
      </c>
      <c r="R22" s="263">
        <v>-30181</v>
      </c>
      <c r="S22" s="265">
        <v>-5095</v>
      </c>
      <c r="T22" s="266">
        <v>6643</v>
      </c>
      <c r="U22" s="262">
        <v>5022</v>
      </c>
      <c r="V22" s="263">
        <v>7132</v>
      </c>
      <c r="W22" s="261">
        <v>10796</v>
      </c>
      <c r="X22" s="262">
        <v>11364</v>
      </c>
      <c r="Y22" s="262">
        <v>11610</v>
      </c>
      <c r="Z22" s="263">
        <v>11546</v>
      </c>
    </row>
    <row r="23" spans="2:26" s="236" customFormat="1" ht="39" customHeight="1">
      <c r="B23" s="298" t="s">
        <v>114</v>
      </c>
      <c r="C23" s="299" t="s">
        <v>124</v>
      </c>
      <c r="D23" s="300" t="s">
        <v>124</v>
      </c>
      <c r="E23" s="300" t="s">
        <v>124</v>
      </c>
      <c r="F23" s="301" t="s">
        <v>124</v>
      </c>
      <c r="G23" s="302" t="s">
        <v>124</v>
      </c>
      <c r="H23" s="300" t="s">
        <v>124</v>
      </c>
      <c r="I23" s="300" t="s">
        <v>124</v>
      </c>
      <c r="J23" s="302" t="s">
        <v>124</v>
      </c>
      <c r="K23" s="299" t="s">
        <v>124</v>
      </c>
      <c r="L23" s="300" t="s">
        <v>124</v>
      </c>
      <c r="M23" s="300" t="s">
        <v>124</v>
      </c>
      <c r="N23" s="301" t="s">
        <v>124</v>
      </c>
      <c r="O23" s="303">
        <v>862</v>
      </c>
      <c r="P23" s="304">
        <v>10021</v>
      </c>
      <c r="Q23" s="304">
        <v>1680</v>
      </c>
      <c r="R23" s="305">
        <v>28562</v>
      </c>
      <c r="S23" s="306">
        <v>3641</v>
      </c>
      <c r="T23" s="307">
        <v>23677</v>
      </c>
      <c r="U23" s="308">
        <v>5507</v>
      </c>
      <c r="V23" s="305">
        <v>8360</v>
      </c>
      <c r="W23" s="309">
        <v>2812</v>
      </c>
      <c r="X23" s="308">
        <v>715</v>
      </c>
      <c r="Y23" s="308">
        <v>2949</v>
      </c>
      <c r="Z23" s="305">
        <v>12602</v>
      </c>
    </row>
    <row r="24" spans="2:26" s="236" customFormat="1" ht="39" customHeight="1">
      <c r="B24" s="296" t="s">
        <v>205</v>
      </c>
      <c r="C24" s="310" t="s">
        <v>124</v>
      </c>
      <c r="D24" s="311" t="s">
        <v>124</v>
      </c>
      <c r="E24" s="311" t="s">
        <v>124</v>
      </c>
      <c r="F24" s="312" t="s">
        <v>124</v>
      </c>
      <c r="G24" s="313" t="s">
        <v>124</v>
      </c>
      <c r="H24" s="311" t="s">
        <v>124</v>
      </c>
      <c r="I24" s="311" t="s">
        <v>124</v>
      </c>
      <c r="J24" s="313" t="s">
        <v>124</v>
      </c>
      <c r="K24" s="310" t="s">
        <v>124</v>
      </c>
      <c r="L24" s="311" t="s">
        <v>124</v>
      </c>
      <c r="M24" s="311" t="s">
        <v>124</v>
      </c>
      <c r="N24" s="312" t="s">
        <v>124</v>
      </c>
      <c r="O24" s="289">
        <v>-7117</v>
      </c>
      <c r="P24" s="290">
        <v>-6126</v>
      </c>
      <c r="Q24" s="290">
        <v>-12537</v>
      </c>
      <c r="R24" s="314">
        <v>-11911</v>
      </c>
      <c r="S24" s="315">
        <v>-590</v>
      </c>
      <c r="T24" s="316">
        <v>-3929</v>
      </c>
      <c r="U24" s="317">
        <v>-21773</v>
      </c>
      <c r="V24" s="314">
        <v>-9701</v>
      </c>
      <c r="W24" s="318">
        <v>-3315</v>
      </c>
      <c r="X24" s="317">
        <v>-6518</v>
      </c>
      <c r="Y24" s="317">
        <v>-4732</v>
      </c>
      <c r="Z24" s="314">
        <v>-10517</v>
      </c>
    </row>
    <row r="25" spans="2:26" s="236" customFormat="1" ht="39" customHeight="1">
      <c r="B25" s="319" t="s">
        <v>216</v>
      </c>
      <c r="C25" s="320">
        <v>1843</v>
      </c>
      <c r="D25" s="321">
        <f>-2121-C25</f>
        <v>-3964</v>
      </c>
      <c r="E25" s="321">
        <v>-3307</v>
      </c>
      <c r="F25" s="322">
        <v>-3930</v>
      </c>
      <c r="G25" s="323">
        <v>2064</v>
      </c>
      <c r="H25" s="321">
        <v>-6802</v>
      </c>
      <c r="I25" s="321">
        <v>1545</v>
      </c>
      <c r="J25" s="323">
        <v>1744</v>
      </c>
      <c r="K25" s="320">
        <v>6421</v>
      </c>
      <c r="L25" s="321">
        <v>-7449</v>
      </c>
      <c r="M25" s="321">
        <v>-1179</v>
      </c>
      <c r="N25" s="322">
        <v>-10928</v>
      </c>
      <c r="O25" s="320">
        <v>-6255</v>
      </c>
      <c r="P25" s="321">
        <v>3895</v>
      </c>
      <c r="Q25" s="321">
        <v>-10858</v>
      </c>
      <c r="R25" s="322">
        <v>16652</v>
      </c>
      <c r="S25" s="324">
        <v>3051</v>
      </c>
      <c r="T25" s="325">
        <v>19748</v>
      </c>
      <c r="U25" s="321">
        <v>-16266</v>
      </c>
      <c r="V25" s="322">
        <v>-1342</v>
      </c>
      <c r="W25" s="320">
        <v>-503</v>
      </c>
      <c r="X25" s="321">
        <v>-5803</v>
      </c>
      <c r="Y25" s="321">
        <v>-1783</v>
      </c>
      <c r="Z25" s="322">
        <v>2085</v>
      </c>
    </row>
    <row r="26" spans="2:26" s="260" customFormat="1" ht="39" customHeight="1">
      <c r="B26" s="253" t="s">
        <v>107</v>
      </c>
      <c r="C26" s="261">
        <f>SUM(C22:C25)</f>
        <v>22682</v>
      </c>
      <c r="D26" s="262">
        <f>40501-C26</f>
        <v>17819</v>
      </c>
      <c r="E26" s="262">
        <v>17937</v>
      </c>
      <c r="F26" s="263">
        <v>10976</v>
      </c>
      <c r="G26" s="264">
        <v>23815</v>
      </c>
      <c r="H26" s="262">
        <v>17840</v>
      </c>
      <c r="I26" s="262">
        <v>23665</v>
      </c>
      <c r="J26" s="264">
        <v>22765</v>
      </c>
      <c r="K26" s="261">
        <v>34791</v>
      </c>
      <c r="L26" s="262">
        <v>17424</v>
      </c>
      <c r="M26" s="262">
        <v>23153</v>
      </c>
      <c r="N26" s="263">
        <v>12976</v>
      </c>
      <c r="O26" s="261">
        <v>22264</v>
      </c>
      <c r="P26" s="326">
        <v>30878</v>
      </c>
      <c r="Q26" s="326">
        <v>-2541</v>
      </c>
      <c r="R26" s="327">
        <v>-13530</v>
      </c>
      <c r="S26" s="328">
        <v>-2045</v>
      </c>
      <c r="T26" s="329">
        <v>26391</v>
      </c>
      <c r="U26" s="326">
        <v>-11243</v>
      </c>
      <c r="V26" s="327">
        <v>5791</v>
      </c>
      <c r="W26" s="330">
        <v>10293</v>
      </c>
      <c r="X26" s="326">
        <v>5561</v>
      </c>
      <c r="Y26" s="326">
        <v>9828</v>
      </c>
      <c r="Z26" s="327">
        <v>13630</v>
      </c>
    </row>
    <row r="27" spans="2:26" s="236" customFormat="1" ht="39" customHeight="1">
      <c r="B27" s="267" t="s">
        <v>104</v>
      </c>
      <c r="C27" s="331">
        <v>-3852</v>
      </c>
      <c r="D27" s="332">
        <f>-9786-C27</f>
        <v>-5934</v>
      </c>
      <c r="E27" s="332">
        <v>-4459</v>
      </c>
      <c r="F27" s="333">
        <v>-2239</v>
      </c>
      <c r="G27" s="334">
        <v>-4742</v>
      </c>
      <c r="H27" s="332">
        <v>-4068</v>
      </c>
      <c r="I27" s="332">
        <v>-4677</v>
      </c>
      <c r="J27" s="334">
        <v>-5354</v>
      </c>
      <c r="K27" s="331">
        <v>-5273</v>
      </c>
      <c r="L27" s="332">
        <v>-4742</v>
      </c>
      <c r="M27" s="332">
        <v>-4382</v>
      </c>
      <c r="N27" s="333">
        <v>-5721</v>
      </c>
      <c r="O27" s="331">
        <v>-5375</v>
      </c>
      <c r="P27" s="332">
        <v>-7640</v>
      </c>
      <c r="Q27" s="332">
        <v>-5106</v>
      </c>
      <c r="R27" s="333">
        <v>-1108</v>
      </c>
      <c r="S27" s="335">
        <v>-1577</v>
      </c>
      <c r="T27" s="336">
        <v>-2044</v>
      </c>
      <c r="U27" s="332">
        <v>-1673</v>
      </c>
      <c r="V27" s="333">
        <v>-3268</v>
      </c>
      <c r="W27" s="331">
        <v>-2143</v>
      </c>
      <c r="X27" s="332">
        <v>-2867</v>
      </c>
      <c r="Y27" s="332">
        <v>-2874</v>
      </c>
      <c r="Z27" s="333">
        <v>-3516</v>
      </c>
    </row>
    <row r="28" spans="2:26" ht="39" customHeight="1">
      <c r="B28" s="337" t="s">
        <v>105</v>
      </c>
      <c r="C28" s="338">
        <v>-94</v>
      </c>
      <c r="D28" s="339">
        <f>-3129-C28</f>
        <v>-3035</v>
      </c>
      <c r="E28" s="339">
        <v>-2053</v>
      </c>
      <c r="F28" s="340">
        <v>-658</v>
      </c>
      <c r="G28" s="341">
        <v>-198</v>
      </c>
      <c r="H28" s="339">
        <v>368</v>
      </c>
      <c r="I28" s="339">
        <v>-1546</v>
      </c>
      <c r="J28" s="341">
        <v>-3595</v>
      </c>
      <c r="K28" s="338">
        <v>-1113</v>
      </c>
      <c r="L28" s="339">
        <v>-2785</v>
      </c>
      <c r="M28" s="339">
        <v>-674</v>
      </c>
      <c r="N28" s="340">
        <v>2510</v>
      </c>
      <c r="O28" s="338">
        <v>911</v>
      </c>
      <c r="P28" s="339">
        <v>-1217</v>
      </c>
      <c r="Q28" s="339">
        <v>-868</v>
      </c>
      <c r="R28" s="340">
        <v>3664</v>
      </c>
      <c r="S28" s="342">
        <v>1839</v>
      </c>
      <c r="T28" s="343">
        <v>-2211</v>
      </c>
      <c r="U28" s="339">
        <v>1405</v>
      </c>
      <c r="V28" s="340">
        <v>-739</v>
      </c>
      <c r="W28" s="338">
        <v>-1252</v>
      </c>
      <c r="X28" s="339">
        <v>982</v>
      </c>
      <c r="Y28" s="339">
        <v>-346</v>
      </c>
      <c r="Z28" s="340">
        <v>-8487</v>
      </c>
    </row>
    <row r="29" spans="2:26" ht="39" customHeight="1">
      <c r="B29" s="344" t="s">
        <v>277</v>
      </c>
      <c r="C29" s="268" t="s">
        <v>89</v>
      </c>
      <c r="D29" s="269" t="s">
        <v>89</v>
      </c>
      <c r="E29" s="269" t="s">
        <v>89</v>
      </c>
      <c r="F29" s="270" t="s">
        <v>278</v>
      </c>
      <c r="G29" s="271" t="s">
        <v>89</v>
      </c>
      <c r="H29" s="269" t="s">
        <v>89</v>
      </c>
      <c r="I29" s="269" t="s">
        <v>89</v>
      </c>
      <c r="J29" s="271" t="s">
        <v>89</v>
      </c>
      <c r="K29" s="268" t="s">
        <v>89</v>
      </c>
      <c r="L29" s="269" t="s">
        <v>89</v>
      </c>
      <c r="M29" s="269" t="s">
        <v>89</v>
      </c>
      <c r="N29" s="270" t="s">
        <v>89</v>
      </c>
      <c r="O29" s="268" t="s">
        <v>89</v>
      </c>
      <c r="P29" s="269" t="s">
        <v>89</v>
      </c>
      <c r="Q29" s="269" t="s">
        <v>89</v>
      </c>
      <c r="R29" s="270" t="s">
        <v>89</v>
      </c>
      <c r="S29" s="345" t="s">
        <v>279</v>
      </c>
      <c r="T29" s="273" t="s">
        <v>89</v>
      </c>
      <c r="U29" s="269" t="s">
        <v>89</v>
      </c>
      <c r="V29" s="270" t="s">
        <v>89</v>
      </c>
      <c r="W29" s="261">
        <v>6897</v>
      </c>
      <c r="X29" s="262">
        <v>3676</v>
      </c>
      <c r="Y29" s="262">
        <v>6606</v>
      </c>
      <c r="Z29" s="263">
        <v>1629</v>
      </c>
    </row>
    <row r="30" spans="2:56" s="37" customFormat="1" ht="39" customHeight="1" thickBot="1">
      <c r="B30" s="346" t="s">
        <v>106</v>
      </c>
      <c r="C30" s="331">
        <v>-294</v>
      </c>
      <c r="D30" s="332">
        <f>-1678-C30</f>
        <v>-1384</v>
      </c>
      <c r="E30" s="332">
        <v>-534</v>
      </c>
      <c r="F30" s="333">
        <v>-1171</v>
      </c>
      <c r="G30" s="334">
        <v>-160</v>
      </c>
      <c r="H30" s="332">
        <v>-1498</v>
      </c>
      <c r="I30" s="332">
        <v>-1165</v>
      </c>
      <c r="J30" s="334">
        <v>-2683</v>
      </c>
      <c r="K30" s="331">
        <v>-1335</v>
      </c>
      <c r="L30" s="332">
        <v>-1522</v>
      </c>
      <c r="M30" s="332">
        <v>19</v>
      </c>
      <c r="N30" s="333">
        <v>-631</v>
      </c>
      <c r="O30" s="331">
        <v>-1499</v>
      </c>
      <c r="P30" s="332">
        <v>-2408</v>
      </c>
      <c r="Q30" s="332">
        <v>-117</v>
      </c>
      <c r="R30" s="333">
        <v>2694</v>
      </c>
      <c r="S30" s="335">
        <v>219</v>
      </c>
      <c r="T30" s="336">
        <v>-562</v>
      </c>
      <c r="U30" s="332">
        <v>-449</v>
      </c>
      <c r="V30" s="333">
        <v>-1040</v>
      </c>
      <c r="W30" s="331">
        <v>-342</v>
      </c>
      <c r="X30" s="332">
        <v>-1112</v>
      </c>
      <c r="Y30" s="332">
        <v>-950</v>
      </c>
      <c r="Z30" s="333">
        <v>-422</v>
      </c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</row>
    <row r="31" spans="2:26" s="260" customFormat="1" ht="39" customHeight="1" thickTop="1">
      <c r="B31" s="347" t="s">
        <v>108</v>
      </c>
      <c r="C31" s="348">
        <f>SUM(C26:C30)-1</f>
        <v>18441</v>
      </c>
      <c r="D31" s="349">
        <f>25908-C31</f>
        <v>7467</v>
      </c>
      <c r="E31" s="349">
        <v>10889</v>
      </c>
      <c r="F31" s="350">
        <v>6909</v>
      </c>
      <c r="G31" s="351">
        <v>18713</v>
      </c>
      <c r="H31" s="349">
        <v>12643</v>
      </c>
      <c r="I31" s="349">
        <v>16276</v>
      </c>
      <c r="J31" s="351">
        <v>11134</v>
      </c>
      <c r="K31" s="348">
        <v>27068</v>
      </c>
      <c r="L31" s="349">
        <v>8376</v>
      </c>
      <c r="M31" s="349">
        <v>18116</v>
      </c>
      <c r="N31" s="350">
        <v>9133</v>
      </c>
      <c r="O31" s="348">
        <v>16301</v>
      </c>
      <c r="P31" s="349">
        <v>19611</v>
      </c>
      <c r="Q31" s="349">
        <v>-8634</v>
      </c>
      <c r="R31" s="350">
        <v>-8277</v>
      </c>
      <c r="S31" s="352">
        <v>-1564</v>
      </c>
      <c r="T31" s="353">
        <v>21572</v>
      </c>
      <c r="U31" s="349">
        <v>-11961</v>
      </c>
      <c r="V31" s="350">
        <v>747</v>
      </c>
      <c r="W31" s="348">
        <v>6554</v>
      </c>
      <c r="X31" s="349">
        <v>2564</v>
      </c>
      <c r="Y31" s="349">
        <v>5656</v>
      </c>
      <c r="Z31" s="350">
        <v>1207</v>
      </c>
    </row>
    <row r="32" spans="2:26" s="236" customFormat="1" ht="39" customHeight="1">
      <c r="B32" s="35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W32" s="334"/>
      <c r="X32" s="334"/>
      <c r="Y32" s="334"/>
      <c r="Z32" s="334"/>
    </row>
    <row r="33" spans="19:26" ht="20.25" customHeight="1">
      <c r="S33" s="356"/>
      <c r="T33" s="356"/>
      <c r="U33" s="356"/>
      <c r="V33" s="356"/>
      <c r="W33" s="356"/>
      <c r="X33" s="356"/>
      <c r="Y33" s="356"/>
      <c r="Z33" s="356"/>
    </row>
    <row r="34" spans="2:28" ht="18">
      <c r="B34" s="357"/>
      <c r="C34" s="358"/>
      <c r="D34" s="358"/>
      <c r="E34" s="358"/>
      <c r="F34" s="358"/>
      <c r="G34" s="358"/>
      <c r="H34" s="358"/>
      <c r="I34" s="359"/>
      <c r="J34" s="359"/>
      <c r="K34" s="359"/>
      <c r="L34" s="360"/>
      <c r="M34" s="360"/>
      <c r="N34" s="360"/>
      <c r="O34" s="359"/>
      <c r="P34" s="359"/>
      <c r="Q34" s="359"/>
      <c r="R34" s="359"/>
      <c r="S34" s="361"/>
      <c r="T34" s="362"/>
      <c r="U34" s="362"/>
      <c r="V34" s="362"/>
      <c r="W34" s="361"/>
      <c r="X34" s="361"/>
      <c r="Y34" s="361"/>
      <c r="Z34" s="361"/>
      <c r="AA34" s="362"/>
      <c r="AB34" s="362"/>
    </row>
    <row r="35" spans="2:28" ht="18">
      <c r="B35" s="357"/>
      <c r="C35" s="358"/>
      <c r="D35" s="358"/>
      <c r="E35" s="358"/>
      <c r="F35" s="358"/>
      <c r="G35" s="358"/>
      <c r="H35" s="358"/>
      <c r="I35" s="359"/>
      <c r="J35" s="359"/>
      <c r="K35" s="359"/>
      <c r="L35" s="360"/>
      <c r="M35" s="360"/>
      <c r="N35" s="360"/>
      <c r="O35" s="359"/>
      <c r="P35" s="359"/>
      <c r="Q35" s="359"/>
      <c r="R35" s="359"/>
      <c r="S35" s="361"/>
      <c r="T35" s="362"/>
      <c r="U35" s="362"/>
      <c r="V35" s="362"/>
      <c r="W35" s="361"/>
      <c r="X35" s="361"/>
      <c r="Y35" s="361"/>
      <c r="Z35" s="361"/>
      <c r="AA35" s="362"/>
      <c r="AB35" s="362"/>
    </row>
    <row r="36" spans="2:28" ht="18">
      <c r="B36" s="357"/>
      <c r="C36" s="358"/>
      <c r="D36" s="358"/>
      <c r="E36" s="358"/>
      <c r="F36" s="358"/>
      <c r="G36" s="358"/>
      <c r="H36" s="358"/>
      <c r="I36" s="61"/>
      <c r="J36" s="62"/>
      <c r="K36" s="62"/>
      <c r="L36" s="198"/>
      <c r="M36" s="198"/>
      <c r="N36" s="198"/>
      <c r="O36" s="62"/>
      <c r="P36" s="62"/>
      <c r="Q36" s="62"/>
      <c r="R36" s="62"/>
      <c r="S36" s="105"/>
      <c r="T36" s="363"/>
      <c r="U36" s="363"/>
      <c r="V36" s="363"/>
      <c r="W36" s="105"/>
      <c r="X36" s="105"/>
      <c r="Y36" s="105"/>
      <c r="Z36" s="105"/>
      <c r="AA36" s="363"/>
      <c r="AB36" s="363"/>
    </row>
    <row r="37" spans="2:28" ht="18">
      <c r="B37" s="357"/>
      <c r="C37" s="358"/>
      <c r="D37" s="358"/>
      <c r="E37" s="358"/>
      <c r="F37" s="358"/>
      <c r="G37" s="358"/>
      <c r="H37" s="358"/>
      <c r="I37" s="61"/>
      <c r="J37" s="62"/>
      <c r="K37" s="62"/>
      <c r="L37" s="198"/>
      <c r="M37" s="198"/>
      <c r="N37" s="198"/>
      <c r="O37" s="62"/>
      <c r="P37" s="62"/>
      <c r="Q37" s="62"/>
      <c r="R37" s="62"/>
      <c r="S37" s="105"/>
      <c r="T37" s="363"/>
      <c r="U37" s="363"/>
      <c r="V37" s="363"/>
      <c r="W37" s="105"/>
      <c r="X37" s="105"/>
      <c r="Y37" s="105"/>
      <c r="Z37" s="105"/>
      <c r="AA37" s="363"/>
      <c r="AB37" s="363"/>
    </row>
    <row r="42" ht="14.25" customHeight="1"/>
  </sheetData>
  <sheetProtection/>
  <mergeCells count="6">
    <mergeCell ref="C2:F2"/>
    <mergeCell ref="K2:N2"/>
    <mergeCell ref="W2:Z2"/>
    <mergeCell ref="S2:V2"/>
    <mergeCell ref="O2:R2"/>
    <mergeCell ref="G2:J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39" r:id="rId2"/>
  <ignoredErrors>
    <ignoredError sqref="N23:N24 K30 N19 K27:K28 I30 M30 M27:M28 I27:I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67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C42" sqref="C42:C43"/>
      <selection pane="topRight" activeCell="C42" sqref="C42:C43"/>
    </sheetView>
  </sheetViews>
  <sheetFormatPr defaultColWidth="9.00390625" defaultRowHeight="14.25" customHeight="1"/>
  <cols>
    <col min="1" max="1" width="3.625" style="237" customWidth="1"/>
    <col min="2" max="2" width="47.125" style="426" customWidth="1"/>
    <col min="3" max="4" width="20.625" style="233" customWidth="1"/>
    <col min="5" max="6" width="20.625" style="366" customWidth="1"/>
    <col min="7" max="8" width="20.625" style="237" customWidth="1"/>
    <col min="9" max="9" width="9.625" style="237" bestFit="1" customWidth="1"/>
    <col min="10" max="16384" width="9.00390625" style="237" customWidth="1"/>
  </cols>
  <sheetData>
    <row r="1" spans="1:8" ht="24.75" customHeight="1">
      <c r="A1" s="364" t="s">
        <v>187</v>
      </c>
      <c r="B1" s="364"/>
      <c r="C1" s="365"/>
      <c r="F1" s="59"/>
      <c r="G1" s="59"/>
      <c r="H1" s="59"/>
    </row>
    <row r="2" spans="1:8" ht="24.75" customHeight="1">
      <c r="A2" s="364"/>
      <c r="B2" s="365"/>
      <c r="C2" s="365"/>
      <c r="F2" s="59"/>
      <c r="G2" s="59"/>
      <c r="H2" s="59" t="s">
        <v>71</v>
      </c>
    </row>
    <row r="3" spans="2:4" ht="6.75" customHeight="1">
      <c r="B3" s="136"/>
      <c r="D3" s="234"/>
    </row>
    <row r="4" spans="2:8" s="367" customFormat="1" ht="61.5" customHeight="1">
      <c r="B4" s="368"/>
      <c r="C4" s="369" t="s">
        <v>116</v>
      </c>
      <c r="D4" s="370" t="s">
        <v>117</v>
      </c>
      <c r="E4" s="369" t="s">
        <v>96</v>
      </c>
      <c r="F4" s="370" t="s">
        <v>118</v>
      </c>
      <c r="G4" s="371" t="s">
        <v>265</v>
      </c>
      <c r="H4" s="372" t="s">
        <v>287</v>
      </c>
    </row>
    <row r="5" spans="2:8" s="143" customFormat="1" ht="21" customHeight="1">
      <c r="B5" s="373" t="s">
        <v>132</v>
      </c>
      <c r="C5" s="374"/>
      <c r="D5" s="374"/>
      <c r="E5" s="374"/>
      <c r="F5" s="374"/>
      <c r="G5" s="375"/>
      <c r="H5" s="376"/>
    </row>
    <row r="6" spans="2:8" s="147" customFormat="1" ht="19.5" customHeight="1">
      <c r="B6" s="377" t="s">
        <v>133</v>
      </c>
      <c r="C6" s="63">
        <v>521937</v>
      </c>
      <c r="D6" s="63">
        <v>471570</v>
      </c>
      <c r="E6" s="63">
        <v>380195</v>
      </c>
      <c r="F6" s="63">
        <v>421629</v>
      </c>
      <c r="G6" s="378">
        <v>455728</v>
      </c>
      <c r="H6" s="379">
        <v>415694</v>
      </c>
    </row>
    <row r="7" spans="2:8" s="147" customFormat="1" ht="19.5" customHeight="1">
      <c r="B7" s="205" t="s">
        <v>134</v>
      </c>
      <c r="C7" s="64">
        <v>613513</v>
      </c>
      <c r="D7" s="64">
        <v>672658</v>
      </c>
      <c r="E7" s="64">
        <v>691492</v>
      </c>
      <c r="F7" s="64">
        <v>522397</v>
      </c>
      <c r="G7" s="380">
        <v>462233</v>
      </c>
      <c r="H7" s="381">
        <v>478880</v>
      </c>
    </row>
    <row r="8" spans="2:8" s="147" customFormat="1" ht="19.5" customHeight="1">
      <c r="B8" s="382" t="s">
        <v>135</v>
      </c>
      <c r="C8" s="64">
        <v>6471</v>
      </c>
      <c r="D8" s="64">
        <v>7251</v>
      </c>
      <c r="E8" s="64">
        <v>9180</v>
      </c>
      <c r="F8" s="64">
        <v>2123</v>
      </c>
      <c r="G8" s="380">
        <v>6131</v>
      </c>
      <c r="H8" s="381">
        <v>5437</v>
      </c>
    </row>
    <row r="9" spans="2:8" s="143" customFormat="1" ht="18" customHeight="1">
      <c r="B9" s="382" t="s">
        <v>136</v>
      </c>
      <c r="C9" s="64">
        <v>214163</v>
      </c>
      <c r="D9" s="64">
        <v>315885</v>
      </c>
      <c r="E9" s="64">
        <v>422158</v>
      </c>
      <c r="F9" s="64">
        <v>382899</v>
      </c>
      <c r="G9" s="380">
        <v>248629</v>
      </c>
      <c r="H9" s="381">
        <v>243210</v>
      </c>
    </row>
    <row r="10" spans="2:8" s="147" customFormat="1" ht="19.5" customHeight="1">
      <c r="B10" s="382" t="s">
        <v>137</v>
      </c>
      <c r="C10" s="64">
        <v>44237</v>
      </c>
      <c r="D10" s="64">
        <v>23182</v>
      </c>
      <c r="E10" s="64">
        <v>11609</v>
      </c>
      <c r="F10" s="64">
        <v>9375</v>
      </c>
      <c r="G10" s="380">
        <v>7943</v>
      </c>
      <c r="H10" s="381">
        <v>8518</v>
      </c>
    </row>
    <row r="11" spans="2:8" s="147" customFormat="1" ht="19.5" customHeight="1">
      <c r="B11" s="382" t="s">
        <v>138</v>
      </c>
      <c r="C11" s="64">
        <v>8886</v>
      </c>
      <c r="D11" s="64">
        <v>8591</v>
      </c>
      <c r="E11" s="64">
        <v>19179</v>
      </c>
      <c r="F11" s="64">
        <v>15821</v>
      </c>
      <c r="G11" s="380">
        <v>13484</v>
      </c>
      <c r="H11" s="381">
        <v>15402</v>
      </c>
    </row>
    <row r="12" spans="2:8" s="147" customFormat="1" ht="18" customHeight="1">
      <c r="B12" s="382" t="s">
        <v>139</v>
      </c>
      <c r="C12" s="64">
        <v>116416</v>
      </c>
      <c r="D12" s="64">
        <v>130636</v>
      </c>
      <c r="E12" s="64">
        <v>156000</v>
      </c>
      <c r="F12" s="64">
        <v>129237</v>
      </c>
      <c r="G12" s="380">
        <v>100216</v>
      </c>
      <c r="H12" s="381">
        <v>106832</v>
      </c>
    </row>
    <row r="13" spans="2:9" s="147" customFormat="1" ht="18" customHeight="1">
      <c r="B13" s="383" t="s">
        <v>140</v>
      </c>
      <c r="C13" s="65">
        <v>-15172</v>
      </c>
      <c r="D13" s="65">
        <v>-14695</v>
      </c>
      <c r="E13" s="65">
        <v>-13869</v>
      </c>
      <c r="F13" s="65">
        <v>-10312</v>
      </c>
      <c r="G13" s="384">
        <v>-9089</v>
      </c>
      <c r="H13" s="385">
        <v>-7347</v>
      </c>
      <c r="I13" s="386"/>
    </row>
    <row r="14" spans="2:9" s="138" customFormat="1" ht="21" customHeight="1">
      <c r="B14" s="387" t="s">
        <v>141</v>
      </c>
      <c r="C14" s="66">
        <v>1510454</v>
      </c>
      <c r="D14" s="66">
        <v>1615081</v>
      </c>
      <c r="E14" s="66">
        <v>1675946</v>
      </c>
      <c r="F14" s="66">
        <v>1473172</v>
      </c>
      <c r="G14" s="388">
        <v>1285277</v>
      </c>
      <c r="H14" s="389">
        <v>1266629</v>
      </c>
      <c r="I14" s="142"/>
    </row>
    <row r="15" spans="2:9" s="138" customFormat="1" ht="21" customHeight="1">
      <c r="B15" s="390" t="s">
        <v>142</v>
      </c>
      <c r="C15" s="391">
        <v>246665</v>
      </c>
      <c r="D15" s="391">
        <v>229966</v>
      </c>
      <c r="E15" s="391">
        <v>232018</v>
      </c>
      <c r="F15" s="391">
        <v>209720</v>
      </c>
      <c r="G15" s="392">
        <v>222665</v>
      </c>
      <c r="H15" s="393">
        <v>215774</v>
      </c>
      <c r="I15" s="142"/>
    </row>
    <row r="16" spans="2:8" s="143" customFormat="1" ht="21" customHeight="1">
      <c r="B16" s="390" t="s">
        <v>143</v>
      </c>
      <c r="C16" s="391">
        <v>100131</v>
      </c>
      <c r="D16" s="391">
        <v>99127</v>
      </c>
      <c r="E16" s="391">
        <v>133343</v>
      </c>
      <c r="F16" s="391">
        <v>114855</v>
      </c>
      <c r="G16" s="392">
        <v>114445</v>
      </c>
      <c r="H16" s="393">
        <v>132595</v>
      </c>
    </row>
    <row r="17" spans="2:8" s="143" customFormat="1" ht="21" customHeight="1">
      <c r="B17" s="394" t="s">
        <v>144</v>
      </c>
      <c r="C17" s="154">
        <v>76897</v>
      </c>
      <c r="D17" s="154" t="s">
        <v>89</v>
      </c>
      <c r="E17" s="154" t="s">
        <v>89</v>
      </c>
      <c r="F17" s="154" t="s">
        <v>89</v>
      </c>
      <c r="G17" s="395" t="s">
        <v>212</v>
      </c>
      <c r="H17" s="396" t="s">
        <v>282</v>
      </c>
    </row>
    <row r="18" spans="2:8" s="147" customFormat="1" ht="18.75" customHeight="1">
      <c r="B18" s="397" t="s">
        <v>145</v>
      </c>
      <c r="C18" s="154" t="s">
        <v>89</v>
      </c>
      <c r="D18" s="154">
        <v>69925</v>
      </c>
      <c r="E18" s="154">
        <v>65466</v>
      </c>
      <c r="F18" s="154">
        <v>60685</v>
      </c>
      <c r="G18" s="395">
        <v>54305</v>
      </c>
      <c r="H18" s="396">
        <v>51474</v>
      </c>
    </row>
    <row r="19" spans="2:8" s="147" customFormat="1" ht="18.75" customHeight="1">
      <c r="B19" s="397" t="s">
        <v>146</v>
      </c>
      <c r="C19" s="154">
        <v>23233</v>
      </c>
      <c r="D19" s="154">
        <v>29202</v>
      </c>
      <c r="E19" s="154">
        <v>67876</v>
      </c>
      <c r="F19" s="154">
        <v>54170</v>
      </c>
      <c r="G19" s="395">
        <v>60139</v>
      </c>
      <c r="H19" s="396">
        <v>81120</v>
      </c>
    </row>
    <row r="20" spans="2:8" s="147" customFormat="1" ht="18.75" customHeight="1">
      <c r="B20" s="390" t="s">
        <v>147</v>
      </c>
      <c r="C20" s="391">
        <v>663403</v>
      </c>
      <c r="D20" s="391">
        <v>671857</v>
      </c>
      <c r="E20" s="391">
        <v>625514</v>
      </c>
      <c r="F20" s="391">
        <v>513798</v>
      </c>
      <c r="G20" s="392">
        <v>538093</v>
      </c>
      <c r="H20" s="393">
        <v>501678</v>
      </c>
    </row>
    <row r="21" spans="2:8" s="147" customFormat="1" ht="18.75" customHeight="1">
      <c r="B21" s="398" t="s">
        <v>148</v>
      </c>
      <c r="C21" s="150">
        <v>488291</v>
      </c>
      <c r="D21" s="150">
        <v>518615</v>
      </c>
      <c r="E21" s="150">
        <v>480993</v>
      </c>
      <c r="F21" s="150">
        <v>351466</v>
      </c>
      <c r="G21" s="399">
        <v>327869</v>
      </c>
      <c r="H21" s="400">
        <v>333050</v>
      </c>
    </row>
    <row r="22" spans="2:8" s="147" customFormat="1" ht="18.75" customHeight="1">
      <c r="B22" s="397" t="s">
        <v>149</v>
      </c>
      <c r="C22" s="154">
        <v>38867</v>
      </c>
      <c r="D22" s="154">
        <v>39304</v>
      </c>
      <c r="E22" s="154">
        <v>36961</v>
      </c>
      <c r="F22" s="154">
        <v>27908</v>
      </c>
      <c r="G22" s="395">
        <v>25113</v>
      </c>
      <c r="H22" s="396">
        <v>13370</v>
      </c>
    </row>
    <row r="23" spans="2:8" s="147" customFormat="1" ht="18.75" customHeight="1">
      <c r="B23" s="397" t="s">
        <v>150</v>
      </c>
      <c r="C23" s="154">
        <v>176527</v>
      </c>
      <c r="D23" s="154">
        <v>162305</v>
      </c>
      <c r="E23" s="154">
        <v>109440</v>
      </c>
      <c r="F23" s="154">
        <v>92378</v>
      </c>
      <c r="G23" s="395">
        <v>88358</v>
      </c>
      <c r="H23" s="396">
        <v>79971</v>
      </c>
    </row>
    <row r="24" spans="2:8" s="147" customFormat="1" ht="18.75" customHeight="1">
      <c r="B24" s="397" t="s">
        <v>151</v>
      </c>
      <c r="C24" s="154">
        <v>23880</v>
      </c>
      <c r="D24" s="154">
        <v>19754</v>
      </c>
      <c r="E24" s="154">
        <v>31053</v>
      </c>
      <c r="F24" s="154">
        <v>64137</v>
      </c>
      <c r="G24" s="395">
        <v>61432</v>
      </c>
      <c r="H24" s="396">
        <v>52881</v>
      </c>
    </row>
    <row r="25" spans="2:8" s="147" customFormat="1" ht="18.75" customHeight="1">
      <c r="B25" s="397" t="s">
        <v>208</v>
      </c>
      <c r="C25" s="154" t="s">
        <v>89</v>
      </c>
      <c r="D25" s="154" t="s">
        <v>89</v>
      </c>
      <c r="E25" s="154" t="s">
        <v>89</v>
      </c>
      <c r="F25" s="154" t="s">
        <v>89</v>
      </c>
      <c r="G25" s="395" t="s">
        <v>212</v>
      </c>
      <c r="H25" s="396" t="s">
        <v>282</v>
      </c>
    </row>
    <row r="26" spans="2:8" s="147" customFormat="1" ht="18.75" customHeight="1">
      <c r="B26" s="394" t="s">
        <v>196</v>
      </c>
      <c r="C26" s="401" t="s">
        <v>91</v>
      </c>
      <c r="D26" s="401" t="s">
        <v>91</v>
      </c>
      <c r="E26" s="401" t="s">
        <v>91</v>
      </c>
      <c r="F26" s="401" t="s">
        <v>91</v>
      </c>
      <c r="G26" s="402">
        <v>53261</v>
      </c>
      <c r="H26" s="403">
        <v>33993</v>
      </c>
    </row>
    <row r="27" spans="2:8" s="147" customFormat="1" ht="18.75" customHeight="1">
      <c r="B27" s="397" t="s">
        <v>146</v>
      </c>
      <c r="C27" s="154">
        <v>58793</v>
      </c>
      <c r="D27" s="154">
        <v>49916</v>
      </c>
      <c r="E27" s="154">
        <v>44400</v>
      </c>
      <c r="F27" s="154">
        <v>39435</v>
      </c>
      <c r="G27" s="395">
        <v>39264</v>
      </c>
      <c r="H27" s="396">
        <v>48168</v>
      </c>
    </row>
    <row r="28" spans="2:8" s="147" customFormat="1" ht="18.75" customHeight="1">
      <c r="B28" s="404" t="s">
        <v>152</v>
      </c>
      <c r="C28" s="405">
        <v>-122956</v>
      </c>
      <c r="D28" s="405">
        <v>-118039</v>
      </c>
      <c r="E28" s="405">
        <v>-77335</v>
      </c>
      <c r="F28" s="405">
        <v>-61526</v>
      </c>
      <c r="G28" s="406">
        <v>-57207</v>
      </c>
      <c r="H28" s="407">
        <v>-59758</v>
      </c>
    </row>
    <row r="29" spans="2:9" s="138" customFormat="1" ht="21" customHeight="1">
      <c r="B29" s="408" t="s">
        <v>153</v>
      </c>
      <c r="C29" s="66">
        <v>1010200</v>
      </c>
      <c r="D29" s="66">
        <v>1000951</v>
      </c>
      <c r="E29" s="66">
        <v>990875</v>
      </c>
      <c r="F29" s="66">
        <v>838375</v>
      </c>
      <c r="G29" s="388">
        <v>875204</v>
      </c>
      <c r="H29" s="389">
        <v>850049</v>
      </c>
      <c r="I29" s="142"/>
    </row>
    <row r="30" spans="2:8" s="147" customFormat="1" ht="18.75" customHeight="1">
      <c r="B30" s="409" t="s">
        <v>154</v>
      </c>
      <c r="C30" s="67">
        <v>1024</v>
      </c>
      <c r="D30" s="67">
        <v>3475</v>
      </c>
      <c r="E30" s="67">
        <v>2529</v>
      </c>
      <c r="F30" s="67">
        <v>1410</v>
      </c>
      <c r="G30" s="60">
        <v>436</v>
      </c>
      <c r="H30" s="410">
        <v>281</v>
      </c>
    </row>
    <row r="31" spans="2:9" s="138" customFormat="1" ht="21" customHeight="1" thickBot="1">
      <c r="B31" s="411" t="s">
        <v>155</v>
      </c>
      <c r="C31" s="412">
        <v>2521679</v>
      </c>
      <c r="D31" s="412">
        <v>2619507</v>
      </c>
      <c r="E31" s="412">
        <v>2669352</v>
      </c>
      <c r="F31" s="412">
        <v>2312958</v>
      </c>
      <c r="G31" s="413">
        <v>2160918</v>
      </c>
      <c r="H31" s="414">
        <v>2116960</v>
      </c>
      <c r="I31" s="142"/>
    </row>
    <row r="32" spans="2:8" s="147" customFormat="1" ht="21" customHeight="1" thickTop="1">
      <c r="B32" s="390" t="s">
        <v>156</v>
      </c>
      <c r="C32" s="67"/>
      <c r="D32" s="67"/>
      <c r="E32" s="67"/>
      <c r="F32" s="67"/>
      <c r="G32" s="60"/>
      <c r="H32" s="410"/>
    </row>
    <row r="33" spans="2:8" s="147" customFormat="1" ht="18.75" customHeight="1">
      <c r="B33" s="415" t="s">
        <v>157</v>
      </c>
      <c r="C33" s="63">
        <v>451438</v>
      </c>
      <c r="D33" s="63">
        <v>531508</v>
      </c>
      <c r="E33" s="63">
        <v>578995</v>
      </c>
      <c r="F33" s="63">
        <v>418811</v>
      </c>
      <c r="G33" s="378">
        <v>377468</v>
      </c>
      <c r="H33" s="379">
        <v>414984</v>
      </c>
    </row>
    <row r="34" spans="2:8" s="147" customFormat="1" ht="18.75" customHeight="1">
      <c r="B34" s="382" t="s">
        <v>158</v>
      </c>
      <c r="C34" s="64">
        <v>775555</v>
      </c>
      <c r="D34" s="64">
        <v>501055</v>
      </c>
      <c r="E34" s="64">
        <v>497208</v>
      </c>
      <c r="F34" s="64">
        <v>351841</v>
      </c>
      <c r="G34" s="380">
        <v>256652</v>
      </c>
      <c r="H34" s="381">
        <v>247656</v>
      </c>
    </row>
    <row r="35" spans="2:8" s="143" customFormat="1" ht="19.5" customHeight="1">
      <c r="B35" s="382" t="s">
        <v>159</v>
      </c>
      <c r="C35" s="64">
        <v>29200</v>
      </c>
      <c r="D35" s="64">
        <v>10000</v>
      </c>
      <c r="E35" s="64">
        <v>25000</v>
      </c>
      <c r="F35" s="64">
        <v>35000</v>
      </c>
      <c r="G35" s="380">
        <v>10000</v>
      </c>
      <c r="H35" s="381">
        <v>2000</v>
      </c>
    </row>
    <row r="36" spans="2:8" s="147" customFormat="1" ht="19.5" customHeight="1">
      <c r="B36" s="382" t="s">
        <v>160</v>
      </c>
      <c r="C36" s="64">
        <v>9358</v>
      </c>
      <c r="D36" s="64">
        <v>896</v>
      </c>
      <c r="E36" s="64">
        <v>75100</v>
      </c>
      <c r="F36" s="64">
        <v>42136</v>
      </c>
      <c r="G36" s="380">
        <v>40120</v>
      </c>
      <c r="H36" s="381">
        <v>60000</v>
      </c>
    </row>
    <row r="37" spans="2:8" s="147" customFormat="1" ht="18.75" customHeight="1">
      <c r="B37" s="382" t="s">
        <v>161</v>
      </c>
      <c r="C37" s="64">
        <v>7774</v>
      </c>
      <c r="D37" s="64">
        <v>8811</v>
      </c>
      <c r="E37" s="64">
        <v>8246</v>
      </c>
      <c r="F37" s="64">
        <v>7230</v>
      </c>
      <c r="G37" s="380">
        <v>5949</v>
      </c>
      <c r="H37" s="381">
        <v>6591</v>
      </c>
    </row>
    <row r="38" spans="2:8" s="147" customFormat="1" ht="18.75" customHeight="1">
      <c r="B38" s="382" t="s">
        <v>162</v>
      </c>
      <c r="C38" s="64">
        <v>41</v>
      </c>
      <c r="D38" s="64">
        <v>34</v>
      </c>
      <c r="E38" s="64">
        <v>53</v>
      </c>
      <c r="F38" s="64">
        <v>597</v>
      </c>
      <c r="G38" s="380">
        <v>44</v>
      </c>
      <c r="H38" s="381">
        <v>146</v>
      </c>
    </row>
    <row r="39" spans="2:8" s="147" customFormat="1" ht="18.75" customHeight="1">
      <c r="B39" s="382" t="s">
        <v>163</v>
      </c>
      <c r="C39" s="64">
        <v>5148</v>
      </c>
      <c r="D39" s="64">
        <v>7412</v>
      </c>
      <c r="E39" s="64">
        <v>7686</v>
      </c>
      <c r="F39" s="64">
        <v>5503</v>
      </c>
      <c r="G39" s="380">
        <v>5497</v>
      </c>
      <c r="H39" s="381">
        <v>5845</v>
      </c>
    </row>
    <row r="40" spans="2:8" s="147" customFormat="1" ht="18.75" customHeight="1">
      <c r="B40" s="416" t="s">
        <v>146</v>
      </c>
      <c r="C40" s="65">
        <v>138198</v>
      </c>
      <c r="D40" s="65">
        <v>159778</v>
      </c>
      <c r="E40" s="65">
        <v>191161</v>
      </c>
      <c r="F40" s="65">
        <v>178734</v>
      </c>
      <c r="G40" s="384">
        <v>145801</v>
      </c>
      <c r="H40" s="385">
        <v>153321</v>
      </c>
    </row>
    <row r="41" spans="2:9" s="138" customFormat="1" ht="21" customHeight="1">
      <c r="B41" s="417" t="s">
        <v>164</v>
      </c>
      <c r="C41" s="66">
        <v>1416716</v>
      </c>
      <c r="D41" s="66">
        <v>1219497</v>
      </c>
      <c r="E41" s="66">
        <v>1383451</v>
      </c>
      <c r="F41" s="66">
        <v>1039857</v>
      </c>
      <c r="G41" s="388">
        <v>841533</v>
      </c>
      <c r="H41" s="389">
        <v>890544</v>
      </c>
      <c r="I41" s="142"/>
    </row>
    <row r="42" spans="2:9" s="138" customFormat="1" ht="21" customHeight="1">
      <c r="B42" s="418" t="s">
        <v>165</v>
      </c>
      <c r="C42" s="419"/>
      <c r="D42" s="419"/>
      <c r="E42" s="419"/>
      <c r="F42" s="419"/>
      <c r="G42" s="420"/>
      <c r="H42" s="421"/>
      <c r="I42" s="142"/>
    </row>
    <row r="43" spans="2:9" s="138" customFormat="1" ht="21" customHeight="1">
      <c r="B43" s="377" t="s">
        <v>166</v>
      </c>
      <c r="C43" s="63">
        <v>99036</v>
      </c>
      <c r="D43" s="63">
        <v>245540</v>
      </c>
      <c r="E43" s="63">
        <v>141496</v>
      </c>
      <c r="F43" s="63">
        <v>155120</v>
      </c>
      <c r="G43" s="378">
        <v>123647</v>
      </c>
      <c r="H43" s="379">
        <v>82719</v>
      </c>
      <c r="I43" s="142"/>
    </row>
    <row r="44" spans="2:9" s="138" customFormat="1" ht="21" customHeight="1">
      <c r="B44" s="205" t="s">
        <v>167</v>
      </c>
      <c r="C44" s="64">
        <v>473109</v>
      </c>
      <c r="D44" s="64">
        <v>560187</v>
      </c>
      <c r="E44" s="64">
        <v>560281</v>
      </c>
      <c r="F44" s="64">
        <v>702861</v>
      </c>
      <c r="G44" s="380">
        <v>763098</v>
      </c>
      <c r="H44" s="381">
        <v>723926</v>
      </c>
      <c r="I44" s="142"/>
    </row>
    <row r="45" spans="2:9" s="138" customFormat="1" ht="21" customHeight="1">
      <c r="B45" s="205" t="s">
        <v>162</v>
      </c>
      <c r="C45" s="64">
        <v>13553</v>
      </c>
      <c r="D45" s="64">
        <v>13078</v>
      </c>
      <c r="E45" s="64">
        <v>16685</v>
      </c>
      <c r="F45" s="64">
        <v>15528</v>
      </c>
      <c r="G45" s="380">
        <v>14743</v>
      </c>
      <c r="H45" s="381">
        <v>19009</v>
      </c>
      <c r="I45" s="142"/>
    </row>
    <row r="46" spans="2:9" s="138" customFormat="1" ht="21" customHeight="1">
      <c r="B46" s="205" t="s">
        <v>168</v>
      </c>
      <c r="C46" s="64">
        <v>445</v>
      </c>
      <c r="D46" s="64">
        <v>1238</v>
      </c>
      <c r="E46" s="64">
        <v>1193</v>
      </c>
      <c r="F46" s="64">
        <v>1045</v>
      </c>
      <c r="G46" s="380">
        <v>944</v>
      </c>
      <c r="H46" s="381">
        <v>774</v>
      </c>
      <c r="I46" s="142"/>
    </row>
    <row r="47" spans="2:9" s="138" customFormat="1" ht="21" customHeight="1">
      <c r="B47" s="205" t="s">
        <v>169</v>
      </c>
      <c r="C47" s="64">
        <v>25558</v>
      </c>
      <c r="D47" s="64">
        <v>22526</v>
      </c>
      <c r="E47" s="64">
        <v>19410</v>
      </c>
      <c r="F47" s="64">
        <v>16174</v>
      </c>
      <c r="G47" s="380">
        <v>13280</v>
      </c>
      <c r="H47" s="381">
        <v>13136</v>
      </c>
      <c r="I47" s="142"/>
    </row>
    <row r="48" spans="2:9" s="138" customFormat="1" ht="21" customHeight="1">
      <c r="B48" s="205" t="s">
        <v>170</v>
      </c>
      <c r="C48" s="64" t="s">
        <v>90</v>
      </c>
      <c r="D48" s="64">
        <v>1394</v>
      </c>
      <c r="E48" s="64">
        <v>958</v>
      </c>
      <c r="F48" s="64">
        <v>872</v>
      </c>
      <c r="G48" s="380">
        <v>931</v>
      </c>
      <c r="H48" s="381">
        <v>833</v>
      </c>
      <c r="I48" s="142"/>
    </row>
    <row r="49" spans="2:9" s="138" customFormat="1" ht="21" customHeight="1">
      <c r="B49" s="416" t="s">
        <v>146</v>
      </c>
      <c r="C49" s="65">
        <v>29185</v>
      </c>
      <c r="D49" s="65">
        <v>24409</v>
      </c>
      <c r="E49" s="65">
        <v>25548</v>
      </c>
      <c r="F49" s="65">
        <v>25994</v>
      </c>
      <c r="G49" s="384">
        <v>25336</v>
      </c>
      <c r="H49" s="385">
        <v>30505</v>
      </c>
      <c r="I49" s="142"/>
    </row>
    <row r="50" spans="2:9" s="138" customFormat="1" ht="21" customHeight="1">
      <c r="B50" s="417" t="s">
        <v>171</v>
      </c>
      <c r="C50" s="66">
        <v>640887</v>
      </c>
      <c r="D50" s="66">
        <v>868374</v>
      </c>
      <c r="E50" s="66">
        <v>765572</v>
      </c>
      <c r="F50" s="66">
        <v>917597</v>
      </c>
      <c r="G50" s="388">
        <v>941981</v>
      </c>
      <c r="H50" s="389">
        <v>870905</v>
      </c>
      <c r="I50" s="142"/>
    </row>
    <row r="51" spans="2:9" s="138" customFormat="1" ht="21" customHeight="1" thickBot="1">
      <c r="B51" s="422" t="s">
        <v>172</v>
      </c>
      <c r="C51" s="412">
        <v>2057603</v>
      </c>
      <c r="D51" s="412">
        <v>2087872</v>
      </c>
      <c r="E51" s="412">
        <v>2149024</v>
      </c>
      <c r="F51" s="412">
        <v>1957454</v>
      </c>
      <c r="G51" s="413">
        <v>1783514</v>
      </c>
      <c r="H51" s="414">
        <v>1761449</v>
      </c>
      <c r="I51" s="142"/>
    </row>
    <row r="52" spans="2:8" s="187" customFormat="1" ht="21" customHeight="1" thickTop="1">
      <c r="B52" s="373" t="s">
        <v>173</v>
      </c>
      <c r="C52" s="419">
        <v>389677</v>
      </c>
      <c r="D52" s="419">
        <v>428464</v>
      </c>
      <c r="E52" s="419">
        <v>451619</v>
      </c>
      <c r="F52" s="419">
        <v>454491</v>
      </c>
      <c r="G52" s="420">
        <v>458819</v>
      </c>
      <c r="H52" s="421">
        <v>471688</v>
      </c>
    </row>
    <row r="53" spans="2:8" s="147" customFormat="1" ht="18.75" customHeight="1">
      <c r="B53" s="377" t="s">
        <v>174</v>
      </c>
      <c r="C53" s="150">
        <v>130549</v>
      </c>
      <c r="D53" s="150">
        <v>122790</v>
      </c>
      <c r="E53" s="150">
        <v>160339</v>
      </c>
      <c r="F53" s="150">
        <v>160339</v>
      </c>
      <c r="G53" s="399">
        <v>160339</v>
      </c>
      <c r="H53" s="400">
        <v>160339</v>
      </c>
    </row>
    <row r="54" spans="2:8" s="147" customFormat="1" ht="18.75" customHeight="1">
      <c r="B54" s="205" t="s">
        <v>175</v>
      </c>
      <c r="C54" s="154">
        <v>166754</v>
      </c>
      <c r="D54" s="154">
        <v>158593</v>
      </c>
      <c r="E54" s="154">
        <v>152160</v>
      </c>
      <c r="F54" s="154">
        <v>152160</v>
      </c>
      <c r="G54" s="395">
        <v>152160</v>
      </c>
      <c r="H54" s="396">
        <v>152160</v>
      </c>
    </row>
    <row r="55" spans="2:8" s="143" customFormat="1" ht="18.75" customHeight="1">
      <c r="B55" s="205" t="s">
        <v>176</v>
      </c>
      <c r="C55" s="154">
        <v>92487</v>
      </c>
      <c r="D55" s="154">
        <v>147206</v>
      </c>
      <c r="E55" s="154">
        <v>139264</v>
      </c>
      <c r="F55" s="154">
        <v>142157</v>
      </c>
      <c r="G55" s="395">
        <v>146489</v>
      </c>
      <c r="H55" s="396">
        <v>159358</v>
      </c>
    </row>
    <row r="56" spans="2:8" s="147" customFormat="1" ht="18.75" customHeight="1">
      <c r="B56" s="205" t="s">
        <v>177</v>
      </c>
      <c r="C56" s="154">
        <v>-113</v>
      </c>
      <c r="D56" s="154">
        <v>-126</v>
      </c>
      <c r="E56" s="154">
        <v>-145</v>
      </c>
      <c r="F56" s="154">
        <v>-166</v>
      </c>
      <c r="G56" s="395">
        <v>-169</v>
      </c>
      <c r="H56" s="396">
        <v>-170</v>
      </c>
    </row>
    <row r="57" spans="2:8" s="147" customFormat="1" ht="36.75" customHeight="1">
      <c r="B57" s="423" t="s">
        <v>290</v>
      </c>
      <c r="C57" s="391">
        <v>37273</v>
      </c>
      <c r="D57" s="391">
        <v>60122</v>
      </c>
      <c r="E57" s="391">
        <v>24412</v>
      </c>
      <c r="F57" s="391">
        <v>-135500</v>
      </c>
      <c r="G57" s="392">
        <v>-106402</v>
      </c>
      <c r="H57" s="393">
        <v>-141659</v>
      </c>
    </row>
    <row r="58" spans="2:8" s="147" customFormat="1" ht="30.75" customHeight="1">
      <c r="B58" s="203" t="s">
        <v>178</v>
      </c>
      <c r="C58" s="150">
        <v>90547</v>
      </c>
      <c r="D58" s="150">
        <v>94316</v>
      </c>
      <c r="E58" s="150">
        <v>60280</v>
      </c>
      <c r="F58" s="150">
        <v>6236</v>
      </c>
      <c r="G58" s="399">
        <v>14845</v>
      </c>
      <c r="H58" s="400">
        <v>12310</v>
      </c>
    </row>
    <row r="59" spans="2:8" s="147" customFormat="1" ht="18.75" customHeight="1">
      <c r="B59" s="205" t="s">
        <v>179</v>
      </c>
      <c r="C59" s="154" t="s">
        <v>92</v>
      </c>
      <c r="D59" s="154">
        <v>623</v>
      </c>
      <c r="E59" s="154">
        <v>1345</v>
      </c>
      <c r="F59" s="154">
        <v>1510</v>
      </c>
      <c r="G59" s="395">
        <v>2357</v>
      </c>
      <c r="H59" s="396">
        <v>3022</v>
      </c>
    </row>
    <row r="60" spans="2:8" s="147" customFormat="1" ht="18.75" customHeight="1">
      <c r="B60" s="205" t="s">
        <v>180</v>
      </c>
      <c r="C60" s="154">
        <v>-2619</v>
      </c>
      <c r="D60" s="154">
        <v>-1935</v>
      </c>
      <c r="E60" s="154">
        <v>-2530</v>
      </c>
      <c r="F60" s="154">
        <v>-1907</v>
      </c>
      <c r="G60" s="395">
        <v>-2055</v>
      </c>
      <c r="H60" s="396">
        <v>-2302</v>
      </c>
    </row>
    <row r="61" spans="2:8" s="147" customFormat="1" ht="18.75" customHeight="1">
      <c r="B61" s="205" t="s">
        <v>181</v>
      </c>
      <c r="C61" s="154">
        <v>-50655</v>
      </c>
      <c r="D61" s="154">
        <v>-32882</v>
      </c>
      <c r="E61" s="154">
        <v>-34684</v>
      </c>
      <c r="F61" s="154">
        <v>-141340</v>
      </c>
      <c r="G61" s="395">
        <v>-121550</v>
      </c>
      <c r="H61" s="396">
        <v>-153984</v>
      </c>
    </row>
    <row r="62" spans="2:8" s="147" customFormat="1" ht="30.75" customHeight="1">
      <c r="B62" s="203" t="s">
        <v>292</v>
      </c>
      <c r="C62" s="154"/>
      <c r="D62" s="154"/>
      <c r="E62" s="154"/>
      <c r="F62" s="154"/>
      <c r="G62" s="395"/>
      <c r="H62" s="396">
        <v>-706</v>
      </c>
    </row>
    <row r="63" spans="2:8" s="147" customFormat="1" ht="18.75" customHeight="1">
      <c r="B63" s="373" t="s">
        <v>182</v>
      </c>
      <c r="C63" s="391">
        <v>37125</v>
      </c>
      <c r="D63" s="391">
        <v>43048</v>
      </c>
      <c r="E63" s="391">
        <v>44296</v>
      </c>
      <c r="F63" s="391">
        <v>36512</v>
      </c>
      <c r="G63" s="392">
        <v>24987</v>
      </c>
      <c r="H63" s="393">
        <v>25481</v>
      </c>
    </row>
    <row r="64" spans="2:9" s="138" customFormat="1" ht="21" customHeight="1">
      <c r="B64" s="373" t="s">
        <v>183</v>
      </c>
      <c r="C64" s="391">
        <v>464075</v>
      </c>
      <c r="D64" s="391">
        <v>531635</v>
      </c>
      <c r="E64" s="391">
        <v>520327</v>
      </c>
      <c r="F64" s="391">
        <v>355503</v>
      </c>
      <c r="G64" s="392">
        <v>377404</v>
      </c>
      <c r="H64" s="393">
        <v>355510</v>
      </c>
      <c r="I64" s="142"/>
    </row>
    <row r="65" spans="2:9" s="138" customFormat="1" ht="20.25" customHeight="1" thickBot="1">
      <c r="B65" s="422" t="s">
        <v>184</v>
      </c>
      <c r="C65" s="412">
        <v>2521679</v>
      </c>
      <c r="D65" s="412">
        <v>2619507</v>
      </c>
      <c r="E65" s="412">
        <v>2669352</v>
      </c>
      <c r="F65" s="412">
        <v>2312958</v>
      </c>
      <c r="G65" s="413">
        <v>2160918</v>
      </c>
      <c r="H65" s="414">
        <v>2116960</v>
      </c>
      <c r="I65" s="142"/>
    </row>
    <row r="66" ht="15" customHeight="1" thickTop="1">
      <c r="B66" s="424"/>
    </row>
    <row r="67" ht="14.25" customHeight="1">
      <c r="B67" s="425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59" r:id="rId2"/>
  <ignoredErrors>
    <ignoredError sqref="E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66"/>
  <sheetViews>
    <sheetView showGridLines="0" view="pageBreakPreview" zoomScale="70" zoomScaleNormal="70" zoomScaleSheetLayoutView="70" workbookViewId="0" topLeftCell="A43">
      <pane xSplit="3" topLeftCell="D1" activePane="topRight" state="frozen"/>
      <selection pane="topLeft" activeCell="C42" sqref="C42:C43"/>
      <selection pane="topRight" activeCell="H57" sqref="H57"/>
    </sheetView>
  </sheetViews>
  <sheetFormatPr defaultColWidth="9.00390625" defaultRowHeight="13.5"/>
  <cols>
    <col min="1" max="1" width="3.625" style="17" customWidth="1"/>
    <col min="2" max="2" width="2.625" style="18" customWidth="1"/>
    <col min="3" max="3" width="70.625" style="17" customWidth="1"/>
    <col min="4" max="4" width="16.625" style="68" customWidth="1"/>
    <col min="5" max="5" width="16.625" style="75" customWidth="1"/>
    <col min="6" max="8" width="16.625" style="27" customWidth="1"/>
    <col min="9" max="16384" width="9.00390625" style="17" customWidth="1"/>
  </cols>
  <sheetData>
    <row r="1" spans="1:8" ht="22.5" customHeight="1">
      <c r="A1" s="28" t="s">
        <v>186</v>
      </c>
      <c r="B1" s="28"/>
      <c r="E1" s="62"/>
      <c r="G1" s="59"/>
      <c r="H1" s="59" t="s">
        <v>72</v>
      </c>
    </row>
    <row r="2" spans="2:5" ht="7.5" customHeight="1">
      <c r="B2" s="19"/>
      <c r="E2" s="60"/>
    </row>
    <row r="3" spans="2:8" s="20" customFormat="1" ht="15.75" customHeight="1">
      <c r="B3" s="567"/>
      <c r="C3" s="568"/>
      <c r="D3" s="571" t="s">
        <v>95</v>
      </c>
      <c r="E3" s="571" t="s">
        <v>97</v>
      </c>
      <c r="F3" s="571" t="s">
        <v>99</v>
      </c>
      <c r="G3" s="571" t="s">
        <v>195</v>
      </c>
      <c r="H3" s="563" t="s">
        <v>287</v>
      </c>
    </row>
    <row r="4" spans="2:8" s="20" customFormat="1" ht="21.75" customHeight="1">
      <c r="B4" s="569"/>
      <c r="C4" s="570"/>
      <c r="D4" s="572"/>
      <c r="E4" s="572"/>
      <c r="F4" s="572"/>
      <c r="G4" s="572"/>
      <c r="H4" s="564"/>
    </row>
    <row r="5" spans="2:8" ht="25.5" customHeight="1">
      <c r="B5" s="45" t="s">
        <v>185</v>
      </c>
      <c r="C5" s="21"/>
      <c r="D5" s="69"/>
      <c r="E5" s="69"/>
      <c r="F5" s="69"/>
      <c r="G5" s="69"/>
      <c r="H5" s="427"/>
    </row>
    <row r="6" spans="2:8" s="18" customFormat="1" ht="24" customHeight="1">
      <c r="B6" s="29"/>
      <c r="C6" s="46" t="s">
        <v>0</v>
      </c>
      <c r="D6" s="63">
        <v>88085</v>
      </c>
      <c r="E6" s="63">
        <v>88344</v>
      </c>
      <c r="F6" s="63">
        <v>37070</v>
      </c>
      <c r="G6" s="63">
        <v>18894</v>
      </c>
      <c r="H6" s="428">
        <v>39312</v>
      </c>
    </row>
    <row r="7" spans="2:8" s="18" customFormat="1" ht="24" customHeight="1">
      <c r="B7" s="29"/>
      <c r="C7" s="1" t="s">
        <v>1</v>
      </c>
      <c r="D7" s="64">
        <v>23928</v>
      </c>
      <c r="E7" s="64">
        <v>28844</v>
      </c>
      <c r="F7" s="64">
        <v>26698</v>
      </c>
      <c r="G7" s="64">
        <v>23196</v>
      </c>
      <c r="H7" s="429">
        <v>24096</v>
      </c>
    </row>
    <row r="8" spans="2:8" s="18" customFormat="1" ht="24" customHeight="1">
      <c r="B8" s="29"/>
      <c r="C8" s="3" t="s">
        <v>2</v>
      </c>
      <c r="D8" s="64">
        <v>3393</v>
      </c>
      <c r="E8" s="64">
        <v>6994</v>
      </c>
      <c r="F8" s="64">
        <v>12151</v>
      </c>
      <c r="G8" s="64">
        <v>9402</v>
      </c>
      <c r="H8" s="429">
        <v>9687</v>
      </c>
    </row>
    <row r="9" spans="2:8" s="18" customFormat="1" ht="24" customHeight="1">
      <c r="B9" s="29"/>
      <c r="C9" s="3" t="s">
        <v>3</v>
      </c>
      <c r="D9" s="64">
        <v>3957</v>
      </c>
      <c r="E9" s="64">
        <v>6085</v>
      </c>
      <c r="F9" s="64">
        <v>15132</v>
      </c>
      <c r="G9" s="64">
        <v>16543</v>
      </c>
      <c r="H9" s="429">
        <v>801</v>
      </c>
    </row>
    <row r="10" spans="2:8" s="18" customFormat="1" ht="24" customHeight="1">
      <c r="B10" s="29"/>
      <c r="C10" s="3" t="s">
        <v>311</v>
      </c>
      <c r="D10" s="536"/>
      <c r="E10" s="536"/>
      <c r="F10" s="536"/>
      <c r="G10" s="536">
        <v>4443</v>
      </c>
      <c r="H10" s="434">
        <v>4548</v>
      </c>
    </row>
    <row r="11" spans="2:8" s="18" customFormat="1" ht="24" customHeight="1">
      <c r="B11" s="29"/>
      <c r="C11" s="1" t="s">
        <v>4</v>
      </c>
      <c r="D11" s="64">
        <v>-6148</v>
      </c>
      <c r="E11" s="64">
        <v>-41067</v>
      </c>
      <c r="F11" s="64">
        <v>-16127</v>
      </c>
      <c r="G11" s="64">
        <v>-3977</v>
      </c>
      <c r="H11" s="429">
        <v>1619</v>
      </c>
    </row>
    <row r="12" spans="2:8" s="18" customFormat="1" ht="24" customHeight="1">
      <c r="B12" s="29"/>
      <c r="C12" s="1" t="s">
        <v>312</v>
      </c>
      <c r="D12" s="536"/>
      <c r="E12" s="536"/>
      <c r="F12" s="536"/>
      <c r="G12" s="64">
        <v>-3296</v>
      </c>
      <c r="H12" s="434">
        <v>901</v>
      </c>
    </row>
    <row r="13" spans="2:8" s="18" customFormat="1" ht="24" customHeight="1">
      <c r="B13" s="29"/>
      <c r="C13" s="1" t="s">
        <v>5</v>
      </c>
      <c r="D13" s="64">
        <v>-21048</v>
      </c>
      <c r="E13" s="64">
        <v>-18719</v>
      </c>
      <c r="F13" s="64">
        <v>-17947</v>
      </c>
      <c r="G13" s="64">
        <v>-9672</v>
      </c>
      <c r="H13" s="429">
        <v>-8390</v>
      </c>
    </row>
    <row r="14" spans="2:8" s="18" customFormat="1" ht="24" customHeight="1">
      <c r="B14" s="29"/>
      <c r="C14" s="3" t="s">
        <v>6</v>
      </c>
      <c r="D14" s="64">
        <v>38421</v>
      </c>
      <c r="E14" s="64">
        <v>33284</v>
      </c>
      <c r="F14" s="64">
        <v>29452</v>
      </c>
      <c r="G14" s="64">
        <v>25987</v>
      </c>
      <c r="H14" s="429">
        <v>23936</v>
      </c>
    </row>
    <row r="15" spans="2:8" s="18" customFormat="1" ht="24" customHeight="1">
      <c r="B15" s="29"/>
      <c r="C15" s="3" t="s">
        <v>313</v>
      </c>
      <c r="D15" s="536"/>
      <c r="E15" s="536"/>
      <c r="F15" s="536"/>
      <c r="G15" s="64">
        <v>-1832</v>
      </c>
      <c r="H15" s="434">
        <v>3907</v>
      </c>
    </row>
    <row r="16" spans="2:8" s="18" customFormat="1" ht="24" customHeight="1">
      <c r="B16" s="29"/>
      <c r="C16" s="3" t="s">
        <v>7</v>
      </c>
      <c r="D16" s="64">
        <v>-23752</v>
      </c>
      <c r="E16" s="64">
        <v>-28911</v>
      </c>
      <c r="F16" s="64">
        <v>-2455</v>
      </c>
      <c r="G16" s="64">
        <v>-9179</v>
      </c>
      <c r="H16" s="429">
        <v>-19297</v>
      </c>
    </row>
    <row r="17" spans="2:8" ht="24" customHeight="1">
      <c r="B17" s="29"/>
      <c r="C17" s="4" t="s">
        <v>8</v>
      </c>
      <c r="D17" s="64">
        <v>-14787</v>
      </c>
      <c r="E17" s="64">
        <v>-9265</v>
      </c>
      <c r="F17" s="64">
        <v>-30217</v>
      </c>
      <c r="G17" s="64">
        <v>-32375</v>
      </c>
      <c r="H17" s="429">
        <v>-755</v>
      </c>
    </row>
    <row r="18" spans="2:8" s="18" customFormat="1" ht="24" customHeight="1">
      <c r="B18" s="29"/>
      <c r="C18" s="5" t="s">
        <v>9</v>
      </c>
      <c r="D18" s="64">
        <v>-9452</v>
      </c>
      <c r="E18" s="64">
        <v>285</v>
      </c>
      <c r="F18" s="64">
        <v>-6263</v>
      </c>
      <c r="G18" s="64">
        <v>-990</v>
      </c>
      <c r="H18" s="429">
        <v>-4386</v>
      </c>
    </row>
    <row r="19" spans="2:8" s="18" customFormat="1" ht="24" customHeight="1">
      <c r="B19" s="29"/>
      <c r="C19" s="5" t="s">
        <v>314</v>
      </c>
      <c r="D19" s="536"/>
      <c r="E19" s="536"/>
      <c r="F19" s="536"/>
      <c r="G19" s="537" t="s">
        <v>293</v>
      </c>
      <c r="H19" s="429">
        <v>-10307</v>
      </c>
    </row>
    <row r="20" spans="2:8" s="18" customFormat="1" ht="24" customHeight="1">
      <c r="B20" s="29"/>
      <c r="C20" s="5" t="s">
        <v>10</v>
      </c>
      <c r="D20" s="64">
        <v>-62697</v>
      </c>
      <c r="E20" s="64">
        <v>-26135</v>
      </c>
      <c r="F20" s="64">
        <v>118034</v>
      </c>
      <c r="G20" s="64">
        <v>57221</v>
      </c>
      <c r="H20" s="429">
        <v>-30328</v>
      </c>
    </row>
    <row r="21" spans="2:8" s="18" customFormat="1" ht="24" customHeight="1">
      <c r="B21" s="29"/>
      <c r="C21" s="1" t="s">
        <v>11</v>
      </c>
      <c r="D21" s="64">
        <v>-99052</v>
      </c>
      <c r="E21" s="64">
        <v>-108510</v>
      </c>
      <c r="F21" s="64">
        <v>10703</v>
      </c>
      <c r="G21" s="64">
        <v>80618</v>
      </c>
      <c r="H21" s="429">
        <v>-6997</v>
      </c>
    </row>
    <row r="22" spans="2:8" s="18" customFormat="1" ht="24" customHeight="1">
      <c r="B22" s="29"/>
      <c r="C22" s="1" t="s">
        <v>315</v>
      </c>
      <c r="D22" s="64">
        <v>78685</v>
      </c>
      <c r="E22" s="64">
        <v>55154</v>
      </c>
      <c r="F22" s="64">
        <v>-108118</v>
      </c>
      <c r="G22" s="64">
        <v>-46575</v>
      </c>
      <c r="H22" s="429">
        <v>52368</v>
      </c>
    </row>
    <row r="23" spans="2:8" ht="24" customHeight="1">
      <c r="B23" s="30"/>
      <c r="C23" s="2" t="s">
        <v>12</v>
      </c>
      <c r="D23" s="65">
        <v>7507</v>
      </c>
      <c r="E23" s="65">
        <v>49024</v>
      </c>
      <c r="F23" s="65">
        <v>35616</v>
      </c>
      <c r="G23" s="65">
        <v>-2433</v>
      </c>
      <c r="H23" s="430">
        <v>8790</v>
      </c>
    </row>
    <row r="24" spans="2:8" ht="24" customHeight="1">
      <c r="B24" s="30"/>
      <c r="C24" s="540" t="s">
        <v>316</v>
      </c>
      <c r="D24" s="541">
        <v>7040</v>
      </c>
      <c r="E24" s="541">
        <v>35407</v>
      </c>
      <c r="F24" s="541">
        <v>103729</v>
      </c>
      <c r="G24" s="541">
        <v>125972</v>
      </c>
      <c r="H24" s="542">
        <v>89506</v>
      </c>
    </row>
    <row r="25" spans="2:8" ht="24" customHeight="1">
      <c r="B25" s="29"/>
      <c r="C25" s="544" t="s">
        <v>317</v>
      </c>
      <c r="D25" s="67" t="s">
        <v>89</v>
      </c>
      <c r="E25" s="67" t="s">
        <v>89</v>
      </c>
      <c r="F25" s="67" t="s">
        <v>89</v>
      </c>
      <c r="G25" s="67">
        <v>18120</v>
      </c>
      <c r="H25" s="432">
        <v>13172</v>
      </c>
    </row>
    <row r="26" spans="2:8" ht="24" customHeight="1">
      <c r="B26" s="29"/>
      <c r="C26" s="1" t="s">
        <v>318</v>
      </c>
      <c r="D26" s="64" t="s">
        <v>89</v>
      </c>
      <c r="E26" s="64" t="s">
        <v>89</v>
      </c>
      <c r="F26" s="64" t="s">
        <v>89</v>
      </c>
      <c r="G26" s="64">
        <v>-26379</v>
      </c>
      <c r="H26" s="429">
        <v>-24013</v>
      </c>
    </row>
    <row r="27" spans="2:8" ht="24" customHeight="1">
      <c r="B27" s="30"/>
      <c r="C27" s="540" t="s">
        <v>319</v>
      </c>
      <c r="D27" s="541" t="s">
        <v>89</v>
      </c>
      <c r="E27" s="541" t="s">
        <v>89</v>
      </c>
      <c r="F27" s="541" t="s">
        <v>89</v>
      </c>
      <c r="G27" s="541">
        <v>-10490</v>
      </c>
      <c r="H27" s="542">
        <v>-10801</v>
      </c>
    </row>
    <row r="28" spans="2:8" s="23" customFormat="1" ht="25.5" customHeight="1">
      <c r="B28" s="31" t="s">
        <v>13</v>
      </c>
      <c r="C28" s="22"/>
      <c r="D28" s="66">
        <v>7040</v>
      </c>
      <c r="E28" s="66">
        <v>35407</v>
      </c>
      <c r="F28" s="66">
        <v>103729</v>
      </c>
      <c r="G28" s="66">
        <v>107222</v>
      </c>
      <c r="H28" s="431">
        <v>67863</v>
      </c>
    </row>
    <row r="29" spans="2:8" ht="36" customHeight="1">
      <c r="B29" s="45" t="s">
        <v>14</v>
      </c>
      <c r="C29" s="21"/>
      <c r="D29" s="67"/>
      <c r="E29" s="67"/>
      <c r="F29" s="67"/>
      <c r="G29" s="67"/>
      <c r="H29" s="432"/>
    </row>
    <row r="30" spans="2:8" s="18" customFormat="1" ht="24" customHeight="1">
      <c r="B30" s="29"/>
      <c r="C30" s="46" t="s">
        <v>15</v>
      </c>
      <c r="D30" s="63">
        <v>9392</v>
      </c>
      <c r="E30" s="63">
        <v>-268</v>
      </c>
      <c r="F30" s="63">
        <v>3862</v>
      </c>
      <c r="G30" s="63">
        <v>-301</v>
      </c>
      <c r="H30" s="428">
        <v>5591</v>
      </c>
    </row>
    <row r="31" spans="2:8" s="18" customFormat="1" ht="24" customHeight="1">
      <c r="B31" s="29"/>
      <c r="C31" s="47" t="s">
        <v>16</v>
      </c>
      <c r="D31" s="64">
        <v>84</v>
      </c>
      <c r="E31" s="64">
        <v>-190</v>
      </c>
      <c r="F31" s="64">
        <v>1420</v>
      </c>
      <c r="G31" s="64">
        <v>292</v>
      </c>
      <c r="H31" s="429">
        <v>-344</v>
      </c>
    </row>
    <row r="32" spans="2:8" s="18" customFormat="1" ht="24" customHeight="1">
      <c r="B32" s="29"/>
      <c r="C32" s="47" t="s">
        <v>17</v>
      </c>
      <c r="D32" s="64">
        <v>-28774</v>
      </c>
      <c r="E32" s="64">
        <v>-40354</v>
      </c>
      <c r="F32" s="64">
        <v>-43718</v>
      </c>
      <c r="G32" s="64">
        <v>-21189</v>
      </c>
      <c r="H32" s="429">
        <v>-27252</v>
      </c>
    </row>
    <row r="33" spans="2:8" s="18" customFormat="1" ht="24" customHeight="1">
      <c r="B33" s="29"/>
      <c r="C33" s="47" t="s">
        <v>18</v>
      </c>
      <c r="D33" s="64">
        <v>38255</v>
      </c>
      <c r="E33" s="64">
        <v>7969</v>
      </c>
      <c r="F33" s="64">
        <v>16452</v>
      </c>
      <c r="G33" s="64">
        <v>5443</v>
      </c>
      <c r="H33" s="429">
        <v>6654</v>
      </c>
    </row>
    <row r="34" spans="2:8" s="18" customFormat="1" ht="24" customHeight="1">
      <c r="B34" s="29"/>
      <c r="C34" s="47" t="s">
        <v>19</v>
      </c>
      <c r="D34" s="70" t="s">
        <v>20</v>
      </c>
      <c r="E34" s="64" t="s">
        <v>20</v>
      </c>
      <c r="F34" s="64">
        <v>-21821</v>
      </c>
      <c r="G34" s="64">
        <v>-7264</v>
      </c>
      <c r="H34" s="429">
        <v>-21195</v>
      </c>
    </row>
    <row r="35" spans="2:8" s="18" customFormat="1" ht="24" customHeight="1">
      <c r="B35" s="29"/>
      <c r="C35" s="47" t="s">
        <v>21</v>
      </c>
      <c r="D35" s="64">
        <v>-35763</v>
      </c>
      <c r="E35" s="64">
        <v>-48013</v>
      </c>
      <c r="F35" s="64">
        <v>-35104</v>
      </c>
      <c r="G35" s="64">
        <v>-19098</v>
      </c>
      <c r="H35" s="429">
        <v>-20647</v>
      </c>
    </row>
    <row r="36" spans="2:8" s="18" customFormat="1" ht="24" customHeight="1">
      <c r="B36" s="29"/>
      <c r="C36" s="47" t="s">
        <v>22</v>
      </c>
      <c r="D36" s="64">
        <v>46480</v>
      </c>
      <c r="E36" s="64">
        <v>40234</v>
      </c>
      <c r="F36" s="64">
        <v>51925</v>
      </c>
      <c r="G36" s="64">
        <v>66099</v>
      </c>
      <c r="H36" s="429">
        <v>14228</v>
      </c>
    </row>
    <row r="37" spans="2:8" s="18" customFormat="1" ht="24" customHeight="1">
      <c r="B37" s="29"/>
      <c r="C37" s="47" t="s">
        <v>23</v>
      </c>
      <c r="D37" s="64">
        <v>36315</v>
      </c>
      <c r="E37" s="64">
        <v>13891</v>
      </c>
      <c r="F37" s="64">
        <v>13355</v>
      </c>
      <c r="G37" s="64">
        <v>4857</v>
      </c>
      <c r="H37" s="429">
        <v>3049</v>
      </c>
    </row>
    <row r="38" spans="2:8" s="18" customFormat="1" ht="24" customHeight="1">
      <c r="B38" s="29"/>
      <c r="C38" s="47" t="s">
        <v>24</v>
      </c>
      <c r="D38" s="64">
        <v>-22914</v>
      </c>
      <c r="E38" s="64">
        <v>-7136</v>
      </c>
      <c r="F38" s="64">
        <v>-2360</v>
      </c>
      <c r="G38" s="64">
        <v>-2263</v>
      </c>
      <c r="H38" s="429">
        <v>-4481</v>
      </c>
    </row>
    <row r="39" spans="2:8" s="18" customFormat="1" ht="24" customHeight="1">
      <c r="B39" s="29"/>
      <c r="C39" s="47" t="s">
        <v>25</v>
      </c>
      <c r="D39" s="64">
        <v>8576</v>
      </c>
      <c r="E39" s="64">
        <v>2361</v>
      </c>
      <c r="F39" s="64">
        <v>3085</v>
      </c>
      <c r="G39" s="64">
        <v>1785</v>
      </c>
      <c r="H39" s="429">
        <v>11173</v>
      </c>
    </row>
    <row r="40" spans="2:8" s="18" customFormat="1" ht="24" customHeight="1">
      <c r="B40" s="29"/>
      <c r="C40" s="547" t="s">
        <v>320</v>
      </c>
      <c r="D40" s="545" t="s">
        <v>89</v>
      </c>
      <c r="E40" s="545" t="s">
        <v>89</v>
      </c>
      <c r="F40" s="545" t="s">
        <v>89</v>
      </c>
      <c r="G40" s="545">
        <v>23</v>
      </c>
      <c r="H40" s="546">
        <v>2551</v>
      </c>
    </row>
    <row r="41" spans="2:8" s="18" customFormat="1" ht="24" customHeight="1">
      <c r="B41" s="29"/>
      <c r="C41" s="547" t="s">
        <v>321</v>
      </c>
      <c r="D41" s="545" t="s">
        <v>89</v>
      </c>
      <c r="E41" s="545" t="s">
        <v>89</v>
      </c>
      <c r="F41" s="545" t="s">
        <v>89</v>
      </c>
      <c r="G41" s="545">
        <v>-49</v>
      </c>
      <c r="H41" s="546">
        <v>-460</v>
      </c>
    </row>
    <row r="42" spans="2:8" ht="24" customHeight="1">
      <c r="B42" s="30"/>
      <c r="C42" s="48" t="s">
        <v>26</v>
      </c>
      <c r="D42" s="65">
        <v>-8945</v>
      </c>
      <c r="E42" s="65">
        <v>-37216</v>
      </c>
      <c r="F42" s="65">
        <v>-4295</v>
      </c>
      <c r="G42" s="65">
        <v>103</v>
      </c>
      <c r="H42" s="430">
        <v>11229</v>
      </c>
    </row>
    <row r="43" spans="2:8" s="23" customFormat="1" ht="25.5" customHeight="1">
      <c r="B43" s="32" t="s">
        <v>28</v>
      </c>
      <c r="C43" s="22"/>
      <c r="D43" s="66">
        <v>42706</v>
      </c>
      <c r="E43" s="66">
        <v>-68723</v>
      </c>
      <c r="F43" s="66">
        <v>-17198</v>
      </c>
      <c r="G43" s="66">
        <v>28439</v>
      </c>
      <c r="H43" s="431">
        <v>-19903</v>
      </c>
    </row>
    <row r="44" spans="2:8" ht="11.25" customHeight="1">
      <c r="B44" s="29"/>
      <c r="C44" s="24"/>
      <c r="D44" s="67"/>
      <c r="E44" s="67"/>
      <c r="F44" s="67"/>
      <c r="G44" s="67"/>
      <c r="H44" s="432"/>
    </row>
    <row r="45" spans="2:8" s="26" customFormat="1" ht="25.5" customHeight="1">
      <c r="B45" s="33" t="s">
        <v>29</v>
      </c>
      <c r="C45" s="25"/>
      <c r="D45" s="71">
        <v>49746</v>
      </c>
      <c r="E45" s="71">
        <v>-33316</v>
      </c>
      <c r="F45" s="71">
        <v>86531</v>
      </c>
      <c r="G45" s="71">
        <v>135661</v>
      </c>
      <c r="H45" s="433">
        <v>47960</v>
      </c>
    </row>
    <row r="46" spans="2:8" ht="9" customHeight="1">
      <c r="B46" s="29"/>
      <c r="C46" s="24"/>
      <c r="D46" s="67"/>
      <c r="E46" s="67"/>
      <c r="F46" s="67"/>
      <c r="G46" s="67"/>
      <c r="H46" s="432"/>
    </row>
    <row r="47" spans="2:8" ht="27" customHeight="1">
      <c r="B47" s="45" t="s">
        <v>27</v>
      </c>
      <c r="C47" s="16"/>
      <c r="D47" s="67"/>
      <c r="E47" s="67"/>
      <c r="F47" s="67"/>
      <c r="G47" s="67"/>
      <c r="H47" s="432"/>
    </row>
    <row r="48" spans="2:8" s="18" customFormat="1" ht="24" customHeight="1">
      <c r="B48" s="29"/>
      <c r="C48" s="46" t="s">
        <v>30</v>
      </c>
      <c r="D48" s="63">
        <v>-201386</v>
      </c>
      <c r="E48" s="63">
        <v>-54258</v>
      </c>
      <c r="F48" s="63">
        <v>-57272</v>
      </c>
      <c r="G48" s="63">
        <v>-41620</v>
      </c>
      <c r="H48" s="428">
        <v>-49686</v>
      </c>
    </row>
    <row r="49" spans="2:8" s="18" customFormat="1" ht="24" customHeight="1">
      <c r="B49" s="29"/>
      <c r="C49" s="47" t="s">
        <v>211</v>
      </c>
      <c r="D49" s="64">
        <v>-19200</v>
      </c>
      <c r="E49" s="64">
        <v>15000</v>
      </c>
      <c r="F49" s="64">
        <v>10000</v>
      </c>
      <c r="G49" s="64">
        <v>-25000</v>
      </c>
      <c r="H49" s="429">
        <v>-8000</v>
      </c>
    </row>
    <row r="50" spans="2:8" s="18" customFormat="1" ht="24" customHeight="1">
      <c r="B50" s="29"/>
      <c r="C50" s="47" t="s">
        <v>31</v>
      </c>
      <c r="D50" s="64">
        <v>274898</v>
      </c>
      <c r="E50" s="64">
        <v>211648</v>
      </c>
      <c r="F50" s="64">
        <v>308571</v>
      </c>
      <c r="G50" s="64">
        <v>244907</v>
      </c>
      <c r="H50" s="429">
        <v>167047</v>
      </c>
    </row>
    <row r="51" spans="2:8" s="18" customFormat="1" ht="24" customHeight="1">
      <c r="B51" s="29"/>
      <c r="C51" s="47" t="s">
        <v>32</v>
      </c>
      <c r="D51" s="64">
        <v>-266922</v>
      </c>
      <c r="E51" s="64">
        <v>-154977</v>
      </c>
      <c r="F51" s="64">
        <v>-234144</v>
      </c>
      <c r="G51" s="64">
        <v>-240962</v>
      </c>
      <c r="H51" s="429">
        <v>-155603</v>
      </c>
    </row>
    <row r="52" spans="2:8" s="18" customFormat="1" ht="24" customHeight="1">
      <c r="B52" s="29"/>
      <c r="C52" s="47" t="s">
        <v>33</v>
      </c>
      <c r="D52" s="64">
        <v>374626</v>
      </c>
      <c r="E52" s="64">
        <v>45905</v>
      </c>
      <c r="F52" s="64">
        <v>55686</v>
      </c>
      <c r="G52" s="64" t="s">
        <v>212</v>
      </c>
      <c r="H52" s="434">
        <v>19900</v>
      </c>
    </row>
    <row r="53" spans="2:8" s="18" customFormat="1" ht="24" customHeight="1">
      <c r="B53" s="29"/>
      <c r="C53" s="47" t="s">
        <v>34</v>
      </c>
      <c r="D53" s="64">
        <v>-12668</v>
      </c>
      <c r="E53" s="64">
        <v>-999</v>
      </c>
      <c r="F53" s="64">
        <v>-75212</v>
      </c>
      <c r="G53" s="64">
        <v>-33489</v>
      </c>
      <c r="H53" s="429">
        <v>-41047</v>
      </c>
    </row>
    <row r="54" spans="2:8" s="18" customFormat="1" ht="24" customHeight="1">
      <c r="B54" s="29"/>
      <c r="C54" s="47" t="s">
        <v>35</v>
      </c>
      <c r="D54" s="64" t="s">
        <v>20</v>
      </c>
      <c r="E54" s="64" t="s">
        <v>20</v>
      </c>
      <c r="F54" s="64" t="s">
        <v>20</v>
      </c>
      <c r="G54" s="64" t="s">
        <v>212</v>
      </c>
      <c r="H54" s="429" t="s">
        <v>212</v>
      </c>
    </row>
    <row r="55" spans="2:8" s="18" customFormat="1" ht="24" customHeight="1">
      <c r="B55" s="29"/>
      <c r="C55" s="49" t="s">
        <v>210</v>
      </c>
      <c r="D55" s="64">
        <v>-240920</v>
      </c>
      <c r="E55" s="64">
        <v>-102000</v>
      </c>
      <c r="F55" s="64" t="s">
        <v>20</v>
      </c>
      <c r="G55" s="64" t="s">
        <v>212</v>
      </c>
      <c r="H55" s="429" t="s">
        <v>212</v>
      </c>
    </row>
    <row r="56" spans="2:8" s="18" customFormat="1" ht="24" customHeight="1">
      <c r="B56" s="29"/>
      <c r="C56" s="3" t="s">
        <v>323</v>
      </c>
      <c r="D56" s="64" t="s">
        <v>89</v>
      </c>
      <c r="E56" s="64" t="s">
        <v>89</v>
      </c>
      <c r="F56" s="64" t="s">
        <v>89</v>
      </c>
      <c r="G56" s="64">
        <v>13</v>
      </c>
      <c r="H56" s="429">
        <v>463</v>
      </c>
    </row>
    <row r="57" spans="2:8" s="18" customFormat="1" ht="24" customHeight="1">
      <c r="B57" s="29"/>
      <c r="C57" s="3" t="s">
        <v>324</v>
      </c>
      <c r="D57" s="64" t="s">
        <v>89</v>
      </c>
      <c r="E57" s="64" t="s">
        <v>322</v>
      </c>
      <c r="F57" s="64" t="s">
        <v>89</v>
      </c>
      <c r="G57" s="64">
        <v>-1</v>
      </c>
      <c r="H57" s="429">
        <v>-1</v>
      </c>
    </row>
    <row r="58" spans="2:8" s="18" customFormat="1" ht="24" customHeight="1">
      <c r="B58" s="29"/>
      <c r="C58" s="47" t="s">
        <v>36</v>
      </c>
      <c r="D58" s="64" t="s">
        <v>20</v>
      </c>
      <c r="E58" s="64">
        <v>-12322</v>
      </c>
      <c r="F58" s="64">
        <v>-11125</v>
      </c>
      <c r="G58" s="64">
        <v>-4339</v>
      </c>
      <c r="H58" s="429">
        <v>-1876</v>
      </c>
    </row>
    <row r="59" spans="2:8" s="18" customFormat="1" ht="24" customHeight="1">
      <c r="B59" s="29"/>
      <c r="C59" s="547" t="s">
        <v>325</v>
      </c>
      <c r="D59" s="545" t="s">
        <v>89</v>
      </c>
      <c r="E59" s="545" t="s">
        <v>89</v>
      </c>
      <c r="F59" s="545" t="s">
        <v>89</v>
      </c>
      <c r="G59" s="545">
        <v>-1374</v>
      </c>
      <c r="H59" s="546">
        <v>-1924</v>
      </c>
    </row>
    <row r="60" spans="2:8" ht="24" customHeight="1">
      <c r="B60" s="30"/>
      <c r="C60" s="48" t="s">
        <v>26</v>
      </c>
      <c r="D60" s="65">
        <v>-3903</v>
      </c>
      <c r="E60" s="65">
        <v>-1720</v>
      </c>
      <c r="F60" s="65">
        <v>-2462</v>
      </c>
      <c r="G60" s="65">
        <v>-730</v>
      </c>
      <c r="H60" s="430">
        <v>-1325</v>
      </c>
    </row>
    <row r="61" spans="2:8" s="23" customFormat="1" ht="26.25" customHeight="1">
      <c r="B61" s="32" t="s">
        <v>37</v>
      </c>
      <c r="C61" s="22"/>
      <c r="D61" s="66">
        <v>-95476</v>
      </c>
      <c r="E61" s="66">
        <v>-53723</v>
      </c>
      <c r="F61" s="66">
        <v>-5958</v>
      </c>
      <c r="G61" s="66">
        <v>-102597</v>
      </c>
      <c r="H61" s="431">
        <v>-72054</v>
      </c>
    </row>
    <row r="62" spans="2:8" ht="26.25" customHeight="1">
      <c r="B62" s="50" t="s">
        <v>38</v>
      </c>
      <c r="C62" s="39"/>
      <c r="D62" s="67">
        <v>3419</v>
      </c>
      <c r="E62" s="67">
        <v>-4289</v>
      </c>
      <c r="F62" s="67">
        <v>-40332</v>
      </c>
      <c r="G62" s="67">
        <v>6825</v>
      </c>
      <c r="H62" s="432">
        <v>-14470</v>
      </c>
    </row>
    <row r="63" spans="2:8" ht="26.25" customHeight="1">
      <c r="B63" s="50" t="s">
        <v>39</v>
      </c>
      <c r="C63" s="39"/>
      <c r="D63" s="72">
        <v>-42310</v>
      </c>
      <c r="E63" s="72">
        <v>-91328</v>
      </c>
      <c r="F63" s="72">
        <v>40241</v>
      </c>
      <c r="G63" s="72">
        <v>39890</v>
      </c>
      <c r="H63" s="435">
        <v>-38564</v>
      </c>
    </row>
    <row r="64" spans="2:8" ht="26.25" customHeight="1">
      <c r="B64" s="50" t="s">
        <v>40</v>
      </c>
      <c r="C64" s="39"/>
      <c r="D64" s="72">
        <v>506254</v>
      </c>
      <c r="E64" s="72">
        <v>464273</v>
      </c>
      <c r="F64" s="72">
        <v>373883</v>
      </c>
      <c r="G64" s="72">
        <v>414419</v>
      </c>
      <c r="H64" s="435">
        <v>454262</v>
      </c>
    </row>
    <row r="65" spans="2:8" ht="43.5" customHeight="1" thickBot="1">
      <c r="B65" s="565" t="s">
        <v>41</v>
      </c>
      <c r="C65" s="566"/>
      <c r="D65" s="73">
        <v>329</v>
      </c>
      <c r="E65" s="73">
        <v>939</v>
      </c>
      <c r="F65" s="73">
        <v>294</v>
      </c>
      <c r="G65" s="73">
        <v>-48</v>
      </c>
      <c r="H65" s="436">
        <v>-436</v>
      </c>
    </row>
    <row r="66" spans="2:8" ht="26.25" customHeight="1" thickTop="1">
      <c r="B66" s="51" t="s">
        <v>209</v>
      </c>
      <c r="C66" s="38"/>
      <c r="D66" s="74">
        <v>464273</v>
      </c>
      <c r="E66" s="74">
        <v>373883</v>
      </c>
      <c r="F66" s="74">
        <v>414419</v>
      </c>
      <c r="G66" s="74">
        <v>454262</v>
      </c>
      <c r="H66" s="437">
        <v>415261</v>
      </c>
    </row>
    <row r="67" ht="24.75" customHeight="1"/>
    <row r="68" ht="24.75" customHeight="1"/>
    <row r="69" ht="8.25" customHeight="1"/>
    <row r="70" ht="10.5" customHeight="1"/>
    <row r="71" ht="10.5" customHeight="1"/>
    <row r="72" ht="10.5" customHeight="1"/>
  </sheetData>
  <sheetProtection/>
  <mergeCells count="7">
    <mergeCell ref="H3:H4"/>
    <mergeCell ref="B65:C65"/>
    <mergeCell ref="B3:C4"/>
    <mergeCell ref="F3:F4"/>
    <mergeCell ref="G3:G4"/>
    <mergeCell ref="D3:D4"/>
    <mergeCell ref="E3:E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showGridLines="0" view="pageBreakPreview" zoomScale="40" zoomScaleNormal="40" zoomScaleSheetLayoutView="40" workbookViewId="0" topLeftCell="A1">
      <selection activeCell="C42" sqref="C42:C43"/>
    </sheetView>
  </sheetViews>
  <sheetFormatPr defaultColWidth="9.00390625" defaultRowHeight="28.5" customHeight="1"/>
  <cols>
    <col min="1" max="1" width="3.625" style="6" customWidth="1"/>
    <col min="2" max="2" width="54.50390625" style="15" customWidth="1"/>
    <col min="3" max="7" width="17.625" style="62" customWidth="1"/>
    <col min="8" max="15" width="17.625" style="61" customWidth="1"/>
    <col min="16" max="17" width="17.625" style="58" customWidth="1"/>
    <col min="18" max="18" width="56.25390625" style="6" customWidth="1"/>
    <col min="19" max="16384" width="9.00390625" style="6" customWidth="1"/>
  </cols>
  <sheetData>
    <row r="1" spans="1:17" ht="48.75" customHeight="1">
      <c r="A1" s="40" t="s">
        <v>197</v>
      </c>
      <c r="B1" s="40"/>
      <c r="C1" s="105"/>
      <c r="D1" s="105"/>
      <c r="E1" s="106"/>
      <c r="F1" s="106"/>
      <c r="G1" s="106"/>
      <c r="H1" s="106"/>
      <c r="I1" s="6"/>
      <c r="J1" s="6"/>
      <c r="K1" s="6"/>
      <c r="L1" s="6"/>
      <c r="M1" s="6"/>
      <c r="N1" s="6"/>
      <c r="O1" s="6"/>
      <c r="P1" s="6"/>
      <c r="Q1" s="6"/>
    </row>
    <row r="2" spans="2:17" ht="30">
      <c r="B2" s="7"/>
      <c r="C2" s="105"/>
      <c r="D2" s="105"/>
      <c r="E2" s="106"/>
      <c r="F2" s="106"/>
      <c r="G2" s="106"/>
      <c r="H2" s="107"/>
      <c r="I2" s="6"/>
      <c r="K2" s="76"/>
      <c r="L2" s="77" t="s">
        <v>73</v>
      </c>
      <c r="M2" s="6"/>
      <c r="N2" s="6"/>
      <c r="O2" s="6"/>
      <c r="P2" s="6"/>
      <c r="Q2" s="6"/>
    </row>
    <row r="3" spans="2:12" s="8" customFormat="1" ht="49.5" customHeight="1">
      <c r="B3" s="34"/>
      <c r="C3" s="581" t="s">
        <v>42</v>
      </c>
      <c r="D3" s="582"/>
      <c r="E3" s="581" t="s">
        <v>198</v>
      </c>
      <c r="F3" s="582"/>
      <c r="G3" s="573" t="s">
        <v>43</v>
      </c>
      <c r="H3" s="583"/>
      <c r="I3" s="573" t="s">
        <v>199</v>
      </c>
      <c r="J3" s="583"/>
      <c r="K3" s="573" t="s">
        <v>267</v>
      </c>
      <c r="L3" s="583"/>
    </row>
    <row r="4" spans="2:12" s="9" customFormat="1" ht="61.5" customHeight="1">
      <c r="B4" s="35"/>
      <c r="C4" s="539" t="s">
        <v>268</v>
      </c>
      <c r="D4" s="577" t="s">
        <v>275</v>
      </c>
      <c r="E4" s="539" t="s">
        <v>268</v>
      </c>
      <c r="F4" s="579" t="s">
        <v>275</v>
      </c>
      <c r="G4" s="539" t="s">
        <v>268</v>
      </c>
      <c r="H4" s="577" t="s">
        <v>275</v>
      </c>
      <c r="I4" s="539" t="s">
        <v>268</v>
      </c>
      <c r="J4" s="577" t="s">
        <v>275</v>
      </c>
      <c r="K4" s="587" t="s">
        <v>269</v>
      </c>
      <c r="L4" s="579" t="s">
        <v>275</v>
      </c>
    </row>
    <row r="5" spans="2:12" s="10" customFormat="1" ht="61.5" customHeight="1">
      <c r="B5" s="36"/>
      <c r="C5" s="576"/>
      <c r="D5" s="578"/>
      <c r="E5" s="576"/>
      <c r="F5" s="580"/>
      <c r="G5" s="576"/>
      <c r="H5" s="578"/>
      <c r="I5" s="576"/>
      <c r="J5" s="578"/>
      <c r="K5" s="588"/>
      <c r="L5" s="580"/>
    </row>
    <row r="6" spans="2:12" s="11" customFormat="1" ht="49.5" customHeight="1">
      <c r="B6" s="55" t="s">
        <v>200</v>
      </c>
      <c r="C6" s="128">
        <v>999.8</v>
      </c>
      <c r="D6" s="127">
        <v>968.7</v>
      </c>
      <c r="E6" s="128">
        <v>56.2</v>
      </c>
      <c r="F6" s="438">
        <v>56.1</v>
      </c>
      <c r="G6" s="128">
        <v>-3.9</v>
      </c>
      <c r="H6" s="127">
        <v>1.4</v>
      </c>
      <c r="I6" s="128">
        <v>-4.1</v>
      </c>
      <c r="J6" s="127">
        <v>2</v>
      </c>
      <c r="K6" s="128">
        <v>406.8</v>
      </c>
      <c r="L6" s="438">
        <v>378</v>
      </c>
    </row>
    <row r="7" spans="2:12" s="11" customFormat="1" ht="49.5" customHeight="1">
      <c r="B7" s="54" t="s">
        <v>201</v>
      </c>
      <c r="C7" s="129">
        <v>876.1</v>
      </c>
      <c r="D7" s="439">
        <v>1015.5</v>
      </c>
      <c r="E7" s="129">
        <v>37.1</v>
      </c>
      <c r="F7" s="440">
        <v>41.7</v>
      </c>
      <c r="G7" s="129">
        <v>13.5</v>
      </c>
      <c r="H7" s="439">
        <v>17.6</v>
      </c>
      <c r="I7" s="129">
        <v>12.6</v>
      </c>
      <c r="J7" s="439">
        <v>28.7</v>
      </c>
      <c r="K7" s="129">
        <v>483.4</v>
      </c>
      <c r="L7" s="440">
        <v>543.7</v>
      </c>
    </row>
    <row r="8" spans="2:12" s="11" customFormat="1" ht="49.5" customHeight="1">
      <c r="B8" s="54" t="s">
        <v>202</v>
      </c>
      <c r="C8" s="129">
        <v>550.7</v>
      </c>
      <c r="D8" s="439">
        <v>616.5</v>
      </c>
      <c r="E8" s="129">
        <v>31.9</v>
      </c>
      <c r="F8" s="440">
        <v>36.3</v>
      </c>
      <c r="G8" s="129">
        <v>4.8</v>
      </c>
      <c r="H8" s="439">
        <v>9.1</v>
      </c>
      <c r="I8" s="129">
        <v>2.9</v>
      </c>
      <c r="J8" s="439">
        <v>6.8</v>
      </c>
      <c r="K8" s="129">
        <v>255.5</v>
      </c>
      <c r="L8" s="440">
        <v>259.5</v>
      </c>
    </row>
    <row r="9" spans="2:12" s="11" customFormat="1" ht="49.5" customHeight="1">
      <c r="B9" s="54" t="s">
        <v>47</v>
      </c>
      <c r="C9" s="129">
        <v>1366.9</v>
      </c>
      <c r="D9" s="439">
        <v>1383.1</v>
      </c>
      <c r="E9" s="129">
        <v>46.5</v>
      </c>
      <c r="F9" s="440">
        <v>52.9</v>
      </c>
      <c r="G9" s="129">
        <v>4.1</v>
      </c>
      <c r="H9" s="439">
        <v>11.4</v>
      </c>
      <c r="I9" s="129">
        <v>-4.1</v>
      </c>
      <c r="J9" s="439">
        <v>5.3</v>
      </c>
      <c r="K9" s="129">
        <v>419.4</v>
      </c>
      <c r="L9" s="440">
        <v>420</v>
      </c>
    </row>
    <row r="10" spans="2:12" s="11" customFormat="1" ht="49.5" customHeight="1">
      <c r="B10" s="54" t="s">
        <v>48</v>
      </c>
      <c r="C10" s="129">
        <v>67.1</v>
      </c>
      <c r="D10" s="439">
        <v>48.1</v>
      </c>
      <c r="E10" s="129">
        <v>7.2</v>
      </c>
      <c r="F10" s="440">
        <v>6.5</v>
      </c>
      <c r="G10" s="129">
        <v>-3</v>
      </c>
      <c r="H10" s="439">
        <v>-3.3</v>
      </c>
      <c r="I10" s="129">
        <v>6.4</v>
      </c>
      <c r="J10" s="439">
        <v>2.5</v>
      </c>
      <c r="K10" s="129">
        <v>295.4</v>
      </c>
      <c r="L10" s="440">
        <v>265</v>
      </c>
    </row>
    <row r="11" spans="2:12" s="11" customFormat="1" ht="49.5" customHeight="1" thickBot="1">
      <c r="B11" s="55" t="s">
        <v>49</v>
      </c>
      <c r="C11" s="131">
        <v>-16.2</v>
      </c>
      <c r="D11" s="126">
        <v>-17.3</v>
      </c>
      <c r="E11" s="131">
        <v>-0.7</v>
      </c>
      <c r="F11" s="441">
        <v>-0.8</v>
      </c>
      <c r="G11" s="131">
        <v>0.6</v>
      </c>
      <c r="H11" s="126">
        <v>1.3</v>
      </c>
      <c r="I11" s="132" t="s">
        <v>212</v>
      </c>
      <c r="J11" s="442" t="s">
        <v>212</v>
      </c>
      <c r="K11" s="129">
        <v>300.4</v>
      </c>
      <c r="L11" s="441">
        <v>250.8</v>
      </c>
    </row>
    <row r="12" spans="2:12" s="13" customFormat="1" ht="49.5" customHeight="1" thickTop="1">
      <c r="B12" s="56" t="s">
        <v>50</v>
      </c>
      <c r="C12" s="130">
        <v>3844.4</v>
      </c>
      <c r="D12" s="443">
        <v>4014.6</v>
      </c>
      <c r="E12" s="130">
        <v>178.9</v>
      </c>
      <c r="F12" s="444">
        <v>192.7</v>
      </c>
      <c r="G12" s="130">
        <v>16.1</v>
      </c>
      <c r="H12" s="443">
        <v>37.5</v>
      </c>
      <c r="I12" s="130">
        <v>13.7</v>
      </c>
      <c r="J12" s="443">
        <v>45.3</v>
      </c>
      <c r="K12" s="130">
        <v>2160.9</v>
      </c>
      <c r="L12" s="444">
        <v>2117</v>
      </c>
    </row>
    <row r="13" spans="2:12" s="13" customFormat="1" ht="43.5" customHeight="1">
      <c r="B13" s="108" t="s">
        <v>217</v>
      </c>
      <c r="C13" s="12"/>
      <c r="D13" s="12"/>
      <c r="E13" s="12"/>
      <c r="F13" s="12"/>
      <c r="G13" s="12"/>
      <c r="H13" s="12"/>
      <c r="K13" s="127"/>
      <c r="L13" s="127"/>
    </row>
    <row r="14" spans="2:8" s="8" customFormat="1" ht="49.5" customHeight="1">
      <c r="B14" s="109" t="s">
        <v>288</v>
      </c>
      <c r="C14" s="6"/>
      <c r="D14" s="6"/>
      <c r="E14" s="6"/>
      <c r="F14" s="6"/>
      <c r="G14" s="6"/>
      <c r="H14" s="6"/>
    </row>
    <row r="15" spans="1:15" ht="48.75" customHeight="1">
      <c r="A15" s="40" t="s">
        <v>266</v>
      </c>
      <c r="B15" s="40"/>
      <c r="O15" s="57"/>
    </row>
    <row r="16" spans="2:17" ht="30">
      <c r="B16" s="7"/>
      <c r="E16" s="60"/>
      <c r="F16" s="60"/>
      <c r="G16" s="60"/>
      <c r="J16" s="60"/>
      <c r="K16" s="60"/>
      <c r="L16" s="60"/>
      <c r="N16" s="77" t="s">
        <v>73</v>
      </c>
      <c r="O16" s="76"/>
      <c r="Q16" s="77"/>
    </row>
    <row r="17" spans="2:14" s="8" customFormat="1" ht="49.5" customHeight="1">
      <c r="B17" s="34"/>
      <c r="C17" s="573" t="s">
        <v>42</v>
      </c>
      <c r="D17" s="574"/>
      <c r="E17" s="574"/>
      <c r="F17" s="575"/>
      <c r="G17" s="573" t="s">
        <v>198</v>
      </c>
      <c r="H17" s="574"/>
      <c r="I17" s="574"/>
      <c r="J17" s="575"/>
      <c r="K17" s="573" t="s">
        <v>43</v>
      </c>
      <c r="L17" s="574"/>
      <c r="M17" s="574"/>
      <c r="N17" s="575"/>
    </row>
    <row r="18" spans="2:14" s="9" customFormat="1" ht="32.25" customHeight="1">
      <c r="B18" s="35"/>
      <c r="C18" s="584" t="s">
        <v>93</v>
      </c>
      <c r="D18" s="584" t="s">
        <v>95</v>
      </c>
      <c r="E18" s="584" t="s">
        <v>97</v>
      </c>
      <c r="F18" s="543" t="s">
        <v>99</v>
      </c>
      <c r="G18" s="584" t="s">
        <v>93</v>
      </c>
      <c r="H18" s="584" t="s">
        <v>95</v>
      </c>
      <c r="I18" s="584" t="s">
        <v>97</v>
      </c>
      <c r="J18" s="543" t="s">
        <v>99</v>
      </c>
      <c r="K18" s="584" t="s">
        <v>93</v>
      </c>
      <c r="L18" s="584" t="s">
        <v>95</v>
      </c>
      <c r="M18" s="584" t="s">
        <v>97</v>
      </c>
      <c r="N18" s="543" t="s">
        <v>99</v>
      </c>
    </row>
    <row r="19" spans="2:14" s="10" customFormat="1" ht="32.25" customHeight="1">
      <c r="B19" s="36"/>
      <c r="C19" s="585"/>
      <c r="D19" s="585"/>
      <c r="E19" s="585"/>
      <c r="F19" s="538"/>
      <c r="G19" s="585"/>
      <c r="H19" s="585"/>
      <c r="I19" s="585"/>
      <c r="J19" s="538"/>
      <c r="K19" s="585"/>
      <c r="L19" s="585"/>
      <c r="M19" s="585"/>
      <c r="N19" s="538"/>
    </row>
    <row r="20" spans="2:14" s="11" customFormat="1" ht="49.5" customHeight="1">
      <c r="B20" s="52" t="s">
        <v>44</v>
      </c>
      <c r="C20" s="97">
        <v>1037.8</v>
      </c>
      <c r="D20" s="97">
        <v>1204.5</v>
      </c>
      <c r="E20" s="97">
        <v>1315.9</v>
      </c>
      <c r="F20" s="98">
        <v>1132.2</v>
      </c>
      <c r="G20" s="97">
        <v>58.8</v>
      </c>
      <c r="H20" s="97">
        <v>67.4</v>
      </c>
      <c r="I20" s="97">
        <v>88.8</v>
      </c>
      <c r="J20" s="98">
        <v>78.9</v>
      </c>
      <c r="K20" s="97">
        <v>15.3</v>
      </c>
      <c r="L20" s="97">
        <v>15.9</v>
      </c>
      <c r="M20" s="97">
        <v>32.7</v>
      </c>
      <c r="N20" s="98">
        <v>21.8</v>
      </c>
    </row>
    <row r="21" spans="2:14" s="11" customFormat="1" ht="49.5" customHeight="1">
      <c r="B21" s="53" t="s">
        <v>45</v>
      </c>
      <c r="C21" s="99">
        <v>1217.3</v>
      </c>
      <c r="D21" s="99">
        <v>1294.5</v>
      </c>
      <c r="E21" s="99">
        <v>1474</v>
      </c>
      <c r="F21" s="100">
        <v>1418.8</v>
      </c>
      <c r="G21" s="99">
        <v>40.8</v>
      </c>
      <c r="H21" s="99">
        <v>41.3</v>
      </c>
      <c r="I21" s="99">
        <v>41.3</v>
      </c>
      <c r="J21" s="100">
        <v>50.9</v>
      </c>
      <c r="K21" s="99">
        <v>18</v>
      </c>
      <c r="L21" s="99">
        <v>18.9</v>
      </c>
      <c r="M21" s="99">
        <v>18.4</v>
      </c>
      <c r="N21" s="100">
        <v>27.7</v>
      </c>
    </row>
    <row r="22" spans="2:14" s="11" customFormat="1" ht="49.5" customHeight="1">
      <c r="B22" s="54" t="s">
        <v>51</v>
      </c>
      <c r="C22" s="99">
        <v>679.2</v>
      </c>
      <c r="D22" s="99">
        <v>717.2</v>
      </c>
      <c r="E22" s="99">
        <v>760.2</v>
      </c>
      <c r="F22" s="100">
        <v>682.3</v>
      </c>
      <c r="G22" s="99">
        <v>43.4</v>
      </c>
      <c r="H22" s="99">
        <v>48.8</v>
      </c>
      <c r="I22" s="99">
        <v>53.8</v>
      </c>
      <c r="J22" s="100">
        <v>41.5</v>
      </c>
      <c r="K22" s="99">
        <v>16.6</v>
      </c>
      <c r="L22" s="99">
        <v>21.8</v>
      </c>
      <c r="M22" s="99">
        <v>23.3</v>
      </c>
      <c r="N22" s="100">
        <v>11.8</v>
      </c>
    </row>
    <row r="23" spans="2:14" s="11" customFormat="1" ht="49.5" customHeight="1">
      <c r="B23" s="54" t="s">
        <v>46</v>
      </c>
      <c r="C23" s="99">
        <v>422.8</v>
      </c>
      <c r="D23" s="99">
        <v>382.7</v>
      </c>
      <c r="E23" s="99">
        <v>347</v>
      </c>
      <c r="F23" s="100">
        <v>277.6</v>
      </c>
      <c r="G23" s="99">
        <v>24</v>
      </c>
      <c r="H23" s="99">
        <v>25</v>
      </c>
      <c r="I23" s="99">
        <v>21.3</v>
      </c>
      <c r="J23" s="100">
        <v>0.5</v>
      </c>
      <c r="K23" s="99">
        <v>9.6</v>
      </c>
      <c r="L23" s="99">
        <v>11.7</v>
      </c>
      <c r="M23" s="99">
        <v>8</v>
      </c>
      <c r="N23" s="100">
        <v>-13.1</v>
      </c>
    </row>
    <row r="24" spans="2:14" s="11" customFormat="1" ht="49.5" customHeight="1">
      <c r="B24" s="54" t="s">
        <v>47</v>
      </c>
      <c r="C24" s="99">
        <v>882.1</v>
      </c>
      <c r="D24" s="99">
        <v>927.1</v>
      </c>
      <c r="E24" s="99">
        <v>1274.5</v>
      </c>
      <c r="F24" s="100">
        <v>1264.6</v>
      </c>
      <c r="G24" s="99">
        <v>39.3</v>
      </c>
      <c r="H24" s="99">
        <v>38.4</v>
      </c>
      <c r="I24" s="99">
        <v>38.6</v>
      </c>
      <c r="J24" s="100">
        <v>33.4</v>
      </c>
      <c r="K24" s="99">
        <v>8</v>
      </c>
      <c r="L24" s="99">
        <v>5.6</v>
      </c>
      <c r="M24" s="99">
        <v>4.4</v>
      </c>
      <c r="N24" s="100">
        <v>0.9</v>
      </c>
    </row>
    <row r="25" spans="2:14" s="11" customFormat="1" ht="49.5" customHeight="1">
      <c r="B25" s="54" t="s">
        <v>52</v>
      </c>
      <c r="C25" s="99">
        <v>1086.9</v>
      </c>
      <c r="D25" s="99">
        <v>1054.8</v>
      </c>
      <c r="E25" s="99">
        <v>1020.1</v>
      </c>
      <c r="F25" s="100">
        <v>646.9</v>
      </c>
      <c r="G25" s="99">
        <v>28</v>
      </c>
      <c r="H25" s="99">
        <v>26.8</v>
      </c>
      <c r="I25" s="99">
        <v>27.3</v>
      </c>
      <c r="J25" s="100">
        <v>24</v>
      </c>
      <c r="K25" s="99">
        <v>4.6</v>
      </c>
      <c r="L25" s="99">
        <v>1.9</v>
      </c>
      <c r="M25" s="99">
        <v>1</v>
      </c>
      <c r="N25" s="100">
        <v>-1</v>
      </c>
    </row>
    <row r="26" spans="2:14" s="11" customFormat="1" ht="49.5" customHeight="1">
      <c r="B26" s="54" t="s">
        <v>48</v>
      </c>
      <c r="C26" s="99">
        <v>71.3</v>
      </c>
      <c r="D26" s="99">
        <v>79.7</v>
      </c>
      <c r="E26" s="99">
        <v>68.6</v>
      </c>
      <c r="F26" s="100">
        <v>90.7</v>
      </c>
      <c r="G26" s="99">
        <v>7.9</v>
      </c>
      <c r="H26" s="99">
        <v>6.8</v>
      </c>
      <c r="I26" s="99">
        <v>6.6</v>
      </c>
      <c r="J26" s="100">
        <v>6.4</v>
      </c>
      <c r="K26" s="99">
        <v>3.3</v>
      </c>
      <c r="L26" s="99">
        <v>1.9</v>
      </c>
      <c r="M26" s="99">
        <v>2.6</v>
      </c>
      <c r="N26" s="100">
        <v>-0.5</v>
      </c>
    </row>
    <row r="27" spans="2:14" s="11" customFormat="1" ht="49.5" customHeight="1" thickBot="1">
      <c r="B27" s="55" t="s">
        <v>49</v>
      </c>
      <c r="C27" s="101">
        <v>-425.3</v>
      </c>
      <c r="D27" s="101">
        <v>-442.3</v>
      </c>
      <c r="E27" s="101">
        <v>-489.3</v>
      </c>
      <c r="F27" s="102">
        <v>-346.9</v>
      </c>
      <c r="G27" s="101" t="s">
        <v>89</v>
      </c>
      <c r="H27" s="101" t="s">
        <v>89</v>
      </c>
      <c r="I27" s="101" t="s">
        <v>89</v>
      </c>
      <c r="J27" s="102" t="s">
        <v>89</v>
      </c>
      <c r="K27" s="101">
        <v>0.8</v>
      </c>
      <c r="L27" s="101">
        <v>0.2</v>
      </c>
      <c r="M27" s="101">
        <v>2</v>
      </c>
      <c r="N27" s="102">
        <v>4.4</v>
      </c>
    </row>
    <row r="28" spans="2:14" s="13" customFormat="1" ht="49.5" customHeight="1" thickTop="1">
      <c r="B28" s="56" t="s">
        <v>50</v>
      </c>
      <c r="C28" s="103">
        <v>4972.1</v>
      </c>
      <c r="D28" s="103">
        <v>5218.2</v>
      </c>
      <c r="E28" s="103">
        <v>5771</v>
      </c>
      <c r="F28" s="104">
        <v>5166.2</v>
      </c>
      <c r="G28" s="103">
        <v>242.2</v>
      </c>
      <c r="H28" s="103">
        <v>254.5</v>
      </c>
      <c r="I28" s="103">
        <v>277.7</v>
      </c>
      <c r="J28" s="104">
        <v>235.6</v>
      </c>
      <c r="K28" s="103">
        <v>76.2</v>
      </c>
      <c r="L28" s="103">
        <v>77.9</v>
      </c>
      <c r="M28" s="103">
        <v>92.4</v>
      </c>
      <c r="N28" s="104">
        <v>52</v>
      </c>
    </row>
    <row r="29" spans="2:17" s="13" customFormat="1" ht="43.5" customHeight="1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0" s="8" customFormat="1" ht="49.5" customHeight="1">
      <c r="B30" s="34"/>
      <c r="C30" s="573" t="s">
        <v>199</v>
      </c>
      <c r="D30" s="574"/>
      <c r="E30" s="574"/>
      <c r="F30" s="575"/>
      <c r="G30" s="573" t="s">
        <v>267</v>
      </c>
      <c r="H30" s="574"/>
      <c r="I30" s="574"/>
      <c r="J30" s="575"/>
    </row>
    <row r="31" spans="2:23" s="9" customFormat="1" ht="32.25" customHeight="1">
      <c r="B31" s="35"/>
      <c r="C31" s="584" t="s">
        <v>93</v>
      </c>
      <c r="D31" s="584" t="s">
        <v>95</v>
      </c>
      <c r="E31" s="584" t="s">
        <v>97</v>
      </c>
      <c r="F31" s="543" t="s">
        <v>99</v>
      </c>
      <c r="G31" s="584" t="s">
        <v>93</v>
      </c>
      <c r="H31" s="584" t="s">
        <v>95</v>
      </c>
      <c r="I31" s="584" t="s">
        <v>97</v>
      </c>
      <c r="J31" s="543" t="s">
        <v>99</v>
      </c>
      <c r="T31" s="123"/>
      <c r="U31" s="124"/>
      <c r="V31" s="124"/>
      <c r="W31" s="124"/>
    </row>
    <row r="32" spans="2:23" s="10" customFormat="1" ht="32.25" customHeight="1">
      <c r="B32" s="36"/>
      <c r="C32" s="585"/>
      <c r="D32" s="585"/>
      <c r="E32" s="585"/>
      <c r="F32" s="538"/>
      <c r="G32" s="585"/>
      <c r="H32" s="585"/>
      <c r="I32" s="585"/>
      <c r="J32" s="538"/>
      <c r="T32" s="586"/>
      <c r="U32" s="586"/>
      <c r="V32" s="586"/>
      <c r="W32" s="125"/>
    </row>
    <row r="33" spans="2:22" s="11" customFormat="1" ht="49.5" customHeight="1">
      <c r="B33" s="52" t="s">
        <v>44</v>
      </c>
      <c r="C33" s="97">
        <v>11.9</v>
      </c>
      <c r="D33" s="97">
        <v>10.3</v>
      </c>
      <c r="E33" s="97">
        <v>23.1</v>
      </c>
      <c r="F33" s="98">
        <v>9.4</v>
      </c>
      <c r="G33" s="97">
        <v>386.1</v>
      </c>
      <c r="H33" s="97">
        <v>417.9</v>
      </c>
      <c r="I33" s="97">
        <v>503.5</v>
      </c>
      <c r="J33" s="98">
        <v>483.8</v>
      </c>
      <c r="T33" s="586"/>
      <c r="U33" s="586"/>
      <c r="V33" s="586"/>
    </row>
    <row r="34" spans="2:22" s="11" customFormat="1" ht="49.5" customHeight="1">
      <c r="B34" s="53" t="s">
        <v>45</v>
      </c>
      <c r="C34" s="99">
        <v>28.1</v>
      </c>
      <c r="D34" s="99">
        <v>33.3</v>
      </c>
      <c r="E34" s="99">
        <v>36.1</v>
      </c>
      <c r="F34" s="100">
        <v>31.1</v>
      </c>
      <c r="G34" s="99">
        <v>463</v>
      </c>
      <c r="H34" s="99">
        <v>504.3</v>
      </c>
      <c r="I34" s="99">
        <v>591.3</v>
      </c>
      <c r="J34" s="100">
        <v>469.6</v>
      </c>
      <c r="T34" s="126"/>
      <c r="U34" s="126"/>
      <c r="V34" s="126"/>
    </row>
    <row r="35" spans="2:22" s="11" customFormat="1" ht="49.5" customHeight="1">
      <c r="B35" s="54" t="s">
        <v>51</v>
      </c>
      <c r="C35" s="99">
        <v>6.7</v>
      </c>
      <c r="D35" s="99">
        <v>8.4</v>
      </c>
      <c r="E35" s="99">
        <v>17</v>
      </c>
      <c r="F35" s="100">
        <v>5.3</v>
      </c>
      <c r="G35" s="99">
        <v>360.9</v>
      </c>
      <c r="H35" s="99">
        <v>370.2</v>
      </c>
      <c r="I35" s="99">
        <v>345.4</v>
      </c>
      <c r="J35" s="100">
        <v>284.2</v>
      </c>
      <c r="T35" s="126"/>
      <c r="U35" s="126"/>
      <c r="V35" s="126"/>
    </row>
    <row r="36" spans="2:22" s="11" customFormat="1" ht="49.5" customHeight="1">
      <c r="B36" s="54" t="s">
        <v>46</v>
      </c>
      <c r="C36" s="99">
        <v>8.2</v>
      </c>
      <c r="D36" s="99">
        <v>8.1</v>
      </c>
      <c r="E36" s="99">
        <v>4.7</v>
      </c>
      <c r="F36" s="100">
        <v>-23.5</v>
      </c>
      <c r="G36" s="99">
        <v>232</v>
      </c>
      <c r="H36" s="99">
        <v>272.8</v>
      </c>
      <c r="I36" s="99">
        <v>296.1</v>
      </c>
      <c r="J36" s="100">
        <v>260.3</v>
      </c>
      <c r="T36" s="126"/>
      <c r="U36" s="126"/>
      <c r="V36" s="126"/>
    </row>
    <row r="37" spans="2:22" s="11" customFormat="1" ht="49.5" customHeight="1">
      <c r="B37" s="54" t="s">
        <v>47</v>
      </c>
      <c r="C37" s="99">
        <v>5.4</v>
      </c>
      <c r="D37" s="99">
        <v>2.5</v>
      </c>
      <c r="E37" s="99">
        <v>0.1</v>
      </c>
      <c r="F37" s="100">
        <v>-5.9</v>
      </c>
      <c r="G37" s="99">
        <v>292.3</v>
      </c>
      <c r="H37" s="99">
        <v>316.1</v>
      </c>
      <c r="I37" s="99">
        <v>335.9</v>
      </c>
      <c r="J37" s="100">
        <v>275</v>
      </c>
      <c r="T37" s="126"/>
      <c r="U37" s="126"/>
      <c r="V37" s="126"/>
    </row>
    <row r="38" spans="2:22" s="11" customFormat="1" ht="49.5" customHeight="1">
      <c r="B38" s="54" t="s">
        <v>52</v>
      </c>
      <c r="C38" s="99">
        <v>13.5</v>
      </c>
      <c r="D38" s="99">
        <v>13.5</v>
      </c>
      <c r="E38" s="99">
        <v>12.8</v>
      </c>
      <c r="F38" s="100">
        <v>6.8</v>
      </c>
      <c r="G38" s="99">
        <v>441</v>
      </c>
      <c r="H38" s="99">
        <v>363.5</v>
      </c>
      <c r="I38" s="99">
        <v>362.9</v>
      </c>
      <c r="J38" s="100">
        <v>251.6</v>
      </c>
      <c r="T38" s="126"/>
      <c r="U38" s="126"/>
      <c r="V38" s="126"/>
    </row>
    <row r="39" spans="2:22" s="11" customFormat="1" ht="49.5" customHeight="1">
      <c r="B39" s="54" t="s">
        <v>48</v>
      </c>
      <c r="C39" s="99">
        <v>5</v>
      </c>
      <c r="D39" s="99">
        <v>13.4</v>
      </c>
      <c r="E39" s="99">
        <v>7.7</v>
      </c>
      <c r="F39" s="100">
        <v>10.4</v>
      </c>
      <c r="G39" s="99">
        <v>115.2</v>
      </c>
      <c r="H39" s="99">
        <v>109</v>
      </c>
      <c r="I39" s="99">
        <v>88.1</v>
      </c>
      <c r="J39" s="100">
        <v>59</v>
      </c>
      <c r="T39" s="126"/>
      <c r="U39" s="126"/>
      <c r="V39" s="126"/>
    </row>
    <row r="40" spans="2:22" s="11" customFormat="1" ht="49.5" customHeight="1" thickBot="1">
      <c r="B40" s="55" t="s">
        <v>49</v>
      </c>
      <c r="C40" s="101" t="s">
        <v>89</v>
      </c>
      <c r="D40" s="101" t="s">
        <v>89</v>
      </c>
      <c r="E40" s="101" t="s">
        <v>89</v>
      </c>
      <c r="F40" s="102" t="s">
        <v>89</v>
      </c>
      <c r="G40" s="101">
        <v>231.2</v>
      </c>
      <c r="H40" s="101">
        <v>265.7</v>
      </c>
      <c r="I40" s="101">
        <v>146.2</v>
      </c>
      <c r="J40" s="102">
        <v>229.5</v>
      </c>
      <c r="T40" s="126"/>
      <c r="U40" s="126"/>
      <c r="V40" s="126"/>
    </row>
    <row r="41" spans="2:23" s="13" customFormat="1" ht="49.5" customHeight="1" thickTop="1">
      <c r="B41" s="56" t="s">
        <v>50</v>
      </c>
      <c r="C41" s="103">
        <v>78.8</v>
      </c>
      <c r="D41" s="103">
        <v>89.5</v>
      </c>
      <c r="E41" s="103">
        <v>101.5</v>
      </c>
      <c r="F41" s="104">
        <v>33.6</v>
      </c>
      <c r="G41" s="103">
        <v>2521.7</v>
      </c>
      <c r="H41" s="103">
        <v>2619.5</v>
      </c>
      <c r="I41" s="103">
        <v>2669.4</v>
      </c>
      <c r="J41" s="104">
        <v>2313</v>
      </c>
      <c r="T41" s="126"/>
      <c r="U41" s="126"/>
      <c r="V41" s="126"/>
      <c r="W41" s="11"/>
    </row>
    <row r="42" spans="2:25" s="13" customFormat="1" ht="49.5" customHeight="1"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V42" s="126"/>
      <c r="W42" s="126"/>
      <c r="X42" s="126"/>
      <c r="Y42" s="11"/>
    </row>
    <row r="44" spans="2:12" ht="28.5" customHeight="1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</row>
    <row r="45" spans="2:17" ht="28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28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28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28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ht="28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ht="28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28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ht="28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ht="28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2:17" ht="28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2:17" ht="28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2:17" ht="28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2:17" ht="28.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ht="28.5" customHeight="1">
      <c r="B58" s="61"/>
      <c r="C58" s="58"/>
      <c r="D58" s="5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ht="28.5" customHeight="1">
      <c r="B59" s="61"/>
      <c r="C59" s="58"/>
      <c r="D59" s="5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</sheetData>
  <sheetProtection/>
  <mergeCells count="43">
    <mergeCell ref="V32:V33"/>
    <mergeCell ref="L4:L5"/>
    <mergeCell ref="K4:K5"/>
    <mergeCell ref="K3:L3"/>
    <mergeCell ref="K18:K19"/>
    <mergeCell ref="L18:L19"/>
    <mergeCell ref="T32:T33"/>
    <mergeCell ref="U32:U33"/>
    <mergeCell ref="I31:I32"/>
    <mergeCell ref="H31:H32"/>
    <mergeCell ref="G31:G32"/>
    <mergeCell ref="M18:M19"/>
    <mergeCell ref="H18:H19"/>
    <mergeCell ref="I18:I19"/>
    <mergeCell ref="J18:J19"/>
    <mergeCell ref="J31:J32"/>
    <mergeCell ref="E31:E32"/>
    <mergeCell ref="C31:C32"/>
    <mergeCell ref="F31:F32"/>
    <mergeCell ref="G18:G19"/>
    <mergeCell ref="D31:D32"/>
    <mergeCell ref="C18:C19"/>
    <mergeCell ref="D18:D19"/>
    <mergeCell ref="E18:E19"/>
    <mergeCell ref="F18:F19"/>
    <mergeCell ref="C3:D3"/>
    <mergeCell ref="E3:F3"/>
    <mergeCell ref="G3:H3"/>
    <mergeCell ref="I3:J3"/>
    <mergeCell ref="C4:C5"/>
    <mergeCell ref="D4:D5"/>
    <mergeCell ref="E4:E5"/>
    <mergeCell ref="F4:F5"/>
    <mergeCell ref="G4:G5"/>
    <mergeCell ref="H4:H5"/>
    <mergeCell ref="I4:I5"/>
    <mergeCell ref="J4:J5"/>
    <mergeCell ref="G17:J17"/>
    <mergeCell ref="K17:N17"/>
    <mergeCell ref="C30:F30"/>
    <mergeCell ref="G30:J30"/>
    <mergeCell ref="C17:F17"/>
    <mergeCell ref="N18:N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2" r:id="rId1"/>
  <colBreaks count="2" manualBreakCount="2">
    <brk id="7" max="41" man="1"/>
    <brk id="9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view="pageBreakPreview" zoomScale="70" zoomScaleNormal="70" zoomScaleSheetLayoutView="70" workbookViewId="0" topLeftCell="D1">
      <selection activeCell="C42" sqref="C42:C43"/>
    </sheetView>
  </sheetViews>
  <sheetFormatPr defaultColWidth="9.00390625" defaultRowHeight="13.5"/>
  <cols>
    <col min="1" max="1" width="3.625" style="6" customWidth="1"/>
    <col min="2" max="2" width="4.25390625" style="6" customWidth="1"/>
    <col min="3" max="3" width="45.375" style="6" customWidth="1"/>
    <col min="4" max="18" width="12.875" style="57" customWidth="1"/>
    <col min="19" max="24" width="9.625" style="6" customWidth="1"/>
    <col min="25" max="16384" width="9.00390625" style="6" customWidth="1"/>
  </cols>
  <sheetData>
    <row r="1" spans="1:3" ht="21" customHeight="1">
      <c r="A1" s="37" t="s">
        <v>59</v>
      </c>
      <c r="B1" s="37"/>
      <c r="C1" s="37"/>
    </row>
    <row r="2" spans="15:24" ht="14.25">
      <c r="O2" s="78"/>
      <c r="R2" s="78" t="s">
        <v>53</v>
      </c>
      <c r="X2" s="44"/>
    </row>
    <row r="3" spans="2:18" ht="18" customHeight="1">
      <c r="B3" s="604"/>
      <c r="C3" s="605"/>
      <c r="D3" s="589" t="s">
        <v>94</v>
      </c>
      <c r="E3" s="590"/>
      <c r="F3" s="591"/>
      <c r="G3" s="589" t="s">
        <v>96</v>
      </c>
      <c r="H3" s="590"/>
      <c r="I3" s="591"/>
      <c r="J3" s="589" t="s">
        <v>98</v>
      </c>
      <c r="K3" s="590"/>
      <c r="L3" s="591"/>
      <c r="M3" s="589" t="s">
        <v>269</v>
      </c>
      <c r="N3" s="590"/>
      <c r="O3" s="591"/>
      <c r="P3" s="589" t="s">
        <v>289</v>
      </c>
      <c r="Q3" s="590"/>
      <c r="R3" s="591"/>
    </row>
    <row r="4" spans="2:18" ht="17.25" customHeight="1">
      <c r="B4" s="606"/>
      <c r="C4" s="603"/>
      <c r="D4" s="592"/>
      <c r="E4" s="593"/>
      <c r="F4" s="594"/>
      <c r="G4" s="592"/>
      <c r="H4" s="593"/>
      <c r="I4" s="594"/>
      <c r="J4" s="592"/>
      <c r="K4" s="593"/>
      <c r="L4" s="594"/>
      <c r="M4" s="592"/>
      <c r="N4" s="593"/>
      <c r="O4" s="594"/>
      <c r="P4" s="592"/>
      <c r="Q4" s="593"/>
      <c r="R4" s="594"/>
    </row>
    <row r="5" spans="2:18" ht="53.25" customHeight="1">
      <c r="B5" s="607"/>
      <c r="C5" s="608"/>
      <c r="D5" s="79" t="s">
        <v>55</v>
      </c>
      <c r="E5" s="80" t="s">
        <v>56</v>
      </c>
      <c r="F5" s="81" t="s">
        <v>50</v>
      </c>
      <c r="G5" s="79" t="s">
        <v>55</v>
      </c>
      <c r="H5" s="80" t="s">
        <v>56</v>
      </c>
      <c r="I5" s="81" t="s">
        <v>50</v>
      </c>
      <c r="J5" s="79" t="s">
        <v>55</v>
      </c>
      <c r="K5" s="80" t="s">
        <v>56</v>
      </c>
      <c r="L5" s="81" t="s">
        <v>50</v>
      </c>
      <c r="M5" s="79" t="s">
        <v>55</v>
      </c>
      <c r="N5" s="80" t="s">
        <v>56</v>
      </c>
      <c r="O5" s="81" t="s">
        <v>50</v>
      </c>
      <c r="P5" s="79" t="s">
        <v>55</v>
      </c>
      <c r="Q5" s="80" t="s">
        <v>56</v>
      </c>
      <c r="R5" s="81" t="s">
        <v>50</v>
      </c>
    </row>
    <row r="6" spans="2:18" ht="26.25" customHeight="1">
      <c r="B6" s="600" t="s">
        <v>57</v>
      </c>
      <c r="C6" s="601"/>
      <c r="D6" s="84">
        <v>119</v>
      </c>
      <c r="E6" s="82">
        <v>63</v>
      </c>
      <c r="F6" s="83">
        <v>182</v>
      </c>
      <c r="G6" s="84">
        <v>126</v>
      </c>
      <c r="H6" s="82">
        <v>63</v>
      </c>
      <c r="I6" s="83">
        <v>189</v>
      </c>
      <c r="J6" s="84">
        <v>109</v>
      </c>
      <c r="K6" s="82">
        <v>49</v>
      </c>
      <c r="L6" s="83">
        <v>158</v>
      </c>
      <c r="M6" s="84">
        <v>98</v>
      </c>
      <c r="N6" s="82">
        <v>41</v>
      </c>
      <c r="O6" s="83">
        <v>139</v>
      </c>
      <c r="P6" s="84">
        <v>93</v>
      </c>
      <c r="Q6" s="82">
        <v>42</v>
      </c>
      <c r="R6" s="83">
        <v>135</v>
      </c>
    </row>
    <row r="7" spans="2:18" ht="26.25" customHeight="1" thickBot="1">
      <c r="B7" s="606" t="s">
        <v>58</v>
      </c>
      <c r="C7" s="603"/>
      <c r="D7" s="87">
        <v>215</v>
      </c>
      <c r="E7" s="85">
        <v>137</v>
      </c>
      <c r="F7" s="86">
        <v>352</v>
      </c>
      <c r="G7" s="87">
        <v>234</v>
      </c>
      <c r="H7" s="85">
        <v>146</v>
      </c>
      <c r="I7" s="86">
        <v>380</v>
      </c>
      <c r="J7" s="87">
        <v>245</v>
      </c>
      <c r="K7" s="85">
        <v>135</v>
      </c>
      <c r="L7" s="86">
        <v>380</v>
      </c>
      <c r="M7" s="87">
        <v>231</v>
      </c>
      <c r="N7" s="85">
        <v>120</v>
      </c>
      <c r="O7" s="86">
        <v>351</v>
      </c>
      <c r="P7" s="87">
        <v>227</v>
      </c>
      <c r="Q7" s="85">
        <v>113</v>
      </c>
      <c r="R7" s="86">
        <v>340</v>
      </c>
    </row>
    <row r="8" spans="2:18" ht="26.25" customHeight="1" thickTop="1">
      <c r="B8" s="595" t="s">
        <v>50</v>
      </c>
      <c r="C8" s="596"/>
      <c r="D8" s="90">
        <v>334</v>
      </c>
      <c r="E8" s="88">
        <v>200</v>
      </c>
      <c r="F8" s="89">
        <v>534</v>
      </c>
      <c r="G8" s="90">
        <v>360</v>
      </c>
      <c r="H8" s="88">
        <v>209</v>
      </c>
      <c r="I8" s="89">
        <v>569</v>
      </c>
      <c r="J8" s="90">
        <v>354</v>
      </c>
      <c r="K8" s="88">
        <v>184</v>
      </c>
      <c r="L8" s="89">
        <v>538</v>
      </c>
      <c r="M8" s="90">
        <v>329</v>
      </c>
      <c r="N8" s="88">
        <v>161</v>
      </c>
      <c r="O8" s="89">
        <v>490</v>
      </c>
      <c r="P8" s="90">
        <v>320</v>
      </c>
      <c r="Q8" s="88">
        <v>155</v>
      </c>
      <c r="R8" s="89">
        <v>475</v>
      </c>
    </row>
    <row r="9" ht="21" customHeight="1">
      <c r="C9" s="41"/>
    </row>
    <row r="10" spans="1:3" ht="21" customHeight="1">
      <c r="A10" s="37" t="s">
        <v>60</v>
      </c>
      <c r="B10" s="37"/>
      <c r="C10" s="37"/>
    </row>
    <row r="11" spans="15:18" ht="14.25">
      <c r="O11" s="78"/>
      <c r="R11" s="78" t="s">
        <v>53</v>
      </c>
    </row>
    <row r="12" spans="2:18" ht="18.75" customHeight="1">
      <c r="B12" s="604"/>
      <c r="C12" s="605"/>
      <c r="D12" s="589" t="s">
        <v>94</v>
      </c>
      <c r="E12" s="590"/>
      <c r="F12" s="591"/>
      <c r="G12" s="589" t="s">
        <v>96</v>
      </c>
      <c r="H12" s="590"/>
      <c r="I12" s="591"/>
      <c r="J12" s="589" t="s">
        <v>98</v>
      </c>
      <c r="K12" s="590"/>
      <c r="L12" s="591"/>
      <c r="M12" s="589" t="s">
        <v>269</v>
      </c>
      <c r="N12" s="590"/>
      <c r="O12" s="591"/>
      <c r="P12" s="589" t="s">
        <v>289</v>
      </c>
      <c r="Q12" s="590"/>
      <c r="R12" s="591"/>
    </row>
    <row r="13" spans="2:18" ht="18" customHeight="1">
      <c r="B13" s="606"/>
      <c r="C13" s="603"/>
      <c r="D13" s="592"/>
      <c r="E13" s="593"/>
      <c r="F13" s="594"/>
      <c r="G13" s="592"/>
      <c r="H13" s="593"/>
      <c r="I13" s="594"/>
      <c r="J13" s="592"/>
      <c r="K13" s="593"/>
      <c r="L13" s="594"/>
      <c r="M13" s="592"/>
      <c r="N13" s="593"/>
      <c r="O13" s="594"/>
      <c r="P13" s="592"/>
      <c r="Q13" s="593"/>
      <c r="R13" s="594"/>
    </row>
    <row r="14" spans="2:18" ht="21" customHeight="1">
      <c r="B14" s="607"/>
      <c r="C14" s="608"/>
      <c r="D14" s="91" t="s">
        <v>190</v>
      </c>
      <c r="E14" s="92" t="s">
        <v>191</v>
      </c>
      <c r="F14" s="93" t="s">
        <v>50</v>
      </c>
      <c r="G14" s="91" t="s">
        <v>190</v>
      </c>
      <c r="H14" s="92" t="s">
        <v>191</v>
      </c>
      <c r="I14" s="93" t="s">
        <v>50</v>
      </c>
      <c r="J14" s="91" t="s">
        <v>190</v>
      </c>
      <c r="K14" s="92" t="s">
        <v>191</v>
      </c>
      <c r="L14" s="93" t="s">
        <v>50</v>
      </c>
      <c r="M14" s="91" t="s">
        <v>190</v>
      </c>
      <c r="N14" s="92" t="s">
        <v>191</v>
      </c>
      <c r="O14" s="93" t="s">
        <v>50</v>
      </c>
      <c r="P14" s="91" t="s">
        <v>190</v>
      </c>
      <c r="Q14" s="92" t="s">
        <v>191</v>
      </c>
      <c r="R14" s="93" t="s">
        <v>50</v>
      </c>
    </row>
    <row r="15" spans="2:18" ht="26.25" customHeight="1">
      <c r="B15" s="600" t="s">
        <v>57</v>
      </c>
      <c r="C15" s="601"/>
      <c r="D15" s="84">
        <v>134</v>
      </c>
      <c r="E15" s="82">
        <v>48</v>
      </c>
      <c r="F15" s="83">
        <v>182</v>
      </c>
      <c r="G15" s="84">
        <v>123</v>
      </c>
      <c r="H15" s="82">
        <v>66</v>
      </c>
      <c r="I15" s="83">
        <v>189</v>
      </c>
      <c r="J15" s="84">
        <v>101</v>
      </c>
      <c r="K15" s="82">
        <v>57</v>
      </c>
      <c r="L15" s="83">
        <v>158</v>
      </c>
      <c r="M15" s="84">
        <v>98</v>
      </c>
      <c r="N15" s="82">
        <v>41</v>
      </c>
      <c r="O15" s="83">
        <v>139</v>
      </c>
      <c r="P15" s="84">
        <v>85</v>
      </c>
      <c r="Q15" s="82">
        <v>50</v>
      </c>
      <c r="R15" s="83">
        <v>135</v>
      </c>
    </row>
    <row r="16" spans="2:18" ht="26.25" customHeight="1" thickBot="1">
      <c r="B16" s="606" t="s">
        <v>58</v>
      </c>
      <c r="C16" s="603"/>
      <c r="D16" s="87">
        <v>257</v>
      </c>
      <c r="E16" s="85">
        <v>95</v>
      </c>
      <c r="F16" s="86">
        <v>352</v>
      </c>
      <c r="G16" s="87">
        <v>286</v>
      </c>
      <c r="H16" s="85">
        <v>94</v>
      </c>
      <c r="I16" s="86">
        <v>380</v>
      </c>
      <c r="J16" s="87">
        <v>247</v>
      </c>
      <c r="K16" s="85">
        <v>133</v>
      </c>
      <c r="L16" s="86">
        <v>380</v>
      </c>
      <c r="M16" s="87">
        <v>221</v>
      </c>
      <c r="N16" s="85">
        <v>130</v>
      </c>
      <c r="O16" s="86">
        <v>351</v>
      </c>
      <c r="P16" s="87">
        <v>243</v>
      </c>
      <c r="Q16" s="85">
        <v>97</v>
      </c>
      <c r="R16" s="86">
        <v>340</v>
      </c>
    </row>
    <row r="17" spans="2:18" ht="26.25" customHeight="1" thickTop="1">
      <c r="B17" s="595" t="s">
        <v>50</v>
      </c>
      <c r="C17" s="596"/>
      <c r="D17" s="90">
        <v>391</v>
      </c>
      <c r="E17" s="88">
        <v>143</v>
      </c>
      <c r="F17" s="89">
        <v>534</v>
      </c>
      <c r="G17" s="90">
        <v>409</v>
      </c>
      <c r="H17" s="88">
        <v>160</v>
      </c>
      <c r="I17" s="89">
        <v>569</v>
      </c>
      <c r="J17" s="90">
        <v>348</v>
      </c>
      <c r="K17" s="88">
        <v>190</v>
      </c>
      <c r="L17" s="89">
        <v>538</v>
      </c>
      <c r="M17" s="90">
        <v>319</v>
      </c>
      <c r="N17" s="88">
        <v>171</v>
      </c>
      <c r="O17" s="89">
        <v>490</v>
      </c>
      <c r="P17" s="90">
        <v>328</v>
      </c>
      <c r="Q17" s="88">
        <v>147</v>
      </c>
      <c r="R17" s="89">
        <v>475</v>
      </c>
    </row>
    <row r="18" spans="2:16" ht="21" customHeight="1">
      <c r="B18" s="42" t="s">
        <v>61</v>
      </c>
      <c r="C18" s="43"/>
      <c r="D18" s="94" t="s">
        <v>62</v>
      </c>
      <c r="G18" s="95" t="s">
        <v>63</v>
      </c>
      <c r="J18" s="95" t="s">
        <v>64</v>
      </c>
      <c r="M18" s="95" t="s">
        <v>64</v>
      </c>
      <c r="P18" s="95" t="s">
        <v>291</v>
      </c>
    </row>
    <row r="19" ht="21" customHeight="1">
      <c r="C19" s="41"/>
    </row>
    <row r="20" spans="1:3" ht="21" customHeight="1">
      <c r="A20" s="37" t="s">
        <v>65</v>
      </c>
      <c r="B20" s="37"/>
      <c r="C20" s="37"/>
    </row>
    <row r="21" spans="15:18" ht="14.25">
      <c r="O21" s="96"/>
      <c r="R21" s="96" t="s">
        <v>66</v>
      </c>
    </row>
    <row r="22" spans="2:18" ht="18.75" customHeight="1">
      <c r="B22" s="604"/>
      <c r="C22" s="605"/>
      <c r="D22" s="589" t="s">
        <v>94</v>
      </c>
      <c r="E22" s="590"/>
      <c r="F22" s="591"/>
      <c r="G22" s="589" t="s">
        <v>96</v>
      </c>
      <c r="H22" s="590"/>
      <c r="I22" s="591"/>
      <c r="J22" s="589" t="s">
        <v>98</v>
      </c>
      <c r="K22" s="590"/>
      <c r="L22" s="591"/>
      <c r="M22" s="589" t="s">
        <v>269</v>
      </c>
      <c r="N22" s="590"/>
      <c r="O22" s="591"/>
      <c r="P22" s="589" t="s">
        <v>289</v>
      </c>
      <c r="Q22" s="590"/>
      <c r="R22" s="591"/>
    </row>
    <row r="23" spans="2:18" ht="18" customHeight="1">
      <c r="B23" s="606"/>
      <c r="C23" s="603"/>
      <c r="D23" s="592"/>
      <c r="E23" s="593"/>
      <c r="F23" s="594"/>
      <c r="G23" s="592"/>
      <c r="H23" s="593"/>
      <c r="I23" s="594"/>
      <c r="J23" s="592"/>
      <c r="K23" s="593"/>
      <c r="L23" s="594"/>
      <c r="M23" s="592"/>
      <c r="N23" s="593"/>
      <c r="O23" s="594"/>
      <c r="P23" s="592"/>
      <c r="Q23" s="593"/>
      <c r="R23" s="594"/>
    </row>
    <row r="24" spans="2:18" ht="21" customHeight="1">
      <c r="B24" s="607"/>
      <c r="C24" s="608"/>
      <c r="D24" s="91" t="s">
        <v>193</v>
      </c>
      <c r="E24" s="92" t="s">
        <v>192</v>
      </c>
      <c r="F24" s="93" t="s">
        <v>50</v>
      </c>
      <c r="G24" s="91" t="s">
        <v>193</v>
      </c>
      <c r="H24" s="92" t="s">
        <v>192</v>
      </c>
      <c r="I24" s="93" t="s">
        <v>50</v>
      </c>
      <c r="J24" s="91" t="s">
        <v>193</v>
      </c>
      <c r="K24" s="92" t="s">
        <v>192</v>
      </c>
      <c r="L24" s="93" t="s">
        <v>50</v>
      </c>
      <c r="M24" s="91" t="s">
        <v>193</v>
      </c>
      <c r="N24" s="92" t="s">
        <v>192</v>
      </c>
      <c r="O24" s="93" t="s">
        <v>50</v>
      </c>
      <c r="P24" s="91" t="s">
        <v>193</v>
      </c>
      <c r="Q24" s="92" t="s">
        <v>192</v>
      </c>
      <c r="R24" s="93" t="s">
        <v>50</v>
      </c>
    </row>
    <row r="25" spans="2:18" ht="26.25" customHeight="1">
      <c r="B25" s="600" t="s">
        <v>67</v>
      </c>
      <c r="C25" s="601"/>
      <c r="D25" s="113">
        <v>22.9</v>
      </c>
      <c r="E25" s="111">
        <v>-6.1</v>
      </c>
      <c r="F25" s="112">
        <v>16.8</v>
      </c>
      <c r="G25" s="113">
        <v>12.6</v>
      </c>
      <c r="H25" s="111">
        <v>-10.9</v>
      </c>
      <c r="I25" s="112">
        <v>1.7</v>
      </c>
      <c r="J25" s="113">
        <v>11</v>
      </c>
      <c r="K25" s="111">
        <v>-4.9</v>
      </c>
      <c r="L25" s="112">
        <v>6.1</v>
      </c>
      <c r="M25" s="113">
        <v>10.4</v>
      </c>
      <c r="N25" s="111">
        <v>-7.3</v>
      </c>
      <c r="O25" s="112">
        <v>3.1</v>
      </c>
      <c r="P25" s="113">
        <v>7.4</v>
      </c>
      <c r="Q25" s="111">
        <v>-7</v>
      </c>
      <c r="R25" s="112">
        <v>0.4</v>
      </c>
    </row>
    <row r="26" spans="2:18" ht="26.25" customHeight="1">
      <c r="B26" s="597" t="s">
        <v>68</v>
      </c>
      <c r="C26" s="598"/>
      <c r="D26" s="116">
        <v>45.7</v>
      </c>
      <c r="E26" s="114">
        <v>-4.5</v>
      </c>
      <c r="F26" s="115">
        <v>41.2</v>
      </c>
      <c r="G26" s="116">
        <v>47.4</v>
      </c>
      <c r="H26" s="114">
        <v>-6.9</v>
      </c>
      <c r="I26" s="115">
        <v>40.5</v>
      </c>
      <c r="J26" s="116">
        <v>43.3</v>
      </c>
      <c r="K26" s="114">
        <v>-15.7</v>
      </c>
      <c r="L26" s="115">
        <v>27.6</v>
      </c>
      <c r="M26" s="116">
        <v>24.2</v>
      </c>
      <c r="N26" s="114">
        <v>-11.7</v>
      </c>
      <c r="O26" s="115">
        <v>12.5</v>
      </c>
      <c r="P26" s="116">
        <v>39.8</v>
      </c>
      <c r="Q26" s="114">
        <v>-14</v>
      </c>
      <c r="R26" s="115">
        <v>25.8</v>
      </c>
    </row>
    <row r="27" spans="2:18" ht="36" customHeight="1">
      <c r="B27" s="599" t="s">
        <v>69</v>
      </c>
      <c r="C27" s="598"/>
      <c r="D27" s="116">
        <v>19.8</v>
      </c>
      <c r="E27" s="114">
        <v>-2.6</v>
      </c>
      <c r="F27" s="115">
        <v>17.2</v>
      </c>
      <c r="G27" s="116">
        <v>21.7</v>
      </c>
      <c r="H27" s="114">
        <v>-1</v>
      </c>
      <c r="I27" s="115">
        <v>20.7</v>
      </c>
      <c r="J27" s="116">
        <v>13</v>
      </c>
      <c r="K27" s="114">
        <v>-4.4</v>
      </c>
      <c r="L27" s="115">
        <v>8.6</v>
      </c>
      <c r="M27" s="116">
        <v>6.7</v>
      </c>
      <c r="N27" s="114">
        <v>-1</v>
      </c>
      <c r="O27" s="115">
        <v>5.7</v>
      </c>
      <c r="P27" s="116">
        <v>11.1</v>
      </c>
      <c r="Q27" s="114">
        <v>-0.8</v>
      </c>
      <c r="R27" s="115">
        <v>10.3</v>
      </c>
    </row>
    <row r="28" spans="2:18" ht="36" customHeight="1" thickBot="1">
      <c r="B28" s="602" t="s">
        <v>70</v>
      </c>
      <c r="C28" s="603"/>
      <c r="D28" s="119">
        <v>8.3</v>
      </c>
      <c r="E28" s="117">
        <v>-1.4</v>
      </c>
      <c r="F28" s="118">
        <v>6.9</v>
      </c>
      <c r="G28" s="119">
        <v>11.9</v>
      </c>
      <c r="H28" s="117">
        <v>-1.8</v>
      </c>
      <c r="I28" s="118">
        <v>10.1</v>
      </c>
      <c r="J28" s="119">
        <v>6.7</v>
      </c>
      <c r="K28" s="117">
        <v>-10.6</v>
      </c>
      <c r="L28" s="118">
        <v>-3.9</v>
      </c>
      <c r="M28" s="119">
        <v>6.9</v>
      </c>
      <c r="N28" s="117">
        <v>-2.2</v>
      </c>
      <c r="O28" s="118">
        <v>4.7</v>
      </c>
      <c r="P28" s="119">
        <v>13.7</v>
      </c>
      <c r="Q28" s="117">
        <v>-1.4</v>
      </c>
      <c r="R28" s="118">
        <v>12.3</v>
      </c>
    </row>
    <row r="29" spans="2:18" ht="26.25" customHeight="1" thickTop="1">
      <c r="B29" s="595" t="s">
        <v>54</v>
      </c>
      <c r="C29" s="596"/>
      <c r="D29" s="122">
        <v>96.7</v>
      </c>
      <c r="E29" s="120">
        <v>-14.6</v>
      </c>
      <c r="F29" s="121">
        <v>82.1</v>
      </c>
      <c r="G29" s="122">
        <v>93.6</v>
      </c>
      <c r="H29" s="120">
        <v>-20.6</v>
      </c>
      <c r="I29" s="121">
        <v>73</v>
      </c>
      <c r="J29" s="122">
        <v>74</v>
      </c>
      <c r="K29" s="120">
        <v>-35.6</v>
      </c>
      <c r="L29" s="121">
        <v>38.4</v>
      </c>
      <c r="M29" s="122">
        <v>48.2</v>
      </c>
      <c r="N29" s="120">
        <v>-22.2</v>
      </c>
      <c r="O29" s="121">
        <v>26</v>
      </c>
      <c r="P29" s="122">
        <v>720</v>
      </c>
      <c r="Q29" s="120">
        <v>-23.2</v>
      </c>
      <c r="R29" s="121">
        <v>48.8</v>
      </c>
    </row>
  </sheetData>
  <sheetProtection/>
  <mergeCells count="29">
    <mergeCell ref="M3:O4"/>
    <mergeCell ref="M12:O13"/>
    <mergeCell ref="B12:C14"/>
    <mergeCell ref="B15:C15"/>
    <mergeCell ref="B3:C5"/>
    <mergeCell ref="B6:C6"/>
    <mergeCell ref="J3:L4"/>
    <mergeCell ref="J12:L13"/>
    <mergeCell ref="D3:F4"/>
    <mergeCell ref="D12:F13"/>
    <mergeCell ref="G3:I4"/>
    <mergeCell ref="G12:I13"/>
    <mergeCell ref="B22:C24"/>
    <mergeCell ref="D22:F23"/>
    <mergeCell ref="G22:I23"/>
    <mergeCell ref="B7:C7"/>
    <mergeCell ref="B8:C8"/>
    <mergeCell ref="B17:C17"/>
    <mergeCell ref="B16:C16"/>
    <mergeCell ref="P3:R4"/>
    <mergeCell ref="P12:R13"/>
    <mergeCell ref="P22:R23"/>
    <mergeCell ref="B29:C29"/>
    <mergeCell ref="B26:C26"/>
    <mergeCell ref="B27:C27"/>
    <mergeCell ref="J22:L23"/>
    <mergeCell ref="M22:O23"/>
    <mergeCell ref="B25:C25"/>
    <mergeCell ref="B28:C28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81" r:id="rId1"/>
  <colBreaks count="1" manualBreakCount="1">
    <brk id="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8"/>
  <sheetViews>
    <sheetView showGridLines="0" view="pageBreakPreview" zoomScale="70" zoomScaleNormal="70" zoomScaleSheetLayoutView="70" workbookViewId="0" topLeftCell="A13">
      <selection activeCell="C42" sqref="C42:C43"/>
    </sheetView>
  </sheetViews>
  <sheetFormatPr defaultColWidth="9.00390625" defaultRowHeight="13.5"/>
  <cols>
    <col min="1" max="1" width="3.625" style="6" customWidth="1"/>
    <col min="2" max="2" width="42.375" style="15" customWidth="1"/>
    <col min="3" max="5" width="18.625" style="58" customWidth="1"/>
    <col min="6" max="6" width="18.625" style="57" customWidth="1"/>
    <col min="7" max="7" width="1.00390625" style="6" customWidth="1"/>
    <col min="8" max="9" width="18.625" style="6" customWidth="1"/>
    <col min="10" max="10" width="9.00390625" style="201" customWidth="1"/>
    <col min="11" max="16384" width="9.00390625" style="6" customWidth="1"/>
  </cols>
  <sheetData>
    <row r="1" spans="1:9" ht="21.75" customHeight="1">
      <c r="A1" s="445" t="s">
        <v>188</v>
      </c>
      <c r="B1" s="445"/>
      <c r="D1" s="446"/>
      <c r="F1" s="447"/>
      <c r="H1" s="448"/>
      <c r="I1" s="448"/>
    </row>
    <row r="2" spans="2:9" ht="18">
      <c r="B2" s="260"/>
      <c r="D2" s="449"/>
      <c r="E2" s="450"/>
      <c r="F2" s="451"/>
      <c r="H2" s="451"/>
      <c r="I2" s="451" t="s">
        <v>74</v>
      </c>
    </row>
    <row r="3" spans="2:10" s="452" customFormat="1" ht="24.75" customHeight="1">
      <c r="B3" s="453"/>
      <c r="C3" s="454" t="s">
        <v>286</v>
      </c>
      <c r="D3" s="615" t="s">
        <v>77</v>
      </c>
      <c r="E3" s="616"/>
      <c r="F3" s="617"/>
      <c r="H3" s="611" t="s">
        <v>203</v>
      </c>
      <c r="I3" s="612"/>
      <c r="J3" s="455"/>
    </row>
    <row r="4" spans="2:10" s="456" customFormat="1" ht="54.75" customHeight="1">
      <c r="B4" s="457"/>
      <c r="C4" s="458" t="s">
        <v>93</v>
      </c>
      <c r="D4" s="459" t="s">
        <v>95</v>
      </c>
      <c r="E4" s="460" t="s">
        <v>97</v>
      </c>
      <c r="F4" s="461" t="s">
        <v>99</v>
      </c>
      <c r="H4" s="462" t="s">
        <v>195</v>
      </c>
      <c r="I4" s="463" t="s">
        <v>275</v>
      </c>
      <c r="J4" s="464"/>
    </row>
    <row r="5" spans="2:10" s="465" customFormat="1" ht="30" customHeight="1">
      <c r="B5" s="466" t="s">
        <v>199</v>
      </c>
      <c r="C5" s="467">
        <v>78.8</v>
      </c>
      <c r="D5" s="468">
        <v>89.5</v>
      </c>
      <c r="E5" s="469">
        <v>101.5</v>
      </c>
      <c r="F5" s="470">
        <v>33.6</v>
      </c>
      <c r="G5" s="471"/>
      <c r="H5" s="472">
        <v>13.7</v>
      </c>
      <c r="I5" s="473">
        <v>45.3</v>
      </c>
      <c r="J5" s="474"/>
    </row>
    <row r="6" spans="2:10" s="475" customFormat="1" ht="25.5" customHeight="1">
      <c r="B6" s="476" t="s">
        <v>75</v>
      </c>
      <c r="C6" s="477">
        <v>43.7</v>
      </c>
      <c r="D6" s="472">
        <v>58.8</v>
      </c>
      <c r="E6" s="478">
        <v>62.7</v>
      </c>
      <c r="F6" s="479">
        <v>19</v>
      </c>
      <c r="G6" s="480"/>
      <c r="H6" s="472">
        <v>8.8</v>
      </c>
      <c r="I6" s="477">
        <v>16</v>
      </c>
      <c r="J6" s="474"/>
    </row>
    <row r="7" spans="2:10" s="475" customFormat="1" ht="25.5" customHeight="1">
      <c r="B7" s="481" t="s">
        <v>76</v>
      </c>
      <c r="C7" s="477">
        <v>2521.7</v>
      </c>
      <c r="D7" s="472">
        <v>2619.5</v>
      </c>
      <c r="E7" s="478">
        <v>2669.4</v>
      </c>
      <c r="F7" s="479">
        <v>2313</v>
      </c>
      <c r="G7" s="480"/>
      <c r="H7" s="472">
        <v>2160.9</v>
      </c>
      <c r="I7" s="477">
        <v>2117</v>
      </c>
      <c r="J7" s="474"/>
    </row>
    <row r="8" spans="2:10" s="475" customFormat="1" ht="25.5" customHeight="1">
      <c r="B8" s="481" t="s">
        <v>270</v>
      </c>
      <c r="C8" s="477">
        <v>427</v>
      </c>
      <c r="D8" s="472">
        <v>488.6</v>
      </c>
      <c r="E8" s="478">
        <v>476</v>
      </c>
      <c r="F8" s="479">
        <v>319</v>
      </c>
      <c r="G8" s="480"/>
      <c r="H8" s="472">
        <v>352.4</v>
      </c>
      <c r="I8" s="477">
        <v>330</v>
      </c>
      <c r="J8" s="474"/>
    </row>
    <row r="9" spans="2:10" s="475" customFormat="1" ht="25.5" customHeight="1">
      <c r="B9" s="481" t="s">
        <v>271</v>
      </c>
      <c r="C9" s="477">
        <v>16.9</v>
      </c>
      <c r="D9" s="472">
        <v>18.7</v>
      </c>
      <c r="E9" s="478">
        <v>17.8</v>
      </c>
      <c r="F9" s="479">
        <v>13.8</v>
      </c>
      <c r="H9" s="482">
        <v>16.3</v>
      </c>
      <c r="I9" s="477">
        <v>15.6</v>
      </c>
      <c r="J9" s="483"/>
    </row>
    <row r="10" spans="2:10" s="475" customFormat="1" ht="25.5" customHeight="1">
      <c r="B10" s="481" t="s">
        <v>78</v>
      </c>
      <c r="C10" s="477">
        <v>1386.3</v>
      </c>
      <c r="D10" s="472">
        <v>1317.7</v>
      </c>
      <c r="E10" s="478">
        <v>1299.1</v>
      </c>
      <c r="F10" s="479">
        <v>1286.9</v>
      </c>
      <c r="H10" s="482">
        <v>1193.5</v>
      </c>
      <c r="I10" s="477">
        <v>1116.3</v>
      </c>
      <c r="J10" s="474"/>
    </row>
    <row r="11" spans="2:10" s="475" customFormat="1" ht="25.5" customHeight="1">
      <c r="B11" s="481" t="s">
        <v>79</v>
      </c>
      <c r="C11" s="477">
        <v>864.4</v>
      </c>
      <c r="D11" s="472">
        <v>846.1</v>
      </c>
      <c r="E11" s="478">
        <v>918.9</v>
      </c>
      <c r="F11" s="479">
        <v>865.3</v>
      </c>
      <c r="H11" s="482">
        <v>737.8</v>
      </c>
      <c r="I11" s="477">
        <v>700.6</v>
      </c>
      <c r="J11" s="474"/>
    </row>
    <row r="12" spans="2:10" s="475" customFormat="1" ht="25.5" customHeight="1">
      <c r="B12" s="481" t="s">
        <v>80</v>
      </c>
      <c r="C12" s="477">
        <v>3.2</v>
      </c>
      <c r="D12" s="472">
        <v>2.7</v>
      </c>
      <c r="E12" s="478">
        <v>2.7</v>
      </c>
      <c r="F12" s="479">
        <v>4</v>
      </c>
      <c r="H12" s="482">
        <v>3.4</v>
      </c>
      <c r="I12" s="484">
        <v>3.4</v>
      </c>
      <c r="J12" s="485"/>
    </row>
    <row r="13" spans="2:10" s="475" customFormat="1" ht="25.5" customHeight="1">
      <c r="B13" s="486" t="s">
        <v>81</v>
      </c>
      <c r="C13" s="487">
        <v>2</v>
      </c>
      <c r="D13" s="488">
        <v>1.7</v>
      </c>
      <c r="E13" s="489">
        <v>1.9</v>
      </c>
      <c r="F13" s="490">
        <v>2.7</v>
      </c>
      <c r="H13" s="491">
        <v>2.1</v>
      </c>
      <c r="I13" s="492">
        <v>2.1</v>
      </c>
      <c r="J13" s="485"/>
    </row>
    <row r="14" spans="2:9" ht="37.5" customHeight="1">
      <c r="B14" s="426"/>
      <c r="C14" s="180"/>
      <c r="D14" s="180"/>
      <c r="E14" s="180"/>
      <c r="F14" s="493"/>
      <c r="H14" s="143"/>
      <c r="I14" s="143"/>
    </row>
    <row r="15" spans="1:9" ht="33" customHeight="1">
      <c r="A15" s="494" t="s">
        <v>189</v>
      </c>
      <c r="B15" s="494"/>
      <c r="C15" s="495"/>
      <c r="D15" s="495"/>
      <c r="E15" s="613"/>
      <c r="F15" s="609"/>
      <c r="H15" s="609"/>
      <c r="I15" s="609" t="s">
        <v>280</v>
      </c>
    </row>
    <row r="16" spans="2:9" ht="11.25" customHeight="1">
      <c r="B16" s="496"/>
      <c r="C16" s="495"/>
      <c r="D16" s="495"/>
      <c r="E16" s="614"/>
      <c r="F16" s="610"/>
      <c r="H16" s="610"/>
      <c r="I16" s="610"/>
    </row>
    <row r="17" spans="2:10" s="456" customFormat="1" ht="54.75" customHeight="1">
      <c r="B17" s="497"/>
      <c r="C17" s="458" t="s">
        <v>93</v>
      </c>
      <c r="D17" s="459" t="s">
        <v>95</v>
      </c>
      <c r="E17" s="460" t="s">
        <v>97</v>
      </c>
      <c r="F17" s="461" t="s">
        <v>99</v>
      </c>
      <c r="H17" s="462" t="s">
        <v>269</v>
      </c>
      <c r="I17" s="463" t="s">
        <v>275</v>
      </c>
      <c r="J17" s="464"/>
    </row>
    <row r="18" spans="2:10" s="503" customFormat="1" ht="18" customHeight="1">
      <c r="B18" s="498" t="s">
        <v>82</v>
      </c>
      <c r="C18" s="499"/>
      <c r="D18" s="500"/>
      <c r="E18" s="501"/>
      <c r="F18" s="502"/>
      <c r="H18" s="504"/>
      <c r="I18" s="505"/>
      <c r="J18" s="506"/>
    </row>
    <row r="19" spans="2:10" s="475" customFormat="1" ht="18" customHeight="1">
      <c r="B19" s="507" t="s">
        <v>83</v>
      </c>
      <c r="C19" s="508">
        <v>696</v>
      </c>
      <c r="D19" s="509">
        <v>491</v>
      </c>
      <c r="E19" s="149">
        <v>330</v>
      </c>
      <c r="F19" s="164">
        <v>117</v>
      </c>
      <c r="H19" s="510">
        <v>181</v>
      </c>
      <c r="I19" s="511">
        <v>166</v>
      </c>
      <c r="J19" s="512"/>
    </row>
    <row r="20" spans="2:10" s="475" customFormat="1" ht="25.5" customHeight="1">
      <c r="B20" s="513" t="s">
        <v>84</v>
      </c>
      <c r="C20" s="514">
        <v>766</v>
      </c>
      <c r="D20" s="515">
        <v>730</v>
      </c>
      <c r="E20" s="156">
        <v>627</v>
      </c>
      <c r="F20" s="157">
        <v>428</v>
      </c>
      <c r="H20" s="516">
        <v>239</v>
      </c>
      <c r="I20" s="517">
        <v>198</v>
      </c>
      <c r="J20" s="512"/>
    </row>
    <row r="21" spans="2:10" s="475" customFormat="1" ht="25.5" customHeight="1">
      <c r="B21" s="513" t="s">
        <v>85</v>
      </c>
      <c r="C21" s="514">
        <v>388</v>
      </c>
      <c r="D21" s="515">
        <v>318</v>
      </c>
      <c r="E21" s="156">
        <v>304</v>
      </c>
      <c r="F21" s="157">
        <v>103</v>
      </c>
      <c r="H21" s="516">
        <v>120</v>
      </c>
      <c r="I21" s="517">
        <v>115</v>
      </c>
      <c r="J21" s="512"/>
    </row>
    <row r="22" spans="2:10" s="475" customFormat="1" ht="25.5" customHeight="1">
      <c r="B22" s="518" t="s">
        <v>86</v>
      </c>
      <c r="C22" s="514">
        <v>17059.66</v>
      </c>
      <c r="D22" s="515">
        <v>17287.65</v>
      </c>
      <c r="E22" s="156">
        <v>12525.54</v>
      </c>
      <c r="F22" s="157">
        <v>8109.53</v>
      </c>
      <c r="H22" s="516">
        <v>11090</v>
      </c>
      <c r="I22" s="517">
        <v>9755</v>
      </c>
      <c r="J22" s="512"/>
    </row>
    <row r="23" spans="2:10" s="475" customFormat="1" ht="44.25" customHeight="1">
      <c r="B23" s="518" t="s">
        <v>262</v>
      </c>
      <c r="C23" s="508">
        <v>346172113</v>
      </c>
      <c r="D23" s="509">
        <v>687273129</v>
      </c>
      <c r="E23" s="156">
        <v>1205695844</v>
      </c>
      <c r="F23" s="157">
        <v>1233577987</v>
      </c>
      <c r="H23" s="516">
        <v>1241281744</v>
      </c>
      <c r="I23" s="517">
        <v>1251087488</v>
      </c>
      <c r="J23" s="512"/>
    </row>
    <row r="24" spans="2:10" s="475" customFormat="1" ht="44.25" customHeight="1">
      <c r="B24" s="518" t="s">
        <v>260</v>
      </c>
      <c r="C24" s="508">
        <v>161838561</v>
      </c>
      <c r="D24" s="509">
        <v>139697053</v>
      </c>
      <c r="E24" s="156">
        <v>10836065</v>
      </c>
      <c r="F24" s="157">
        <v>1500000</v>
      </c>
      <c r="H24" s="516">
        <v>834247</v>
      </c>
      <c r="I24" s="519" t="s">
        <v>283</v>
      </c>
      <c r="J24" s="512"/>
    </row>
    <row r="25" spans="2:10" s="475" customFormat="1" ht="44.25" customHeight="1">
      <c r="B25" s="518" t="s">
        <v>259</v>
      </c>
      <c r="C25" s="508">
        <v>403985111</v>
      </c>
      <c r="D25" s="509">
        <v>1067852177</v>
      </c>
      <c r="E25" s="156">
        <v>1233562344</v>
      </c>
      <c r="F25" s="157">
        <v>1233519837</v>
      </c>
      <c r="H25" s="516">
        <v>1251091013</v>
      </c>
      <c r="I25" s="517">
        <v>1251082539</v>
      </c>
      <c r="J25" s="512"/>
    </row>
    <row r="26" spans="2:10" s="475" customFormat="1" ht="44.25" customHeight="1">
      <c r="B26" s="518" t="s">
        <v>261</v>
      </c>
      <c r="C26" s="508">
        <v>145825000</v>
      </c>
      <c r="D26" s="509">
        <v>32325000</v>
      </c>
      <c r="E26" s="156">
        <v>1500000</v>
      </c>
      <c r="F26" s="157">
        <v>1500000</v>
      </c>
      <c r="H26" s="516" t="s">
        <v>212</v>
      </c>
      <c r="I26" s="517" t="s">
        <v>282</v>
      </c>
      <c r="J26" s="512"/>
    </row>
    <row r="27" spans="2:10" s="475" customFormat="1" ht="25.5" customHeight="1">
      <c r="B27" s="520" t="s">
        <v>87</v>
      </c>
      <c r="C27" s="521">
        <v>99.55</v>
      </c>
      <c r="D27" s="522">
        <v>52.1</v>
      </c>
      <c r="E27" s="523">
        <v>50.53</v>
      </c>
      <c r="F27" s="524">
        <v>15.31</v>
      </c>
      <c r="H27" s="525">
        <v>7.06</v>
      </c>
      <c r="I27" s="526">
        <v>12.77</v>
      </c>
      <c r="J27" s="512"/>
    </row>
    <row r="28" spans="2:10" s="475" customFormat="1" ht="25.5" customHeight="1">
      <c r="B28" s="527" t="s">
        <v>88</v>
      </c>
      <c r="C28" s="528">
        <v>-368.95</v>
      </c>
      <c r="D28" s="529">
        <v>144.22</v>
      </c>
      <c r="E28" s="530">
        <v>383.46</v>
      </c>
      <c r="F28" s="531">
        <v>256.17</v>
      </c>
      <c r="H28" s="532">
        <v>281.69</v>
      </c>
      <c r="I28" s="533">
        <v>263.79</v>
      </c>
      <c r="J28" s="512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6">
    <mergeCell ref="I15:I16"/>
    <mergeCell ref="H3:I3"/>
    <mergeCell ref="E15:E16"/>
    <mergeCell ref="D3:F3"/>
    <mergeCell ref="H15:H16"/>
    <mergeCell ref="F15:F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aoki.shinji</cp:lastModifiedBy>
  <cp:lastPrinted>2011-05-06T12:30:42Z</cp:lastPrinted>
  <dcterms:created xsi:type="dcterms:W3CDTF">2003-04-11T02:14:46Z</dcterms:created>
  <dcterms:modified xsi:type="dcterms:W3CDTF">2011-05-09T00:41:53Z</dcterms:modified>
  <cp:category/>
  <cp:version/>
  <cp:contentType/>
  <cp:contentStatus/>
</cp:coreProperties>
</file>