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6">'ETC'!$A$1:$I$28</definedName>
    <definedName name="_xlnm.Print_Area" localSheetId="5">'GROUP'!$A$1:$R$29</definedName>
    <definedName name="_xlnm.Print_Area" localSheetId="0">'PL'!$A$1:$M$63</definedName>
    <definedName name="_xlnm.Print_Area" localSheetId="1">'PL QTR'!$A$1:$X$30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<sst xmlns="http://schemas.openxmlformats.org/spreadsheetml/2006/main" count="718" uniqueCount="305">
  <si>
    <t xml:space="preserve">  Income before income taxes and minority interests</t>
  </si>
  <si>
    <r>
      <t>　</t>
    </r>
    <r>
      <rPr>
        <sz val="12"/>
        <rFont val="arial"/>
        <family val="2"/>
      </rPr>
      <t>Depreciation and amortization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</si>
  <si>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</si>
  <si>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valuation of investment securities</t>
    </r>
  </si>
  <si>
    <r>
      <t>　</t>
    </r>
    <r>
      <rPr>
        <sz val="12"/>
        <rFont val="arial"/>
        <family val="2"/>
      </rPr>
      <t>Increase (decrease) in allowance for doubtful accounts</t>
    </r>
  </si>
  <si>
    <r>
      <t>　</t>
    </r>
    <r>
      <rPr>
        <sz val="12"/>
        <rFont val="arial"/>
        <family val="2"/>
      </rPr>
      <t>Interest and dividends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</si>
  <si>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</si>
  <si>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Equity in (earnings) losses of affiliates</t>
    </r>
  </si>
  <si>
    <r>
      <t>　</t>
    </r>
    <r>
      <rPr>
        <sz val="12"/>
        <rFont val="arial"/>
        <family val="2"/>
      </rPr>
      <t>Loss (gain) on sales of investment securities</t>
    </r>
  </si>
  <si>
    <r>
      <t>　</t>
    </r>
    <r>
      <rPr>
        <sz val="12"/>
        <rFont val="arial"/>
        <family val="2"/>
      </rPr>
      <t>Loss (gain) on sales and retirement of noncurrent assets</t>
    </r>
  </si>
  <si>
    <r>
      <t>　</t>
    </r>
    <r>
      <rPr>
        <sz val="12"/>
        <rFont val="arial"/>
        <family val="2"/>
      </rPr>
      <t>Decrease (increase) in notes and accounts receivable-trade</t>
    </r>
  </si>
  <si>
    <r>
      <t>　</t>
    </r>
    <r>
      <rPr>
        <sz val="12"/>
        <rFont val="arial"/>
        <family val="2"/>
      </rPr>
      <t>Decrease (increase) in inventories</t>
    </r>
  </si>
  <si>
    <r>
      <t>　</t>
    </r>
    <r>
      <rPr>
        <sz val="12"/>
        <rFont val="arial"/>
        <family val="2"/>
      </rPr>
      <t>Increase (decrease) in notes and accounts payable-trade</t>
    </r>
  </si>
  <si>
    <r>
      <t>　</t>
    </r>
    <r>
      <rPr>
        <sz val="12"/>
        <rFont val="arial"/>
        <family val="2"/>
      </rPr>
      <t>Other,net</t>
    </r>
  </si>
  <si>
    <r>
      <t>　</t>
    </r>
    <r>
      <rPr>
        <b/>
        <sz val="14"/>
        <rFont val="Arial"/>
        <family val="2"/>
      </rPr>
      <t xml:space="preserve"> Net cash provided by (used in) operating activities</t>
    </r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</si>
  <si>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</si>
  <si>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</si>
  <si>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</si>
  <si>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</si>
  <si>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</si>
  <si>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</si>
  <si>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>-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</si>
  <si>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</si>
  <si>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</si>
  <si>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</si>
  <si>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</si>
  <si>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</si>
  <si>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</si>
  <si>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>Net cash provided by (used in) financing activities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</si>
  <si>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</si>
  <si>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</si>
  <si>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</si>
  <si>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</si>
  <si>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</si>
  <si>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</si>
  <si>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</si>
  <si>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</si>
  <si>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</si>
  <si>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r>
      <t>　</t>
    </r>
    <r>
      <rPr>
        <b/>
        <sz val="14"/>
        <rFont val="Arial"/>
        <family val="2"/>
      </rPr>
      <t xml:space="preserve"> Net cash provided by (used in) financing activities</t>
    </r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</si>
  <si>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</si>
  <si>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</si>
  <si>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</si>
  <si>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</si>
  <si>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</si>
  <si>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Operating Income</t>
  </si>
  <si>
    <t>Machinery &amp;
Aerospace</t>
  </si>
  <si>
    <t>Energy &amp;
Mineral Resources</t>
  </si>
  <si>
    <t>Real Estate Development &amp;
Forest Products</t>
  </si>
  <si>
    <t>Consumer Lifestyle 
Business</t>
  </si>
  <si>
    <t>Others</t>
  </si>
  <si>
    <t>Elimination and Unallocated</t>
  </si>
  <si>
    <t>Total</t>
  </si>
  <si>
    <r>
      <t>Total assets</t>
    </r>
    <r>
      <rPr>
        <b/>
        <sz val="20"/>
        <rFont val="ＭＳ Ｐゴシック"/>
        <family val="3"/>
      </rPr>
      <t>（</t>
    </r>
    <r>
      <rPr>
        <b/>
        <sz val="20"/>
        <rFont val="Arial"/>
        <family val="2"/>
      </rPr>
      <t>fiscal year end</t>
    </r>
    <r>
      <rPr>
        <b/>
        <sz val="20"/>
        <rFont val="ＭＳ Ｐゴシック"/>
        <family val="3"/>
      </rPr>
      <t>）</t>
    </r>
  </si>
  <si>
    <t>Chemicals &amp; Plastics</t>
  </si>
  <si>
    <t>Overseas Subsidiaries</t>
  </si>
  <si>
    <t>(companies)</t>
  </si>
  <si>
    <t>Total</t>
  </si>
  <si>
    <t>Consolidated
subsidiaries</t>
  </si>
  <si>
    <t>Companies accounted for by the equity-method</t>
  </si>
  <si>
    <t>Domestic</t>
  </si>
  <si>
    <t>Overseas</t>
  </si>
  <si>
    <t>7.  Number of Group Companies</t>
  </si>
  <si>
    <r>
      <t>8.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</si>
  <si>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</si>
  <si>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</si>
  <si>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</si>
  <si>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</si>
  <si>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</si>
  <si>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</si>
  <si>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</si>
  <si>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</si>
  <si>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</si>
  <si>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</si>
  <si>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</si>
  <si>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</si>
  <si>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t>（Millions of Yen）</t>
  </si>
  <si>
    <t>（Millions of Yen）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</si>
  <si>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</si>
  <si>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</si>
  <si>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</si>
  <si>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Net Income</t>
  </si>
  <si>
    <t>Total Assets</t>
  </si>
  <si>
    <t>Medium-term Management Plan</t>
  </si>
  <si>
    <t>New Stage 2008</t>
  </si>
  <si>
    <t>Equity</t>
  </si>
  <si>
    <t>Equity ratio</t>
  </si>
  <si>
    <t>Gross interest-bearing debt</t>
  </si>
  <si>
    <t>Net interest-bearing debt</t>
  </si>
  <si>
    <t>Gross debt/equity ratio (times)</t>
  </si>
  <si>
    <t>Net debt/equity ratio (times)</t>
  </si>
  <si>
    <t>-</t>
  </si>
  <si>
    <t>Stock Price</t>
  </si>
  <si>
    <t>Results Year End</t>
  </si>
  <si>
    <t>Year's High</t>
  </si>
  <si>
    <t>Year's Low</t>
  </si>
  <si>
    <t>Nikkei average（close）</t>
  </si>
  <si>
    <t>Number of Common stocks at the end of the period</t>
  </si>
  <si>
    <t>Number of Preffered shares at the end of the period</t>
  </si>
  <si>
    <t>Adjusted EPS</t>
  </si>
  <si>
    <t>Net Assets per Share</t>
  </si>
  <si>
    <r>
      <t>(Yen</t>
    </r>
    <r>
      <rPr>
        <sz val="13"/>
        <rFont val="ＭＳ Ｐゴシック"/>
        <family val="3"/>
      </rPr>
      <t>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</si>
  <si>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</si>
  <si>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</si>
  <si>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</si>
  <si>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</si>
  <si>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</si>
  <si>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</si>
  <si>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</si>
  <si>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</si>
  <si>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</si>
  <si>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</si>
  <si>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FY2004</t>
  </si>
  <si>
    <t>FY2005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</si>
  <si>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</si>
  <si>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</si>
  <si>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</si>
  <si>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</si>
  <si>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</si>
  <si>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</si>
  <si>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</si>
  <si>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</si>
  <si>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Net sales</t>
  </si>
  <si>
    <t>Cost of sales</t>
  </si>
  <si>
    <t>Cost of sales</t>
  </si>
  <si>
    <t>Selling, general and administrative expenses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</si>
  <si>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</si>
  <si>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</si>
  <si>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</si>
  <si>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</si>
  <si>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</si>
  <si>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</si>
  <si>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</si>
  <si>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</si>
  <si>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</si>
  <si>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</si>
  <si>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</si>
  <si>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</si>
  <si>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</si>
  <si>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</si>
  <si>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sz val="12"/>
        <rFont val="arial"/>
        <family val="2"/>
      </rPr>
      <t>Foreign exchange losses</t>
    </r>
  </si>
  <si>
    <r>
      <t>　</t>
    </r>
    <r>
      <rPr>
        <b/>
        <sz val="13"/>
        <rFont val="Arial"/>
        <family val="2"/>
      </rPr>
      <t>Total non-operating expenses</t>
    </r>
  </si>
  <si>
    <t>Net income</t>
  </si>
  <si>
    <t>Core earnings</t>
  </si>
  <si>
    <t>（Billions of yen）</t>
  </si>
  <si>
    <t xml:space="preserve"> Extraordinary income</t>
  </si>
  <si>
    <r>
      <t>3.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</si>
  <si>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t>FY2004</t>
  </si>
  <si>
    <t>FY2005</t>
  </si>
  <si>
    <t>FY2006</t>
  </si>
  <si>
    <t>FY2008</t>
  </si>
  <si>
    <t>1Q</t>
  </si>
  <si>
    <t>2Q</t>
  </si>
  <si>
    <t>3Q</t>
  </si>
  <si>
    <t>4Q</t>
  </si>
  <si>
    <r>
      <t>　</t>
    </r>
    <r>
      <rPr>
        <b/>
        <sz val="16"/>
        <rFont val="Arial"/>
        <family val="2"/>
      </rPr>
      <t>Total non-operating income</t>
    </r>
  </si>
  <si>
    <t>-</t>
  </si>
  <si>
    <r>
      <t>　</t>
    </r>
    <r>
      <rPr>
        <sz val="16"/>
        <rFont val="Arial"/>
        <family val="2"/>
      </rPr>
      <t>Other</t>
    </r>
  </si>
  <si>
    <r>
      <t>　</t>
    </r>
    <r>
      <rPr>
        <b/>
        <sz val="16"/>
        <rFont val="Arial"/>
        <family val="2"/>
      </rPr>
      <t>Total non-operating expenses</t>
    </r>
  </si>
  <si>
    <r>
      <t>　</t>
    </r>
    <r>
      <rPr>
        <sz val="16"/>
        <rFont val="Arial"/>
        <family val="2"/>
      </rPr>
      <t>Interest expenses</t>
    </r>
  </si>
  <si>
    <r>
      <t>　</t>
    </r>
    <r>
      <rPr>
        <sz val="16"/>
        <rFont val="Arial"/>
        <family val="2"/>
      </rPr>
      <t>Interest on commercial papers</t>
    </r>
  </si>
  <si>
    <t xml:space="preserve"> Extraordinary income</t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</si>
  <si>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</si>
  <si>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Gain on bad debts recovered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</si>
  <si>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</si>
  <si>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</si>
  <si>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</si>
  <si>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</si>
  <si>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</si>
  <si>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Loss on liquidation of future transactions</t>
    </r>
  </si>
  <si>
    <t xml:space="preserve">  Reversal of allowance for retirement 
  benefits</t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</si>
  <si>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</si>
  <si>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</si>
  <si>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</si>
  <si>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Gain on sales of equity investment 
   without stock</t>
    </r>
  </si>
  <si>
    <t xml:space="preserve">  Gain on liquidation of subsidiaries and  
  affiliates</t>
  </si>
  <si>
    <r>
      <t>　</t>
    </r>
    <r>
      <rPr>
        <sz val="12"/>
        <rFont val="arial"/>
        <family val="2"/>
      </rPr>
      <t>Reversal of allowance for doubtful
  accounts</t>
    </r>
  </si>
  <si>
    <r>
      <t>　</t>
    </r>
    <r>
      <rPr>
        <sz val="12"/>
        <rFont val="arial"/>
        <family val="2"/>
      </rPr>
      <t>Loss on sales and retirement of
   noncurrent assets</t>
    </r>
  </si>
  <si>
    <r>
      <t>　</t>
    </r>
    <r>
      <rPr>
        <sz val="16"/>
        <rFont val="Arial"/>
        <family val="2"/>
      </rPr>
      <t>Gain on sales of investment 
   securities</t>
    </r>
  </si>
  <si>
    <r>
      <t>　</t>
    </r>
    <r>
      <rPr>
        <sz val="16"/>
        <rFont val="Arial"/>
        <family val="2"/>
      </rPr>
      <t>Dividends income</t>
    </r>
  </si>
  <si>
    <r>
      <t>　</t>
    </r>
    <r>
      <rPr>
        <sz val="16"/>
        <rFont val="Arial"/>
        <family val="2"/>
      </rPr>
      <t>Interest income</t>
    </r>
  </si>
  <si>
    <r>
      <t>　</t>
    </r>
    <r>
      <rPr>
        <sz val="16"/>
        <rFont val="Arial"/>
        <family val="2"/>
      </rPr>
      <t>Foreign exchange losses</t>
    </r>
  </si>
  <si>
    <t>Current assets</t>
  </si>
  <si>
    <r>
      <t>　</t>
    </r>
    <r>
      <rPr>
        <sz val="12"/>
        <rFont val="arial"/>
        <family val="2"/>
      </rPr>
      <t>Cash and deposits</t>
    </r>
  </si>
  <si>
    <r>
      <t>　</t>
    </r>
    <r>
      <rPr>
        <sz val="12"/>
        <rFont val="arial"/>
        <family val="2"/>
      </rPr>
      <t>Notes and accounts receivable-trade</t>
    </r>
  </si>
  <si>
    <r>
      <t>　</t>
    </r>
    <r>
      <rPr>
        <sz val="12"/>
        <rFont val="arial"/>
        <family val="2"/>
      </rPr>
      <t>Short-term investment securities</t>
    </r>
  </si>
  <si>
    <r>
      <t>　</t>
    </r>
    <r>
      <rPr>
        <sz val="12"/>
        <rFont val="arial"/>
        <family val="2"/>
      </rPr>
      <t>Inventories</t>
    </r>
  </si>
  <si>
    <r>
      <t>　</t>
    </r>
    <r>
      <rPr>
        <sz val="12"/>
        <rFont val="arial"/>
        <family val="2"/>
      </rPr>
      <t>Short-term loans receivable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</si>
  <si>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</si>
  <si>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</si>
  <si>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Allowance for doubtful accounts</t>
    </r>
  </si>
  <si>
    <t>Total current assets</t>
  </si>
  <si>
    <t>Property, plant and equipment</t>
  </si>
  <si>
    <t>Intangible assets</t>
  </si>
  <si>
    <t xml:space="preserve">
  Consolidation Adjust Account 
</t>
  </si>
  <si>
    <r>
      <t>　</t>
    </r>
    <r>
      <rPr>
        <sz val="12"/>
        <rFont val="arial"/>
        <family val="2"/>
      </rPr>
      <t>Goodwill</t>
    </r>
  </si>
  <si>
    <r>
      <t>　</t>
    </r>
    <r>
      <rPr>
        <sz val="12"/>
        <rFont val="arial"/>
        <family val="2"/>
      </rPr>
      <t>Other</t>
    </r>
  </si>
  <si>
    <t>Investments and other assets</t>
  </si>
  <si>
    <r>
      <t>　</t>
    </r>
    <r>
      <rPr>
        <sz val="12"/>
        <rFont val="arial"/>
        <family val="2"/>
      </rPr>
      <t>Investment securities</t>
    </r>
  </si>
  <si>
    <r>
      <t>　</t>
    </r>
    <r>
      <rPr>
        <sz val="12"/>
        <rFont val="arial"/>
        <family val="2"/>
      </rPr>
      <t>Long-term loans receivable</t>
    </r>
  </si>
  <si>
    <r>
      <t>　</t>
    </r>
    <r>
      <rPr>
        <sz val="12"/>
        <rFont val="arial"/>
        <family val="2"/>
      </rPr>
      <t>Bad debts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</si>
  <si>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</si>
  <si>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Allowance for doubtful accounts</t>
    </r>
  </si>
  <si>
    <t>Total noncurrent assets</t>
  </si>
  <si>
    <t>Deferred assets</t>
  </si>
  <si>
    <t>Total assets</t>
  </si>
  <si>
    <t>Current liabilities</t>
  </si>
  <si>
    <r>
      <t>　</t>
    </r>
    <r>
      <rPr>
        <sz val="12"/>
        <rFont val="arial"/>
        <family val="2"/>
      </rPr>
      <t>Notes and accounts payable-trade</t>
    </r>
  </si>
  <si>
    <r>
      <t>　</t>
    </r>
    <r>
      <rPr>
        <sz val="12"/>
        <rFont val="arial"/>
        <family val="2"/>
      </rPr>
      <t>Short-term loans payable</t>
    </r>
  </si>
  <si>
    <r>
      <t>　</t>
    </r>
    <r>
      <rPr>
        <sz val="12"/>
        <rFont val="arial"/>
        <family val="2"/>
      </rPr>
      <t>Commercial papers</t>
    </r>
  </si>
  <si>
    <r>
      <t>　</t>
    </r>
    <r>
      <rPr>
        <sz val="12"/>
        <rFont val="arial"/>
        <family val="2"/>
      </rPr>
      <t>Current portion of bonds</t>
    </r>
  </si>
  <si>
    <r>
      <t>　</t>
    </r>
    <r>
      <rPr>
        <sz val="12"/>
        <rFont val="arial"/>
        <family val="2"/>
      </rPr>
      <t>Income taxes payable</t>
    </r>
  </si>
  <si>
    <r>
      <t>　</t>
    </r>
    <r>
      <rPr>
        <sz val="12"/>
        <rFont val="arial"/>
        <family val="2"/>
      </rPr>
      <t>Deferred tax liabilities</t>
    </r>
  </si>
  <si>
    <r>
      <t>　</t>
    </r>
    <r>
      <rPr>
        <sz val="12"/>
        <rFont val="arial"/>
        <family val="2"/>
      </rPr>
      <t>Provision for bonuses</t>
    </r>
  </si>
  <si>
    <t>Total current liabilities</t>
  </si>
  <si>
    <t>Noncurrent liabilities</t>
  </si>
  <si>
    <r>
      <t>　</t>
    </r>
    <r>
      <rPr>
        <sz val="12"/>
        <rFont val="arial"/>
        <family val="2"/>
      </rPr>
      <t>Bonds payable</t>
    </r>
  </si>
  <si>
    <r>
      <t>　</t>
    </r>
    <r>
      <rPr>
        <sz val="12"/>
        <rFont val="arial"/>
        <family val="2"/>
      </rPr>
      <t>Long-term loans payable</t>
    </r>
  </si>
  <si>
    <r>
      <t>　</t>
    </r>
    <r>
      <rPr>
        <sz val="12"/>
        <rFont val="arial"/>
        <family val="2"/>
      </rPr>
      <t>Deferred tax liabilities for land revaluation</t>
    </r>
  </si>
  <si>
    <r>
      <t>　</t>
    </r>
    <r>
      <rPr>
        <sz val="12"/>
        <rFont val="arial"/>
        <family val="2"/>
      </rPr>
      <t>Provision for retirement benefits</t>
    </r>
  </si>
  <si>
    <r>
      <t>　</t>
    </r>
    <r>
      <rPr>
        <sz val="12"/>
        <rFont val="arial"/>
        <family val="2"/>
      </rPr>
      <t>Provision for directors' retirement benefits</t>
    </r>
  </si>
  <si>
    <t>Total noncurrent liabilities</t>
  </si>
  <si>
    <t>Total liabilities</t>
  </si>
  <si>
    <t>Shareholders' equity</t>
  </si>
  <si>
    <r>
      <t>　</t>
    </r>
    <r>
      <rPr>
        <sz val="12"/>
        <rFont val="arial"/>
        <family val="2"/>
      </rPr>
      <t>Capital stock</t>
    </r>
  </si>
  <si>
    <r>
      <t>　</t>
    </r>
    <r>
      <rPr>
        <sz val="12"/>
        <rFont val="arial"/>
        <family val="2"/>
      </rPr>
      <t>Capital surplus</t>
    </r>
  </si>
  <si>
    <r>
      <t>　</t>
    </r>
    <r>
      <rPr>
        <sz val="12"/>
        <rFont val="arial"/>
        <family val="2"/>
      </rPr>
      <t>Retained earnings</t>
    </r>
  </si>
  <si>
    <r>
      <t>　</t>
    </r>
    <r>
      <rPr>
        <sz val="12"/>
        <rFont val="arial"/>
        <family val="2"/>
      </rPr>
      <t>Treasury stock</t>
    </r>
  </si>
  <si>
    <t>Valuation and translation adjustments</t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</si>
  <si>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</si>
  <si>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</si>
  <si>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Revaluation reserve for land</t>
    </r>
  </si>
  <si>
    <r>
      <t>　</t>
    </r>
    <r>
      <rPr>
        <sz val="12"/>
        <rFont val="arial"/>
        <family val="2"/>
      </rPr>
      <t>Foreign currency translation adjustment</t>
    </r>
  </si>
  <si>
    <t>Minority interests</t>
  </si>
  <si>
    <t>Total net assets</t>
  </si>
  <si>
    <t>Total liabilities and net assets</t>
  </si>
  <si>
    <t>Net cash provided by (used in) operating activities</t>
  </si>
  <si>
    <t>Number of average Preffered shares during the fiscal year</t>
  </si>
  <si>
    <t>Number of average Common 
stocks during the fiscal year</t>
  </si>
  <si>
    <r>
      <t>　</t>
    </r>
    <r>
      <rPr>
        <sz val="12"/>
        <rFont val="arial"/>
        <family val="2"/>
      </rPr>
      <t>Gain on sales of noncurrent assets</t>
    </r>
  </si>
  <si>
    <r>
      <t>　</t>
    </r>
    <r>
      <rPr>
        <sz val="12"/>
        <rFont val="arial"/>
        <family val="2"/>
      </rPr>
      <t>Gain on sales of investment securities</t>
    </r>
  </si>
  <si>
    <r>
      <t>5.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</si>
  <si>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t>4.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</si>
  <si>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10.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</si>
  <si>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</si>
  <si>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t>Black</t>
  </si>
  <si>
    <t>Red</t>
  </si>
  <si>
    <t>Loss</t>
  </si>
  <si>
    <t>Profit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</si>
  <si>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</si>
  <si>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t>Gross profit</t>
  </si>
  <si>
    <t>Ordinary Income</t>
  </si>
  <si>
    <r>
      <t>1-2.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</si>
  <si>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t>FY2009</t>
  </si>
  <si>
    <t xml:space="preserve">  Real estate for investment</t>
  </si>
  <si>
    <r>
      <t>6-1.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</si>
  <si>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</si>
  <si>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</si>
  <si>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</si>
  <si>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</si>
  <si>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</si>
  <si>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</si>
  <si>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</si>
  <si>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</si>
  <si>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</si>
  <si>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</si>
  <si>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Equity in earnings of affiliates</t>
    </r>
  </si>
  <si>
    <t>Extraordinary income/loss - net</t>
  </si>
  <si>
    <t xml:space="preserve">                             Equity in earnings of affiliates</t>
  </si>
  <si>
    <t xml:space="preserve"> Extraordinary loss</t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</si>
  <si>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</si>
  <si>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</si>
  <si>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</si>
  <si>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benefits</t>
    </r>
  </si>
  <si>
    <r>
      <t>　</t>
    </r>
    <r>
      <rPr>
        <sz val="12"/>
        <rFont val="arial"/>
        <family val="2"/>
      </rPr>
      <t>Core earnings = Operating income (before allowance for doubtful receivables and write-offs) +</t>
    </r>
  </si>
  <si>
    <t xml:space="preserve">                             Interest expense-net + Dividends received +Equity in earnings of affiliates</t>
  </si>
  <si>
    <r>
      <t>2-1.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</si>
  <si>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>2-2.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</si>
  <si>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t xml:space="preserve">  </t>
    </r>
    <r>
      <rPr>
        <sz val="16"/>
        <rFont val="Arial"/>
        <family val="2"/>
      </rPr>
      <t>Equity in earnings of affiliates</t>
    </r>
  </si>
  <si>
    <t xml:space="preserve">  Equity in losses of affiliates</t>
  </si>
  <si>
    <r>
      <t>　</t>
    </r>
    <r>
      <rPr>
        <sz val="12"/>
        <rFont val="arial"/>
        <family val="2"/>
      </rPr>
      <t>Deferred tax assets for land revaluation</t>
    </r>
  </si>
  <si>
    <t>Cash and cash equivalents</t>
  </si>
  <si>
    <t xml:space="preserve">  Repurchase of preferred stock</t>
  </si>
  <si>
    <t xml:space="preserve">  Net increase (decrease) in commercial papers</t>
  </si>
  <si>
    <t>-</t>
  </si>
  <si>
    <r>
      <t>　</t>
    </r>
    <r>
      <rPr>
        <sz val="12"/>
        <rFont val="arial"/>
        <family val="2"/>
      </rPr>
      <t>Gain on sales of investment securities</t>
    </r>
  </si>
  <si>
    <r>
      <t>　</t>
    </r>
    <r>
      <rPr>
        <sz val="12"/>
        <rFont val="arial"/>
        <family val="2"/>
      </rPr>
      <t>Penalty income</t>
    </r>
  </si>
  <si>
    <t>-</t>
  </si>
  <si>
    <t>-</t>
  </si>
  <si>
    <t>-</t>
  </si>
  <si>
    <t>　Penalty income</t>
  </si>
  <si>
    <t>-</t>
  </si>
  <si>
    <t>-</t>
  </si>
  <si>
    <t>2Q</t>
  </si>
  <si>
    <r>
      <t>FY2008</t>
    </r>
    <r>
      <rPr>
        <sz val="14"/>
        <rFont val="ＭＳ Ｐゴシック"/>
        <family val="3"/>
      </rPr>
      <t xml:space="preserve">
</t>
    </r>
    <r>
      <rPr>
        <sz val="14"/>
        <rFont val="Arial"/>
        <family val="2"/>
      </rPr>
      <t>First Half</t>
    </r>
  </si>
  <si>
    <t>FY2009
First Half</t>
  </si>
  <si>
    <t>FY2009
1H</t>
  </si>
  <si>
    <t>FY2008
1H</t>
  </si>
  <si>
    <t xml:space="preserve"> Extraordinary income/losses - net</t>
  </si>
  <si>
    <t>Extraordinary income/losses - net</t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</si>
  <si>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</si>
  <si>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Restructing loss</t>
    </r>
  </si>
  <si>
    <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</si>
  <si>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t>　</t>
    </r>
    <r>
      <rPr>
        <sz val="20"/>
        <rFont val="Arial"/>
        <family val="2"/>
      </rPr>
      <t xml:space="preserve"> The above result for FY2008 (1st half) is based on post-reform business segments.</t>
    </r>
  </si>
  <si>
    <r>
      <t xml:space="preserve"> From FY2004 to FY2008 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As of March 31</t>
    </r>
    <r>
      <rPr>
        <sz val="13"/>
        <rFont val="ＭＳ Ｐゴシック"/>
        <family val="3"/>
      </rPr>
      <t>）</t>
    </r>
    <r>
      <rPr>
        <sz val="13"/>
        <rFont val="Arial"/>
        <family val="2"/>
      </rPr>
      <t xml:space="preserve">, FY2009 First Quarter 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As of September 30</t>
    </r>
    <r>
      <rPr>
        <sz val="13"/>
        <rFont val="ＭＳ Ｐゴシック"/>
        <family val="3"/>
      </rPr>
      <t>）</t>
    </r>
  </si>
  <si>
    <r>
      <t xml:space="preserve">FY2009
</t>
    </r>
    <r>
      <rPr>
        <sz val="14"/>
        <rFont val="ＭＳ Ｐゴシック"/>
        <family val="3"/>
      </rPr>
      <t>（</t>
    </r>
    <r>
      <rPr>
        <sz val="14"/>
        <rFont val="Arial"/>
        <family val="2"/>
      </rPr>
      <t>As of September 30,2009</t>
    </r>
    <r>
      <rPr>
        <sz val="14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</si>
</sst>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3" fillId="2" borderId="1" applyNumberFormat="0" applyProtection="0">
      <alignment vertical="center"/>
    </xf>
    <xf numFmtId="4" fontId="14" fillId="2" borderId="1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1" applyNumberFormat="0" applyProtection="0">
      <alignment horizontal="right" vertical="center"/>
    </xf>
    <xf numFmtId="4" fontId="13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/>
    </xf>
    <xf numFmtId="179" fontId="24" fillId="0" borderId="0" xfId="22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shrinkToFi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shrinkToFit="1"/>
    </xf>
    <xf numFmtId="49" fontId="28" fillId="0" borderId="0" xfId="0" applyNumberFormat="1" applyFont="1" applyFill="1" applyAlignment="1">
      <alignment horizontal="right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9" fontId="32" fillId="0" borderId="0" xfId="22" applyNumberFormat="1" applyFont="1" applyFill="1" applyBorder="1" applyAlignment="1">
      <alignment horizontal="right" shrinkToFit="1"/>
    </xf>
    <xf numFmtId="179" fontId="28" fillId="0" borderId="0" xfId="0" applyNumberFormat="1" applyFont="1" applyFill="1" applyBorder="1" applyAlignment="1">
      <alignment/>
    </xf>
    <xf numFmtId="179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shrinkToFit="1"/>
    </xf>
    <xf numFmtId="179" fontId="32" fillId="0" borderId="0" xfId="22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vertical="center"/>
    </xf>
    <xf numFmtId="178" fontId="21" fillId="0" borderId="0" xfId="22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0" fontId="23" fillId="6" borderId="0" xfId="0" applyFont="1" applyFill="1" applyAlignment="1">
      <alignment/>
    </xf>
    <xf numFmtId="0" fontId="23" fillId="0" borderId="0" xfId="0" applyFont="1" applyFill="1" applyAlignment="1">
      <alignment/>
    </xf>
    <xf numFmtId="49" fontId="23" fillId="6" borderId="0" xfId="0" applyNumberFormat="1" applyFont="1" applyFill="1" applyAlignment="1">
      <alignment horizontal="right" vertical="center"/>
    </xf>
    <xf numFmtId="0" fontId="28" fillId="6" borderId="0" xfId="0" applyFont="1" applyFill="1" applyAlignment="1">
      <alignment/>
    </xf>
    <xf numFmtId="0" fontId="28" fillId="6" borderId="0" xfId="0" applyFont="1" applyFill="1" applyBorder="1" applyAlignment="1">
      <alignment/>
    </xf>
    <xf numFmtId="0" fontId="28" fillId="6" borderId="0" xfId="0" applyNumberFormat="1" applyFont="1" applyFill="1" applyBorder="1" applyAlignment="1" quotePrefix="1">
      <alignment/>
    </xf>
    <xf numFmtId="179" fontId="31" fillId="6" borderId="0" xfId="0" applyNumberFormat="1" applyFont="1" applyFill="1" applyAlignment="1">
      <alignment/>
    </xf>
    <xf numFmtId="0" fontId="31" fillId="6" borderId="0" xfId="0" applyFont="1" applyFill="1" applyAlignment="1">
      <alignment/>
    </xf>
    <xf numFmtId="0" fontId="31" fillId="6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 shrinkToFit="1"/>
    </xf>
    <xf numFmtId="49" fontId="23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0" fontId="29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3" fillId="0" borderId="0" xfId="0" applyNumberFormat="1" applyFont="1" applyFill="1" applyAlignment="1">
      <alignment horizontal="right" vertical="center"/>
    </xf>
    <xf numFmtId="0" fontId="28" fillId="0" borderId="0" xfId="0" applyFont="1" applyFill="1" applyBorder="1" applyAlignment="1">
      <alignment/>
    </xf>
    <xf numFmtId="0" fontId="31" fillId="0" borderId="4" xfId="0" applyFont="1" applyFill="1" applyBorder="1" applyAlignment="1">
      <alignment wrapText="1"/>
    </xf>
    <xf numFmtId="179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/>
    </xf>
    <xf numFmtId="0" fontId="38" fillId="0" borderId="5" xfId="0" applyNumberFormat="1" applyFont="1" applyFill="1" applyBorder="1" applyAlignment="1">
      <alignment/>
    </xf>
    <xf numFmtId="179" fontId="39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right" vertical="center" shrinkToFit="1"/>
    </xf>
    <xf numFmtId="0" fontId="32" fillId="0" borderId="8" xfId="0" applyFont="1" applyFill="1" applyBorder="1" applyAlignment="1">
      <alignment horizontal="left"/>
    </xf>
    <xf numFmtId="0" fontId="32" fillId="0" borderId="9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right" wrapText="1" shrinkToFit="1"/>
    </xf>
    <xf numFmtId="0" fontId="8" fillId="0" borderId="8" xfId="0" applyFont="1" applyFill="1" applyBorder="1" applyAlignment="1">
      <alignment horizontal="right" shrinkToFit="1"/>
    </xf>
    <xf numFmtId="0" fontId="8" fillId="0" borderId="8" xfId="0" applyFont="1" applyFill="1" applyBorder="1" applyAlignment="1">
      <alignment horizontal="left" wrapText="1" shrinkToFit="1"/>
    </xf>
    <xf numFmtId="0" fontId="32" fillId="0" borderId="8" xfId="0" applyFont="1" applyFill="1" applyBorder="1" applyAlignment="1">
      <alignment horizontal="left" shrinkToFit="1"/>
    </xf>
    <xf numFmtId="0" fontId="29" fillId="0" borderId="0" xfId="0" applyFont="1" applyFill="1" applyAlignment="1">
      <alignment vertical="center"/>
    </xf>
    <xf numFmtId="178" fontId="9" fillId="0" borderId="13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horizontal="left" wrapText="1"/>
    </xf>
    <xf numFmtId="178" fontId="6" fillId="0" borderId="15" xfId="0" applyNumberFormat="1" applyFont="1" applyFill="1" applyBorder="1" applyAlignment="1">
      <alignment wrapText="1"/>
    </xf>
    <xf numFmtId="178" fontId="6" fillId="0" borderId="14" xfId="0" applyNumberFormat="1" applyFont="1" applyFill="1" applyBorder="1" applyAlignment="1">
      <alignment wrapText="1"/>
    </xf>
    <xf numFmtId="178" fontId="6" fillId="0" borderId="16" xfId="0" applyNumberFormat="1" applyFont="1" applyFill="1" applyBorder="1" applyAlignment="1">
      <alignment wrapText="1"/>
    </xf>
    <xf numFmtId="179" fontId="32" fillId="0" borderId="17" xfId="22" applyNumberFormat="1" applyFont="1" applyFill="1" applyBorder="1" applyAlignment="1">
      <alignment/>
    </xf>
    <xf numFmtId="179" fontId="32" fillId="0" borderId="13" xfId="22" applyNumberFormat="1" applyFont="1" applyFill="1" applyBorder="1" applyAlignment="1">
      <alignment horizontal="right" shrinkToFit="1"/>
    </xf>
    <xf numFmtId="49" fontId="23" fillId="0" borderId="18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76" fontId="25" fillId="0" borderId="6" xfId="22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shrinkToFit="1"/>
    </xf>
    <xf numFmtId="0" fontId="24" fillId="0" borderId="7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179" fontId="41" fillId="0" borderId="0" xfId="22" applyNumberFormat="1" applyFont="1" applyFill="1" applyBorder="1" applyAlignment="1">
      <alignment horizontal="right" shrinkToFit="1"/>
    </xf>
    <xf numFmtId="0" fontId="41" fillId="0" borderId="0" xfId="0" applyFont="1" applyFill="1" applyBorder="1" applyAlignment="1">
      <alignment horizontal="left" shrinkToFit="1"/>
    </xf>
    <xf numFmtId="3" fontId="2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176" fontId="21" fillId="0" borderId="0" xfId="22" applyNumberFormat="1" applyFont="1" applyFill="1" applyAlignment="1">
      <alignment/>
    </xf>
    <xf numFmtId="0" fontId="31" fillId="0" borderId="20" xfId="0" applyFont="1" applyFill="1" applyBorder="1" applyAlignment="1">
      <alignment wrapText="1"/>
    </xf>
    <xf numFmtId="0" fontId="28" fillId="0" borderId="4" xfId="0" applyFont="1" applyFill="1" applyBorder="1" applyAlignment="1">
      <alignment wrapText="1"/>
    </xf>
    <xf numFmtId="49" fontId="23" fillId="0" borderId="6" xfId="0" applyNumberFormat="1" applyFont="1" applyFill="1" applyBorder="1" applyAlignment="1">
      <alignment horizontal="left" wrapText="1" shrinkToFit="1"/>
    </xf>
    <xf numFmtId="49" fontId="23" fillId="0" borderId="7" xfId="0" applyNumberFormat="1" applyFont="1" applyFill="1" applyBorder="1" applyAlignment="1">
      <alignment horizontal="left" wrapText="1" shrinkToFit="1"/>
    </xf>
    <xf numFmtId="178" fontId="16" fillId="0" borderId="11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horizontal="left" wrapText="1"/>
    </xf>
    <xf numFmtId="178" fontId="7" fillId="0" borderId="8" xfId="0" applyNumberFormat="1" applyFont="1" applyFill="1" applyBorder="1" applyAlignment="1">
      <alignment wrapText="1"/>
    </xf>
    <xf numFmtId="178" fontId="7" fillId="0" borderId="12" xfId="0" applyNumberFormat="1" applyFont="1" applyFill="1" applyBorder="1" applyAlignment="1">
      <alignment wrapText="1"/>
    </xf>
    <xf numFmtId="178" fontId="7" fillId="0" borderId="9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right"/>
    </xf>
    <xf numFmtId="179" fontId="32" fillId="0" borderId="23" xfId="22" applyNumberFormat="1" applyFont="1" applyFill="1" applyBorder="1" applyAlignment="1">
      <alignment/>
    </xf>
    <xf numFmtId="0" fontId="32" fillId="0" borderId="9" xfId="0" applyFont="1" applyFill="1" applyBorder="1" applyAlignment="1">
      <alignment horizontal="left" shrinkToFit="1"/>
    </xf>
    <xf numFmtId="179" fontId="8" fillId="0" borderId="17" xfId="22" applyNumberFormat="1" applyFont="1" applyFill="1" applyBorder="1" applyAlignment="1">
      <alignment horizontal="right"/>
    </xf>
    <xf numFmtId="178" fontId="30" fillId="0" borderId="18" xfId="0" applyNumberFormat="1" applyFont="1" applyFill="1" applyBorder="1" applyAlignment="1">
      <alignment wrapText="1"/>
    </xf>
    <xf numFmtId="178" fontId="28" fillId="0" borderId="13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9" fillId="0" borderId="18" xfId="0" applyNumberFormat="1" applyFont="1" applyFill="1" applyBorder="1" applyAlignment="1">
      <alignment wrapText="1"/>
    </xf>
    <xf numFmtId="178" fontId="28" fillId="0" borderId="13" xfId="0" applyNumberFormat="1" applyFont="1" applyFill="1" applyBorder="1" applyAlignment="1">
      <alignment horizontal="left" wrapText="1"/>
    </xf>
    <xf numFmtId="178" fontId="30" fillId="0" borderId="24" xfId="0" applyNumberFormat="1" applyFont="1" applyFill="1" applyBorder="1" applyAlignment="1">
      <alignment horizontal="left" wrapText="1"/>
    </xf>
    <xf numFmtId="178" fontId="30" fillId="0" borderId="18" xfId="0" applyNumberFormat="1" applyFont="1" applyFill="1" applyBorder="1" applyAlignment="1">
      <alignment horizontal="left" shrinkToFit="1"/>
    </xf>
    <xf numFmtId="0" fontId="40" fillId="0" borderId="0" xfId="0" applyFont="1" applyFill="1" applyBorder="1" applyAlignment="1">
      <alignment horizontal="left" vertical="center" shrinkToFit="1"/>
    </xf>
    <xf numFmtId="178" fontId="42" fillId="0" borderId="10" xfId="0" applyNumberFormat="1" applyFont="1" applyFill="1" applyBorder="1" applyAlignment="1">
      <alignment wrapText="1"/>
    </xf>
    <xf numFmtId="178" fontId="41" fillId="0" borderId="11" xfId="0" applyNumberFormat="1" applyFont="1" applyFill="1" applyBorder="1" applyAlignment="1">
      <alignment wrapText="1"/>
    </xf>
    <xf numFmtId="178" fontId="41" fillId="0" borderId="8" xfId="0" applyNumberFormat="1" applyFont="1" applyFill="1" applyBorder="1" applyAlignment="1">
      <alignment wrapText="1"/>
    </xf>
    <xf numFmtId="178" fontId="41" fillId="0" borderId="6" xfId="0" applyNumberFormat="1" applyFont="1" applyFill="1" applyBorder="1" applyAlignment="1">
      <alignment wrapText="1"/>
    </xf>
    <xf numFmtId="178" fontId="42" fillId="0" borderId="7" xfId="0" applyNumberFormat="1" applyFont="1" applyFill="1" applyBorder="1" applyAlignment="1">
      <alignment wrapText="1"/>
    </xf>
    <xf numFmtId="178" fontId="41" fillId="0" borderId="11" xfId="0" applyNumberFormat="1" applyFont="1" applyFill="1" applyBorder="1" applyAlignment="1">
      <alignment horizontal="left" wrapText="1"/>
    </xf>
    <xf numFmtId="178" fontId="42" fillId="0" borderId="25" xfId="0" applyNumberFormat="1" applyFont="1" applyFill="1" applyBorder="1" applyAlignment="1">
      <alignment horizontal="left" wrapText="1"/>
    </xf>
    <xf numFmtId="178" fontId="30" fillId="0" borderId="13" xfId="0" applyNumberFormat="1" applyFont="1" applyFill="1" applyBorder="1" applyAlignment="1">
      <alignment wrapText="1"/>
    </xf>
    <xf numFmtId="178" fontId="28" fillId="0" borderId="15" xfId="0" applyNumberFormat="1" applyFont="1" applyFill="1" applyBorder="1" applyAlignment="1">
      <alignment wrapText="1"/>
    </xf>
    <xf numFmtId="178" fontId="30" fillId="0" borderId="26" xfId="0" applyNumberFormat="1" applyFont="1" applyFill="1" applyBorder="1" applyAlignment="1">
      <alignment wrapText="1"/>
    </xf>
    <xf numFmtId="0" fontId="30" fillId="0" borderId="13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8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30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8" fillId="0" borderId="3" xfId="0" applyFont="1" applyFill="1" applyBorder="1" applyAlignment="1">
      <alignment/>
    </xf>
    <xf numFmtId="0" fontId="28" fillId="0" borderId="2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6" fillId="0" borderId="11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shrinkToFit="1"/>
    </xf>
    <xf numFmtId="0" fontId="32" fillId="0" borderId="12" xfId="0" applyFont="1" applyFill="1" applyBorder="1" applyAlignment="1">
      <alignment horizontal="left" shrinkToFit="1"/>
    </xf>
    <xf numFmtId="179" fontId="21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/>
    </xf>
    <xf numFmtId="179" fontId="5" fillId="0" borderId="0" xfId="22" applyNumberFormat="1" applyFont="1" applyFill="1" applyBorder="1" applyAlignment="1">
      <alignment horizontal="right"/>
    </xf>
    <xf numFmtId="179" fontId="29" fillId="0" borderId="18" xfId="22" applyNumberFormat="1" applyFont="1" applyFill="1" applyBorder="1" applyAlignment="1">
      <alignment horizontal="right" shrinkToFit="1"/>
    </xf>
    <xf numFmtId="179" fontId="29" fillId="0" borderId="31" xfId="22" applyNumberFormat="1" applyFont="1" applyFill="1" applyBorder="1" applyAlignment="1">
      <alignment horizontal="right" shrinkToFit="1"/>
    </xf>
    <xf numFmtId="179" fontId="29" fillId="0" borderId="32" xfId="22" applyNumberFormat="1" applyFont="1" applyFill="1" applyBorder="1" applyAlignment="1">
      <alignment horizontal="right" shrinkToFit="1"/>
    </xf>
    <xf numFmtId="179" fontId="32" fillId="0" borderId="27" xfId="22" applyNumberFormat="1" applyFont="1" applyFill="1" applyBorder="1" applyAlignment="1">
      <alignment horizontal="right" shrinkToFit="1"/>
    </xf>
    <xf numFmtId="179" fontId="32" fillId="0" borderId="33" xfId="22" applyNumberFormat="1" applyFont="1" applyFill="1" applyBorder="1" applyAlignment="1">
      <alignment horizontal="right" shrinkToFit="1"/>
    </xf>
    <xf numFmtId="179" fontId="32" fillId="0" borderId="34" xfId="22" applyNumberFormat="1" applyFont="1" applyFill="1" applyBorder="1" applyAlignment="1">
      <alignment horizontal="right" shrinkToFit="1"/>
    </xf>
    <xf numFmtId="179" fontId="32" fillId="0" borderId="14" xfId="22" applyNumberFormat="1" applyFont="1" applyFill="1" applyBorder="1" applyAlignment="1">
      <alignment horizontal="right" shrinkToFit="1"/>
    </xf>
    <xf numFmtId="179" fontId="32" fillId="0" borderId="35" xfId="22" applyNumberFormat="1" applyFont="1" applyFill="1" applyBorder="1" applyAlignment="1">
      <alignment horizontal="right" shrinkToFit="1"/>
    </xf>
    <xf numFmtId="179" fontId="32" fillId="0" borderId="36" xfId="22" applyNumberFormat="1" applyFont="1" applyFill="1" applyBorder="1" applyAlignment="1">
      <alignment horizontal="right"/>
    </xf>
    <xf numFmtId="179" fontId="32" fillId="0" borderId="15" xfId="22" applyNumberFormat="1" applyFont="1" applyFill="1" applyBorder="1" applyAlignment="1">
      <alignment horizontal="right"/>
    </xf>
    <xf numFmtId="179" fontId="32" fillId="0" borderId="37" xfId="22" applyNumberFormat="1" applyFont="1" applyFill="1" applyBorder="1" applyAlignment="1">
      <alignment horizontal="right"/>
    </xf>
    <xf numFmtId="179" fontId="32" fillId="0" borderId="38" xfId="22" applyNumberFormat="1" applyFont="1" applyFill="1" applyBorder="1" applyAlignment="1">
      <alignment horizontal="right"/>
    </xf>
    <xf numFmtId="179" fontId="32" fillId="0" borderId="15" xfId="22" applyNumberFormat="1" applyFont="1" applyFill="1" applyBorder="1" applyAlignment="1">
      <alignment horizontal="right" shrinkToFit="1"/>
    </xf>
    <xf numFmtId="179" fontId="32" fillId="0" borderId="37" xfId="22" applyNumberFormat="1" applyFont="1" applyFill="1" applyBorder="1" applyAlignment="1">
      <alignment horizontal="right" shrinkToFit="1"/>
    </xf>
    <xf numFmtId="179" fontId="32" fillId="0" borderId="38" xfId="22" applyNumberFormat="1" applyFont="1" applyFill="1" applyBorder="1" applyAlignment="1">
      <alignment horizontal="right" shrinkToFit="1"/>
    </xf>
    <xf numFmtId="179" fontId="29" fillId="0" borderId="13" xfId="22" applyNumberFormat="1" applyFont="1" applyFill="1" applyBorder="1" applyAlignment="1">
      <alignment horizontal="right" shrinkToFit="1"/>
    </xf>
    <xf numFmtId="179" fontId="29" fillId="0" borderId="23" xfId="22" applyNumberFormat="1" applyFont="1" applyFill="1" applyBorder="1" applyAlignment="1">
      <alignment horizontal="right" shrinkToFit="1"/>
    </xf>
    <xf numFmtId="179" fontId="29" fillId="0" borderId="17" xfId="22" applyNumberFormat="1" applyFont="1" applyFill="1" applyBorder="1" applyAlignment="1">
      <alignment horizontal="right" shrinkToFit="1"/>
    </xf>
    <xf numFmtId="179" fontId="32" fillId="0" borderId="36" xfId="22" applyNumberFormat="1" applyFont="1" applyFill="1" applyBorder="1" applyAlignment="1">
      <alignment horizontal="right" shrinkToFit="1"/>
    </xf>
    <xf numFmtId="179" fontId="32" fillId="0" borderId="38" xfId="22" applyNumberFormat="1" applyFont="1" applyFill="1" applyBorder="1" applyAlignment="1" quotePrefix="1">
      <alignment horizontal="right" shrinkToFit="1"/>
    </xf>
    <xf numFmtId="179" fontId="32" fillId="0" borderId="16" xfId="22" applyNumberFormat="1" applyFont="1" applyFill="1" applyBorder="1" applyAlignment="1">
      <alignment horizontal="right" shrinkToFit="1"/>
    </xf>
    <xf numFmtId="179" fontId="32" fillId="0" borderId="39" xfId="22" applyNumberFormat="1" applyFont="1" applyFill="1" applyBorder="1" applyAlignment="1">
      <alignment horizontal="right" shrinkToFit="1"/>
    </xf>
    <xf numFmtId="179" fontId="32" fillId="0" borderId="40" xfId="22" applyNumberFormat="1" applyFont="1" applyFill="1" applyBorder="1" applyAlignment="1">
      <alignment horizontal="right" shrinkToFit="1"/>
    </xf>
    <xf numFmtId="179" fontId="32" fillId="0" borderId="18" xfId="22" applyNumberFormat="1" applyFont="1" applyFill="1" applyBorder="1" applyAlignment="1">
      <alignment horizontal="right" shrinkToFit="1"/>
    </xf>
    <xf numFmtId="179" fontId="32" fillId="0" borderId="31" xfId="22" applyNumberFormat="1" applyFont="1" applyFill="1" applyBorder="1" applyAlignment="1">
      <alignment horizontal="right" shrinkToFit="1"/>
    </xf>
    <xf numFmtId="179" fontId="32" fillId="0" borderId="32" xfId="22" applyNumberFormat="1" applyFont="1" applyFill="1" applyBorder="1" applyAlignment="1">
      <alignment horizontal="right" shrinkToFit="1"/>
    </xf>
    <xf numFmtId="179" fontId="32" fillId="0" borderId="23" xfId="22" applyNumberFormat="1" applyFont="1" applyFill="1" applyBorder="1" applyAlignment="1">
      <alignment horizontal="right" shrinkToFit="1"/>
    </xf>
    <xf numFmtId="179" fontId="32" fillId="0" borderId="17" xfId="22" applyNumberFormat="1" applyFont="1" applyFill="1" applyBorder="1" applyAlignment="1">
      <alignment horizontal="right" shrinkToFit="1"/>
    </xf>
    <xf numFmtId="179" fontId="29" fillId="0" borderId="24" xfId="22" applyNumberFormat="1" applyFont="1" applyFill="1" applyBorder="1" applyAlignment="1">
      <alignment horizontal="right" shrinkToFit="1"/>
    </xf>
    <xf numFmtId="179" fontId="29" fillId="0" borderId="41" xfId="22" applyNumberFormat="1" applyFont="1" applyFill="1" applyBorder="1" applyAlignment="1">
      <alignment horizontal="right" shrinkToFit="1"/>
    </xf>
    <xf numFmtId="179" fontId="29" fillId="0" borderId="42" xfId="22" applyNumberFormat="1" applyFont="1" applyFill="1" applyBorder="1" applyAlignment="1">
      <alignment horizontal="right" shrinkToFit="1"/>
    </xf>
    <xf numFmtId="179" fontId="21" fillId="0" borderId="0" xfId="22" applyNumberFormat="1" applyFont="1" applyFill="1" applyAlignment="1">
      <alignment horizontal="right" shrinkToFit="1"/>
    </xf>
    <xf numFmtId="179" fontId="33" fillId="0" borderId="0" xfId="0" applyNumberFormat="1" applyFont="1" applyFill="1" applyAlignment="1">
      <alignment/>
    </xf>
    <xf numFmtId="179" fontId="21" fillId="0" borderId="0" xfId="22" applyNumberFormat="1" applyFont="1" applyFill="1" applyBorder="1" applyAlignment="1">
      <alignment horizontal="right" shrinkToFit="1"/>
    </xf>
    <xf numFmtId="179" fontId="34" fillId="0" borderId="0" xfId="22" applyNumberFormat="1" applyFont="1" applyFill="1" applyBorder="1" applyAlignment="1">
      <alignment horizontal="right" shrinkToFit="1"/>
    </xf>
    <xf numFmtId="179" fontId="32" fillId="0" borderId="21" xfId="22" applyNumberFormat="1" applyFont="1" applyFill="1" applyBorder="1" applyAlignment="1">
      <alignment horizontal="right" shrinkToFit="1"/>
    </xf>
    <xf numFmtId="179" fontId="32" fillId="0" borderId="43" xfId="22" applyNumberFormat="1" applyFont="1" applyFill="1" applyBorder="1" applyAlignment="1">
      <alignment horizontal="right" shrinkToFit="1"/>
    </xf>
    <xf numFmtId="179" fontId="32" fillId="0" borderId="44" xfId="22" applyNumberFormat="1" applyFont="1" applyFill="1" applyBorder="1" applyAlignment="1">
      <alignment horizontal="right" shrinkToFit="1"/>
    </xf>
    <xf numFmtId="179" fontId="29" fillId="0" borderId="26" xfId="22" applyNumberFormat="1" applyFont="1" applyFill="1" applyBorder="1" applyAlignment="1">
      <alignment horizontal="right" shrinkToFit="1"/>
    </xf>
    <xf numFmtId="179" fontId="29" fillId="0" borderId="45" xfId="22" applyNumberFormat="1" applyFont="1" applyFill="1" applyBorder="1" applyAlignment="1">
      <alignment horizontal="right" shrinkToFit="1"/>
    </xf>
    <xf numFmtId="179" fontId="29" fillId="0" borderId="46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horizontal="left" vertical="center" shrinkToFit="1"/>
    </xf>
    <xf numFmtId="179" fontId="23" fillId="0" borderId="0" xfId="22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 horizontal="right"/>
    </xf>
    <xf numFmtId="179" fontId="23" fillId="0" borderId="0" xfId="22" applyNumberFormat="1" applyFont="1" applyFill="1" applyBorder="1" applyAlignment="1">
      <alignment horizontal="right"/>
    </xf>
    <xf numFmtId="179" fontId="41" fillId="0" borderId="0" xfId="0" applyNumberFormat="1" applyFont="1" applyFill="1" applyBorder="1" applyAlignment="1">
      <alignment horizontal="right"/>
    </xf>
    <xf numFmtId="179" fontId="41" fillId="0" borderId="4" xfId="0" applyNumberFormat="1" applyFont="1" applyFill="1" applyBorder="1" applyAlignment="1">
      <alignment horizontal="center" vertical="center"/>
    </xf>
    <xf numFmtId="179" fontId="41" fillId="0" borderId="31" xfId="0" applyNumberFormat="1" applyFont="1" applyFill="1" applyBorder="1" applyAlignment="1">
      <alignment horizontal="center" vertical="center"/>
    </xf>
    <xf numFmtId="179" fontId="41" fillId="0" borderId="47" xfId="0" applyNumberFormat="1" applyFont="1" applyFill="1" applyBorder="1" applyAlignment="1">
      <alignment horizontal="center" vertical="center"/>
    </xf>
    <xf numFmtId="179" fontId="41" fillId="0" borderId="48" xfId="0" applyNumberFormat="1" applyFont="1" applyFill="1" applyBorder="1" applyAlignment="1">
      <alignment horizontal="center" vertical="center"/>
    </xf>
    <xf numFmtId="179" fontId="42" fillId="0" borderId="22" xfId="0" applyNumberFormat="1" applyFont="1" applyFill="1" applyBorder="1" applyAlignment="1">
      <alignment wrapText="1"/>
    </xf>
    <xf numFmtId="179" fontId="42" fillId="0" borderId="33" xfId="0" applyNumberFormat="1" applyFont="1" applyFill="1" applyBorder="1" applyAlignment="1">
      <alignment wrapText="1"/>
    </xf>
    <xf numFmtId="179" fontId="42" fillId="0" borderId="27" xfId="22" applyNumberFormat="1" applyFont="1" applyFill="1" applyBorder="1" applyAlignment="1">
      <alignment horizontal="right" shrinkToFit="1"/>
    </xf>
    <xf numFmtId="179" fontId="42" fillId="0" borderId="33" xfId="22" applyNumberFormat="1" applyFont="1" applyFill="1" applyBorder="1" applyAlignment="1">
      <alignment horizontal="right" shrinkToFit="1"/>
    </xf>
    <xf numFmtId="179" fontId="42" fillId="0" borderId="34" xfId="22" applyNumberFormat="1" applyFont="1" applyFill="1" applyBorder="1" applyAlignment="1">
      <alignment horizontal="right" shrinkToFit="1"/>
    </xf>
    <xf numFmtId="179" fontId="42" fillId="0" borderId="22" xfId="22" applyNumberFormat="1" applyFont="1" applyFill="1" applyBorder="1" applyAlignment="1">
      <alignment horizontal="right" shrinkToFit="1"/>
    </xf>
    <xf numFmtId="179" fontId="42" fillId="0" borderId="4" xfId="0" applyNumberFormat="1" applyFont="1" applyFill="1" applyBorder="1" applyAlignment="1">
      <alignment wrapText="1"/>
    </xf>
    <xf numFmtId="179" fontId="42" fillId="0" borderId="31" xfId="0" applyNumberFormat="1" applyFont="1" applyFill="1" applyBorder="1" applyAlignment="1">
      <alignment wrapText="1"/>
    </xf>
    <xf numFmtId="179" fontId="42" fillId="0" borderId="18" xfId="22" applyNumberFormat="1" applyFont="1" applyFill="1" applyBorder="1" applyAlignment="1">
      <alignment horizontal="right" shrinkToFit="1"/>
    </xf>
    <xf numFmtId="179" fontId="42" fillId="0" borderId="31" xfId="22" applyNumberFormat="1" applyFont="1" applyFill="1" applyBorder="1" applyAlignment="1">
      <alignment horizontal="right" shrinkToFit="1"/>
    </xf>
    <xf numFmtId="179" fontId="42" fillId="0" borderId="32" xfId="22" applyNumberFormat="1" applyFont="1" applyFill="1" applyBorder="1" applyAlignment="1">
      <alignment horizontal="right" shrinkToFit="1"/>
    </xf>
    <xf numFmtId="179" fontId="42" fillId="0" borderId="4" xfId="22" applyNumberFormat="1" applyFont="1" applyFill="1" applyBorder="1" applyAlignment="1">
      <alignment horizontal="right" shrinkToFit="1"/>
    </xf>
    <xf numFmtId="179" fontId="41" fillId="0" borderId="4" xfId="0" applyNumberFormat="1" applyFont="1" applyFill="1" applyBorder="1" applyAlignment="1">
      <alignment wrapText="1"/>
    </xf>
    <xf numFmtId="179" fontId="41" fillId="0" borderId="31" xfId="0" applyNumberFormat="1" applyFont="1" applyFill="1" applyBorder="1" applyAlignment="1">
      <alignment wrapText="1"/>
    </xf>
    <xf numFmtId="179" fontId="41" fillId="0" borderId="18" xfId="22" applyNumberFormat="1" applyFont="1" applyFill="1" applyBorder="1" applyAlignment="1">
      <alignment horizontal="right" shrinkToFit="1"/>
    </xf>
    <xf numFmtId="179" fontId="41" fillId="0" borderId="31" xfId="22" applyNumberFormat="1" applyFont="1" applyFill="1" applyBorder="1" applyAlignment="1">
      <alignment horizontal="right" shrinkToFit="1"/>
    </xf>
    <xf numFmtId="179" fontId="41" fillId="0" borderId="32" xfId="22" applyNumberFormat="1" applyFont="1" applyFill="1" applyBorder="1" applyAlignment="1">
      <alignment horizontal="right" shrinkToFit="1"/>
    </xf>
    <xf numFmtId="179" fontId="41" fillId="0" borderId="4" xfId="22" applyNumberFormat="1" applyFont="1" applyFill="1" applyBorder="1" applyAlignment="1">
      <alignment horizontal="right" shrinkToFit="1"/>
    </xf>
    <xf numFmtId="179" fontId="42" fillId="0" borderId="0" xfId="0" applyNumberFormat="1" applyFont="1" applyFill="1" applyBorder="1" applyAlignment="1">
      <alignment wrapText="1"/>
    </xf>
    <xf numFmtId="179" fontId="42" fillId="0" borderId="23" xfId="0" applyNumberFormat="1" applyFont="1" applyFill="1" applyBorder="1" applyAlignment="1">
      <alignment wrapText="1"/>
    </xf>
    <xf numFmtId="179" fontId="42" fillId="0" borderId="13" xfId="22" applyNumberFormat="1" applyFont="1" applyFill="1" applyBorder="1" applyAlignment="1">
      <alignment horizontal="right" shrinkToFit="1"/>
    </xf>
    <xf numFmtId="179" fontId="42" fillId="0" borderId="23" xfId="22" applyNumberFormat="1" applyFont="1" applyFill="1" applyBorder="1" applyAlignment="1">
      <alignment horizontal="right" shrinkToFit="1"/>
    </xf>
    <xf numFmtId="179" fontId="42" fillId="0" borderId="17" xfId="22" applyNumberFormat="1" applyFont="1" applyFill="1" applyBorder="1" applyAlignment="1">
      <alignment horizontal="right" shrinkToFit="1"/>
    </xf>
    <xf numFmtId="179" fontId="42" fillId="0" borderId="0" xfId="22" applyNumberFormat="1" applyFont="1" applyFill="1" applyBorder="1" applyAlignment="1">
      <alignment horizontal="right" shrinkToFit="1"/>
    </xf>
    <xf numFmtId="179" fontId="43" fillId="0" borderId="0" xfId="22" applyNumberFormat="1" applyFont="1" applyFill="1" applyBorder="1" applyAlignment="1">
      <alignment horizontal="right" shrinkToFit="1"/>
    </xf>
    <xf numFmtId="179" fontId="43" fillId="0" borderId="23" xfId="22" applyNumberFormat="1" applyFont="1" applyFill="1" applyBorder="1" applyAlignment="1">
      <alignment horizontal="right" shrinkToFit="1"/>
    </xf>
    <xf numFmtId="179" fontId="43" fillId="0" borderId="23" xfId="0" applyNumberFormat="1" applyFont="1" applyFill="1" applyBorder="1" applyAlignment="1">
      <alignment horizontal="right" wrapText="1"/>
    </xf>
    <xf numFmtId="179" fontId="43" fillId="0" borderId="0" xfId="0" applyNumberFormat="1" applyFont="1" applyFill="1" applyBorder="1" applyAlignment="1">
      <alignment horizontal="right" wrapText="1"/>
    </xf>
    <xf numFmtId="179" fontId="43" fillId="0" borderId="13" xfId="22" applyNumberFormat="1" applyFont="1" applyFill="1" applyBorder="1" applyAlignment="1">
      <alignment horizontal="right" shrinkToFit="1"/>
    </xf>
    <xf numFmtId="179" fontId="43" fillId="0" borderId="17" xfId="22" applyNumberFormat="1" applyFont="1" applyFill="1" applyBorder="1" applyAlignment="1">
      <alignment horizontal="right" shrinkToFit="1"/>
    </xf>
    <xf numFmtId="179" fontId="43" fillId="0" borderId="2" xfId="22" applyNumberFormat="1" applyFont="1" applyFill="1" applyBorder="1" applyAlignment="1">
      <alignment horizontal="right" shrinkToFit="1"/>
    </xf>
    <xf numFmtId="179" fontId="43" fillId="0" borderId="37" xfId="22" applyNumberFormat="1" applyFont="1" applyFill="1" applyBorder="1" applyAlignment="1">
      <alignment horizontal="right" shrinkToFit="1"/>
    </xf>
    <xf numFmtId="179" fontId="43" fillId="0" borderId="37" xfId="0" applyNumberFormat="1" applyFont="1" applyFill="1" applyBorder="1" applyAlignment="1">
      <alignment horizontal="right" wrapText="1"/>
    </xf>
    <xf numFmtId="179" fontId="43" fillId="0" borderId="2" xfId="0" applyNumberFormat="1" applyFont="1" applyFill="1" applyBorder="1" applyAlignment="1">
      <alignment horizontal="right" wrapText="1"/>
    </xf>
    <xf numFmtId="179" fontId="43" fillId="0" borderId="15" xfId="22" applyNumberFormat="1" applyFont="1" applyFill="1" applyBorder="1" applyAlignment="1">
      <alignment horizontal="right" shrinkToFit="1"/>
    </xf>
    <xf numFmtId="179" fontId="43" fillId="0" borderId="38" xfId="22" applyNumberFormat="1" applyFont="1" applyFill="1" applyBorder="1" applyAlignment="1">
      <alignment horizontal="right" shrinkToFit="1"/>
    </xf>
    <xf numFmtId="179" fontId="43" fillId="0" borderId="0" xfId="0" applyNumberFormat="1" applyFont="1" applyFill="1" applyBorder="1" applyAlignment="1">
      <alignment wrapText="1"/>
    </xf>
    <xf numFmtId="179" fontId="43" fillId="0" borderId="23" xfId="0" applyNumberFormat="1" applyFont="1" applyFill="1" applyBorder="1" applyAlignment="1">
      <alignment wrapText="1"/>
    </xf>
    <xf numFmtId="179" fontId="43" fillId="0" borderId="2" xfId="0" applyNumberFormat="1" applyFont="1" applyFill="1" applyBorder="1" applyAlignment="1">
      <alignment wrapText="1"/>
    </xf>
    <xf numFmtId="179" fontId="43" fillId="0" borderId="37" xfId="0" applyNumberFormat="1" applyFont="1" applyFill="1" applyBorder="1" applyAlignment="1">
      <alignment wrapText="1"/>
    </xf>
    <xf numFmtId="179" fontId="41" fillId="0" borderId="22" xfId="0" applyNumberFormat="1" applyFont="1" applyFill="1" applyBorder="1" applyAlignment="1">
      <alignment horizontal="right" wrapText="1"/>
    </xf>
    <xf numFmtId="179" fontId="41" fillId="0" borderId="33" xfId="0" applyNumberFormat="1" applyFont="1" applyFill="1" applyBorder="1" applyAlignment="1">
      <alignment horizontal="right" wrapText="1"/>
    </xf>
    <xf numFmtId="179" fontId="41" fillId="0" borderId="27" xfId="22" applyNumberFormat="1" applyFont="1" applyFill="1" applyBorder="1" applyAlignment="1">
      <alignment horizontal="right" shrinkToFit="1"/>
    </xf>
    <xf numFmtId="179" fontId="41" fillId="0" borderId="33" xfId="22" applyNumberFormat="1" applyFont="1" applyFill="1" applyBorder="1" applyAlignment="1">
      <alignment horizontal="right" shrinkToFit="1"/>
    </xf>
    <xf numFmtId="179" fontId="41" fillId="0" borderId="34" xfId="22" applyNumberFormat="1" applyFont="1" applyFill="1" applyBorder="1" applyAlignment="1">
      <alignment horizontal="right" shrinkToFit="1"/>
    </xf>
    <xf numFmtId="179" fontId="41" fillId="0" borderId="22" xfId="22" applyNumberFormat="1" applyFont="1" applyFill="1" applyBorder="1" applyAlignment="1">
      <alignment horizontal="right" shrinkToFit="1"/>
    </xf>
    <xf numFmtId="179" fontId="43" fillId="0" borderId="27" xfId="22" applyNumberFormat="1" applyFont="1" applyFill="1" applyBorder="1" applyAlignment="1">
      <alignment horizontal="right" shrinkToFit="1"/>
    </xf>
    <xf numFmtId="179" fontId="43" fillId="0" borderId="33" xfId="22" applyNumberFormat="1" applyFont="1" applyFill="1" applyBorder="1" applyAlignment="1">
      <alignment horizontal="right" shrinkToFit="1"/>
    </xf>
    <xf numFmtId="179" fontId="43" fillId="0" borderId="34" xfId="22" applyNumberFormat="1" applyFont="1" applyFill="1" applyBorder="1" applyAlignment="1" quotePrefix="1">
      <alignment horizontal="right" shrinkToFit="1"/>
    </xf>
    <xf numFmtId="179" fontId="41" fillId="0" borderId="0" xfId="0" applyNumberFormat="1" applyFont="1" applyFill="1" applyBorder="1" applyAlignment="1">
      <alignment horizontal="right" wrapText="1"/>
    </xf>
    <xf numFmtId="179" fontId="41" fillId="0" borderId="23" xfId="0" applyNumberFormat="1" applyFont="1" applyFill="1" applyBorder="1" applyAlignment="1">
      <alignment horizontal="right" wrapText="1"/>
    </xf>
    <xf numFmtId="179" fontId="41" fillId="0" borderId="13" xfId="22" applyNumberFormat="1" applyFont="1" applyFill="1" applyBorder="1" applyAlignment="1">
      <alignment horizontal="right" shrinkToFit="1"/>
    </xf>
    <xf numFmtId="179" fontId="41" fillId="0" borderId="23" xfId="22" applyNumberFormat="1" applyFont="1" applyFill="1" applyBorder="1" applyAlignment="1">
      <alignment horizontal="right" shrinkToFit="1"/>
    </xf>
    <xf numFmtId="179" fontId="41" fillId="0" borderId="17" xfId="22" applyNumberFormat="1" applyFont="1" applyFill="1" applyBorder="1" applyAlignment="1">
      <alignment horizontal="right" shrinkToFit="1"/>
    </xf>
    <xf numFmtId="179" fontId="42" fillId="0" borderId="5" xfId="0" applyNumberFormat="1" applyFont="1" applyFill="1" applyBorder="1" applyAlignment="1">
      <alignment wrapText="1"/>
    </xf>
    <xf numFmtId="179" fontId="42" fillId="0" borderId="49" xfId="0" applyNumberFormat="1" applyFont="1" applyFill="1" applyBorder="1" applyAlignment="1">
      <alignment wrapText="1"/>
    </xf>
    <xf numFmtId="179" fontId="42" fillId="0" borderId="19" xfId="22" applyNumberFormat="1" applyFont="1" applyFill="1" applyBorder="1" applyAlignment="1">
      <alignment horizontal="right" shrinkToFit="1"/>
    </xf>
    <xf numFmtId="179" fontId="42" fillId="0" borderId="49" xfId="22" applyNumberFormat="1" applyFont="1" applyFill="1" applyBorder="1" applyAlignment="1">
      <alignment horizontal="right" shrinkToFit="1"/>
    </xf>
    <xf numFmtId="179" fontId="42" fillId="0" borderId="50" xfId="22" applyNumberFormat="1" applyFont="1" applyFill="1" applyBorder="1" applyAlignment="1">
      <alignment horizontal="right" shrinkToFit="1"/>
    </xf>
    <xf numFmtId="179" fontId="42" fillId="0" borderId="5" xfId="22" applyNumberFormat="1" applyFont="1" applyFill="1" applyBorder="1" applyAlignment="1">
      <alignment horizontal="right" shrinkToFit="1"/>
    </xf>
    <xf numFmtId="179" fontId="42" fillId="0" borderId="31" xfId="22" applyNumberFormat="1" applyFont="1" applyFill="1" applyBorder="1" applyAlignment="1" quotePrefix="1">
      <alignment horizontal="right" shrinkToFit="1"/>
    </xf>
    <xf numFmtId="179" fontId="42" fillId="0" borderId="32" xfId="22" applyNumberFormat="1" applyFont="1" applyFill="1" applyBorder="1" applyAlignment="1" quotePrefix="1">
      <alignment horizontal="right" shrinkToFit="1"/>
    </xf>
    <xf numFmtId="179" fontId="41" fillId="0" borderId="0" xfId="0" applyNumberFormat="1" applyFont="1" applyFill="1" applyBorder="1" applyAlignment="1">
      <alignment wrapText="1"/>
    </xf>
    <xf numFmtId="179" fontId="41" fillId="0" borderId="23" xfId="0" applyNumberFormat="1" applyFont="1" applyFill="1" applyBorder="1" applyAlignment="1">
      <alignment wrapText="1"/>
    </xf>
    <xf numFmtId="179" fontId="42" fillId="0" borderId="20" xfId="22" applyNumberFormat="1" applyFont="1" applyFill="1" applyBorder="1" applyAlignment="1">
      <alignment horizontal="right" shrinkToFit="1"/>
    </xf>
    <xf numFmtId="179" fontId="42" fillId="0" borderId="45" xfId="0" applyNumberFormat="1" applyFont="1" applyFill="1" applyBorder="1" applyAlignment="1">
      <alignment horizontal="right" wrapText="1"/>
    </xf>
    <xf numFmtId="179" fontId="42" fillId="0" borderId="20" xfId="0" applyNumberFormat="1" applyFont="1" applyFill="1" applyBorder="1" applyAlignment="1">
      <alignment horizontal="right" wrapText="1"/>
    </xf>
    <xf numFmtId="179" fontId="42" fillId="0" borderId="26" xfId="22" applyNumberFormat="1" applyFont="1" applyFill="1" applyBorder="1" applyAlignment="1">
      <alignment horizontal="right" shrinkToFit="1"/>
    </xf>
    <xf numFmtId="179" fontId="42" fillId="0" borderId="45" xfId="22" applyNumberFormat="1" applyFont="1" applyFill="1" applyBorder="1" applyAlignment="1">
      <alignment horizontal="right" shrinkToFit="1"/>
    </xf>
    <xf numFmtId="179" fontId="42" fillId="0" borderId="46" xfId="22" applyNumberFormat="1" applyFont="1" applyFill="1" applyBorder="1" applyAlignment="1">
      <alignment horizontal="right" shrinkToFit="1"/>
    </xf>
    <xf numFmtId="179" fontId="41" fillId="0" borderId="0" xfId="0" applyNumberFormat="1" applyFont="1" applyFill="1" applyBorder="1" applyAlignment="1">
      <alignment horizontal="left" shrinkToFit="1"/>
    </xf>
    <xf numFmtId="179" fontId="41" fillId="0" borderId="0" xfId="0" applyNumberFormat="1" applyFont="1" applyFill="1" applyBorder="1" applyAlignment="1">
      <alignment horizontal="left"/>
    </xf>
    <xf numFmtId="179" fontId="34" fillId="0" borderId="0" xfId="0" applyNumberFormat="1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21" fillId="0" borderId="0" xfId="22" applyNumberFormat="1" applyFont="1" applyFill="1" applyBorder="1" applyAlignment="1">
      <alignment/>
    </xf>
    <xf numFmtId="179" fontId="21" fillId="0" borderId="0" xfId="22" applyNumberFormat="1" applyFont="1" applyFill="1" applyBorder="1" applyAlignment="1">
      <alignment horizontal="right"/>
    </xf>
    <xf numFmtId="179" fontId="21" fillId="0" borderId="0" xfId="22" applyNumberFormat="1" applyFont="1" applyFill="1" applyAlignment="1">
      <alignment horizontal="right"/>
    </xf>
    <xf numFmtId="179" fontId="23" fillId="6" borderId="0" xfId="0" applyNumberFormat="1" applyFont="1" applyFill="1" applyAlignment="1">
      <alignment/>
    </xf>
    <xf numFmtId="179" fontId="23" fillId="6" borderId="0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23" fillId="6" borderId="0" xfId="0" applyNumberFormat="1" applyFont="1" applyFill="1" applyBorder="1" applyAlignment="1">
      <alignment horizontal="right"/>
    </xf>
    <xf numFmtId="179" fontId="23" fillId="6" borderId="18" xfId="0" applyNumberFormat="1" applyFont="1" applyFill="1" applyBorder="1" applyAlignment="1">
      <alignment horizontal="center" vertical="center" shrinkToFit="1"/>
    </xf>
    <xf numFmtId="179" fontId="23" fillId="6" borderId="31" xfId="0" applyNumberFormat="1" applyFont="1" applyFill="1" applyBorder="1" applyAlignment="1">
      <alignment horizontal="center" vertical="center" shrinkToFit="1"/>
    </xf>
    <xf numFmtId="179" fontId="23" fillId="6" borderId="31" xfId="0" applyNumberFormat="1" applyFont="1" applyFill="1" applyBorder="1" applyAlignment="1">
      <alignment horizontal="center" vertical="center" wrapText="1" shrinkToFit="1"/>
    </xf>
    <xf numFmtId="179" fontId="23" fillId="0" borderId="32" xfId="0" applyNumberFormat="1" applyFont="1" applyFill="1" applyBorder="1" applyAlignment="1">
      <alignment horizontal="center" vertical="center" wrapText="1" shrinkToFit="1"/>
    </xf>
    <xf numFmtId="179" fontId="29" fillId="6" borderId="27" xfId="0" applyNumberFormat="1" applyFont="1" applyFill="1" applyBorder="1" applyAlignment="1">
      <alignment horizontal="right"/>
    </xf>
    <xf numFmtId="179" fontId="29" fillId="6" borderId="33" xfId="22" applyNumberFormat="1" applyFont="1" applyFill="1" applyBorder="1" applyAlignment="1">
      <alignment/>
    </xf>
    <xf numFmtId="179" fontId="29" fillId="0" borderId="33" xfId="22" applyNumberFormat="1" applyFont="1" applyFill="1" applyBorder="1" applyAlignment="1">
      <alignment/>
    </xf>
    <xf numFmtId="179" fontId="29" fillId="0" borderId="34" xfId="22" applyNumberFormat="1" applyFont="1" applyFill="1" applyBorder="1" applyAlignment="1">
      <alignment/>
    </xf>
    <xf numFmtId="179" fontId="23" fillId="6" borderId="14" xfId="22" applyNumberFormat="1" applyFont="1" applyFill="1" applyBorder="1" applyAlignment="1">
      <alignment horizontal="right"/>
    </xf>
    <xf numFmtId="179" fontId="23" fillId="6" borderId="35" xfId="22" applyNumberFormat="1" applyFont="1" applyFill="1" applyBorder="1" applyAlignment="1">
      <alignment horizontal="right"/>
    </xf>
    <xf numFmtId="179" fontId="23" fillId="0" borderId="35" xfId="22" applyNumberFormat="1" applyFont="1" applyFill="1" applyBorder="1" applyAlignment="1">
      <alignment horizontal="right"/>
    </xf>
    <xf numFmtId="179" fontId="23" fillId="0" borderId="36" xfId="22" applyNumberFormat="1" applyFont="1" applyFill="1" applyBorder="1" applyAlignment="1">
      <alignment horizontal="right"/>
    </xf>
    <xf numFmtId="179" fontId="23" fillId="6" borderId="15" xfId="22" applyNumberFormat="1" applyFont="1" applyFill="1" applyBorder="1" applyAlignment="1">
      <alignment horizontal="right"/>
    </xf>
    <xf numFmtId="179" fontId="23" fillId="6" borderId="37" xfId="22" applyNumberFormat="1" applyFont="1" applyFill="1" applyBorder="1" applyAlignment="1">
      <alignment horizontal="right"/>
    </xf>
    <xf numFmtId="179" fontId="23" fillId="0" borderId="37" xfId="22" applyNumberFormat="1" applyFont="1" applyFill="1" applyBorder="1" applyAlignment="1">
      <alignment horizontal="right"/>
    </xf>
    <xf numFmtId="179" fontId="23" fillId="0" borderId="38" xfId="22" applyNumberFormat="1" applyFont="1" applyFill="1" applyBorder="1" applyAlignment="1">
      <alignment horizontal="right"/>
    </xf>
    <xf numFmtId="179" fontId="23" fillId="6" borderId="2" xfId="22" applyNumberFormat="1" applyFont="1" applyFill="1" applyBorder="1" applyAlignment="1">
      <alignment horizontal="right"/>
    </xf>
    <xf numFmtId="179" fontId="23" fillId="6" borderId="3" xfId="22" applyNumberFormat="1" applyFont="1" applyFill="1" applyBorder="1" applyAlignment="1">
      <alignment horizontal="right"/>
    </xf>
    <xf numFmtId="179" fontId="23" fillId="6" borderId="39" xfId="22" applyNumberFormat="1" applyFont="1" applyFill="1" applyBorder="1" applyAlignment="1">
      <alignment horizontal="right"/>
    </xf>
    <xf numFmtId="179" fontId="23" fillId="0" borderId="39" xfId="22" applyNumberFormat="1" applyFont="1" applyFill="1" applyBorder="1" applyAlignment="1">
      <alignment horizontal="right"/>
    </xf>
    <xf numFmtId="179" fontId="23" fillId="0" borderId="40" xfId="22" applyNumberFormat="1" applyFont="1" applyFill="1" applyBorder="1" applyAlignment="1">
      <alignment horizontal="right"/>
    </xf>
    <xf numFmtId="179" fontId="29" fillId="0" borderId="4" xfId="22" applyNumberFormat="1" applyFont="1" applyFill="1" applyBorder="1" applyAlignment="1">
      <alignment horizontal="right"/>
    </xf>
    <xf numFmtId="179" fontId="29" fillId="0" borderId="31" xfId="22" applyNumberFormat="1" applyFont="1" applyFill="1" applyBorder="1" applyAlignment="1">
      <alignment horizontal="right"/>
    </xf>
    <xf numFmtId="179" fontId="29" fillId="0" borderId="32" xfId="22" applyNumberFormat="1" applyFont="1" applyFill="1" applyBorder="1" applyAlignment="1">
      <alignment horizontal="right"/>
    </xf>
    <xf numFmtId="179" fontId="29" fillId="6" borderId="0" xfId="22" applyNumberFormat="1" applyFont="1" applyFill="1" applyBorder="1" applyAlignment="1">
      <alignment horizontal="right"/>
    </xf>
    <xf numFmtId="179" fontId="29" fillId="6" borderId="23" xfId="22" applyNumberFormat="1" applyFont="1" applyFill="1" applyBorder="1" applyAlignment="1">
      <alignment horizontal="right"/>
    </xf>
    <xf numFmtId="179" fontId="29" fillId="0" borderId="23" xfId="22" applyNumberFormat="1" applyFont="1" applyFill="1" applyBorder="1" applyAlignment="1">
      <alignment horizontal="right"/>
    </xf>
    <xf numFmtId="179" fontId="29" fillId="0" borderId="17" xfId="22" applyNumberFormat="1" applyFont="1" applyFill="1" applyBorder="1" applyAlignment="1">
      <alignment horizontal="right"/>
    </xf>
    <xf numFmtId="179" fontId="29" fillId="0" borderId="0" xfId="22" applyNumberFormat="1" applyFont="1" applyFill="1" applyBorder="1" applyAlignment="1">
      <alignment horizontal="right"/>
    </xf>
    <xf numFmtId="179" fontId="32" fillId="6" borderId="2" xfId="22" applyNumberFormat="1" applyFont="1" applyFill="1" applyBorder="1" applyAlignment="1">
      <alignment horizontal="right"/>
    </xf>
    <xf numFmtId="179" fontId="32" fillId="6" borderId="37" xfId="22" applyNumberFormat="1" applyFont="1" applyFill="1" applyBorder="1" applyAlignment="1">
      <alignment horizontal="right"/>
    </xf>
    <xf numFmtId="179" fontId="32" fillId="0" borderId="51" xfId="22" applyNumberFormat="1" applyFont="1" applyFill="1" applyBorder="1" applyAlignment="1">
      <alignment horizontal="right"/>
    </xf>
    <xf numFmtId="179" fontId="32" fillId="6" borderId="52" xfId="22" applyNumberFormat="1" applyFont="1" applyFill="1" applyBorder="1" applyAlignment="1">
      <alignment horizontal="right"/>
    </xf>
    <xf numFmtId="179" fontId="32" fillId="6" borderId="29" xfId="22" applyNumberFormat="1" applyFont="1" applyFill="1" applyBorder="1" applyAlignment="1">
      <alignment horizontal="right"/>
    </xf>
    <xf numFmtId="179" fontId="32" fillId="6" borderId="35" xfId="22" applyNumberFormat="1" applyFont="1" applyFill="1" applyBorder="1" applyAlignment="1">
      <alignment horizontal="right"/>
    </xf>
    <xf numFmtId="179" fontId="32" fillId="0" borderId="35" xfId="22" applyNumberFormat="1" applyFont="1" applyFill="1" applyBorder="1" applyAlignment="1">
      <alignment horizontal="right"/>
    </xf>
    <xf numFmtId="179" fontId="32" fillId="6" borderId="3" xfId="22" applyNumberFormat="1" applyFont="1" applyFill="1" applyBorder="1" applyAlignment="1">
      <alignment horizontal="right"/>
    </xf>
    <xf numFmtId="179" fontId="32" fillId="6" borderId="39" xfId="22" applyNumberFormat="1" applyFont="1" applyFill="1" applyBorder="1" applyAlignment="1">
      <alignment horizontal="right"/>
    </xf>
    <xf numFmtId="179" fontId="32" fillId="0" borderId="39" xfId="22" applyNumberFormat="1" applyFont="1" applyFill="1" applyBorder="1" applyAlignment="1">
      <alignment horizontal="right"/>
    </xf>
    <xf numFmtId="179" fontId="32" fillId="0" borderId="40" xfId="22" applyNumberFormat="1" applyFont="1" applyFill="1" applyBorder="1" applyAlignment="1">
      <alignment horizontal="right"/>
    </xf>
    <xf numFmtId="179" fontId="23" fillId="6" borderId="0" xfId="22" applyNumberFormat="1" applyFont="1" applyFill="1" applyBorder="1" applyAlignment="1">
      <alignment horizontal="right"/>
    </xf>
    <xf numFmtId="179" fontId="23" fillId="6" borderId="23" xfId="22" applyNumberFormat="1" applyFont="1" applyFill="1" applyBorder="1" applyAlignment="1">
      <alignment horizontal="right"/>
    </xf>
    <xf numFmtId="179" fontId="23" fillId="0" borderId="23" xfId="22" applyNumberFormat="1" applyFont="1" applyFill="1" applyBorder="1" applyAlignment="1">
      <alignment horizontal="right"/>
    </xf>
    <xf numFmtId="179" fontId="23" fillId="0" borderId="17" xfId="22" applyNumberFormat="1" applyFont="1" applyFill="1" applyBorder="1" applyAlignment="1">
      <alignment horizontal="right"/>
    </xf>
    <xf numFmtId="179" fontId="29" fillId="0" borderId="53" xfId="22" applyNumberFormat="1" applyFont="1" applyFill="1" applyBorder="1" applyAlignment="1">
      <alignment horizontal="right"/>
    </xf>
    <xf numFmtId="179" fontId="29" fillId="0" borderId="41" xfId="22" applyNumberFormat="1" applyFont="1" applyFill="1" applyBorder="1" applyAlignment="1">
      <alignment horizontal="right"/>
    </xf>
    <xf numFmtId="179" fontId="29" fillId="0" borderId="42" xfId="22" applyNumberFormat="1" applyFont="1" applyFill="1" applyBorder="1" applyAlignment="1">
      <alignment horizontal="right"/>
    </xf>
    <xf numFmtId="179" fontId="23" fillId="6" borderId="29" xfId="22" applyNumberFormat="1" applyFont="1" applyFill="1" applyBorder="1" applyAlignment="1">
      <alignment horizontal="right"/>
    </xf>
    <xf numFmtId="179" fontId="23" fillId="6" borderId="16" xfId="22" applyNumberFormat="1" applyFont="1" applyFill="1" applyBorder="1" applyAlignment="1">
      <alignment horizontal="right"/>
    </xf>
    <xf numFmtId="179" fontId="29" fillId="0" borderId="18" xfId="22" applyNumberFormat="1" applyFont="1" applyFill="1" applyBorder="1" applyAlignment="1">
      <alignment horizontal="right"/>
    </xf>
    <xf numFmtId="179" fontId="29" fillId="6" borderId="27" xfId="22" applyNumberFormat="1" applyFont="1" applyFill="1" applyBorder="1" applyAlignment="1">
      <alignment horizontal="right"/>
    </xf>
    <xf numFmtId="179" fontId="29" fillId="6" borderId="33" xfId="22" applyNumberFormat="1" applyFont="1" applyFill="1" applyBorder="1" applyAlignment="1">
      <alignment horizontal="right"/>
    </xf>
    <xf numFmtId="179" fontId="29" fillId="0" borderId="33" xfId="22" applyNumberFormat="1" applyFont="1" applyFill="1" applyBorder="1" applyAlignment="1">
      <alignment horizontal="right"/>
    </xf>
    <xf numFmtId="179" fontId="29" fillId="0" borderId="34" xfId="22" applyNumberFormat="1" applyFont="1" applyFill="1" applyBorder="1" applyAlignment="1">
      <alignment horizontal="right"/>
    </xf>
    <xf numFmtId="179" fontId="29" fillId="0" borderId="24" xfId="22" applyNumberFormat="1" applyFont="1" applyFill="1" applyBorder="1" applyAlignment="1">
      <alignment horizontal="right"/>
    </xf>
    <xf numFmtId="179" fontId="29" fillId="0" borderId="27" xfId="22" applyNumberFormat="1" applyFont="1" applyFill="1" applyBorder="1" applyAlignment="1">
      <alignment horizontal="right"/>
    </xf>
    <xf numFmtId="179" fontId="32" fillId="6" borderId="14" xfId="22" applyNumberFormat="1" applyFont="1" applyFill="1" applyBorder="1" applyAlignment="1">
      <alignment horizontal="right"/>
    </xf>
    <xf numFmtId="179" fontId="32" fillId="6" borderId="15" xfId="22" applyNumberFormat="1" applyFont="1" applyFill="1" applyBorder="1" applyAlignment="1">
      <alignment horizontal="right"/>
    </xf>
    <xf numFmtId="179" fontId="29" fillId="0" borderId="13" xfId="22" applyNumberFormat="1" applyFont="1" applyFill="1" applyBorder="1" applyAlignment="1">
      <alignment horizontal="right"/>
    </xf>
    <xf numFmtId="179" fontId="29" fillId="6" borderId="13" xfId="22" applyNumberFormat="1" applyFont="1" applyFill="1" applyBorder="1" applyAlignment="1">
      <alignment horizontal="right"/>
    </xf>
    <xf numFmtId="179" fontId="23" fillId="0" borderId="0" xfId="0" applyNumberFormat="1" applyFont="1" applyFill="1" applyBorder="1" applyAlignment="1">
      <alignment vertical="center"/>
    </xf>
    <xf numFmtId="179" fontId="23" fillId="0" borderId="13" xfId="0" applyNumberFormat="1" applyFont="1" applyFill="1" applyBorder="1" applyAlignment="1">
      <alignment horizontal="right"/>
    </xf>
    <xf numFmtId="179" fontId="23" fillId="0" borderId="23" xfId="22" applyNumberFormat="1" applyFont="1" applyFill="1" applyBorder="1" applyAlignment="1">
      <alignment/>
    </xf>
    <xf numFmtId="179" fontId="23" fillId="0" borderId="17" xfId="22" applyNumberFormat="1" applyFont="1" applyFill="1" applyBorder="1" applyAlignment="1">
      <alignment/>
    </xf>
    <xf numFmtId="179" fontId="23" fillId="0" borderId="14" xfId="22" applyNumberFormat="1" applyFont="1" applyFill="1" applyBorder="1" applyAlignment="1">
      <alignment horizontal="right"/>
    </xf>
    <xf numFmtId="179" fontId="23" fillId="0" borderId="15" xfId="22" applyNumberFormat="1" applyFont="1" applyFill="1" applyBorder="1" applyAlignment="1">
      <alignment horizontal="right"/>
    </xf>
    <xf numFmtId="179" fontId="23" fillId="0" borderId="15" xfId="0" applyNumberFormat="1" applyFont="1" applyFill="1" applyBorder="1" applyAlignment="1">
      <alignment horizontal="right" vertical="center"/>
    </xf>
    <xf numFmtId="179" fontId="23" fillId="0" borderId="37" xfId="0" applyNumberFormat="1" applyFont="1" applyFill="1" applyBorder="1" applyAlignment="1">
      <alignment horizontal="right" vertical="center"/>
    </xf>
    <xf numFmtId="179" fontId="23" fillId="0" borderId="16" xfId="22" applyNumberFormat="1" applyFont="1" applyFill="1" applyBorder="1" applyAlignment="1">
      <alignment horizontal="right"/>
    </xf>
    <xf numFmtId="179" fontId="23" fillId="0" borderId="13" xfId="22" applyNumberFormat="1" applyFont="1" applyFill="1" applyBorder="1" applyAlignment="1">
      <alignment horizontal="right"/>
    </xf>
    <xf numFmtId="179" fontId="29" fillId="0" borderId="19" xfId="22" applyNumberFormat="1" applyFont="1" applyFill="1" applyBorder="1" applyAlignment="1">
      <alignment horizontal="right"/>
    </xf>
    <xf numFmtId="179" fontId="29" fillId="0" borderId="49" xfId="22" applyNumberFormat="1" applyFont="1" applyFill="1" applyBorder="1" applyAlignment="1">
      <alignment horizontal="right"/>
    </xf>
    <xf numFmtId="179" fontId="29" fillId="0" borderId="50" xfId="22" applyNumberFormat="1" applyFont="1" applyFill="1" applyBorder="1" applyAlignment="1">
      <alignment horizontal="right"/>
    </xf>
    <xf numFmtId="179" fontId="23" fillId="0" borderId="18" xfId="22" applyNumberFormat="1" applyFont="1" applyFill="1" applyBorder="1" applyAlignment="1">
      <alignment horizontal="right"/>
    </xf>
    <xf numFmtId="179" fontId="23" fillId="0" borderId="31" xfId="22" applyNumberFormat="1" applyFont="1" applyFill="1" applyBorder="1" applyAlignment="1">
      <alignment horizontal="right"/>
    </xf>
    <xf numFmtId="179" fontId="23" fillId="0" borderId="32" xfId="22" applyNumberFormat="1" applyFont="1" applyFill="1" applyBorder="1" applyAlignment="1">
      <alignment horizontal="right"/>
    </xf>
    <xf numFmtId="179" fontId="23" fillId="0" borderId="27" xfId="22" applyNumberFormat="1" applyFont="1" applyFill="1" applyBorder="1" applyAlignment="1">
      <alignment horizontal="right"/>
    </xf>
    <xf numFmtId="179" fontId="23" fillId="0" borderId="33" xfId="22" applyNumberFormat="1" applyFont="1" applyFill="1" applyBorder="1" applyAlignment="1">
      <alignment horizontal="right"/>
    </xf>
    <xf numFmtId="179" fontId="23" fillId="0" borderId="34" xfId="22" applyNumberFormat="1" applyFont="1" applyFill="1" applyBorder="1" applyAlignment="1">
      <alignment horizontal="right"/>
    </xf>
    <xf numFmtId="179" fontId="29" fillId="0" borderId="26" xfId="22" applyNumberFormat="1" applyFont="1" applyFill="1" applyBorder="1" applyAlignment="1">
      <alignment horizontal="right"/>
    </xf>
    <xf numFmtId="179" fontId="29" fillId="0" borderId="45" xfId="22" applyNumberFormat="1" applyFont="1" applyFill="1" applyBorder="1" applyAlignment="1">
      <alignment horizontal="right"/>
    </xf>
    <xf numFmtId="179" fontId="29" fillId="0" borderId="46" xfId="22" applyNumberFormat="1" applyFont="1" applyFill="1" applyBorder="1" applyAlignment="1">
      <alignment horizontal="right"/>
    </xf>
    <xf numFmtId="179" fontId="23" fillId="0" borderId="0" xfId="22" applyNumberFormat="1" applyFont="1" applyFill="1" applyBorder="1" applyAlignment="1">
      <alignment vertical="center"/>
    </xf>
    <xf numFmtId="179" fontId="24" fillId="0" borderId="0" xfId="22" applyNumberFormat="1" applyFont="1" applyFill="1" applyBorder="1" applyAlignment="1">
      <alignment horizontal="right"/>
    </xf>
    <xf numFmtId="179" fontId="11" fillId="0" borderId="0" xfId="22" applyNumberFormat="1" applyFont="1" applyFill="1" applyBorder="1" applyAlignment="1">
      <alignment horizontal="right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 horizontal="right"/>
    </xf>
    <xf numFmtId="179" fontId="21" fillId="0" borderId="48" xfId="0" applyNumberFormat="1" applyFont="1" applyFill="1" applyBorder="1" applyAlignment="1">
      <alignment horizontal="center" vertical="center" wrapText="1" shrinkToFit="1"/>
    </xf>
    <xf numFmtId="179" fontId="34" fillId="0" borderId="31" xfId="0" applyNumberFormat="1" applyFont="1" applyFill="1" applyBorder="1" applyAlignment="1">
      <alignment horizontal="center" vertical="center" wrapText="1" shrinkToFit="1"/>
    </xf>
    <xf numFmtId="179" fontId="21" fillId="0" borderId="47" xfId="0" applyNumberFormat="1" applyFont="1" applyFill="1" applyBorder="1" applyAlignment="1">
      <alignment horizontal="center" vertical="center"/>
    </xf>
    <xf numFmtId="179" fontId="28" fillId="0" borderId="54" xfId="0" applyNumberFormat="1" applyFont="1" applyFill="1" applyBorder="1" applyAlignment="1">
      <alignment/>
    </xf>
    <xf numFmtId="179" fontId="28" fillId="0" borderId="55" xfId="0" applyNumberFormat="1" applyFont="1" applyFill="1" applyBorder="1" applyAlignment="1">
      <alignment/>
    </xf>
    <xf numFmtId="179" fontId="28" fillId="0" borderId="56" xfId="0" applyNumberFormat="1" applyFont="1" applyFill="1" applyBorder="1" applyAlignment="1">
      <alignment/>
    </xf>
    <xf numFmtId="179" fontId="28" fillId="0" borderId="57" xfId="0" applyNumberFormat="1" applyFont="1" applyFill="1" applyBorder="1" applyAlignment="1">
      <alignment/>
    </xf>
    <xf numFmtId="179" fontId="28" fillId="0" borderId="58" xfId="0" applyNumberFormat="1" applyFont="1" applyFill="1" applyBorder="1" applyAlignment="1">
      <alignment/>
    </xf>
    <xf numFmtId="179" fontId="28" fillId="0" borderId="23" xfId="0" applyNumberFormat="1" applyFont="1" applyFill="1" applyBorder="1" applyAlignment="1">
      <alignment/>
    </xf>
    <xf numFmtId="179" fontId="28" fillId="0" borderId="59" xfId="0" applyNumberFormat="1" applyFont="1" applyFill="1" applyBorder="1" applyAlignment="1">
      <alignment/>
    </xf>
    <xf numFmtId="179" fontId="28" fillId="0" borderId="60" xfId="0" applyNumberFormat="1" applyFont="1" applyFill="1" applyBorder="1" applyAlignment="1">
      <alignment/>
    </xf>
    <xf numFmtId="179" fontId="28" fillId="0" borderId="61" xfId="0" applyNumberFormat="1" applyFont="1" applyFill="1" applyBorder="1" applyAlignment="1">
      <alignment/>
    </xf>
    <xf numFmtId="179" fontId="28" fillId="0" borderId="45" xfId="0" applyNumberFormat="1" applyFont="1" applyFill="1" applyBorder="1" applyAlignment="1">
      <alignment/>
    </xf>
    <xf numFmtId="179" fontId="28" fillId="0" borderId="62" xfId="0" applyNumberFormat="1" applyFont="1" applyFill="1" applyBorder="1" applyAlignment="1">
      <alignment/>
    </xf>
    <xf numFmtId="179" fontId="28" fillId="0" borderId="63" xfId="0" applyNumberFormat="1" applyFont="1" applyFill="1" applyBorder="1" applyAlignment="1">
      <alignment/>
    </xf>
    <xf numFmtId="179" fontId="28" fillId="0" borderId="48" xfId="0" applyNumberFormat="1" applyFont="1" applyFill="1" applyBorder="1" applyAlignment="1">
      <alignment horizontal="center"/>
    </xf>
    <xf numFmtId="179" fontId="28" fillId="0" borderId="31" xfId="0" applyNumberFormat="1" applyFont="1" applyFill="1" applyBorder="1" applyAlignment="1">
      <alignment horizontal="center"/>
    </xf>
    <xf numFmtId="179" fontId="28" fillId="0" borderId="4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 quotePrefix="1">
      <alignment horizontal="center"/>
    </xf>
    <xf numFmtId="179" fontId="21" fillId="0" borderId="0" xfId="0" applyNumberFormat="1" applyFont="1" applyFill="1" applyAlignment="1" quotePrefix="1">
      <alignment horizontal="center"/>
    </xf>
    <xf numFmtId="179" fontId="0" fillId="0" borderId="0" xfId="0" applyNumberFormat="1" applyFont="1" applyFill="1" applyAlignment="1">
      <alignment horizontal="right"/>
    </xf>
    <xf numFmtId="179" fontId="21" fillId="0" borderId="0" xfId="0" applyNumberFormat="1" applyFont="1" applyFill="1" applyBorder="1" applyAlignment="1">
      <alignment/>
    </xf>
    <xf numFmtId="179" fontId="28" fillId="0" borderId="0" xfId="22" applyNumberFormat="1" applyFont="1" applyFill="1" applyBorder="1" applyAlignment="1">
      <alignment/>
    </xf>
    <xf numFmtId="179" fontId="28" fillId="0" borderId="0" xfId="0" applyNumberFormat="1" applyFont="1" applyFill="1" applyAlignment="1">
      <alignment horizontal="right"/>
    </xf>
    <xf numFmtId="179" fontId="28" fillId="0" borderId="5" xfId="0" applyNumberFormat="1" applyFont="1" applyFill="1" applyBorder="1" applyAlignment="1">
      <alignment/>
    </xf>
    <xf numFmtId="179" fontId="2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 horizontal="right"/>
    </xf>
    <xf numFmtId="179" fontId="32" fillId="0" borderId="18" xfId="0" applyNumberFormat="1" applyFont="1" applyFill="1" applyBorder="1" applyAlignment="1">
      <alignment horizontal="center" vertical="center" shrinkToFit="1"/>
    </xf>
    <xf numFmtId="179" fontId="32" fillId="0" borderId="47" xfId="0" applyNumberFormat="1" applyFont="1" applyFill="1" applyBorder="1" applyAlignment="1">
      <alignment horizontal="center" vertical="center" shrinkToFit="1"/>
    </xf>
    <xf numFmtId="179" fontId="32" fillId="0" borderId="31" xfId="0" applyNumberFormat="1" applyFont="1" applyFill="1" applyBorder="1" applyAlignment="1">
      <alignment horizontal="center" vertical="center" wrapText="1" shrinkToFit="1"/>
    </xf>
    <xf numFmtId="179" fontId="32" fillId="0" borderId="32" xfId="0" applyNumberFormat="1" applyFont="1" applyFill="1" applyBorder="1" applyAlignment="1">
      <alignment horizontal="center" vertical="center" wrapText="1" shrinkToFit="1"/>
    </xf>
    <xf numFmtId="179" fontId="32" fillId="0" borderId="51" xfId="22" applyNumberFormat="1" applyFont="1" applyFill="1" applyBorder="1" applyAlignment="1">
      <alignment horizontal="right" shrinkToFit="1"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Alignment="1">
      <alignment/>
    </xf>
    <xf numFmtId="179" fontId="28" fillId="0" borderId="0" xfId="0" applyNumberFormat="1" applyFont="1" applyFill="1" applyBorder="1" applyAlignment="1">
      <alignment horizontal="right" shrinkToFit="1"/>
    </xf>
    <xf numFmtId="179" fontId="32" fillId="0" borderId="27" xfId="0" applyNumberFormat="1" applyFont="1" applyFill="1" applyBorder="1" applyAlignment="1">
      <alignment horizontal="center" vertical="center" shrinkToFit="1"/>
    </xf>
    <xf numFmtId="179" fontId="32" fillId="0" borderId="64" xfId="0" applyNumberFormat="1" applyFont="1" applyFill="1" applyBorder="1" applyAlignment="1">
      <alignment horizontal="center" vertical="center" shrinkToFit="1"/>
    </xf>
    <xf numFmtId="179" fontId="32" fillId="0" borderId="27" xfId="0" applyNumberFormat="1" applyFont="1" applyFill="1" applyBorder="1" applyAlignment="1" quotePrefix="1">
      <alignment horizontal="center" vertical="center" shrinkToFit="1"/>
    </xf>
    <xf numFmtId="179" fontId="32" fillId="0" borderId="33" xfId="0" applyNumberFormat="1" applyFont="1" applyFill="1" applyBorder="1" applyAlignment="1" quotePrefix="1">
      <alignment horizontal="center" vertical="center" shrinkToFit="1"/>
    </xf>
    <xf numFmtId="179" fontId="32" fillId="0" borderId="34" xfId="0" applyNumberFormat="1" applyFont="1" applyFill="1" applyBorder="1" applyAlignment="1" quotePrefix="1">
      <alignment horizontal="center" vertical="center" shrinkToFit="1"/>
    </xf>
    <xf numFmtId="179" fontId="32" fillId="0" borderId="65" xfId="22" applyNumberFormat="1" applyFont="1" applyFill="1" applyBorder="1" applyAlignment="1">
      <alignment horizontal="right" shrinkToFit="1"/>
    </xf>
    <xf numFmtId="179" fontId="21" fillId="0" borderId="0" xfId="0" applyNumberFormat="1" applyFont="1" applyFill="1" applyBorder="1" applyAlignment="1">
      <alignment horizontal="right"/>
    </xf>
    <xf numFmtId="178" fontId="28" fillId="0" borderId="13" xfId="0" applyNumberFormat="1" applyFont="1" applyFill="1" applyBorder="1" applyAlignment="1">
      <alignment shrinkToFit="1"/>
    </xf>
    <xf numFmtId="178" fontId="9" fillId="0" borderId="18" xfId="0" applyNumberFormat="1" applyFont="1" applyFill="1" applyBorder="1" applyAlignment="1">
      <alignment wrapText="1"/>
    </xf>
    <xf numFmtId="0" fontId="23" fillId="0" borderId="13" xfId="0" applyFont="1" applyFill="1" applyBorder="1" applyAlignment="1">
      <alignment horizontal="left" vertical="center" shrinkToFit="1"/>
    </xf>
    <xf numFmtId="178" fontId="32" fillId="0" borderId="15" xfId="22" applyNumberFormat="1" applyFont="1" applyFill="1" applyBorder="1" applyAlignment="1">
      <alignment horizontal="right" shrinkToFit="1"/>
    </xf>
    <xf numFmtId="178" fontId="32" fillId="0" borderId="51" xfId="22" applyNumberFormat="1" applyFont="1" applyFill="1" applyBorder="1" applyAlignment="1">
      <alignment horizontal="right" shrinkToFit="1"/>
    </xf>
    <xf numFmtId="178" fontId="32" fillId="0" borderId="37" xfId="22" applyNumberFormat="1" applyFont="1" applyFill="1" applyBorder="1" applyAlignment="1">
      <alignment horizontal="right" shrinkToFit="1"/>
    </xf>
    <xf numFmtId="178" fontId="32" fillId="0" borderId="38" xfId="22" applyNumberFormat="1" applyFont="1" applyFill="1" applyBorder="1" applyAlignment="1">
      <alignment horizontal="right" shrinkToFit="1"/>
    </xf>
    <xf numFmtId="178" fontId="32" fillId="0" borderId="16" xfId="22" applyNumberFormat="1" applyFont="1" applyFill="1" applyBorder="1" applyAlignment="1">
      <alignment horizontal="right" shrinkToFit="1"/>
    </xf>
    <xf numFmtId="178" fontId="32" fillId="0" borderId="66" xfId="22" applyNumberFormat="1" applyFont="1" applyFill="1" applyBorder="1" applyAlignment="1">
      <alignment horizontal="right" shrinkToFit="1"/>
    </xf>
    <xf numFmtId="178" fontId="32" fillId="0" borderId="39" xfId="22" applyNumberFormat="1" applyFont="1" applyFill="1" applyBorder="1" applyAlignment="1">
      <alignment horizontal="right" shrinkToFit="1"/>
    </xf>
    <xf numFmtId="178" fontId="32" fillId="0" borderId="40" xfId="22" applyNumberFormat="1" applyFont="1" applyFill="1" applyBorder="1" applyAlignment="1">
      <alignment horizontal="right" shrinkToFit="1"/>
    </xf>
    <xf numFmtId="189" fontId="32" fillId="0" borderId="14" xfId="22" applyNumberFormat="1" applyFont="1" applyFill="1" applyBorder="1" applyAlignment="1">
      <alignment horizontal="right" shrinkToFit="1"/>
    </xf>
    <xf numFmtId="189" fontId="32" fillId="0" borderId="51" xfId="22" applyNumberFormat="1" applyFont="1" applyFill="1" applyBorder="1" applyAlignment="1">
      <alignment horizontal="right" shrinkToFit="1"/>
    </xf>
    <xf numFmtId="189" fontId="32" fillId="0" borderId="15" xfId="22" applyNumberFormat="1" applyFont="1" applyFill="1" applyBorder="1" applyAlignment="1">
      <alignment horizontal="right" shrinkToFit="1"/>
    </xf>
    <xf numFmtId="189" fontId="32" fillId="0" borderId="37" xfId="22" applyNumberFormat="1" applyFont="1" applyFill="1" applyBorder="1" applyAlignment="1">
      <alignment horizontal="right" shrinkToFit="1"/>
    </xf>
    <xf numFmtId="189" fontId="32" fillId="0" borderId="38" xfId="22" applyNumberFormat="1" applyFont="1" applyFill="1" applyBorder="1" applyAlignment="1">
      <alignment horizontal="right" shrinkToFit="1"/>
    </xf>
    <xf numFmtId="189" fontId="32" fillId="0" borderId="16" xfId="22" applyNumberFormat="1" applyFont="1" applyFill="1" applyBorder="1" applyAlignment="1">
      <alignment horizontal="right" shrinkToFit="1"/>
    </xf>
    <xf numFmtId="189" fontId="32" fillId="0" borderId="66" xfId="22" applyNumberFormat="1" applyFont="1" applyFill="1" applyBorder="1" applyAlignment="1">
      <alignment horizontal="right" shrinkToFit="1"/>
    </xf>
    <xf numFmtId="189" fontId="32" fillId="0" borderId="39" xfId="22" applyNumberFormat="1" applyFont="1" applyFill="1" applyBorder="1" applyAlignment="1">
      <alignment horizontal="right" shrinkToFit="1"/>
    </xf>
    <xf numFmtId="189" fontId="32" fillId="0" borderId="40" xfId="22" applyNumberFormat="1" applyFont="1" applyFill="1" applyBorder="1" applyAlignment="1">
      <alignment horizontal="right" shrinkToFit="1"/>
    </xf>
    <xf numFmtId="0" fontId="21" fillId="7" borderId="0" xfId="0" applyFont="1" applyFill="1" applyAlignment="1">
      <alignment/>
    </xf>
    <xf numFmtId="0" fontId="21" fillId="7" borderId="0" xfId="0" applyFont="1" applyFill="1" applyBorder="1" applyAlignment="1">
      <alignment/>
    </xf>
    <xf numFmtId="179" fontId="29" fillId="0" borderId="10" xfId="22" applyNumberFormat="1" applyFont="1" applyFill="1" applyBorder="1" applyAlignment="1">
      <alignment horizontal="right" shrinkToFit="1"/>
    </xf>
    <xf numFmtId="179" fontId="32" fillId="0" borderId="6" xfId="22" applyNumberFormat="1" applyFont="1" applyFill="1" applyBorder="1" applyAlignment="1">
      <alignment horizontal="right" shrinkToFit="1"/>
    </xf>
    <xf numFmtId="179" fontId="32" fillId="0" borderId="8" xfId="22" applyNumberFormat="1" applyFont="1" applyFill="1" applyBorder="1" applyAlignment="1">
      <alignment horizontal="right" shrinkToFit="1"/>
    </xf>
    <xf numFmtId="179" fontId="32" fillId="0" borderId="67" xfId="22" applyNumberFormat="1" applyFont="1" applyFill="1" applyBorder="1" applyAlignment="1">
      <alignment horizontal="right" shrinkToFit="1"/>
    </xf>
    <xf numFmtId="179" fontId="32" fillId="0" borderId="12" xfId="22" applyNumberFormat="1" applyFont="1" applyFill="1" applyBorder="1" applyAlignment="1">
      <alignment horizontal="right" shrinkToFit="1"/>
    </xf>
    <xf numFmtId="179" fontId="32" fillId="0" borderId="8" xfId="22" applyNumberFormat="1" applyFont="1" applyFill="1" applyBorder="1" applyAlignment="1" quotePrefix="1">
      <alignment horizontal="right" shrinkToFit="1"/>
    </xf>
    <xf numFmtId="179" fontId="32" fillId="0" borderId="9" xfId="22" applyNumberFormat="1" applyFont="1" applyFill="1" applyBorder="1" applyAlignment="1">
      <alignment horizontal="right" shrinkToFit="1"/>
    </xf>
    <xf numFmtId="179" fontId="32" fillId="0" borderId="11" xfId="22" applyNumberFormat="1" applyFont="1" applyFill="1" applyBorder="1" applyAlignment="1">
      <alignment horizontal="right" shrinkToFit="1"/>
    </xf>
    <xf numFmtId="38" fontId="21" fillId="0" borderId="0" xfId="22" applyFont="1" applyFill="1" applyBorder="1" applyAlignment="1">
      <alignment horizontal="right" shrinkToFit="1"/>
    </xf>
    <xf numFmtId="0" fontId="33" fillId="0" borderId="0" xfId="0" applyFont="1" applyFill="1" applyAlignment="1">
      <alignment/>
    </xf>
    <xf numFmtId="178" fontId="34" fillId="0" borderId="0" xfId="22" applyNumberFormat="1" applyFont="1" applyFill="1" applyBorder="1" applyAlignment="1">
      <alignment horizontal="right" shrinkToFit="1"/>
    </xf>
    <xf numFmtId="179" fontId="41" fillId="7" borderId="0" xfId="22" applyNumberFormat="1" applyFont="1" applyFill="1" applyBorder="1" applyAlignment="1">
      <alignment horizontal="right" shrinkToFit="1"/>
    </xf>
    <xf numFmtId="3" fontId="23" fillId="7" borderId="0" xfId="0" applyNumberFormat="1" applyFont="1" applyFill="1" applyBorder="1" applyAlignment="1">
      <alignment/>
    </xf>
    <xf numFmtId="0" fontId="23" fillId="7" borderId="0" xfId="0" applyFont="1" applyFill="1" applyBorder="1" applyAlignment="1">
      <alignment/>
    </xf>
    <xf numFmtId="176" fontId="21" fillId="7" borderId="0" xfId="22" applyNumberFormat="1" applyFont="1" applyFill="1" applyBorder="1" applyAlignment="1">
      <alignment horizontal="right"/>
    </xf>
    <xf numFmtId="0" fontId="23" fillId="7" borderId="0" xfId="0" applyFont="1" applyFill="1" applyBorder="1" applyAlignment="1">
      <alignment/>
    </xf>
    <xf numFmtId="186" fontId="32" fillId="6" borderId="15" xfId="22" applyNumberFormat="1" applyFont="1" applyFill="1" applyBorder="1" applyAlignment="1">
      <alignment horizontal="right"/>
    </xf>
    <xf numFmtId="186" fontId="32" fillId="6" borderId="37" xfId="22" applyNumberFormat="1" applyFont="1" applyFill="1" applyBorder="1" applyAlignment="1">
      <alignment horizontal="right"/>
    </xf>
    <xf numFmtId="186" fontId="32" fillId="0" borderId="37" xfId="22" applyNumberFormat="1" applyFont="1" applyFill="1" applyBorder="1" applyAlignment="1">
      <alignment horizontal="right"/>
    </xf>
    <xf numFmtId="186" fontId="32" fillId="0" borderId="38" xfId="22" applyNumberFormat="1" applyFont="1" applyFill="1" applyBorder="1" applyAlignment="1">
      <alignment horizontal="right"/>
    </xf>
    <xf numFmtId="0" fontId="23" fillId="7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178" fontId="24" fillId="0" borderId="27" xfId="22" applyNumberFormat="1" applyFont="1" applyFill="1" applyBorder="1" applyAlignment="1">
      <alignment horizontal="right" vertical="center"/>
    </xf>
    <xf numFmtId="178" fontId="24" fillId="0" borderId="33" xfId="22" applyNumberFormat="1" applyFont="1" applyFill="1" applyBorder="1" applyAlignment="1">
      <alignment horizontal="right" vertical="center"/>
    </xf>
    <xf numFmtId="178" fontId="24" fillId="0" borderId="34" xfId="22" applyNumberFormat="1" applyFont="1" applyFill="1" applyBorder="1" applyAlignment="1">
      <alignment horizontal="right" vertical="center"/>
    </xf>
    <xf numFmtId="178" fontId="24" fillId="0" borderId="15" xfId="22" applyNumberFormat="1" applyFont="1" applyFill="1" applyBorder="1" applyAlignment="1">
      <alignment horizontal="right" vertical="center"/>
    </xf>
    <xf numFmtId="178" fontId="24" fillId="0" borderId="37" xfId="22" applyNumberFormat="1" applyFont="1" applyFill="1" applyBorder="1" applyAlignment="1">
      <alignment horizontal="right" vertical="center"/>
    </xf>
    <xf numFmtId="178" fontId="24" fillId="0" borderId="38" xfId="22" applyNumberFormat="1" applyFont="1" applyFill="1" applyBorder="1" applyAlignment="1">
      <alignment horizontal="right" vertical="center"/>
    </xf>
    <xf numFmtId="178" fontId="24" fillId="0" borderId="13" xfId="22" applyNumberFormat="1" applyFont="1" applyFill="1" applyBorder="1" applyAlignment="1">
      <alignment horizontal="right" vertical="center"/>
    </xf>
    <xf numFmtId="178" fontId="24" fillId="0" borderId="23" xfId="22" applyNumberFormat="1" applyFont="1" applyFill="1" applyBorder="1" applyAlignment="1">
      <alignment horizontal="right" vertical="center"/>
    </xf>
    <xf numFmtId="178" fontId="24" fillId="0" borderId="17" xfId="22" applyNumberFormat="1" applyFont="1" applyFill="1" applyBorder="1" applyAlignment="1">
      <alignment horizontal="right" vertical="center"/>
    </xf>
    <xf numFmtId="178" fontId="24" fillId="0" borderId="26" xfId="22" applyNumberFormat="1" applyFont="1" applyFill="1" applyBorder="1" applyAlignment="1">
      <alignment horizontal="right" vertical="center"/>
    </xf>
    <xf numFmtId="178" fontId="24" fillId="0" borderId="45" xfId="22" applyNumberFormat="1" applyFont="1" applyFill="1" applyBorder="1" applyAlignment="1">
      <alignment horizontal="right" vertical="center"/>
    </xf>
    <xf numFmtId="178" fontId="24" fillId="0" borderId="46" xfId="22" applyNumberFormat="1" applyFont="1" applyFill="1" applyBorder="1" applyAlignment="1">
      <alignment horizontal="right" vertical="center"/>
    </xf>
    <xf numFmtId="176" fontId="21" fillId="0" borderId="0" xfId="22" applyNumberFormat="1" applyFont="1" applyFill="1" applyBorder="1" applyAlignment="1">
      <alignment horizontal="right"/>
    </xf>
    <xf numFmtId="176" fontId="21" fillId="0" borderId="0" xfId="22" applyNumberFormat="1" applyFont="1" applyFill="1" applyBorder="1" applyAlignment="1">
      <alignment/>
    </xf>
    <xf numFmtId="176" fontId="24" fillId="0" borderId="0" xfId="22" applyNumberFormat="1" applyFont="1" applyFill="1" applyBorder="1" applyAlignment="1">
      <alignment horizontal="right"/>
    </xf>
    <xf numFmtId="190" fontId="24" fillId="0" borderId="27" xfId="22" applyNumberFormat="1" applyFont="1" applyFill="1" applyBorder="1" applyAlignment="1">
      <alignment horizontal="right" vertical="center"/>
    </xf>
    <xf numFmtId="190" fontId="24" fillId="0" borderId="33" xfId="22" applyNumberFormat="1" applyFont="1" applyFill="1" applyBorder="1" applyAlignment="1">
      <alignment horizontal="right" vertical="center"/>
    </xf>
    <xf numFmtId="191" fontId="24" fillId="0" borderId="27" xfId="22" applyNumberFormat="1" applyFont="1" applyFill="1" applyBorder="1" applyAlignment="1">
      <alignment horizontal="right" vertical="center"/>
    </xf>
    <xf numFmtId="191" fontId="24" fillId="0" borderId="64" xfId="22" applyNumberFormat="1" applyFont="1" applyFill="1" applyBorder="1" applyAlignment="1">
      <alignment horizontal="right" vertical="center"/>
    </xf>
    <xf numFmtId="190" fontId="24" fillId="0" borderId="15" xfId="22" applyNumberFormat="1" applyFont="1" applyFill="1" applyBorder="1" applyAlignment="1">
      <alignment horizontal="right" vertical="center"/>
    </xf>
    <xf numFmtId="190" fontId="24" fillId="0" borderId="37" xfId="22" applyNumberFormat="1" applyFont="1" applyFill="1" applyBorder="1" applyAlignment="1">
      <alignment horizontal="right" vertical="center"/>
    </xf>
    <xf numFmtId="191" fontId="24" fillId="0" borderId="15" xfId="22" applyNumberFormat="1" applyFont="1" applyFill="1" applyBorder="1" applyAlignment="1">
      <alignment horizontal="right" vertical="center"/>
    </xf>
    <xf numFmtId="191" fontId="24" fillId="0" borderId="51" xfId="22" applyNumberFormat="1" applyFont="1" applyFill="1" applyBorder="1" applyAlignment="1">
      <alignment horizontal="right" vertical="center"/>
    </xf>
    <xf numFmtId="191" fontId="24" fillId="0" borderId="13" xfId="22" applyNumberFormat="1" applyFont="1" applyFill="1" applyBorder="1" applyAlignment="1">
      <alignment horizontal="right" vertical="center"/>
    </xf>
    <xf numFmtId="191" fontId="24" fillId="0" borderId="59" xfId="22" applyNumberFormat="1" applyFont="1" applyFill="1" applyBorder="1" applyAlignment="1">
      <alignment horizontal="right" vertical="center"/>
    </xf>
    <xf numFmtId="190" fontId="24" fillId="0" borderId="26" xfId="22" applyNumberFormat="1" applyFont="1" applyFill="1" applyBorder="1" applyAlignment="1">
      <alignment horizontal="right" vertical="center"/>
    </xf>
    <xf numFmtId="190" fontId="24" fillId="0" borderId="45" xfId="22" applyNumberFormat="1" applyFont="1" applyFill="1" applyBorder="1" applyAlignment="1">
      <alignment horizontal="right" vertical="center"/>
    </xf>
    <xf numFmtId="191" fontId="24" fillId="0" borderId="26" xfId="22" applyNumberFormat="1" applyFont="1" applyFill="1" applyBorder="1" applyAlignment="1">
      <alignment horizontal="right" vertical="center"/>
    </xf>
    <xf numFmtId="191" fontId="24" fillId="0" borderId="62" xfId="2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4" fillId="0" borderId="0" xfId="0" applyNumberFormat="1" applyFont="1" applyFill="1" applyBorder="1" applyAlignment="1">
      <alignment shrinkToFit="1"/>
    </xf>
    <xf numFmtId="178" fontId="32" fillId="0" borderId="13" xfId="0" applyNumberFormat="1" applyFont="1" applyFill="1" applyBorder="1" applyAlignment="1">
      <alignment shrinkToFit="1"/>
    </xf>
    <xf numFmtId="178" fontId="32" fillId="0" borderId="59" xfId="0" applyNumberFormat="1" applyFont="1" applyFill="1" applyBorder="1" applyAlignment="1">
      <alignment shrinkToFit="1"/>
    </xf>
    <xf numFmtId="178" fontId="32" fillId="0" borderId="23" xfId="0" applyNumberFormat="1" applyFont="1" applyFill="1" applyBorder="1" applyAlignment="1">
      <alignment wrapText="1" shrinkToFit="1"/>
    </xf>
    <xf numFmtId="178" fontId="32" fillId="0" borderId="17" xfId="0" applyNumberFormat="1" applyFont="1" applyFill="1" applyBorder="1" applyAlignment="1">
      <alignment wrapText="1" shrinkToFit="1"/>
    </xf>
    <xf numFmtId="178" fontId="32" fillId="0" borderId="0" xfId="0" applyNumberFormat="1" applyFont="1" applyFill="1" applyAlignment="1">
      <alignment horizontal="right" vertical="center"/>
    </xf>
    <xf numFmtId="178" fontId="32" fillId="0" borderId="0" xfId="0" applyNumberFormat="1" applyFont="1" applyFill="1" applyAlignment="1">
      <alignment/>
    </xf>
    <xf numFmtId="49" fontId="32" fillId="0" borderId="10" xfId="0" applyNumberFormat="1" applyFont="1" applyFill="1" applyBorder="1" applyAlignment="1">
      <alignment horizontal="center" vertical="center" wrapText="1" shrinkToFit="1"/>
    </xf>
    <xf numFmtId="178" fontId="32" fillId="0" borderId="8" xfId="22" applyNumberFormat="1" applyFont="1" applyFill="1" applyBorder="1" applyAlignment="1">
      <alignment horizontal="right" shrinkToFit="1"/>
    </xf>
    <xf numFmtId="187" fontId="32" fillId="0" borderId="8" xfId="22" applyNumberFormat="1" applyFont="1" applyFill="1" applyBorder="1" applyAlignment="1">
      <alignment horizontal="right" shrinkToFit="1"/>
    </xf>
    <xf numFmtId="186" fontId="32" fillId="0" borderId="8" xfId="22" applyNumberFormat="1" applyFont="1" applyFill="1" applyBorder="1" applyAlignment="1">
      <alignment horizontal="right" shrinkToFit="1"/>
    </xf>
    <xf numFmtId="0" fontId="28" fillId="0" borderId="0" xfId="0" applyFont="1" applyFill="1" applyAlignment="1">
      <alignment horizontal="right"/>
    </xf>
    <xf numFmtId="49" fontId="32" fillId="0" borderId="6" xfId="0" applyNumberFormat="1" applyFont="1" applyFill="1" applyBorder="1" applyAlignment="1" quotePrefix="1">
      <alignment horizontal="center" vertical="center" shrinkToFit="1"/>
    </xf>
    <xf numFmtId="186" fontId="32" fillId="0" borderId="12" xfId="22" applyNumberFormat="1" applyFont="1" applyFill="1" applyBorder="1" applyAlignment="1">
      <alignment horizontal="right" shrinkToFit="1"/>
    </xf>
    <xf numFmtId="188" fontId="32" fillId="0" borderId="8" xfId="22" applyNumberFormat="1" applyFont="1" applyFill="1" applyBorder="1" applyAlignment="1">
      <alignment horizontal="right" shrinkToFit="1"/>
    </xf>
    <xf numFmtId="188" fontId="32" fillId="0" borderId="9" xfId="22" applyNumberFormat="1" applyFont="1" applyFill="1" applyBorder="1" applyAlignment="1">
      <alignment horizontal="right" shrinkToFit="1"/>
    </xf>
    <xf numFmtId="178" fontId="29" fillId="0" borderId="18" xfId="22" applyNumberFormat="1" applyFont="1" applyFill="1" applyBorder="1" applyAlignment="1">
      <alignment horizontal="right" shrinkToFit="1"/>
    </xf>
    <xf numFmtId="178" fontId="29" fillId="0" borderId="31" xfId="22" applyNumberFormat="1" applyFont="1" applyFill="1" applyBorder="1" applyAlignment="1">
      <alignment horizontal="right" shrinkToFit="1"/>
    </xf>
    <xf numFmtId="178" fontId="29" fillId="0" borderId="32" xfId="22" applyNumberFormat="1" applyFont="1" applyFill="1" applyBorder="1" applyAlignment="1">
      <alignment horizontal="right" shrinkToFit="1"/>
    </xf>
    <xf numFmtId="186" fontId="29" fillId="0" borderId="10" xfId="22" applyNumberFormat="1" applyFont="1" applyFill="1" applyBorder="1" applyAlignment="1">
      <alignment horizontal="right" shrinkToFit="1"/>
    </xf>
    <xf numFmtId="186" fontId="29" fillId="0" borderId="11" xfId="22" applyNumberFormat="1" applyFont="1" applyFill="1" applyBorder="1" applyAlignment="1">
      <alignment horizontal="right" shrinkToFit="1"/>
    </xf>
    <xf numFmtId="186" fontId="32" fillId="0" borderId="12" xfId="22" applyNumberFormat="1" applyFont="1" applyFill="1" applyBorder="1" applyAlignment="1">
      <alignment horizontal="right"/>
    </xf>
    <xf numFmtId="186" fontId="32" fillId="0" borderId="8" xfId="22" applyNumberFormat="1" applyFont="1" applyFill="1" applyBorder="1" applyAlignment="1">
      <alignment horizontal="right"/>
    </xf>
    <xf numFmtId="186" fontId="32" fillId="0" borderId="10" xfId="22" applyNumberFormat="1" applyFont="1" applyFill="1" applyBorder="1" applyAlignment="1">
      <alignment horizontal="right" shrinkToFit="1"/>
    </xf>
    <xf numFmtId="186" fontId="29" fillId="0" borderId="28" xfId="22" applyNumberFormat="1" applyFont="1" applyFill="1" applyBorder="1" applyAlignment="1">
      <alignment horizontal="right" shrinkToFit="1"/>
    </xf>
    <xf numFmtId="186" fontId="32" fillId="0" borderId="67" xfId="22" applyNumberFormat="1" applyFont="1" applyFill="1" applyBorder="1" applyAlignment="1">
      <alignment horizontal="right" shrinkToFit="1"/>
    </xf>
    <xf numFmtId="186" fontId="29" fillId="0" borderId="24" xfId="22" applyNumberFormat="1" applyFont="1" applyFill="1" applyBorder="1" applyAlignment="1">
      <alignment horizontal="right" shrinkToFit="1"/>
    </xf>
    <xf numFmtId="186" fontId="29" fillId="0" borderId="18" xfId="22" applyNumberFormat="1" applyFont="1" applyFill="1" applyBorder="1" applyAlignment="1">
      <alignment horizontal="right" shrinkToFit="1"/>
    </xf>
    <xf numFmtId="179" fontId="32" fillId="0" borderId="68" xfId="22" applyNumberFormat="1" applyFont="1" applyFill="1" applyBorder="1" applyAlignment="1">
      <alignment/>
    </xf>
    <xf numFmtId="179" fontId="32" fillId="0" borderId="7" xfId="22" applyNumberFormat="1" applyFont="1" applyFill="1" applyBorder="1" applyAlignment="1">
      <alignment/>
    </xf>
    <xf numFmtId="186" fontId="32" fillId="0" borderId="14" xfId="22" applyNumberFormat="1" applyFont="1" applyFill="1" applyBorder="1" applyAlignment="1">
      <alignment horizontal="right" shrinkToFit="1"/>
    </xf>
    <xf numFmtId="186" fontId="32" fillId="0" borderId="15" xfId="22" applyNumberFormat="1" applyFont="1" applyFill="1" applyBorder="1" applyAlignment="1">
      <alignment horizontal="right" shrinkToFit="1"/>
    </xf>
    <xf numFmtId="186" fontId="29" fillId="0" borderId="13" xfId="22" applyNumberFormat="1" applyFont="1" applyFill="1" applyBorder="1" applyAlignment="1">
      <alignment horizontal="right" shrinkToFit="1"/>
    </xf>
    <xf numFmtId="186" fontId="32" fillId="0" borderId="15" xfId="22" applyNumberFormat="1" applyFont="1" applyFill="1" applyBorder="1" applyAlignment="1">
      <alignment horizontal="right"/>
    </xf>
    <xf numFmtId="186" fontId="32" fillId="0" borderId="21" xfId="22" applyNumberFormat="1" applyFont="1" applyFill="1" applyBorder="1" applyAlignment="1">
      <alignment horizontal="right" shrinkToFit="1"/>
    </xf>
    <xf numFmtId="186" fontId="29" fillId="0" borderId="6" xfId="22" applyNumberFormat="1" applyFont="1" applyFill="1" applyBorder="1" applyAlignment="1">
      <alignment horizontal="right" shrinkToFit="1"/>
    </xf>
    <xf numFmtId="186" fontId="29" fillId="0" borderId="25" xfId="22" applyNumberFormat="1" applyFont="1" applyFill="1" applyBorder="1" applyAlignment="1">
      <alignment horizontal="right" shrinkToFit="1"/>
    </xf>
    <xf numFmtId="191" fontId="24" fillId="0" borderId="23" xfId="22" applyNumberFormat="1" applyFont="1" applyFill="1" applyBorder="1" applyAlignment="1">
      <alignment horizontal="right" vertical="center"/>
    </xf>
    <xf numFmtId="194" fontId="32" fillId="0" borderId="8" xfId="22" applyNumberFormat="1" applyFont="1" applyFill="1" applyBorder="1" applyAlignment="1">
      <alignment horizontal="right" shrinkToFit="1"/>
    </xf>
    <xf numFmtId="187" fontId="29" fillId="0" borderId="18" xfId="22" applyNumberFormat="1" applyFont="1" applyFill="1" applyBorder="1" applyAlignment="1">
      <alignment horizontal="right" shrinkToFit="1"/>
    </xf>
    <xf numFmtId="187" fontId="29" fillId="0" borderId="10" xfId="22" applyNumberFormat="1" applyFont="1" applyFill="1" applyBorder="1" applyAlignment="1">
      <alignment horizontal="right" shrinkToFit="1"/>
    </xf>
    <xf numFmtId="49" fontId="23" fillId="0" borderId="47" xfId="0" applyNumberFormat="1" applyFont="1" applyFill="1" applyBorder="1" applyAlignment="1">
      <alignment horizontal="center" vertical="center" wrapText="1" shrinkToFit="1"/>
    </xf>
    <xf numFmtId="179" fontId="29" fillId="0" borderId="64" xfId="22" applyNumberFormat="1" applyFont="1" applyFill="1" applyBorder="1" applyAlignment="1">
      <alignment/>
    </xf>
    <xf numFmtId="179" fontId="23" fillId="0" borderId="65" xfId="22" applyNumberFormat="1" applyFont="1" applyFill="1" applyBorder="1" applyAlignment="1">
      <alignment horizontal="right"/>
    </xf>
    <xf numFmtId="179" fontId="23" fillId="0" borderId="51" xfId="22" applyNumberFormat="1" applyFont="1" applyFill="1" applyBorder="1" applyAlignment="1">
      <alignment horizontal="right"/>
    </xf>
    <xf numFmtId="179" fontId="23" fillId="0" borderId="66" xfId="22" applyNumberFormat="1" applyFont="1" applyFill="1" applyBorder="1" applyAlignment="1">
      <alignment horizontal="right"/>
    </xf>
    <xf numFmtId="179" fontId="29" fillId="0" borderId="47" xfId="22" applyNumberFormat="1" applyFont="1" applyFill="1" applyBorder="1" applyAlignment="1">
      <alignment horizontal="right"/>
    </xf>
    <xf numFmtId="179" fontId="29" fillId="0" borderId="59" xfId="22" applyNumberFormat="1" applyFont="1" applyFill="1" applyBorder="1" applyAlignment="1">
      <alignment horizontal="right"/>
    </xf>
    <xf numFmtId="179" fontId="32" fillId="0" borderId="65" xfId="22" applyNumberFormat="1" applyFont="1" applyFill="1" applyBorder="1" applyAlignment="1">
      <alignment horizontal="right"/>
    </xf>
    <xf numFmtId="186" fontId="32" fillId="0" borderId="51" xfId="22" applyNumberFormat="1" applyFont="1" applyFill="1" applyBorder="1" applyAlignment="1">
      <alignment horizontal="right"/>
    </xf>
    <xf numFmtId="179" fontId="32" fillId="0" borderId="66" xfId="22" applyNumberFormat="1" applyFont="1" applyFill="1" applyBorder="1" applyAlignment="1">
      <alignment horizontal="right"/>
    </xf>
    <xf numFmtId="179" fontId="23" fillId="0" borderId="59" xfId="22" applyNumberFormat="1" applyFont="1" applyFill="1" applyBorder="1" applyAlignment="1">
      <alignment horizontal="right"/>
    </xf>
    <xf numFmtId="179" fontId="29" fillId="0" borderId="69" xfId="22" applyNumberFormat="1" applyFont="1" applyFill="1" applyBorder="1" applyAlignment="1">
      <alignment horizontal="right"/>
    </xf>
    <xf numFmtId="179" fontId="29" fillId="0" borderId="64" xfId="22" applyNumberFormat="1" applyFont="1" applyFill="1" applyBorder="1" applyAlignment="1">
      <alignment horizontal="right"/>
    </xf>
    <xf numFmtId="49" fontId="41" fillId="0" borderId="48" xfId="0" applyNumberFormat="1" applyFont="1" applyFill="1" applyBorder="1" applyAlignment="1">
      <alignment horizontal="center" vertical="center"/>
    </xf>
    <xf numFmtId="49" fontId="41" fillId="0" borderId="47" xfId="0" applyNumberFormat="1" applyFont="1" applyFill="1" applyBorder="1" applyAlignment="1">
      <alignment horizontal="center" vertical="center"/>
    </xf>
    <xf numFmtId="179" fontId="42" fillId="0" borderId="70" xfId="22" applyNumberFormat="1" applyFont="1" applyFill="1" applyBorder="1" applyAlignment="1">
      <alignment horizontal="right" shrinkToFit="1"/>
    </xf>
    <xf numFmtId="179" fontId="42" fillId="0" borderId="64" xfId="22" applyNumberFormat="1" applyFont="1" applyFill="1" applyBorder="1" applyAlignment="1">
      <alignment horizontal="right" shrinkToFit="1"/>
    </xf>
    <xf numFmtId="179" fontId="42" fillId="0" borderId="48" xfId="22" applyNumberFormat="1" applyFont="1" applyFill="1" applyBorder="1" applyAlignment="1">
      <alignment horizontal="right" shrinkToFit="1"/>
    </xf>
    <xf numFmtId="179" fontId="42" fillId="0" borderId="47" xfId="22" applyNumberFormat="1" applyFont="1" applyFill="1" applyBorder="1" applyAlignment="1">
      <alignment horizontal="right" shrinkToFit="1"/>
    </xf>
    <xf numFmtId="179" fontId="41" fillId="0" borderId="48" xfId="22" applyNumberFormat="1" applyFont="1" applyFill="1" applyBorder="1" applyAlignment="1">
      <alignment horizontal="right" shrinkToFit="1"/>
    </xf>
    <xf numFmtId="179" fontId="41" fillId="0" borderId="47" xfId="22" applyNumberFormat="1" applyFont="1" applyFill="1" applyBorder="1" applyAlignment="1">
      <alignment horizontal="right" shrinkToFit="1"/>
    </xf>
    <xf numFmtId="179" fontId="42" fillId="0" borderId="58" xfId="22" applyNumberFormat="1" applyFont="1" applyFill="1" applyBorder="1" applyAlignment="1">
      <alignment horizontal="right" shrinkToFit="1"/>
    </xf>
    <xf numFmtId="179" fontId="42" fillId="0" borderId="59" xfId="22" applyNumberFormat="1" applyFont="1" applyFill="1" applyBorder="1" applyAlignment="1">
      <alignment horizontal="right" shrinkToFit="1"/>
    </xf>
    <xf numFmtId="179" fontId="43" fillId="0" borderId="58" xfId="22" applyNumberFormat="1" applyFont="1" applyFill="1" applyBorder="1" applyAlignment="1">
      <alignment horizontal="right" shrinkToFit="1"/>
    </xf>
    <xf numFmtId="179" fontId="43" fillId="0" borderId="59" xfId="22" applyNumberFormat="1" applyFont="1" applyFill="1" applyBorder="1" applyAlignment="1">
      <alignment horizontal="right" shrinkToFit="1"/>
    </xf>
    <xf numFmtId="179" fontId="43" fillId="0" borderId="71" xfId="22" applyNumberFormat="1" applyFont="1" applyFill="1" applyBorder="1" applyAlignment="1">
      <alignment horizontal="right" shrinkToFit="1"/>
    </xf>
    <xf numFmtId="179" fontId="43" fillId="0" borderId="51" xfId="22" applyNumberFormat="1" applyFont="1" applyFill="1" applyBorder="1" applyAlignment="1">
      <alignment horizontal="right" shrinkToFit="1"/>
    </xf>
    <xf numFmtId="179" fontId="43" fillId="0" borderId="70" xfId="22" applyNumberFormat="1" applyFont="1" applyFill="1" applyBorder="1" applyAlignment="1" quotePrefix="1">
      <alignment horizontal="right" shrinkToFit="1"/>
    </xf>
    <xf numFmtId="179" fontId="43" fillId="0" borderId="64" xfId="22" applyNumberFormat="1" applyFont="1" applyFill="1" applyBorder="1" applyAlignment="1" quotePrefix="1">
      <alignment horizontal="right" shrinkToFit="1"/>
    </xf>
    <xf numFmtId="179" fontId="42" fillId="0" borderId="72" xfId="22" applyNumberFormat="1" applyFont="1" applyFill="1" applyBorder="1" applyAlignment="1">
      <alignment horizontal="right" shrinkToFit="1"/>
    </xf>
    <xf numFmtId="179" fontId="42" fillId="0" borderId="73" xfId="22" applyNumberFormat="1" applyFont="1" applyFill="1" applyBorder="1" applyAlignment="1">
      <alignment horizontal="right" shrinkToFit="1"/>
    </xf>
    <xf numFmtId="179" fontId="42" fillId="0" borderId="48" xfId="22" applyNumberFormat="1" applyFont="1" applyFill="1" applyBorder="1" applyAlignment="1" quotePrefix="1">
      <alignment horizontal="right" shrinkToFit="1"/>
    </xf>
    <xf numFmtId="179" fontId="42" fillId="0" borderId="47" xfId="22" applyNumberFormat="1" applyFont="1" applyFill="1" applyBorder="1" applyAlignment="1" quotePrefix="1">
      <alignment horizontal="right" shrinkToFit="1"/>
    </xf>
    <xf numFmtId="179" fontId="41" fillId="0" borderId="58" xfId="22" applyNumberFormat="1" applyFont="1" applyFill="1" applyBorder="1" applyAlignment="1">
      <alignment horizontal="right" shrinkToFit="1"/>
    </xf>
    <xf numFmtId="179" fontId="41" fillId="0" borderId="59" xfId="22" applyNumberFormat="1" applyFont="1" applyFill="1" applyBorder="1" applyAlignment="1">
      <alignment horizontal="right" shrinkToFit="1"/>
    </xf>
    <xf numFmtId="179" fontId="42" fillId="0" borderId="61" xfId="22" applyNumberFormat="1" applyFont="1" applyFill="1" applyBorder="1" applyAlignment="1">
      <alignment horizontal="right" shrinkToFit="1"/>
    </xf>
    <xf numFmtId="179" fontId="42" fillId="0" borderId="62" xfId="22" applyNumberFormat="1" applyFont="1" applyFill="1" applyBorder="1" applyAlignment="1">
      <alignment horizontal="right" shrinkToFit="1"/>
    </xf>
    <xf numFmtId="179" fontId="41" fillId="0" borderId="2" xfId="0" applyNumberFormat="1" applyFont="1" applyFill="1" applyBorder="1" applyAlignment="1">
      <alignment horizontal="right" wrapText="1"/>
    </xf>
    <xf numFmtId="179" fontId="41" fillId="0" borderId="37" xfId="0" applyNumberFormat="1" applyFont="1" applyFill="1" applyBorder="1" applyAlignment="1">
      <alignment horizontal="right" wrapText="1"/>
    </xf>
    <xf numFmtId="179" fontId="41" fillId="0" borderId="15" xfId="22" applyNumberFormat="1" applyFont="1" applyFill="1" applyBorder="1" applyAlignment="1">
      <alignment horizontal="right" shrinkToFit="1"/>
    </xf>
    <xf numFmtId="179" fontId="41" fillId="0" borderId="37" xfId="22" applyNumberFormat="1" applyFont="1" applyFill="1" applyBorder="1" applyAlignment="1">
      <alignment horizontal="right" shrinkToFit="1"/>
    </xf>
    <xf numFmtId="179" fontId="41" fillId="0" borderId="38" xfId="22" applyNumberFormat="1" applyFont="1" applyFill="1" applyBorder="1" applyAlignment="1">
      <alignment horizontal="right" shrinkToFit="1"/>
    </xf>
    <xf numFmtId="179" fontId="41" fillId="0" borderId="2" xfId="22" applyNumberFormat="1" applyFont="1" applyFill="1" applyBorder="1" applyAlignment="1">
      <alignment horizontal="right" shrinkToFit="1"/>
    </xf>
    <xf numFmtId="179" fontId="43" fillId="0" borderId="38" xfId="22" applyNumberFormat="1" applyFont="1" applyFill="1" applyBorder="1" applyAlignment="1" quotePrefix="1">
      <alignment horizontal="right" shrinkToFit="1"/>
    </xf>
    <xf numFmtId="179" fontId="43" fillId="0" borderId="71" xfId="22" applyNumberFormat="1" applyFont="1" applyFill="1" applyBorder="1" applyAlignment="1" quotePrefix="1">
      <alignment horizontal="right" shrinkToFit="1"/>
    </xf>
    <xf numFmtId="179" fontId="43" fillId="0" borderId="51" xfId="22" applyNumberFormat="1" applyFont="1" applyFill="1" applyBorder="1" applyAlignment="1" quotePrefix="1">
      <alignment horizontal="right" shrinkToFit="1"/>
    </xf>
    <xf numFmtId="178" fontId="41" fillId="0" borderId="8" xfId="0" applyNumberFormat="1" applyFont="1" applyFill="1" applyBorder="1" applyAlignment="1">
      <alignment horizontal="left" wrapText="1"/>
    </xf>
    <xf numFmtId="179" fontId="41" fillId="0" borderId="71" xfId="22" applyNumberFormat="1" applyFont="1" applyFill="1" applyBorder="1" applyAlignment="1">
      <alignment horizontal="right" shrinkToFit="1"/>
    </xf>
    <xf numFmtId="179" fontId="41" fillId="0" borderId="51" xfId="22" applyNumberFormat="1" applyFont="1" applyFill="1" applyBorder="1" applyAlignment="1">
      <alignment horizontal="right" shrinkToFit="1"/>
    </xf>
    <xf numFmtId="0" fontId="32" fillId="0" borderId="10" xfId="0" applyFont="1" applyFill="1" applyBorder="1" applyAlignment="1">
      <alignment horizontal="center" vertical="center"/>
    </xf>
    <xf numFmtId="179" fontId="29" fillId="0" borderId="68" xfId="22" applyNumberFormat="1" applyFont="1" applyFill="1" applyBorder="1" applyAlignment="1">
      <alignment horizontal="right" shrinkToFit="1"/>
    </xf>
    <xf numFmtId="179" fontId="30" fillId="0" borderId="9" xfId="22" applyNumberFormat="1" applyFont="1" applyFill="1" applyBorder="1" applyAlignment="1">
      <alignment horizontal="right" shrinkToFit="1"/>
    </xf>
    <xf numFmtId="195" fontId="24" fillId="0" borderId="26" xfId="22" applyNumberFormat="1" applyFont="1" applyFill="1" applyBorder="1" applyAlignment="1">
      <alignment horizontal="right" vertical="center"/>
    </xf>
    <xf numFmtId="195" fontId="24" fillId="0" borderId="45" xfId="22" applyNumberFormat="1" applyFont="1" applyFill="1" applyBorder="1" applyAlignment="1">
      <alignment horizontal="right" vertical="center"/>
    </xf>
    <xf numFmtId="178" fontId="28" fillId="0" borderId="54" xfId="0" applyNumberFormat="1" applyFont="1" applyFill="1" applyBorder="1" applyAlignment="1">
      <alignment/>
    </xf>
    <xf numFmtId="178" fontId="28" fillId="0" borderId="55" xfId="0" applyNumberFormat="1" applyFont="1" applyFill="1" applyBorder="1" applyAlignment="1">
      <alignment/>
    </xf>
    <xf numFmtId="178" fontId="28" fillId="0" borderId="56" xfId="0" applyNumberFormat="1" applyFont="1" applyFill="1" applyBorder="1" applyAlignment="1">
      <alignment/>
    </xf>
    <xf numFmtId="178" fontId="28" fillId="0" borderId="57" xfId="0" applyNumberFormat="1" applyFont="1" applyFill="1" applyBorder="1" applyAlignment="1">
      <alignment/>
    </xf>
    <xf numFmtId="178" fontId="28" fillId="0" borderId="71" xfId="0" applyNumberFormat="1" applyFont="1" applyFill="1" applyBorder="1" applyAlignment="1">
      <alignment/>
    </xf>
    <xf numFmtId="178" fontId="28" fillId="0" borderId="37" xfId="0" applyNumberFormat="1" applyFont="1" applyFill="1" applyBorder="1" applyAlignment="1">
      <alignment/>
    </xf>
    <xf numFmtId="178" fontId="28" fillId="0" borderId="51" xfId="0" applyNumberFormat="1" applyFont="1" applyFill="1" applyBorder="1" applyAlignment="1">
      <alignment/>
    </xf>
    <xf numFmtId="178" fontId="28" fillId="0" borderId="52" xfId="0" applyNumberFormat="1" applyFont="1" applyFill="1" applyBorder="1" applyAlignment="1">
      <alignment/>
    </xf>
    <xf numFmtId="178" fontId="28" fillId="0" borderId="58" xfId="0" applyNumberFormat="1" applyFont="1" applyFill="1" applyBorder="1" applyAlignment="1">
      <alignment/>
    </xf>
    <xf numFmtId="178" fontId="28" fillId="0" borderId="23" xfId="0" applyNumberFormat="1" applyFont="1" applyFill="1" applyBorder="1" applyAlignment="1">
      <alignment/>
    </xf>
    <xf numFmtId="178" fontId="28" fillId="0" borderId="59" xfId="0" applyNumberFormat="1" applyFont="1" applyFill="1" applyBorder="1" applyAlignment="1">
      <alignment/>
    </xf>
    <xf numFmtId="178" fontId="28" fillId="0" borderId="60" xfId="0" applyNumberFormat="1" applyFont="1" applyFill="1" applyBorder="1" applyAlignment="1">
      <alignment/>
    </xf>
    <xf numFmtId="178" fontId="28" fillId="0" borderId="61" xfId="0" applyNumberFormat="1" applyFont="1" applyFill="1" applyBorder="1" applyAlignment="1">
      <alignment/>
    </xf>
    <xf numFmtId="178" fontId="28" fillId="0" borderId="45" xfId="0" applyNumberFormat="1" applyFont="1" applyFill="1" applyBorder="1" applyAlignment="1">
      <alignment/>
    </xf>
    <xf numFmtId="178" fontId="28" fillId="0" borderId="62" xfId="0" applyNumberFormat="1" applyFont="1" applyFill="1" applyBorder="1" applyAlignment="1">
      <alignment/>
    </xf>
    <xf numFmtId="178" fontId="28" fillId="0" borderId="63" xfId="0" applyNumberFormat="1" applyFont="1" applyFill="1" applyBorder="1" applyAlignment="1">
      <alignment/>
    </xf>
    <xf numFmtId="6" fontId="23" fillId="0" borderId="6" xfId="24" applyFont="1" applyFill="1" applyBorder="1" applyAlignment="1">
      <alignment horizontal="center" vertical="center" wrapText="1" shrinkToFit="1"/>
    </xf>
    <xf numFmtId="0" fontId="21" fillId="0" borderId="7" xfId="0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right" shrinkToFit="1"/>
    </xf>
    <xf numFmtId="49" fontId="23" fillId="0" borderId="19" xfId="0" applyNumberFormat="1" applyFont="1" applyFill="1" applyBorder="1" applyAlignment="1">
      <alignment horizontal="right" shrinkToFit="1"/>
    </xf>
    <xf numFmtId="179" fontId="23" fillId="0" borderId="33" xfId="24" applyNumberFormat="1" applyFont="1" applyFill="1" applyBorder="1" applyAlignment="1">
      <alignment horizontal="center" vertical="center" shrinkToFit="1"/>
    </xf>
    <xf numFmtId="179" fontId="21" fillId="0" borderId="49" xfId="0" applyNumberFormat="1" applyFont="1" applyFill="1" applyBorder="1" applyAlignment="1">
      <alignment horizontal="center"/>
    </xf>
    <xf numFmtId="179" fontId="23" fillId="0" borderId="34" xfId="24" applyNumberFormat="1" applyFont="1" applyFill="1" applyBorder="1" applyAlignment="1">
      <alignment horizontal="center" vertical="center" shrinkToFit="1"/>
    </xf>
    <xf numFmtId="179" fontId="21" fillId="0" borderId="50" xfId="0" applyNumberFormat="1" applyFont="1" applyFill="1" applyBorder="1" applyAlignment="1">
      <alignment horizontal="center"/>
    </xf>
    <xf numFmtId="179" fontId="23" fillId="0" borderId="27" xfId="0" applyNumberFormat="1" applyFont="1" applyFill="1" applyBorder="1" applyAlignment="1">
      <alignment horizontal="center" vertical="center" shrinkToFit="1"/>
    </xf>
    <xf numFmtId="179" fontId="23" fillId="0" borderId="19" xfId="0" applyNumberFormat="1" applyFont="1" applyFill="1" applyBorder="1" applyAlignment="1">
      <alignment horizontal="center" vertical="center" shrinkToFit="1"/>
    </xf>
    <xf numFmtId="179" fontId="23" fillId="0" borderId="33" xfId="0" applyNumberFormat="1" applyFont="1" applyFill="1" applyBorder="1" applyAlignment="1">
      <alignment horizontal="center" vertical="center" shrinkToFit="1"/>
    </xf>
    <xf numFmtId="179" fontId="23" fillId="0" borderId="49" xfId="0" applyNumberFormat="1" applyFont="1" applyFill="1" applyBorder="1" applyAlignment="1">
      <alignment horizontal="center" vertical="center" shrinkToFit="1"/>
    </xf>
    <xf numFmtId="49" fontId="41" fillId="0" borderId="18" xfId="0" applyNumberFormat="1" applyFont="1" applyFill="1" applyBorder="1" applyAlignment="1">
      <alignment horizontal="center" vertical="center"/>
    </xf>
    <xf numFmtId="49" fontId="41" fillId="0" borderId="32" xfId="0" applyNumberFormat="1" applyFont="1" applyFill="1" applyBorder="1" applyAlignment="1">
      <alignment horizontal="center" vertical="center"/>
    </xf>
    <xf numFmtId="179" fontId="41" fillId="0" borderId="4" xfId="0" applyNumberFormat="1" applyFont="1" applyFill="1" applyBorder="1" applyAlignment="1">
      <alignment horizontal="center" vertical="center"/>
    </xf>
    <xf numFmtId="179" fontId="41" fillId="0" borderId="18" xfId="0" applyNumberFormat="1" applyFont="1" applyFill="1" applyBorder="1" applyAlignment="1">
      <alignment horizontal="center" vertical="center"/>
    </xf>
    <xf numFmtId="179" fontId="41" fillId="0" borderId="32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wrapText="1"/>
    </xf>
    <xf numFmtId="0" fontId="23" fillId="0" borderId="42" xfId="0" applyFont="1" applyFill="1" applyBorder="1" applyAlignment="1">
      <alignment wrapText="1"/>
    </xf>
    <xf numFmtId="0" fontId="37" fillId="0" borderId="27" xfId="0" applyNumberFormat="1" applyFont="1" applyFill="1" applyBorder="1" applyAlignment="1">
      <alignment horizontal="right" vertical="center"/>
    </xf>
    <xf numFmtId="0" fontId="37" fillId="0" borderId="2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179" fontId="23" fillId="0" borderId="33" xfId="22" applyNumberFormat="1" applyFont="1" applyFill="1" applyBorder="1" applyAlignment="1">
      <alignment horizontal="center" vertical="center"/>
    </xf>
    <xf numFmtId="179" fontId="23" fillId="0" borderId="49" xfId="22" applyNumberFormat="1" applyFont="1" applyFill="1" applyBorder="1" applyAlignment="1">
      <alignment horizontal="center" vertical="center"/>
    </xf>
    <xf numFmtId="179" fontId="23" fillId="0" borderId="64" xfId="22" applyNumberFormat="1" applyFont="1" applyFill="1" applyBorder="1" applyAlignment="1">
      <alignment horizontal="center" vertical="center"/>
    </xf>
    <xf numFmtId="179" fontId="23" fillId="0" borderId="73" xfId="22" applyNumberFormat="1" applyFont="1" applyFill="1" applyBorder="1" applyAlignment="1">
      <alignment horizontal="center" vertical="center"/>
    </xf>
    <xf numFmtId="179" fontId="23" fillId="0" borderId="33" xfId="0" applyNumberFormat="1" applyFont="1" applyFill="1" applyBorder="1" applyAlignment="1">
      <alignment horizontal="center" vertical="center"/>
    </xf>
    <xf numFmtId="179" fontId="23" fillId="0" borderId="49" xfId="0" applyNumberFormat="1" applyFont="1" applyFill="1" applyBorder="1" applyAlignment="1">
      <alignment horizontal="center" vertical="center"/>
    </xf>
    <xf numFmtId="179" fontId="23" fillId="0" borderId="70" xfId="0" applyNumberFormat="1" applyFont="1" applyFill="1" applyBorder="1" applyAlignment="1">
      <alignment horizontal="center" vertical="center" shrinkToFit="1"/>
    </xf>
    <xf numFmtId="179" fontId="23" fillId="0" borderId="72" xfId="0" applyNumberFormat="1" applyFont="1" applyFill="1" applyBorder="1" applyAlignment="1">
      <alignment horizontal="center" vertical="center" shrinkToFit="1"/>
    </xf>
    <xf numFmtId="176" fontId="24" fillId="0" borderId="70" xfId="22" applyNumberFormat="1" applyFont="1" applyFill="1" applyBorder="1" applyAlignment="1">
      <alignment horizontal="center" vertical="center" wrapText="1"/>
    </xf>
    <xf numFmtId="176" fontId="24" fillId="0" borderId="72" xfId="22" applyNumberFormat="1" applyFont="1" applyFill="1" applyBorder="1" applyAlignment="1">
      <alignment horizontal="center" vertical="center"/>
    </xf>
    <xf numFmtId="176" fontId="24" fillId="0" borderId="33" xfId="22" applyNumberFormat="1" applyFont="1" applyFill="1" applyBorder="1" applyAlignment="1">
      <alignment horizontal="center" vertical="center" wrapText="1"/>
    </xf>
    <xf numFmtId="176" fontId="24" fillId="0" borderId="49" xfId="22" applyNumberFormat="1" applyFont="1" applyFill="1" applyBorder="1" applyAlignment="1">
      <alignment horizontal="center" vertical="center"/>
    </xf>
    <xf numFmtId="176" fontId="24" fillId="0" borderId="64" xfId="22" applyNumberFormat="1" applyFont="1" applyFill="1" applyBorder="1" applyAlignment="1">
      <alignment horizontal="center" vertical="center" wrapText="1"/>
    </xf>
    <xf numFmtId="176" fontId="24" fillId="0" borderId="73" xfId="22" applyNumberFormat="1" applyFont="1" applyFill="1" applyBorder="1" applyAlignment="1">
      <alignment horizontal="center" vertical="center"/>
    </xf>
    <xf numFmtId="176" fontId="25" fillId="0" borderId="18" xfId="22" applyNumberFormat="1" applyFont="1" applyFill="1" applyBorder="1" applyAlignment="1">
      <alignment horizontal="center" vertical="center"/>
    </xf>
    <xf numFmtId="176" fontId="25" fillId="0" borderId="4" xfId="22" applyNumberFormat="1" applyFont="1" applyFill="1" applyBorder="1" applyAlignment="1">
      <alignment horizontal="center" vertical="center"/>
    </xf>
    <xf numFmtId="179" fontId="25" fillId="0" borderId="18" xfId="22" applyNumberFormat="1" applyFont="1" applyFill="1" applyBorder="1" applyAlignment="1">
      <alignment horizontal="center" vertical="center"/>
    </xf>
    <xf numFmtId="179" fontId="25" fillId="0" borderId="32" xfId="22" applyNumberFormat="1" applyFont="1" applyFill="1" applyBorder="1" applyAlignment="1">
      <alignment horizontal="center" vertical="center"/>
    </xf>
    <xf numFmtId="179" fontId="24" fillId="0" borderId="33" xfId="22" applyNumberFormat="1" applyFont="1" applyFill="1" applyBorder="1" applyAlignment="1">
      <alignment horizontal="center" vertical="center"/>
    </xf>
    <xf numFmtId="179" fontId="24" fillId="0" borderId="49" xfId="22" applyNumberFormat="1" applyFont="1" applyFill="1" applyBorder="1" applyAlignment="1">
      <alignment horizontal="center" vertical="center"/>
    </xf>
    <xf numFmtId="179" fontId="24" fillId="0" borderId="34" xfId="22" applyNumberFormat="1" applyFont="1" applyFill="1" applyBorder="1" applyAlignment="1">
      <alignment horizontal="center" vertical="center"/>
    </xf>
    <xf numFmtId="179" fontId="24" fillId="0" borderId="50" xfId="22" applyNumberFormat="1" applyFont="1" applyFill="1" applyBorder="1" applyAlignment="1">
      <alignment horizontal="center" vertical="center"/>
    </xf>
    <xf numFmtId="179" fontId="24" fillId="0" borderId="70" xfId="22" applyNumberFormat="1" applyFont="1" applyFill="1" applyBorder="1" applyAlignment="1">
      <alignment horizontal="center" vertical="center"/>
    </xf>
    <xf numFmtId="179" fontId="24" fillId="0" borderId="72" xfId="22" applyNumberFormat="1" applyFont="1" applyFill="1" applyBorder="1" applyAlignment="1">
      <alignment horizontal="center" vertical="center"/>
    </xf>
    <xf numFmtId="179" fontId="25" fillId="0" borderId="4" xfId="22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179" fontId="28" fillId="0" borderId="27" xfId="0" applyNumberFormat="1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 vertical="center"/>
    </xf>
    <xf numFmtId="179" fontId="28" fillId="0" borderId="34" xfId="0" applyNumberFormat="1" applyFont="1" applyFill="1" applyBorder="1" applyAlignment="1">
      <alignment horizontal="center" vertical="center"/>
    </xf>
    <xf numFmtId="179" fontId="28" fillId="0" borderId="19" xfId="0" applyNumberFormat="1" applyFont="1" applyFill="1" applyBorder="1" applyAlignment="1">
      <alignment horizontal="center" vertical="center"/>
    </xf>
    <xf numFmtId="179" fontId="28" fillId="0" borderId="5" xfId="0" applyNumberFormat="1" applyFont="1" applyFill="1" applyBorder="1" applyAlignment="1">
      <alignment horizontal="center" vertical="center"/>
    </xf>
    <xf numFmtId="179" fontId="28" fillId="0" borderId="50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0" borderId="74" xfId="0" applyFont="1" applyFill="1" applyBorder="1" applyAlignment="1">
      <alignment horizontal="center"/>
    </xf>
    <xf numFmtId="0" fontId="28" fillId="0" borderId="75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179" fontId="28" fillId="0" borderId="0" xfId="22" applyNumberFormat="1" applyFont="1" applyFill="1" applyBorder="1" applyAlignment="1">
      <alignment horizontal="right"/>
    </xf>
    <xf numFmtId="179" fontId="28" fillId="0" borderId="5" xfId="0" applyNumberFormat="1" applyFont="1" applyFill="1" applyBorder="1" applyAlignment="1">
      <alignment horizontal="right"/>
    </xf>
    <xf numFmtId="179" fontId="32" fillId="0" borderId="18" xfId="22" applyNumberFormat="1" applyFont="1" applyFill="1" applyBorder="1" applyAlignment="1">
      <alignment horizontal="center" vertical="center" shrinkToFit="1"/>
    </xf>
    <xf numFmtId="179" fontId="32" fillId="0" borderId="32" xfId="22" applyNumberFormat="1" applyFont="1" applyFill="1" applyBorder="1" applyAlignment="1">
      <alignment horizontal="center" vertical="center" shrinkToFit="1"/>
    </xf>
    <xf numFmtId="179" fontId="32" fillId="0" borderId="18" xfId="0" applyNumberFormat="1" applyFont="1" applyFill="1" applyBorder="1" applyAlignment="1">
      <alignment horizontal="center" vertical="center" wrapText="1"/>
    </xf>
    <xf numFmtId="179" fontId="32" fillId="0" borderId="4" xfId="0" applyNumberFormat="1" applyFont="1" applyFill="1" applyBorder="1" applyAlignment="1">
      <alignment horizontal="center" vertical="center" wrapText="1"/>
    </xf>
    <xf numFmtId="179" fontId="32" fillId="0" borderId="32" xfId="0" applyNumberFormat="1" applyFont="1" applyFill="1" applyBorder="1" applyAlignment="1">
      <alignment horizontal="center" vertical="center" wrapText="1"/>
    </xf>
    <xf numFmtId="179" fontId="32" fillId="0" borderId="0" xfId="22" applyNumberFormat="1" applyFont="1" applyFill="1" applyBorder="1" applyAlignment="1">
      <alignment horizontal="right"/>
    </xf>
    <xf numFmtId="179" fontId="32" fillId="0" borderId="5" xfId="0" applyNumberFormat="1" applyFont="1" applyFill="1" applyBorder="1" applyAlignment="1">
      <alignment horizontal="right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812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677900" y="0"/>
          <a:ext cx="210502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19812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11075" y="19812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3241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M64"/>
  <sheetViews>
    <sheetView showGridLines="0" tabSelected="1" view="pageBreakPreview" zoomScale="70" zoomScaleNormal="70" zoomScaleSheetLayoutView="70" workbookViewId="0" topLeftCell="A1">
      <pane xSplit="2" topLeftCell="C1" activePane="topRight" state="frozen"/>
      <selection pane="topLeft" activeCell="H5" sqref="H5"/>
      <selection pane="topRight" activeCell="F23" sqref="F23"/>
    </sheetView>
  </sheetViews>
  <sheetFormatPr defaultColWidth="9.00390625" defaultRowHeight="13.5"/>
  <cols>
    <col min="1" max="1" width="3.625" style="7" customWidth="1"/>
    <col min="2" max="2" width="44.50390625" style="8" customWidth="1"/>
    <col min="3" max="3" width="20.625" style="182" customWidth="1"/>
    <col min="4" max="5" width="20.625" style="183" customWidth="1"/>
    <col min="6" max="6" width="20.625" style="182" customWidth="1"/>
    <col min="7" max="7" width="20.625" style="183" customWidth="1"/>
    <col min="8" max="8" width="8.00390625" style="7" customWidth="1"/>
    <col min="9" max="9" width="3.625" style="7" customWidth="1"/>
    <col min="10" max="10" width="44.25390625" style="468" customWidth="1"/>
    <col min="11" max="11" width="20.625" style="467" customWidth="1"/>
    <col min="12" max="12" width="20.625" style="468" customWidth="1"/>
    <col min="13" max="16384" width="9.00390625" style="7" customWidth="1"/>
  </cols>
  <sheetData>
    <row r="1" spans="1:12" ht="22.5" customHeight="1">
      <c r="A1" s="81" t="s">
        <v>248</v>
      </c>
      <c r="B1" s="51"/>
      <c r="G1" s="184"/>
      <c r="I1" s="81" t="s">
        <v>251</v>
      </c>
      <c r="J1" s="51"/>
      <c r="K1" s="7"/>
      <c r="L1" s="184"/>
    </row>
    <row r="2" spans="1:12" ht="22.5" customHeight="1">
      <c r="A2" s="81"/>
      <c r="B2" s="51"/>
      <c r="G2" s="184" t="s">
        <v>75</v>
      </c>
      <c r="I2" s="81"/>
      <c r="J2" s="51"/>
      <c r="K2" s="7"/>
      <c r="L2" s="184" t="s">
        <v>75</v>
      </c>
    </row>
    <row r="3" spans="2:12" ht="5.25" customHeight="1">
      <c r="B3" s="26"/>
      <c r="J3" s="26"/>
      <c r="K3" s="7"/>
      <c r="L3" s="8"/>
    </row>
    <row r="4" spans="2:12" s="27" customFormat="1" ht="20.25" customHeight="1">
      <c r="B4" s="635"/>
      <c r="C4" s="641" t="s">
        <v>111</v>
      </c>
      <c r="D4" s="643" t="s">
        <v>113</v>
      </c>
      <c r="E4" s="637" t="s">
        <v>115</v>
      </c>
      <c r="F4" s="637" t="s">
        <v>117</v>
      </c>
      <c r="G4" s="639" t="s">
        <v>119</v>
      </c>
      <c r="J4" s="635"/>
      <c r="K4" s="633" t="s">
        <v>293</v>
      </c>
      <c r="L4" s="633" t="s">
        <v>294</v>
      </c>
    </row>
    <row r="5" spans="2:12" s="27" customFormat="1" ht="20.25" customHeight="1">
      <c r="B5" s="636"/>
      <c r="C5" s="642"/>
      <c r="D5" s="644"/>
      <c r="E5" s="638"/>
      <c r="F5" s="638"/>
      <c r="G5" s="640"/>
      <c r="J5" s="636"/>
      <c r="K5" s="634"/>
      <c r="L5" s="634"/>
    </row>
    <row r="6" spans="2:12" s="29" customFormat="1" ht="21.75" customHeight="1">
      <c r="B6" s="133" t="s">
        <v>121</v>
      </c>
      <c r="C6" s="185">
        <v>4675903</v>
      </c>
      <c r="D6" s="186">
        <v>4972059</v>
      </c>
      <c r="E6" s="186">
        <v>5218153</v>
      </c>
      <c r="F6" s="186">
        <v>5771028</v>
      </c>
      <c r="G6" s="187">
        <v>5166182</v>
      </c>
      <c r="H6" s="28"/>
      <c r="J6" s="133" t="s">
        <v>121</v>
      </c>
      <c r="K6" s="541">
        <v>2905109</v>
      </c>
      <c r="L6" s="541">
        <v>1886398</v>
      </c>
    </row>
    <row r="7" spans="2:12" s="29" customFormat="1" ht="21.75" customHeight="1">
      <c r="B7" s="133" t="s">
        <v>123</v>
      </c>
      <c r="C7" s="185">
        <v>-4431656</v>
      </c>
      <c r="D7" s="186">
        <v>-4729892</v>
      </c>
      <c r="E7" s="186">
        <v>-4963686</v>
      </c>
      <c r="F7" s="186">
        <v>-5493296</v>
      </c>
      <c r="G7" s="187">
        <v>-4930564</v>
      </c>
      <c r="H7" s="28"/>
      <c r="J7" s="133" t="s">
        <v>123</v>
      </c>
      <c r="K7" s="469">
        <v>-2761448</v>
      </c>
      <c r="L7" s="469">
        <v>-1801288</v>
      </c>
    </row>
    <row r="8" spans="2:12" s="29" customFormat="1" ht="21.75" customHeight="1">
      <c r="B8" s="133" t="s">
        <v>249</v>
      </c>
      <c r="C8" s="185">
        <v>244247</v>
      </c>
      <c r="D8" s="186">
        <v>242166</v>
      </c>
      <c r="E8" s="186">
        <v>254466</v>
      </c>
      <c r="F8" s="186">
        <v>277732</v>
      </c>
      <c r="G8" s="187">
        <v>235618</v>
      </c>
      <c r="H8" s="28"/>
      <c r="J8" s="133" t="s">
        <v>249</v>
      </c>
      <c r="K8" s="541">
        <v>143661</v>
      </c>
      <c r="L8" s="541">
        <v>85110</v>
      </c>
    </row>
    <row r="9" spans="2:12" s="24" customFormat="1" ht="21.75" customHeight="1">
      <c r="B9" s="447" t="s">
        <v>125</v>
      </c>
      <c r="C9" s="188">
        <v>-178725</v>
      </c>
      <c r="D9" s="189">
        <v>-165964</v>
      </c>
      <c r="E9" s="189">
        <v>-176533</v>
      </c>
      <c r="F9" s="189">
        <v>-185368</v>
      </c>
      <c r="G9" s="190">
        <v>-183611</v>
      </c>
      <c r="J9" s="447" t="s">
        <v>125</v>
      </c>
      <c r="K9" s="470">
        <v>-93660</v>
      </c>
      <c r="L9" s="470">
        <v>-79710</v>
      </c>
    </row>
    <row r="10" spans="2:12" s="29" customFormat="1" ht="21.75" customHeight="1">
      <c r="B10" s="133" t="s">
        <v>126</v>
      </c>
      <c r="C10" s="185">
        <v>65521</v>
      </c>
      <c r="D10" s="186">
        <v>76202</v>
      </c>
      <c r="E10" s="186">
        <v>77932</v>
      </c>
      <c r="F10" s="186">
        <v>92363</v>
      </c>
      <c r="G10" s="187">
        <v>52006</v>
      </c>
      <c r="H10" s="28"/>
      <c r="J10" s="133" t="s">
        <v>126</v>
      </c>
      <c r="K10" s="541">
        <v>50001</v>
      </c>
      <c r="L10" s="541">
        <v>5400</v>
      </c>
    </row>
    <row r="11" spans="2:12" s="23" customFormat="1" ht="21.75" customHeight="1">
      <c r="B11" s="83" t="s">
        <v>132</v>
      </c>
      <c r="C11" s="191">
        <v>18431</v>
      </c>
      <c r="D11" s="192">
        <v>13213</v>
      </c>
      <c r="E11" s="192">
        <v>14995</v>
      </c>
      <c r="F11" s="192">
        <v>13715</v>
      </c>
      <c r="G11" s="193">
        <v>9597</v>
      </c>
      <c r="J11" s="83" t="s">
        <v>132</v>
      </c>
      <c r="K11" s="552">
        <v>5731</v>
      </c>
      <c r="L11" s="543">
        <v>2647</v>
      </c>
    </row>
    <row r="12" spans="2:12" s="23" customFormat="1" ht="21.75" customHeight="1">
      <c r="B12" s="84" t="s">
        <v>133</v>
      </c>
      <c r="C12" s="194">
        <v>3653</v>
      </c>
      <c r="D12" s="195">
        <v>6816</v>
      </c>
      <c r="E12" s="195">
        <v>6052</v>
      </c>
      <c r="F12" s="195">
        <v>5004</v>
      </c>
      <c r="G12" s="196">
        <v>8349</v>
      </c>
      <c r="J12" s="84" t="s">
        <v>133</v>
      </c>
      <c r="K12" s="555">
        <v>4222</v>
      </c>
      <c r="L12" s="544">
        <v>3299</v>
      </c>
    </row>
    <row r="13" spans="2:12" s="23" customFormat="1" ht="21.75" customHeight="1">
      <c r="B13" s="84" t="s">
        <v>264</v>
      </c>
      <c r="C13" s="197">
        <v>10741</v>
      </c>
      <c r="D13" s="198">
        <v>19149</v>
      </c>
      <c r="E13" s="198">
        <v>23752</v>
      </c>
      <c r="F13" s="198">
        <v>28911</v>
      </c>
      <c r="G13" s="199">
        <v>2455</v>
      </c>
      <c r="J13" s="84" t="s">
        <v>265</v>
      </c>
      <c r="K13" s="553">
        <v>11828</v>
      </c>
      <c r="L13" s="532">
        <v>2450</v>
      </c>
    </row>
    <row r="14" spans="2:12" s="23" customFormat="1" ht="21.75" customHeight="1">
      <c r="B14" s="84" t="s">
        <v>284</v>
      </c>
      <c r="C14" s="197">
        <v>2382</v>
      </c>
      <c r="D14" s="198">
        <v>2042</v>
      </c>
      <c r="E14" s="198">
        <v>1872</v>
      </c>
      <c r="F14" s="198">
        <v>61</v>
      </c>
      <c r="G14" s="199" t="s">
        <v>103</v>
      </c>
      <c r="J14" s="84" t="s">
        <v>134</v>
      </c>
      <c r="K14" s="553" t="s">
        <v>287</v>
      </c>
      <c r="L14" s="532" t="s">
        <v>283</v>
      </c>
    </row>
    <row r="15" spans="2:12" s="23" customFormat="1" ht="21.75" customHeight="1">
      <c r="B15" s="84" t="s">
        <v>285</v>
      </c>
      <c r="C15" s="220" t="s">
        <v>101</v>
      </c>
      <c r="D15" s="221" t="s">
        <v>101</v>
      </c>
      <c r="E15" s="221" t="s">
        <v>101</v>
      </c>
      <c r="F15" s="221" t="s">
        <v>101</v>
      </c>
      <c r="G15" s="199" t="s">
        <v>103</v>
      </c>
      <c r="J15" s="84" t="s">
        <v>285</v>
      </c>
      <c r="K15" s="553" t="s">
        <v>287</v>
      </c>
      <c r="L15" s="547">
        <v>3600</v>
      </c>
    </row>
    <row r="16" spans="2:12" s="23" customFormat="1" ht="21.75" customHeight="1">
      <c r="B16" s="125" t="s">
        <v>135</v>
      </c>
      <c r="C16" s="220">
        <v>16439</v>
      </c>
      <c r="D16" s="221">
        <v>18496</v>
      </c>
      <c r="E16" s="221">
        <v>15357</v>
      </c>
      <c r="F16" s="221">
        <v>13402</v>
      </c>
      <c r="G16" s="222">
        <v>9574</v>
      </c>
      <c r="J16" s="125" t="s">
        <v>135</v>
      </c>
      <c r="K16" s="556">
        <v>4981</v>
      </c>
      <c r="L16" s="472">
        <v>6785</v>
      </c>
    </row>
    <row r="17" spans="2:12" s="23" customFormat="1" ht="21.75" customHeight="1">
      <c r="B17" s="448" t="s">
        <v>136</v>
      </c>
      <c r="C17" s="185">
        <v>51648</v>
      </c>
      <c r="D17" s="186">
        <v>59718</v>
      </c>
      <c r="E17" s="186">
        <v>62030</v>
      </c>
      <c r="F17" s="186">
        <v>61095</v>
      </c>
      <c r="G17" s="187">
        <v>29977</v>
      </c>
      <c r="J17" s="448" t="s">
        <v>136</v>
      </c>
      <c r="K17" s="541">
        <v>26763</v>
      </c>
      <c r="L17" s="469">
        <v>18782</v>
      </c>
    </row>
    <row r="18" spans="2:12" s="23" customFormat="1" ht="21.75" customHeight="1">
      <c r="B18" s="85" t="s">
        <v>137</v>
      </c>
      <c r="C18" s="191">
        <v>-45833</v>
      </c>
      <c r="D18" s="192">
        <v>-38571</v>
      </c>
      <c r="E18" s="192">
        <v>-38332</v>
      </c>
      <c r="F18" s="192">
        <v>-33101</v>
      </c>
      <c r="G18" s="203">
        <v>-29145</v>
      </c>
      <c r="J18" s="85" t="s">
        <v>137</v>
      </c>
      <c r="K18" s="473">
        <v>-14420</v>
      </c>
      <c r="L18" s="473">
        <v>-13434</v>
      </c>
    </row>
    <row r="19" spans="2:12" s="23" customFormat="1" ht="21.75" customHeight="1">
      <c r="B19" s="84" t="s">
        <v>138</v>
      </c>
      <c r="C19" s="197">
        <v>-2920</v>
      </c>
      <c r="D19" s="198">
        <v>-1572</v>
      </c>
      <c r="E19" s="198">
        <v>-89</v>
      </c>
      <c r="F19" s="198">
        <v>-183</v>
      </c>
      <c r="G19" s="199">
        <v>-306</v>
      </c>
      <c r="J19" s="84" t="s">
        <v>138</v>
      </c>
      <c r="K19" s="471">
        <v>-151</v>
      </c>
      <c r="L19" s="471">
        <v>-144</v>
      </c>
    </row>
    <row r="20" spans="2:12" s="23" customFormat="1" ht="21.75" customHeight="1">
      <c r="B20" s="84" t="s">
        <v>139</v>
      </c>
      <c r="C20" s="197" t="s">
        <v>104</v>
      </c>
      <c r="D20" s="198" t="s">
        <v>104</v>
      </c>
      <c r="E20" s="198" t="s">
        <v>104</v>
      </c>
      <c r="F20" s="198">
        <v>-5664</v>
      </c>
      <c r="G20" s="204">
        <v>-5243</v>
      </c>
      <c r="J20" s="84" t="s">
        <v>139</v>
      </c>
      <c r="K20" s="474" t="s">
        <v>101</v>
      </c>
      <c r="L20" s="474" t="s">
        <v>101</v>
      </c>
    </row>
    <row r="21" spans="2:12" s="23" customFormat="1" ht="21.75" customHeight="1">
      <c r="B21" s="86" t="s">
        <v>135</v>
      </c>
      <c r="C21" s="205">
        <v>-10328</v>
      </c>
      <c r="D21" s="206">
        <v>-17003</v>
      </c>
      <c r="E21" s="206">
        <v>-12005</v>
      </c>
      <c r="F21" s="206">
        <v>-13030</v>
      </c>
      <c r="G21" s="207">
        <v>-13651</v>
      </c>
      <c r="J21" s="86" t="s">
        <v>135</v>
      </c>
      <c r="K21" s="475">
        <v>-6689</v>
      </c>
      <c r="L21" s="475">
        <v>-9056</v>
      </c>
    </row>
    <row r="22" spans="2:12" s="23" customFormat="1" ht="21.75" customHeight="1">
      <c r="B22" s="82" t="s">
        <v>140</v>
      </c>
      <c r="C22" s="200">
        <v>-59082</v>
      </c>
      <c r="D22" s="201">
        <v>-57147</v>
      </c>
      <c r="E22" s="201">
        <v>-50427</v>
      </c>
      <c r="F22" s="201">
        <v>-51979</v>
      </c>
      <c r="G22" s="202">
        <v>-48347</v>
      </c>
      <c r="J22" s="82" t="s">
        <v>140</v>
      </c>
      <c r="K22" s="614">
        <v>-21261</v>
      </c>
      <c r="L22" s="614">
        <v>-22635</v>
      </c>
    </row>
    <row r="23" spans="2:12" s="29" customFormat="1" ht="21.75" customHeight="1">
      <c r="B23" s="133" t="s">
        <v>250</v>
      </c>
      <c r="C23" s="185">
        <v>58088</v>
      </c>
      <c r="D23" s="186">
        <v>78773</v>
      </c>
      <c r="E23" s="186">
        <v>89535</v>
      </c>
      <c r="F23" s="186">
        <v>101480</v>
      </c>
      <c r="G23" s="187">
        <v>33636</v>
      </c>
      <c r="H23" s="28"/>
      <c r="J23" s="133" t="s">
        <v>250</v>
      </c>
      <c r="K23" s="549">
        <v>55502</v>
      </c>
      <c r="L23" s="541">
        <v>1547</v>
      </c>
    </row>
    <row r="24" spans="2:12" s="29" customFormat="1" ht="21.75" customHeight="1">
      <c r="B24" s="135" t="s">
        <v>298</v>
      </c>
      <c r="C24" s="208">
        <v>-438167</v>
      </c>
      <c r="D24" s="209">
        <v>-9358</v>
      </c>
      <c r="E24" s="209">
        <v>-1449</v>
      </c>
      <c r="F24" s="209">
        <v>-13135</v>
      </c>
      <c r="G24" s="210">
        <v>3434</v>
      </c>
      <c r="H24" s="28"/>
      <c r="J24" s="135" t="s">
        <v>266</v>
      </c>
      <c r="K24" s="475">
        <v>-2360</v>
      </c>
      <c r="L24" s="545">
        <v>22797</v>
      </c>
    </row>
    <row r="25" spans="2:12" s="29" customFormat="1" ht="42.75" customHeight="1">
      <c r="B25" s="136" t="s">
        <v>130</v>
      </c>
      <c r="C25" s="185">
        <v>-380079</v>
      </c>
      <c r="D25" s="186">
        <v>69414</v>
      </c>
      <c r="E25" s="186">
        <v>88085</v>
      </c>
      <c r="F25" s="186">
        <v>88344</v>
      </c>
      <c r="G25" s="187">
        <v>37070</v>
      </c>
      <c r="H25" s="28"/>
      <c r="J25" s="136" t="s">
        <v>130</v>
      </c>
      <c r="K25" s="549">
        <v>53142</v>
      </c>
      <c r="L25" s="541">
        <v>24345</v>
      </c>
    </row>
    <row r="26" spans="2:12" s="29" customFormat="1" ht="21.75" customHeight="1">
      <c r="B26" s="134" t="s">
        <v>127</v>
      </c>
      <c r="C26" s="88">
        <v>-11331</v>
      </c>
      <c r="D26" s="211">
        <v>-16484</v>
      </c>
      <c r="E26" s="211">
        <v>-18841</v>
      </c>
      <c r="F26" s="211">
        <v>-20118</v>
      </c>
      <c r="G26" s="212">
        <v>-19229</v>
      </c>
      <c r="H26" s="28"/>
      <c r="J26" s="134" t="s">
        <v>127</v>
      </c>
      <c r="K26" s="472">
        <v>-13016</v>
      </c>
      <c r="L26" s="472">
        <v>-3622</v>
      </c>
    </row>
    <row r="27" spans="2:12" s="23" customFormat="1" ht="21.75" customHeight="1">
      <c r="B27" s="137" t="s">
        <v>128</v>
      </c>
      <c r="C27" s="88">
        <v>-18287</v>
      </c>
      <c r="D27" s="211">
        <v>-5840</v>
      </c>
      <c r="E27" s="211">
        <v>-4971</v>
      </c>
      <c r="F27" s="211">
        <v>-2062</v>
      </c>
      <c r="G27" s="212">
        <v>2490</v>
      </c>
      <c r="H27" s="31"/>
      <c r="J27" s="137" t="s">
        <v>128</v>
      </c>
      <c r="K27" s="476">
        <v>-305</v>
      </c>
      <c r="L27" s="476">
        <v>-372</v>
      </c>
    </row>
    <row r="28" spans="2:12" s="23" customFormat="1" ht="21.75" customHeight="1">
      <c r="B28" s="137" t="s">
        <v>129</v>
      </c>
      <c r="C28" s="88">
        <v>-2778</v>
      </c>
      <c r="D28" s="211">
        <v>-3383</v>
      </c>
      <c r="E28" s="211">
        <v>-5506</v>
      </c>
      <c r="F28" s="211">
        <v>-3469</v>
      </c>
      <c r="G28" s="212">
        <v>-1330</v>
      </c>
      <c r="J28" s="137" t="s">
        <v>129</v>
      </c>
      <c r="K28" s="473">
        <v>-3908</v>
      </c>
      <c r="L28" s="473">
        <v>-342</v>
      </c>
    </row>
    <row r="29" spans="2:12" s="33" customFormat="1" ht="21.75" customHeight="1" thickBot="1">
      <c r="B29" s="138" t="s">
        <v>141</v>
      </c>
      <c r="C29" s="213">
        <v>-412475</v>
      </c>
      <c r="D29" s="214">
        <v>43706</v>
      </c>
      <c r="E29" s="214">
        <v>58766</v>
      </c>
      <c r="F29" s="214">
        <v>62693</v>
      </c>
      <c r="G29" s="215">
        <v>19001</v>
      </c>
      <c r="H29" s="32"/>
      <c r="J29" s="138" t="s">
        <v>141</v>
      </c>
      <c r="K29" s="548">
        <v>35912</v>
      </c>
      <c r="L29" s="546">
        <v>20008</v>
      </c>
    </row>
    <row r="30" spans="2:12" s="24" customFormat="1" ht="11.25" customHeight="1" thickTop="1">
      <c r="B30" s="449"/>
      <c r="C30" s="88"/>
      <c r="D30" s="130"/>
      <c r="E30" s="130"/>
      <c r="F30" s="130"/>
      <c r="G30" s="87"/>
      <c r="J30" s="449"/>
      <c r="K30" s="550"/>
      <c r="L30" s="87"/>
    </row>
    <row r="31" spans="2:12" s="24" customFormat="1" ht="18">
      <c r="B31" s="449"/>
      <c r="C31" s="88"/>
      <c r="D31" s="130"/>
      <c r="E31" s="130"/>
      <c r="F31" s="130"/>
      <c r="G31" s="132" t="s">
        <v>143</v>
      </c>
      <c r="J31" s="449"/>
      <c r="K31" s="551"/>
      <c r="L31" s="132" t="s">
        <v>143</v>
      </c>
    </row>
    <row r="32" spans="2:12" s="33" customFormat="1" ht="21.75" customHeight="1">
      <c r="B32" s="139" t="s">
        <v>142</v>
      </c>
      <c r="C32" s="538">
        <v>51.4</v>
      </c>
      <c r="D32" s="539">
        <v>78.5</v>
      </c>
      <c r="E32" s="539">
        <v>89.8</v>
      </c>
      <c r="F32" s="539">
        <v>110.7</v>
      </c>
      <c r="G32" s="540">
        <v>48.3</v>
      </c>
      <c r="J32" s="139" t="s">
        <v>142</v>
      </c>
      <c r="K32" s="561">
        <v>60.9</v>
      </c>
      <c r="L32" s="562">
        <v>2.4</v>
      </c>
    </row>
    <row r="33" spans="2:12" s="23" customFormat="1" ht="21" customHeight="1">
      <c r="B33" s="1" t="s">
        <v>263</v>
      </c>
      <c r="C33" s="30"/>
      <c r="D33" s="35"/>
      <c r="E33" s="35"/>
      <c r="F33" s="35"/>
      <c r="G33" s="35"/>
      <c r="J33" s="1" t="s">
        <v>273</v>
      </c>
      <c r="K33" s="35"/>
      <c r="L33" s="35"/>
    </row>
    <row r="34" spans="2:12" ht="15" customHeight="1">
      <c r="B34" s="56" t="s">
        <v>267</v>
      </c>
      <c r="C34" s="313"/>
      <c r="D34" s="313"/>
      <c r="E34" s="313"/>
      <c r="F34" s="313"/>
      <c r="G34" s="313"/>
      <c r="J34" s="56" t="s">
        <v>274</v>
      </c>
      <c r="K34" s="7"/>
      <c r="L34" s="477"/>
    </row>
    <row r="35" spans="2:12" ht="14.25">
      <c r="B35" s="36"/>
      <c r="C35" s="217"/>
      <c r="D35" s="217"/>
      <c r="E35" s="217"/>
      <c r="G35" s="217"/>
      <c r="J35" s="36"/>
      <c r="K35" s="7"/>
      <c r="L35" s="478"/>
    </row>
    <row r="36" spans="1:12" ht="18">
      <c r="A36" s="81" t="s">
        <v>275</v>
      </c>
      <c r="B36" s="36"/>
      <c r="C36" s="217"/>
      <c r="D36" s="217"/>
      <c r="E36" s="217"/>
      <c r="G36" s="217"/>
      <c r="I36" s="81" t="s">
        <v>276</v>
      </c>
      <c r="J36" s="36"/>
      <c r="K36" s="7"/>
      <c r="L36" s="478"/>
    </row>
    <row r="37" spans="1:13" s="38" customFormat="1" ht="22.5" customHeight="1">
      <c r="A37" s="81"/>
      <c r="B37" s="51"/>
      <c r="C37" s="218"/>
      <c r="D37" s="216"/>
      <c r="E37" s="218"/>
      <c r="F37" s="219"/>
      <c r="G37" s="184" t="s">
        <v>76</v>
      </c>
      <c r="H37" s="37"/>
      <c r="I37" s="81"/>
      <c r="J37" s="51"/>
      <c r="K37" s="479"/>
      <c r="L37" s="184" t="s">
        <v>76</v>
      </c>
      <c r="M37" s="7"/>
    </row>
    <row r="38" spans="2:12" s="27" customFormat="1" ht="20.25" customHeight="1">
      <c r="B38" s="635"/>
      <c r="C38" s="641" t="s">
        <v>111</v>
      </c>
      <c r="D38" s="643" t="s">
        <v>113</v>
      </c>
      <c r="E38" s="637" t="s">
        <v>115</v>
      </c>
      <c r="F38" s="637" t="s">
        <v>117</v>
      </c>
      <c r="G38" s="639" t="s">
        <v>119</v>
      </c>
      <c r="J38" s="635"/>
      <c r="K38" s="633" t="s">
        <v>293</v>
      </c>
      <c r="L38" s="633" t="s">
        <v>294</v>
      </c>
    </row>
    <row r="39" spans="2:12" s="27" customFormat="1" ht="20.25" customHeight="1">
      <c r="B39" s="636"/>
      <c r="C39" s="642"/>
      <c r="D39" s="644"/>
      <c r="E39" s="638"/>
      <c r="F39" s="638"/>
      <c r="G39" s="640"/>
      <c r="J39" s="636"/>
      <c r="K39" s="634"/>
      <c r="L39" s="634"/>
    </row>
    <row r="40" spans="2:12" s="29" customFormat="1" ht="21.75" customHeight="1">
      <c r="B40" s="148" t="s">
        <v>160</v>
      </c>
      <c r="C40" s="200">
        <v>15301</v>
      </c>
      <c r="D40" s="201">
        <v>20025</v>
      </c>
      <c r="E40" s="201">
        <v>30562</v>
      </c>
      <c r="F40" s="201">
        <v>15827</v>
      </c>
      <c r="G40" s="202">
        <v>41125</v>
      </c>
      <c r="H40" s="28"/>
      <c r="J40" s="148" t="s">
        <v>160</v>
      </c>
      <c r="K40" s="554"/>
      <c r="L40" s="557"/>
    </row>
    <row r="41" spans="2:12" s="29" customFormat="1" ht="21.75" customHeight="1">
      <c r="B41" s="85" t="s">
        <v>238</v>
      </c>
      <c r="C41" s="191">
        <v>2617</v>
      </c>
      <c r="D41" s="192">
        <v>3962</v>
      </c>
      <c r="E41" s="192">
        <v>11596</v>
      </c>
      <c r="F41" s="192">
        <v>1187</v>
      </c>
      <c r="G41" s="203">
        <v>6806</v>
      </c>
      <c r="H41" s="28"/>
      <c r="J41" s="85" t="s">
        <v>238</v>
      </c>
      <c r="K41" s="552">
        <v>4296</v>
      </c>
      <c r="L41" s="535">
        <v>1062</v>
      </c>
    </row>
    <row r="42" spans="2:12" s="29" customFormat="1" ht="21.75" customHeight="1">
      <c r="B42" s="84" t="s">
        <v>239</v>
      </c>
      <c r="C42" s="197">
        <v>8772</v>
      </c>
      <c r="D42" s="198">
        <v>9522</v>
      </c>
      <c r="E42" s="198">
        <v>12952</v>
      </c>
      <c r="F42" s="198">
        <v>9605</v>
      </c>
      <c r="G42" s="199">
        <v>30764</v>
      </c>
      <c r="H42" s="28"/>
      <c r="J42" s="84" t="s">
        <v>239</v>
      </c>
      <c r="K42" s="553">
        <v>4443</v>
      </c>
      <c r="L42" s="532">
        <v>23252</v>
      </c>
    </row>
    <row r="43" spans="2:12" s="29" customFormat="1" ht="33" customHeight="1">
      <c r="B43" s="84" t="s">
        <v>173</v>
      </c>
      <c r="C43" s="197" t="s">
        <v>102</v>
      </c>
      <c r="D43" s="198">
        <v>12</v>
      </c>
      <c r="E43" s="198">
        <v>188</v>
      </c>
      <c r="F43" s="198">
        <v>166</v>
      </c>
      <c r="G43" s="199">
        <v>0</v>
      </c>
      <c r="H43" s="28"/>
      <c r="J43" s="84" t="s">
        <v>173</v>
      </c>
      <c r="K43" s="553" t="s">
        <v>286</v>
      </c>
      <c r="L43" s="532">
        <v>431</v>
      </c>
    </row>
    <row r="44" spans="2:12" s="29" customFormat="1" ht="21.75" customHeight="1">
      <c r="B44" s="84" t="s">
        <v>161</v>
      </c>
      <c r="C44" s="197">
        <v>1043</v>
      </c>
      <c r="D44" s="198" t="s">
        <v>105</v>
      </c>
      <c r="E44" s="198">
        <v>227</v>
      </c>
      <c r="F44" s="198">
        <v>121</v>
      </c>
      <c r="G44" s="199">
        <v>28</v>
      </c>
      <c r="H44" s="28"/>
      <c r="J44" s="84" t="s">
        <v>161</v>
      </c>
      <c r="K44" s="553">
        <v>9</v>
      </c>
      <c r="L44" s="532" t="s">
        <v>286</v>
      </c>
    </row>
    <row r="45" spans="2:12" s="29" customFormat="1" ht="36" customHeight="1">
      <c r="B45" s="84" t="s">
        <v>175</v>
      </c>
      <c r="C45" s="197" t="s">
        <v>104</v>
      </c>
      <c r="D45" s="198">
        <v>5797</v>
      </c>
      <c r="E45" s="198">
        <v>5259</v>
      </c>
      <c r="F45" s="198">
        <v>4540</v>
      </c>
      <c r="G45" s="199">
        <v>2245</v>
      </c>
      <c r="H45" s="28"/>
      <c r="J45" s="84" t="s">
        <v>175</v>
      </c>
      <c r="K45" s="553">
        <v>909</v>
      </c>
      <c r="L45" s="532">
        <v>2570</v>
      </c>
    </row>
    <row r="46" spans="2:12" s="29" customFormat="1" ht="34.5" customHeight="1">
      <c r="B46" s="84" t="s">
        <v>170</v>
      </c>
      <c r="C46" s="197" t="s">
        <v>103</v>
      </c>
      <c r="D46" s="198">
        <v>617</v>
      </c>
      <c r="E46" s="198">
        <v>30</v>
      </c>
      <c r="F46" s="198">
        <v>29</v>
      </c>
      <c r="G46" s="199" t="s">
        <v>103</v>
      </c>
      <c r="H46" s="28"/>
      <c r="J46" s="84" t="s">
        <v>170</v>
      </c>
      <c r="K46" s="553" t="s">
        <v>286</v>
      </c>
      <c r="L46" s="532" t="s">
        <v>286</v>
      </c>
    </row>
    <row r="47" spans="2:12" s="29" customFormat="1" ht="21.75" customHeight="1">
      <c r="B47" s="84" t="s">
        <v>162</v>
      </c>
      <c r="C47" s="197" t="s">
        <v>102</v>
      </c>
      <c r="D47" s="198">
        <v>112</v>
      </c>
      <c r="E47" s="198">
        <v>308</v>
      </c>
      <c r="F47" s="198">
        <v>177</v>
      </c>
      <c r="G47" s="199">
        <v>110</v>
      </c>
      <c r="H47" s="28"/>
      <c r="J47" s="84" t="s">
        <v>162</v>
      </c>
      <c r="K47" s="553">
        <v>56</v>
      </c>
      <c r="L47" s="532">
        <v>0</v>
      </c>
    </row>
    <row r="48" spans="2:12" s="29" customFormat="1" ht="34.5" customHeight="1">
      <c r="B48" s="149" t="s">
        <v>174</v>
      </c>
      <c r="C48" s="197" t="s">
        <v>104</v>
      </c>
      <c r="D48" s="198" t="s">
        <v>104</v>
      </c>
      <c r="E48" s="198" t="s">
        <v>104</v>
      </c>
      <c r="F48" s="198" t="s">
        <v>104</v>
      </c>
      <c r="G48" s="199">
        <v>1169</v>
      </c>
      <c r="H48" s="28"/>
      <c r="J48" s="149" t="s">
        <v>174</v>
      </c>
      <c r="K48" s="553">
        <v>1169</v>
      </c>
      <c r="L48" s="532" t="s">
        <v>286</v>
      </c>
    </row>
    <row r="49" spans="2:12" s="29" customFormat="1" ht="34.5" customHeight="1">
      <c r="B49" s="149" t="s">
        <v>169</v>
      </c>
      <c r="C49" s="197">
        <v>2868</v>
      </c>
      <c r="D49" s="198" t="s">
        <v>106</v>
      </c>
      <c r="E49" s="198" t="s">
        <v>106</v>
      </c>
      <c r="F49" s="198" t="s">
        <v>106</v>
      </c>
      <c r="G49" s="199" t="s">
        <v>106</v>
      </c>
      <c r="H49" s="28"/>
      <c r="J49" s="149" t="s">
        <v>169</v>
      </c>
      <c r="K49" s="553" t="s">
        <v>286</v>
      </c>
      <c r="L49" s="532" t="s">
        <v>286</v>
      </c>
    </row>
    <row r="50" spans="2:12" s="29" customFormat="1" ht="21.75" customHeight="1">
      <c r="B50" s="148" t="s">
        <v>268</v>
      </c>
      <c r="C50" s="200">
        <v>-453468</v>
      </c>
      <c r="D50" s="201">
        <v>-29384</v>
      </c>
      <c r="E50" s="201">
        <v>-32012</v>
      </c>
      <c r="F50" s="201">
        <v>-28962</v>
      </c>
      <c r="G50" s="202">
        <v>-37691</v>
      </c>
      <c r="H50" s="28"/>
      <c r="J50" s="148" t="s">
        <v>268</v>
      </c>
      <c r="K50" s="554"/>
      <c r="L50" s="542"/>
    </row>
    <row r="51" spans="2:12" s="29" customFormat="1" ht="30" customHeight="1">
      <c r="B51" s="85" t="s">
        <v>176</v>
      </c>
      <c r="C51" s="191">
        <v>-98113</v>
      </c>
      <c r="D51" s="192">
        <v>-1723</v>
      </c>
      <c r="E51" s="192">
        <v>-2144</v>
      </c>
      <c r="F51" s="192">
        <v>-1473</v>
      </c>
      <c r="G51" s="203">
        <v>-542</v>
      </c>
      <c r="H51" s="28"/>
      <c r="J51" s="85" t="s">
        <v>176</v>
      </c>
      <c r="K51" s="473">
        <v>-241</v>
      </c>
      <c r="L51" s="473">
        <v>-56</v>
      </c>
    </row>
    <row r="52" spans="2:12" s="29" customFormat="1" ht="21.75" customHeight="1">
      <c r="B52" s="84" t="s">
        <v>163</v>
      </c>
      <c r="C52" s="197">
        <v>-24650</v>
      </c>
      <c r="D52" s="198">
        <v>-2022</v>
      </c>
      <c r="E52" s="198">
        <v>-3393</v>
      </c>
      <c r="F52" s="198">
        <v>-6994</v>
      </c>
      <c r="G52" s="199">
        <v>-12151</v>
      </c>
      <c r="H52" s="28"/>
      <c r="J52" s="84" t="s">
        <v>163</v>
      </c>
      <c r="K52" s="471">
        <v>-2126</v>
      </c>
      <c r="L52" s="471">
        <v>-1334</v>
      </c>
    </row>
    <row r="53" spans="2:12" s="29" customFormat="1" ht="21.75" customHeight="1">
      <c r="B53" s="84" t="s">
        <v>164</v>
      </c>
      <c r="C53" s="197">
        <v>-12916</v>
      </c>
      <c r="D53" s="198">
        <v>-3367</v>
      </c>
      <c r="E53" s="198">
        <v>-293</v>
      </c>
      <c r="F53" s="198">
        <v>-659</v>
      </c>
      <c r="G53" s="199">
        <v>-561</v>
      </c>
      <c r="H53" s="28"/>
      <c r="J53" s="84" t="s">
        <v>164</v>
      </c>
      <c r="K53" s="471">
        <v>-29</v>
      </c>
      <c r="L53" s="471">
        <v>-70</v>
      </c>
    </row>
    <row r="54" spans="2:12" s="29" customFormat="1" ht="32.25" customHeight="1">
      <c r="B54" s="84" t="s">
        <v>172</v>
      </c>
      <c r="C54" s="197" t="s">
        <v>102</v>
      </c>
      <c r="D54" s="198">
        <v>-1238</v>
      </c>
      <c r="E54" s="198">
        <v>-9</v>
      </c>
      <c r="F54" s="198">
        <v>-2</v>
      </c>
      <c r="G54" s="199">
        <v>0</v>
      </c>
      <c r="H54" s="28"/>
      <c r="J54" s="84" t="s">
        <v>172</v>
      </c>
      <c r="K54" s="471" t="s">
        <v>286</v>
      </c>
      <c r="L54" s="471" t="s">
        <v>288</v>
      </c>
    </row>
    <row r="55" spans="2:12" s="29" customFormat="1" ht="21.75" customHeight="1">
      <c r="B55" s="84" t="s">
        <v>165</v>
      </c>
      <c r="C55" s="197">
        <v>-13415</v>
      </c>
      <c r="D55" s="198">
        <v>-950</v>
      </c>
      <c r="E55" s="198">
        <v>-3957</v>
      </c>
      <c r="F55" s="198">
        <v>-6085</v>
      </c>
      <c r="G55" s="199">
        <v>-15132</v>
      </c>
      <c r="H55" s="28"/>
      <c r="J55" s="84" t="s">
        <v>165</v>
      </c>
      <c r="K55" s="471">
        <v>-2202</v>
      </c>
      <c r="L55" s="471">
        <v>-1258</v>
      </c>
    </row>
    <row r="56" spans="2:12" s="29" customFormat="1" ht="21.75" customHeight="1">
      <c r="B56" s="84" t="s">
        <v>166</v>
      </c>
      <c r="C56" s="197" t="s">
        <v>105</v>
      </c>
      <c r="D56" s="198">
        <v>-2954</v>
      </c>
      <c r="E56" s="198">
        <v>-150</v>
      </c>
      <c r="F56" s="198">
        <v>-26</v>
      </c>
      <c r="G56" s="199">
        <v>-80</v>
      </c>
      <c r="H56" s="28"/>
      <c r="J56" s="84" t="s">
        <v>166</v>
      </c>
      <c r="K56" s="471">
        <v>-30</v>
      </c>
      <c r="L56" s="560">
        <v>-1E-06</v>
      </c>
    </row>
    <row r="57" spans="2:12" s="29" customFormat="1" ht="31.5" customHeight="1">
      <c r="B57" s="84" t="s">
        <v>171</v>
      </c>
      <c r="C57" s="197">
        <v>-62265</v>
      </c>
      <c r="D57" s="198">
        <v>-11645</v>
      </c>
      <c r="E57" s="198">
        <v>-20059</v>
      </c>
      <c r="F57" s="198">
        <v>-9107</v>
      </c>
      <c r="G57" s="199">
        <v>-3752</v>
      </c>
      <c r="H57" s="28"/>
      <c r="J57" s="84" t="s">
        <v>171</v>
      </c>
      <c r="K57" s="471">
        <v>-3145</v>
      </c>
      <c r="L57" s="471">
        <v>-1800</v>
      </c>
    </row>
    <row r="58" spans="2:12" s="29" customFormat="1" ht="21.75" customHeight="1">
      <c r="B58" s="84" t="s">
        <v>299</v>
      </c>
      <c r="C58" s="197">
        <v>-224119</v>
      </c>
      <c r="D58" s="198">
        <v>-5482</v>
      </c>
      <c r="E58" s="198">
        <v>-1380</v>
      </c>
      <c r="F58" s="198">
        <v>-4613</v>
      </c>
      <c r="G58" s="199">
        <v>-47</v>
      </c>
      <c r="H58" s="28"/>
      <c r="J58" s="84" t="s">
        <v>300</v>
      </c>
      <c r="K58" s="471">
        <v>-47</v>
      </c>
      <c r="L58" s="471" t="s">
        <v>101</v>
      </c>
    </row>
    <row r="59" spans="2:12" s="29" customFormat="1" ht="21.75" customHeight="1">
      <c r="B59" s="84" t="s">
        <v>167</v>
      </c>
      <c r="C59" s="197" t="s">
        <v>107</v>
      </c>
      <c r="D59" s="198" t="s">
        <v>107</v>
      </c>
      <c r="E59" s="198" t="s">
        <v>107</v>
      </c>
      <c r="F59" s="198" t="s">
        <v>107</v>
      </c>
      <c r="G59" s="199">
        <v>-5421</v>
      </c>
      <c r="H59" s="28"/>
      <c r="J59" s="84" t="s">
        <v>167</v>
      </c>
      <c r="K59" s="471">
        <v>-5421</v>
      </c>
      <c r="L59" s="471" t="s">
        <v>101</v>
      </c>
    </row>
    <row r="60" spans="2:12" s="29" customFormat="1" ht="21.75" customHeight="1">
      <c r="B60" s="84" t="s">
        <v>269</v>
      </c>
      <c r="C60" s="197" t="s">
        <v>103</v>
      </c>
      <c r="D60" s="198" t="s">
        <v>103</v>
      </c>
      <c r="E60" s="198">
        <v>-160</v>
      </c>
      <c r="F60" s="198" t="s">
        <v>103</v>
      </c>
      <c r="G60" s="199" t="s">
        <v>103</v>
      </c>
      <c r="H60" s="28"/>
      <c r="J60" s="84" t="s">
        <v>271</v>
      </c>
      <c r="K60" s="553" t="s">
        <v>101</v>
      </c>
      <c r="L60" s="532" t="s">
        <v>101</v>
      </c>
    </row>
    <row r="61" spans="2:12" s="29" customFormat="1" ht="21" customHeight="1">
      <c r="B61" s="84" t="s">
        <v>270</v>
      </c>
      <c r="C61" s="197" t="s">
        <v>108</v>
      </c>
      <c r="D61" s="198" t="s">
        <v>108</v>
      </c>
      <c r="E61" s="198">
        <v>-463</v>
      </c>
      <c r="F61" s="198" t="s">
        <v>108</v>
      </c>
      <c r="G61" s="199" t="s">
        <v>108</v>
      </c>
      <c r="H61" s="28"/>
      <c r="J61" s="84" t="s">
        <v>272</v>
      </c>
      <c r="K61" s="553" t="s">
        <v>101</v>
      </c>
      <c r="L61" s="532" t="s">
        <v>101</v>
      </c>
    </row>
    <row r="62" spans="2:12" s="29" customFormat="1" ht="21.75" customHeight="1" thickBot="1">
      <c r="B62" s="125" t="s">
        <v>168</v>
      </c>
      <c r="C62" s="220">
        <v>-17986</v>
      </c>
      <c r="D62" s="221" t="s">
        <v>109</v>
      </c>
      <c r="E62" s="221" t="s">
        <v>109</v>
      </c>
      <c r="F62" s="221" t="s">
        <v>109</v>
      </c>
      <c r="G62" s="222" t="s">
        <v>109</v>
      </c>
      <c r="H62" s="28"/>
      <c r="J62" s="125" t="s">
        <v>168</v>
      </c>
      <c r="K62" s="556" t="s">
        <v>101</v>
      </c>
      <c r="L62" s="547" t="s">
        <v>101</v>
      </c>
    </row>
    <row r="63" spans="2:12" s="29" customFormat="1" ht="21.75" customHeight="1" thickTop="1">
      <c r="B63" s="150" t="s">
        <v>298</v>
      </c>
      <c r="C63" s="223">
        <v>-438167</v>
      </c>
      <c r="D63" s="224">
        <v>-9358</v>
      </c>
      <c r="E63" s="224">
        <v>-1449</v>
      </c>
      <c r="F63" s="224">
        <v>-13135</v>
      </c>
      <c r="G63" s="225">
        <v>3434</v>
      </c>
      <c r="H63" s="28"/>
      <c r="J63" s="150" t="s">
        <v>266</v>
      </c>
      <c r="K63" s="613">
        <v>-2360</v>
      </c>
      <c r="L63" s="558">
        <v>22797</v>
      </c>
    </row>
    <row r="64" ht="16.5">
      <c r="K64" s="30"/>
    </row>
  </sheetData>
  <sheetProtection/>
  <mergeCells count="18">
    <mergeCell ref="F38:F39"/>
    <mergeCell ref="G38:G39"/>
    <mergeCell ref="B38:B39"/>
    <mergeCell ref="C38:C39"/>
    <mergeCell ref="D38:D39"/>
    <mergeCell ref="E38:E39"/>
    <mergeCell ref="F4:F5"/>
    <mergeCell ref="G4:G5"/>
    <mergeCell ref="B4:B5"/>
    <mergeCell ref="E4:E5"/>
    <mergeCell ref="C4:C5"/>
    <mergeCell ref="D4:D5"/>
    <mergeCell ref="L4:L5"/>
    <mergeCell ref="L38:L39"/>
    <mergeCell ref="J4:J5"/>
    <mergeCell ref="K4:K5"/>
    <mergeCell ref="J38:J39"/>
    <mergeCell ref="K38:K39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D36"/>
  <sheetViews>
    <sheetView showGridLines="0" view="pageBreakPreview" zoomScale="55" zoomScaleNormal="55" zoomScaleSheetLayoutView="55" workbookViewId="0" topLeftCell="A1">
      <pane xSplit="2" topLeftCell="O1" activePane="topRight" state="frozen"/>
      <selection pane="topLeft" activeCell="H5" sqref="H5"/>
      <selection pane="topRight" activeCell="V12" sqref="V12"/>
    </sheetView>
  </sheetViews>
  <sheetFormatPr defaultColWidth="9.00390625" defaultRowHeight="13.5"/>
  <cols>
    <col min="1" max="1" width="3.625" style="40" customWidth="1"/>
    <col min="2" max="2" width="49.25390625" style="34" customWidth="1"/>
    <col min="3" max="6" width="19.125" style="306" customWidth="1"/>
    <col min="7" max="7" width="19.125" style="227" customWidth="1"/>
    <col min="8" max="22" width="19.125" style="228" customWidth="1"/>
    <col min="23" max="23" width="19.125" style="484" customWidth="1"/>
    <col min="24" max="24" width="19.125" style="102" customWidth="1"/>
    <col min="25" max="56" width="9.00390625" style="102" customWidth="1"/>
    <col min="57" max="16384" width="9.00390625" style="40" customWidth="1"/>
  </cols>
  <sheetData>
    <row r="1" spans="1:24" ht="38.25" customHeight="1">
      <c r="A1" s="123" t="s">
        <v>145</v>
      </c>
      <c r="B1" s="140"/>
      <c r="C1" s="226"/>
      <c r="D1" s="226"/>
      <c r="E1" s="226"/>
      <c r="F1" s="226"/>
      <c r="I1" s="229"/>
      <c r="K1" s="229"/>
      <c r="L1" s="230"/>
      <c r="N1" s="231"/>
      <c r="P1" s="231"/>
      <c r="V1" s="184"/>
      <c r="W1" s="184"/>
      <c r="X1" s="184" t="s">
        <v>77</v>
      </c>
    </row>
    <row r="2" spans="2:56" s="104" customFormat="1" ht="39" customHeight="1">
      <c r="B2" s="116"/>
      <c r="C2" s="647" t="s">
        <v>111</v>
      </c>
      <c r="D2" s="647"/>
      <c r="E2" s="647"/>
      <c r="F2" s="647"/>
      <c r="G2" s="648" t="s">
        <v>113</v>
      </c>
      <c r="H2" s="647"/>
      <c r="I2" s="647"/>
      <c r="J2" s="649"/>
      <c r="K2" s="647" t="s">
        <v>115</v>
      </c>
      <c r="L2" s="647"/>
      <c r="M2" s="647"/>
      <c r="N2" s="647"/>
      <c r="O2" s="648" t="s">
        <v>117</v>
      </c>
      <c r="P2" s="647"/>
      <c r="Q2" s="647"/>
      <c r="R2" s="649"/>
      <c r="S2" s="648" t="s">
        <v>119</v>
      </c>
      <c r="T2" s="647"/>
      <c r="U2" s="647"/>
      <c r="V2" s="649"/>
      <c r="W2" s="645" t="s">
        <v>252</v>
      </c>
      <c r="X2" s="646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</row>
    <row r="3" spans="2:56" s="106" customFormat="1" ht="39" customHeight="1">
      <c r="B3" s="117"/>
      <c r="C3" s="232" t="s">
        <v>150</v>
      </c>
      <c r="D3" s="233" t="s">
        <v>151</v>
      </c>
      <c r="E3" s="233" t="s">
        <v>152</v>
      </c>
      <c r="F3" s="234" t="s">
        <v>153</v>
      </c>
      <c r="G3" s="235" t="s">
        <v>150</v>
      </c>
      <c r="H3" s="233" t="s">
        <v>151</v>
      </c>
      <c r="I3" s="233" t="s">
        <v>152</v>
      </c>
      <c r="J3" s="234" t="s">
        <v>153</v>
      </c>
      <c r="K3" s="235" t="s">
        <v>150</v>
      </c>
      <c r="L3" s="233" t="s">
        <v>151</v>
      </c>
      <c r="M3" s="233" t="s">
        <v>152</v>
      </c>
      <c r="N3" s="232" t="s">
        <v>153</v>
      </c>
      <c r="O3" s="235" t="s">
        <v>150</v>
      </c>
      <c r="P3" s="233" t="s">
        <v>151</v>
      </c>
      <c r="Q3" s="233" t="s">
        <v>152</v>
      </c>
      <c r="R3" s="234" t="s">
        <v>153</v>
      </c>
      <c r="S3" s="235" t="s">
        <v>150</v>
      </c>
      <c r="T3" s="233" t="s">
        <v>151</v>
      </c>
      <c r="U3" s="233" t="s">
        <v>152</v>
      </c>
      <c r="V3" s="234" t="s">
        <v>153</v>
      </c>
      <c r="W3" s="576" t="s">
        <v>150</v>
      </c>
      <c r="X3" s="577" t="s">
        <v>292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</row>
    <row r="4" spans="2:56" s="107" customFormat="1" ht="39" customHeight="1">
      <c r="B4" s="141" t="s">
        <v>120</v>
      </c>
      <c r="C4" s="236">
        <v>1214045</v>
      </c>
      <c r="D4" s="237">
        <v>1040170</v>
      </c>
      <c r="E4" s="237">
        <v>1154347</v>
      </c>
      <c r="F4" s="236">
        <v>1267341</v>
      </c>
      <c r="G4" s="238">
        <v>1130731</v>
      </c>
      <c r="H4" s="239">
        <f>2354027-G4</f>
        <v>1223296</v>
      </c>
      <c r="I4" s="239">
        <v>1332649</v>
      </c>
      <c r="J4" s="240">
        <v>1285383</v>
      </c>
      <c r="K4" s="241">
        <v>1227634</v>
      </c>
      <c r="L4" s="239">
        <v>1301610</v>
      </c>
      <c r="M4" s="239">
        <v>1325425</v>
      </c>
      <c r="N4" s="241">
        <v>1363484</v>
      </c>
      <c r="O4" s="238">
        <v>1377294</v>
      </c>
      <c r="P4" s="239">
        <v>1425162</v>
      </c>
      <c r="Q4" s="239">
        <v>1438351</v>
      </c>
      <c r="R4" s="240">
        <v>1530221</v>
      </c>
      <c r="S4" s="238">
        <v>1407178</v>
      </c>
      <c r="T4" s="239">
        <v>1497931</v>
      </c>
      <c r="U4" s="239">
        <v>1305129</v>
      </c>
      <c r="V4" s="240">
        <v>955944</v>
      </c>
      <c r="W4" s="578">
        <v>897121</v>
      </c>
      <c r="X4" s="579">
        <v>989277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2:24" s="19" customFormat="1" ht="39" customHeight="1">
      <c r="B5" s="141" t="s">
        <v>122</v>
      </c>
      <c r="C5" s="242">
        <v>-1155248</v>
      </c>
      <c r="D5" s="243">
        <v>-979250</v>
      </c>
      <c r="E5" s="243">
        <v>-1095042</v>
      </c>
      <c r="F5" s="242">
        <v>-1202116</v>
      </c>
      <c r="G5" s="244">
        <v>-1075086</v>
      </c>
      <c r="H5" s="245">
        <f>-2235356-G5</f>
        <v>-1160270</v>
      </c>
      <c r="I5" s="245">
        <v>-1270556</v>
      </c>
      <c r="J5" s="246">
        <v>-1223980</v>
      </c>
      <c r="K5" s="247">
        <v>-1168993</v>
      </c>
      <c r="L5" s="245">
        <v>-1237665</v>
      </c>
      <c r="M5" s="245">
        <v>-1262800</v>
      </c>
      <c r="N5" s="247">
        <v>-1294228</v>
      </c>
      <c r="O5" s="244">
        <v>-1312108</v>
      </c>
      <c r="P5" s="245">
        <v>-1356029</v>
      </c>
      <c r="Q5" s="245">
        <v>-1371554</v>
      </c>
      <c r="R5" s="246">
        <v>-1453605</v>
      </c>
      <c r="S5" s="244">
        <v>-1338711</v>
      </c>
      <c r="T5" s="245">
        <v>-1422736</v>
      </c>
      <c r="U5" s="245">
        <v>-1244990</v>
      </c>
      <c r="V5" s="246">
        <v>-924127</v>
      </c>
      <c r="W5" s="580">
        <v>-859540</v>
      </c>
      <c r="X5" s="581">
        <v>-941747</v>
      </c>
    </row>
    <row r="6" spans="2:56" s="107" customFormat="1" ht="39" customHeight="1">
      <c r="B6" s="141" t="s">
        <v>249</v>
      </c>
      <c r="C6" s="242">
        <v>58797</v>
      </c>
      <c r="D6" s="243">
        <v>60920</v>
      </c>
      <c r="E6" s="243">
        <v>59305</v>
      </c>
      <c r="F6" s="242">
        <v>65225</v>
      </c>
      <c r="G6" s="244">
        <f>G4+G5</f>
        <v>55645</v>
      </c>
      <c r="H6" s="245">
        <f>118670-G6</f>
        <v>63025</v>
      </c>
      <c r="I6" s="245">
        <v>62092</v>
      </c>
      <c r="J6" s="246">
        <v>61404</v>
      </c>
      <c r="K6" s="247">
        <v>58641</v>
      </c>
      <c r="L6" s="245">
        <v>63944</v>
      </c>
      <c r="M6" s="245">
        <v>62624</v>
      </c>
      <c r="N6" s="247">
        <v>69257</v>
      </c>
      <c r="O6" s="244">
        <v>65186</v>
      </c>
      <c r="P6" s="245">
        <v>69132</v>
      </c>
      <c r="Q6" s="245">
        <v>66797</v>
      </c>
      <c r="R6" s="246">
        <v>76617</v>
      </c>
      <c r="S6" s="244">
        <v>68466</v>
      </c>
      <c r="T6" s="245">
        <v>75194</v>
      </c>
      <c r="U6" s="245">
        <v>60138</v>
      </c>
      <c r="V6" s="246">
        <v>31820</v>
      </c>
      <c r="W6" s="580">
        <v>37580</v>
      </c>
      <c r="X6" s="581">
        <v>47529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2:56" s="107" customFormat="1" ht="39" customHeight="1">
      <c r="B7" s="142" t="s">
        <v>124</v>
      </c>
      <c r="C7" s="248">
        <v>-43495</v>
      </c>
      <c r="D7" s="249">
        <v>-43288</v>
      </c>
      <c r="E7" s="249">
        <v>-42252</v>
      </c>
      <c r="F7" s="248">
        <v>-49690</v>
      </c>
      <c r="G7" s="250">
        <v>-39937</v>
      </c>
      <c r="H7" s="251">
        <f>-80771-G7</f>
        <v>-40834</v>
      </c>
      <c r="I7" s="251">
        <v>-40633</v>
      </c>
      <c r="J7" s="252">
        <v>-44560</v>
      </c>
      <c r="K7" s="253">
        <v>-40875</v>
      </c>
      <c r="L7" s="251">
        <v>-42389</v>
      </c>
      <c r="M7" s="251">
        <v>-42282</v>
      </c>
      <c r="N7" s="253">
        <v>-50987</v>
      </c>
      <c r="O7" s="250">
        <v>-43311</v>
      </c>
      <c r="P7" s="251">
        <v>-45306</v>
      </c>
      <c r="Q7" s="251">
        <v>-44323</v>
      </c>
      <c r="R7" s="252">
        <v>-52428</v>
      </c>
      <c r="S7" s="250">
        <v>-44916</v>
      </c>
      <c r="T7" s="251">
        <v>-48743</v>
      </c>
      <c r="U7" s="251">
        <v>-45260</v>
      </c>
      <c r="V7" s="252">
        <v>-44692</v>
      </c>
      <c r="W7" s="582">
        <v>-40488</v>
      </c>
      <c r="X7" s="583">
        <v>-39221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2:56" s="107" customFormat="1" ht="39" customHeight="1">
      <c r="B8" s="141" t="s">
        <v>126</v>
      </c>
      <c r="C8" s="242">
        <v>15301</v>
      </c>
      <c r="D8" s="243">
        <v>17633</v>
      </c>
      <c r="E8" s="243">
        <v>17052</v>
      </c>
      <c r="F8" s="242">
        <v>15535</v>
      </c>
      <c r="G8" s="244">
        <f>G6+G7-1</f>
        <v>15707</v>
      </c>
      <c r="H8" s="245">
        <f>37899-G8</f>
        <v>22192</v>
      </c>
      <c r="I8" s="245">
        <v>21458</v>
      </c>
      <c r="J8" s="246">
        <v>16845</v>
      </c>
      <c r="K8" s="247">
        <v>17765</v>
      </c>
      <c r="L8" s="245">
        <v>21556</v>
      </c>
      <c r="M8" s="245">
        <v>20342</v>
      </c>
      <c r="N8" s="247">
        <v>18269</v>
      </c>
      <c r="O8" s="244">
        <v>21874</v>
      </c>
      <c r="P8" s="245">
        <v>23827</v>
      </c>
      <c r="Q8" s="245">
        <v>22473</v>
      </c>
      <c r="R8" s="246">
        <v>24189</v>
      </c>
      <c r="S8" s="244">
        <v>23550</v>
      </c>
      <c r="T8" s="245">
        <v>26451</v>
      </c>
      <c r="U8" s="245">
        <v>14877</v>
      </c>
      <c r="V8" s="246">
        <v>-12872</v>
      </c>
      <c r="W8" s="580">
        <v>-2907</v>
      </c>
      <c r="X8" s="581">
        <v>8308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2:24" s="19" customFormat="1" ht="39" customHeight="1">
      <c r="B9" s="118" t="s">
        <v>154</v>
      </c>
      <c r="C9" s="254">
        <v>13728</v>
      </c>
      <c r="D9" s="255">
        <v>9951</v>
      </c>
      <c r="E9" s="255">
        <v>11822</v>
      </c>
      <c r="F9" s="254">
        <v>16147</v>
      </c>
      <c r="G9" s="256">
        <f>SUM(G10:G15)+1</f>
        <v>18715</v>
      </c>
      <c r="H9" s="257">
        <f>34485-G9</f>
        <v>15770</v>
      </c>
      <c r="I9" s="257">
        <v>11863</v>
      </c>
      <c r="J9" s="258">
        <v>13370</v>
      </c>
      <c r="K9" s="259">
        <v>17301</v>
      </c>
      <c r="L9" s="257">
        <v>15099</v>
      </c>
      <c r="M9" s="257">
        <v>12479</v>
      </c>
      <c r="N9" s="259">
        <v>17151</v>
      </c>
      <c r="O9" s="256">
        <v>17719</v>
      </c>
      <c r="P9" s="257">
        <v>15327</v>
      </c>
      <c r="Q9" s="257">
        <v>12481</v>
      </c>
      <c r="R9" s="258">
        <v>15568</v>
      </c>
      <c r="S9" s="256">
        <v>15321</v>
      </c>
      <c r="T9" s="257">
        <v>12747</v>
      </c>
      <c r="U9" s="257">
        <v>6168</v>
      </c>
      <c r="V9" s="258">
        <v>-4259</v>
      </c>
      <c r="W9" s="584">
        <v>8476</v>
      </c>
      <c r="X9" s="585">
        <v>10305</v>
      </c>
    </row>
    <row r="10" spans="2:24" ht="39" customHeight="1">
      <c r="B10" s="119" t="s">
        <v>179</v>
      </c>
      <c r="C10" s="260">
        <v>4228</v>
      </c>
      <c r="D10" s="261">
        <v>4953</v>
      </c>
      <c r="E10" s="262">
        <v>3586</v>
      </c>
      <c r="F10" s="263">
        <v>5664</v>
      </c>
      <c r="G10" s="264">
        <v>3308</v>
      </c>
      <c r="H10" s="261">
        <f>6305-G10</f>
        <v>2997</v>
      </c>
      <c r="I10" s="261">
        <v>3229</v>
      </c>
      <c r="J10" s="265">
        <v>3679</v>
      </c>
      <c r="K10" s="260">
        <v>3243</v>
      </c>
      <c r="L10" s="261">
        <v>4064</v>
      </c>
      <c r="M10" s="261">
        <v>3478</v>
      </c>
      <c r="N10" s="260">
        <v>4210</v>
      </c>
      <c r="O10" s="264">
        <v>3856</v>
      </c>
      <c r="P10" s="261">
        <v>3447</v>
      </c>
      <c r="Q10" s="261">
        <v>2933</v>
      </c>
      <c r="R10" s="265">
        <v>3479</v>
      </c>
      <c r="S10" s="264">
        <v>3035</v>
      </c>
      <c r="T10" s="261">
        <v>2695</v>
      </c>
      <c r="U10" s="261">
        <v>2103</v>
      </c>
      <c r="V10" s="265">
        <v>1764</v>
      </c>
      <c r="W10" s="586">
        <v>1475</v>
      </c>
      <c r="X10" s="587">
        <v>1171</v>
      </c>
    </row>
    <row r="11" spans="2:56" s="107" customFormat="1" ht="39" customHeight="1">
      <c r="B11" s="120" t="s">
        <v>178</v>
      </c>
      <c r="C11" s="266">
        <v>1303</v>
      </c>
      <c r="D11" s="267">
        <v>176</v>
      </c>
      <c r="E11" s="268">
        <v>815</v>
      </c>
      <c r="F11" s="269">
        <v>1359</v>
      </c>
      <c r="G11" s="270">
        <v>3048</v>
      </c>
      <c r="H11" s="267">
        <f>4427-G11</f>
        <v>1379</v>
      </c>
      <c r="I11" s="267">
        <v>857</v>
      </c>
      <c r="J11" s="271">
        <v>1532</v>
      </c>
      <c r="K11" s="266">
        <v>2208</v>
      </c>
      <c r="L11" s="267">
        <v>1305</v>
      </c>
      <c r="M11" s="267">
        <v>956</v>
      </c>
      <c r="N11" s="266">
        <v>1583</v>
      </c>
      <c r="O11" s="270">
        <v>1740</v>
      </c>
      <c r="P11" s="267">
        <v>707</v>
      </c>
      <c r="Q11" s="267">
        <v>1393</v>
      </c>
      <c r="R11" s="271">
        <v>1164</v>
      </c>
      <c r="S11" s="270">
        <v>2250</v>
      </c>
      <c r="T11" s="267">
        <v>1971</v>
      </c>
      <c r="U11" s="267">
        <v>986</v>
      </c>
      <c r="V11" s="271">
        <v>3142</v>
      </c>
      <c r="W11" s="588">
        <v>2031</v>
      </c>
      <c r="X11" s="589">
        <v>1268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2:56" s="107" customFormat="1" ht="39" customHeight="1">
      <c r="B12" s="120" t="s">
        <v>277</v>
      </c>
      <c r="C12" s="266">
        <v>4167</v>
      </c>
      <c r="D12" s="267">
        <v>1916</v>
      </c>
      <c r="E12" s="268">
        <v>3458</v>
      </c>
      <c r="F12" s="269">
        <v>1200</v>
      </c>
      <c r="G12" s="270">
        <v>6138</v>
      </c>
      <c r="H12" s="267">
        <f>11911-G12</f>
        <v>5773</v>
      </c>
      <c r="I12" s="267">
        <v>4883</v>
      </c>
      <c r="J12" s="271">
        <v>2355</v>
      </c>
      <c r="K12" s="266">
        <v>6463</v>
      </c>
      <c r="L12" s="267">
        <v>5139</v>
      </c>
      <c r="M12" s="267">
        <v>6113</v>
      </c>
      <c r="N12" s="266">
        <v>6037</v>
      </c>
      <c r="O12" s="270">
        <v>7793</v>
      </c>
      <c r="P12" s="267">
        <v>8793</v>
      </c>
      <c r="Q12" s="267">
        <v>6940</v>
      </c>
      <c r="R12" s="271">
        <v>5385</v>
      </c>
      <c r="S12" s="270">
        <v>6678</v>
      </c>
      <c r="T12" s="267">
        <v>5149</v>
      </c>
      <c r="U12" s="267">
        <v>-479</v>
      </c>
      <c r="V12" s="271">
        <v>-8893</v>
      </c>
      <c r="W12" s="588">
        <v>528</v>
      </c>
      <c r="X12" s="589">
        <v>1922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2:24" ht="39" customHeight="1">
      <c r="B13" s="120" t="s">
        <v>177</v>
      </c>
      <c r="C13" s="266">
        <v>863</v>
      </c>
      <c r="D13" s="267" t="s">
        <v>155</v>
      </c>
      <c r="E13" s="268" t="s">
        <v>155</v>
      </c>
      <c r="F13" s="269">
        <v>1519</v>
      </c>
      <c r="G13" s="270">
        <v>1682</v>
      </c>
      <c r="H13" s="267" t="s">
        <v>155</v>
      </c>
      <c r="I13" s="267" t="s">
        <v>155</v>
      </c>
      <c r="J13" s="271">
        <v>360</v>
      </c>
      <c r="K13" s="266">
        <v>1419</v>
      </c>
      <c r="L13" s="267" t="s">
        <v>155</v>
      </c>
      <c r="M13" s="267" t="s">
        <v>155</v>
      </c>
      <c r="N13" s="266">
        <v>453</v>
      </c>
      <c r="O13" s="270">
        <v>16</v>
      </c>
      <c r="P13" s="267" t="s">
        <v>155</v>
      </c>
      <c r="Q13" s="267" t="s">
        <v>155</v>
      </c>
      <c r="R13" s="271">
        <v>45</v>
      </c>
      <c r="S13" s="270" t="s">
        <v>155</v>
      </c>
      <c r="T13" s="267" t="s">
        <v>155</v>
      </c>
      <c r="U13" s="267" t="s">
        <v>155</v>
      </c>
      <c r="V13" s="271" t="s">
        <v>155</v>
      </c>
      <c r="W13" s="588" t="s">
        <v>101</v>
      </c>
      <c r="X13" s="589" t="s">
        <v>290</v>
      </c>
    </row>
    <row r="14" spans="2:24" ht="39" customHeight="1">
      <c r="B14" s="120" t="s">
        <v>289</v>
      </c>
      <c r="C14" s="266" t="s">
        <v>101</v>
      </c>
      <c r="D14" s="267" t="s">
        <v>101</v>
      </c>
      <c r="E14" s="268" t="s">
        <v>101</v>
      </c>
      <c r="F14" s="269" t="s">
        <v>101</v>
      </c>
      <c r="G14" s="270" t="s">
        <v>101</v>
      </c>
      <c r="H14" s="267" t="s">
        <v>101</v>
      </c>
      <c r="I14" s="267" t="s">
        <v>101</v>
      </c>
      <c r="J14" s="271" t="s">
        <v>101</v>
      </c>
      <c r="K14" s="266" t="s">
        <v>101</v>
      </c>
      <c r="L14" s="267" t="s">
        <v>101</v>
      </c>
      <c r="M14" s="267" t="s">
        <v>101</v>
      </c>
      <c r="N14" s="266" t="s">
        <v>101</v>
      </c>
      <c r="O14" s="270" t="s">
        <v>101</v>
      </c>
      <c r="P14" s="267" t="s">
        <v>101</v>
      </c>
      <c r="Q14" s="267" t="s">
        <v>101</v>
      </c>
      <c r="R14" s="271" t="s">
        <v>101</v>
      </c>
      <c r="S14" s="270" t="s">
        <v>101</v>
      </c>
      <c r="T14" s="267" t="s">
        <v>101</v>
      </c>
      <c r="U14" s="267" t="s">
        <v>101</v>
      </c>
      <c r="V14" s="271" t="s">
        <v>101</v>
      </c>
      <c r="W14" s="588" t="s">
        <v>101</v>
      </c>
      <c r="X14" s="589">
        <v>3036</v>
      </c>
    </row>
    <row r="15" spans="2:24" s="102" customFormat="1" ht="39" customHeight="1">
      <c r="B15" s="120" t="s">
        <v>156</v>
      </c>
      <c r="C15" s="266">
        <v>3165</v>
      </c>
      <c r="D15" s="267">
        <v>3770</v>
      </c>
      <c r="E15" s="268">
        <v>3962</v>
      </c>
      <c r="F15" s="269">
        <v>5542</v>
      </c>
      <c r="G15" s="270">
        <v>4538</v>
      </c>
      <c r="H15" s="267">
        <f>11841-G15</f>
        <v>7303</v>
      </c>
      <c r="I15" s="267">
        <v>2892</v>
      </c>
      <c r="J15" s="271">
        <v>3763</v>
      </c>
      <c r="K15" s="266">
        <v>3966</v>
      </c>
      <c r="L15" s="267">
        <v>6010</v>
      </c>
      <c r="M15" s="267">
        <v>1931</v>
      </c>
      <c r="N15" s="266">
        <v>3450</v>
      </c>
      <c r="O15" s="270">
        <v>4312</v>
      </c>
      <c r="P15" s="267">
        <v>2397</v>
      </c>
      <c r="Q15" s="267">
        <v>1214</v>
      </c>
      <c r="R15" s="271">
        <v>5479</v>
      </c>
      <c r="S15" s="270">
        <v>3356</v>
      </c>
      <c r="T15" s="267">
        <v>2930</v>
      </c>
      <c r="U15" s="267">
        <v>3077</v>
      </c>
      <c r="V15" s="271">
        <v>211</v>
      </c>
      <c r="W15" s="588">
        <v>4441</v>
      </c>
      <c r="X15" s="589">
        <v>2907</v>
      </c>
    </row>
    <row r="16" spans="2:24" s="19" customFormat="1" ht="39" customHeight="1">
      <c r="B16" s="118" t="s">
        <v>157</v>
      </c>
      <c r="C16" s="254">
        <v>15138</v>
      </c>
      <c r="D16" s="255">
        <v>-15713</v>
      </c>
      <c r="E16" s="255">
        <v>-13461</v>
      </c>
      <c r="F16" s="254">
        <v>-14770</v>
      </c>
      <c r="G16" s="256">
        <f>SUM(G17:G21)-1</f>
        <v>-13583</v>
      </c>
      <c r="H16" s="257">
        <f>-29761-G16</f>
        <v>-16178</v>
      </c>
      <c r="I16" s="257">
        <v>-12077</v>
      </c>
      <c r="J16" s="258">
        <v>-15309</v>
      </c>
      <c r="K16" s="259">
        <v>-13316</v>
      </c>
      <c r="L16" s="257">
        <v>-12011</v>
      </c>
      <c r="M16" s="257">
        <v>-10702</v>
      </c>
      <c r="N16" s="259">
        <v>-14398</v>
      </c>
      <c r="O16" s="256">
        <v>-11223</v>
      </c>
      <c r="P16" s="257">
        <v>-14281</v>
      </c>
      <c r="Q16" s="257">
        <v>-10622</v>
      </c>
      <c r="R16" s="258">
        <v>-15853</v>
      </c>
      <c r="S16" s="256">
        <v>-10352</v>
      </c>
      <c r="T16" s="257">
        <v>-12214</v>
      </c>
      <c r="U16" s="257">
        <v>-12729</v>
      </c>
      <c r="V16" s="258">
        <v>-13052</v>
      </c>
      <c r="W16" s="584">
        <v>-10664</v>
      </c>
      <c r="X16" s="585">
        <v>-11970</v>
      </c>
    </row>
    <row r="17" spans="2:24" s="102" customFormat="1" ht="39" customHeight="1">
      <c r="B17" s="121" t="s">
        <v>158</v>
      </c>
      <c r="C17" s="272">
        <v>-11814</v>
      </c>
      <c r="D17" s="273">
        <v>-12076</v>
      </c>
      <c r="E17" s="273">
        <v>-10830</v>
      </c>
      <c r="F17" s="272">
        <v>-11113</v>
      </c>
      <c r="G17" s="264">
        <v>-9549</v>
      </c>
      <c r="H17" s="261">
        <f>-18514-G17</f>
        <v>-8965</v>
      </c>
      <c r="I17" s="261">
        <v>-10074</v>
      </c>
      <c r="J17" s="265">
        <v>-9983</v>
      </c>
      <c r="K17" s="260">
        <v>-9891</v>
      </c>
      <c r="L17" s="261">
        <v>-9711</v>
      </c>
      <c r="M17" s="261">
        <v>-9085</v>
      </c>
      <c r="N17" s="260">
        <v>-9645</v>
      </c>
      <c r="O17" s="264">
        <v>-8882</v>
      </c>
      <c r="P17" s="261">
        <v>-8187</v>
      </c>
      <c r="Q17" s="261">
        <v>-8342</v>
      </c>
      <c r="R17" s="265">
        <v>-7690</v>
      </c>
      <c r="S17" s="264">
        <v>-7331</v>
      </c>
      <c r="T17" s="261">
        <v>-7089</v>
      </c>
      <c r="U17" s="261">
        <v>-7369</v>
      </c>
      <c r="V17" s="265">
        <v>-7356</v>
      </c>
      <c r="W17" s="586">
        <v>-6856</v>
      </c>
      <c r="X17" s="587">
        <v>-6578</v>
      </c>
    </row>
    <row r="18" spans="2:24" s="102" customFormat="1" ht="39" customHeight="1">
      <c r="B18" s="120" t="s">
        <v>159</v>
      </c>
      <c r="C18" s="274">
        <v>-784</v>
      </c>
      <c r="D18" s="275">
        <v>-477</v>
      </c>
      <c r="E18" s="275">
        <v>-759</v>
      </c>
      <c r="F18" s="274">
        <v>-900</v>
      </c>
      <c r="G18" s="270">
        <v>-809</v>
      </c>
      <c r="H18" s="267">
        <f>-1292-G18</f>
        <v>-483</v>
      </c>
      <c r="I18" s="267">
        <v>-199</v>
      </c>
      <c r="J18" s="271">
        <v>-81</v>
      </c>
      <c r="K18" s="266">
        <v>-32</v>
      </c>
      <c r="L18" s="267">
        <v>-26</v>
      </c>
      <c r="M18" s="267">
        <v>-20</v>
      </c>
      <c r="N18" s="266">
        <v>-11</v>
      </c>
      <c r="O18" s="270">
        <v>-23</v>
      </c>
      <c r="P18" s="267">
        <v>-20</v>
      </c>
      <c r="Q18" s="267">
        <v>-83</v>
      </c>
      <c r="R18" s="271">
        <v>-57</v>
      </c>
      <c r="S18" s="270">
        <v>-74</v>
      </c>
      <c r="T18" s="267">
        <v>-77</v>
      </c>
      <c r="U18" s="267">
        <v>-72</v>
      </c>
      <c r="V18" s="271">
        <v>-83</v>
      </c>
      <c r="W18" s="588">
        <v>-100</v>
      </c>
      <c r="X18" s="589">
        <v>-43</v>
      </c>
    </row>
    <row r="19" spans="2:24" s="102" customFormat="1" ht="39" customHeight="1">
      <c r="B19" s="143" t="s">
        <v>278</v>
      </c>
      <c r="C19" s="269" t="s">
        <v>155</v>
      </c>
      <c r="D19" s="268" t="s">
        <v>155</v>
      </c>
      <c r="E19" s="268" t="s">
        <v>155</v>
      </c>
      <c r="F19" s="269" t="s">
        <v>155</v>
      </c>
      <c r="G19" s="270" t="s">
        <v>155</v>
      </c>
      <c r="H19" s="267" t="s">
        <v>155</v>
      </c>
      <c r="I19" s="267" t="s">
        <v>155</v>
      </c>
      <c r="J19" s="271" t="s">
        <v>155</v>
      </c>
      <c r="K19" s="266" t="s">
        <v>155</v>
      </c>
      <c r="L19" s="267" t="s">
        <v>155</v>
      </c>
      <c r="M19" s="267" t="s">
        <v>155</v>
      </c>
      <c r="N19" s="266" t="s">
        <v>155</v>
      </c>
      <c r="O19" s="270" t="s">
        <v>155</v>
      </c>
      <c r="P19" s="267" t="s">
        <v>155</v>
      </c>
      <c r="Q19" s="267" t="s">
        <v>155</v>
      </c>
      <c r="R19" s="271" t="s">
        <v>155</v>
      </c>
      <c r="S19" s="270" t="s">
        <v>155</v>
      </c>
      <c r="T19" s="267" t="s">
        <v>155</v>
      </c>
      <c r="U19" s="267">
        <v>-479</v>
      </c>
      <c r="V19" s="271" t="s">
        <v>155</v>
      </c>
      <c r="W19" s="588" t="s">
        <v>101</v>
      </c>
      <c r="X19" s="589" t="s">
        <v>290</v>
      </c>
    </row>
    <row r="20" spans="2:24" s="102" customFormat="1" ht="39" customHeight="1">
      <c r="B20" s="120" t="s">
        <v>180</v>
      </c>
      <c r="C20" s="269" t="s">
        <v>155</v>
      </c>
      <c r="D20" s="268" t="s">
        <v>155</v>
      </c>
      <c r="E20" s="268" t="s">
        <v>155</v>
      </c>
      <c r="F20" s="269" t="s">
        <v>155</v>
      </c>
      <c r="G20" s="270" t="s">
        <v>155</v>
      </c>
      <c r="H20" s="267" t="s">
        <v>155</v>
      </c>
      <c r="I20" s="267" t="s">
        <v>155</v>
      </c>
      <c r="J20" s="271" t="s">
        <v>155</v>
      </c>
      <c r="K20" s="266" t="s">
        <v>155</v>
      </c>
      <c r="L20" s="267" t="s">
        <v>155</v>
      </c>
      <c r="M20" s="267" t="s">
        <v>155</v>
      </c>
      <c r="N20" s="266" t="s">
        <v>155</v>
      </c>
      <c r="O20" s="270" t="s">
        <v>155</v>
      </c>
      <c r="P20" s="267" t="s">
        <v>155</v>
      </c>
      <c r="Q20" s="267" t="s">
        <v>155</v>
      </c>
      <c r="R20" s="271">
        <v>-5664</v>
      </c>
      <c r="S20" s="270" t="s">
        <v>155</v>
      </c>
      <c r="T20" s="267" t="s">
        <v>155</v>
      </c>
      <c r="U20" s="267">
        <v>-3013</v>
      </c>
      <c r="V20" s="271">
        <v>-2230</v>
      </c>
      <c r="W20" s="588" t="s">
        <v>101</v>
      </c>
      <c r="X20" s="589" t="s">
        <v>290</v>
      </c>
    </row>
    <row r="21" spans="2:24" s="102" customFormat="1" ht="39" customHeight="1">
      <c r="B21" s="122" t="s">
        <v>156</v>
      </c>
      <c r="C21" s="272">
        <v>-2539</v>
      </c>
      <c r="D21" s="273">
        <v>-3160</v>
      </c>
      <c r="E21" s="273">
        <v>-1871</v>
      </c>
      <c r="F21" s="272">
        <v>-2758</v>
      </c>
      <c r="G21" s="264">
        <v>-3224</v>
      </c>
      <c r="H21" s="261">
        <f>-9954-G21</f>
        <v>-6730</v>
      </c>
      <c r="I21" s="261">
        <f>-11757-G21-H21</f>
        <v>-1803</v>
      </c>
      <c r="J21" s="265">
        <v>-5246</v>
      </c>
      <c r="K21" s="260">
        <v>-3392</v>
      </c>
      <c r="L21" s="261">
        <v>-2275</v>
      </c>
      <c r="M21" s="261">
        <v>-1595</v>
      </c>
      <c r="N21" s="260">
        <v>-4743</v>
      </c>
      <c r="O21" s="264">
        <v>-2318</v>
      </c>
      <c r="P21" s="261">
        <v>-6073</v>
      </c>
      <c r="Q21" s="261">
        <v>-2196</v>
      </c>
      <c r="R21" s="265">
        <v>-2443</v>
      </c>
      <c r="S21" s="264">
        <v>-2946</v>
      </c>
      <c r="T21" s="261">
        <v>-5048</v>
      </c>
      <c r="U21" s="261">
        <v>-1795</v>
      </c>
      <c r="V21" s="265">
        <v>-3862</v>
      </c>
      <c r="W21" s="586">
        <v>-3708</v>
      </c>
      <c r="X21" s="587">
        <v>-5348</v>
      </c>
    </row>
    <row r="22" spans="2:24" s="19" customFormat="1" ht="39" customHeight="1">
      <c r="B22" s="141" t="s">
        <v>261</v>
      </c>
      <c r="C22" s="242">
        <v>13891</v>
      </c>
      <c r="D22" s="243">
        <v>11871</v>
      </c>
      <c r="E22" s="243">
        <v>15413</v>
      </c>
      <c r="F22" s="242">
        <v>16913</v>
      </c>
      <c r="G22" s="244">
        <f>G8+G9+G16</f>
        <v>20839</v>
      </c>
      <c r="H22" s="245">
        <f>42622-G22</f>
        <v>21783</v>
      </c>
      <c r="I22" s="245">
        <v>21244</v>
      </c>
      <c r="J22" s="246">
        <v>14907</v>
      </c>
      <c r="K22" s="247">
        <v>21750</v>
      </c>
      <c r="L22" s="245">
        <v>24644</v>
      </c>
      <c r="M22" s="245">
        <v>22119</v>
      </c>
      <c r="N22" s="247">
        <v>21022</v>
      </c>
      <c r="O22" s="244">
        <v>28370</v>
      </c>
      <c r="P22" s="245">
        <v>24873</v>
      </c>
      <c r="Q22" s="245">
        <v>24332</v>
      </c>
      <c r="R22" s="246">
        <v>23905</v>
      </c>
      <c r="S22" s="244">
        <v>28519</v>
      </c>
      <c r="T22" s="245">
        <v>26983</v>
      </c>
      <c r="U22" s="245">
        <v>8315</v>
      </c>
      <c r="V22" s="246">
        <v>-30181</v>
      </c>
      <c r="W22" s="580">
        <v>-5095</v>
      </c>
      <c r="X22" s="581">
        <v>6643</v>
      </c>
    </row>
    <row r="23" spans="2:24" s="102" customFormat="1" ht="39" customHeight="1">
      <c r="B23" s="144" t="s">
        <v>144</v>
      </c>
      <c r="C23" s="276" t="s">
        <v>155</v>
      </c>
      <c r="D23" s="277" t="s">
        <v>155</v>
      </c>
      <c r="E23" s="277" t="s">
        <v>155</v>
      </c>
      <c r="F23" s="276" t="s">
        <v>155</v>
      </c>
      <c r="G23" s="278" t="s">
        <v>155</v>
      </c>
      <c r="H23" s="279" t="s">
        <v>155</v>
      </c>
      <c r="I23" s="279" t="s">
        <v>155</v>
      </c>
      <c r="J23" s="280" t="s">
        <v>155</v>
      </c>
      <c r="K23" s="281" t="s">
        <v>155</v>
      </c>
      <c r="L23" s="279" t="s">
        <v>155</v>
      </c>
      <c r="M23" s="279" t="s">
        <v>155</v>
      </c>
      <c r="N23" s="281" t="s">
        <v>155</v>
      </c>
      <c r="O23" s="278" t="s">
        <v>155</v>
      </c>
      <c r="P23" s="279" t="s">
        <v>155</v>
      </c>
      <c r="Q23" s="279" t="s">
        <v>155</v>
      </c>
      <c r="R23" s="280" t="s">
        <v>155</v>
      </c>
      <c r="S23" s="282">
        <v>862</v>
      </c>
      <c r="T23" s="283">
        <v>10021</v>
      </c>
      <c r="U23" s="283">
        <v>1680</v>
      </c>
      <c r="V23" s="284">
        <v>28562</v>
      </c>
      <c r="W23" s="590">
        <v>3641</v>
      </c>
      <c r="X23" s="591">
        <v>23677</v>
      </c>
    </row>
    <row r="24" spans="2:24" s="102" customFormat="1" ht="39" customHeight="1">
      <c r="B24" s="143" t="s">
        <v>268</v>
      </c>
      <c r="C24" s="600" t="s">
        <v>155</v>
      </c>
      <c r="D24" s="601" t="s">
        <v>155</v>
      </c>
      <c r="E24" s="601" t="s">
        <v>155</v>
      </c>
      <c r="F24" s="600" t="s">
        <v>155</v>
      </c>
      <c r="G24" s="602" t="s">
        <v>155</v>
      </c>
      <c r="H24" s="603" t="s">
        <v>155</v>
      </c>
      <c r="I24" s="603" t="s">
        <v>155</v>
      </c>
      <c r="J24" s="604" t="s">
        <v>155</v>
      </c>
      <c r="K24" s="605" t="s">
        <v>155</v>
      </c>
      <c r="L24" s="603" t="s">
        <v>155</v>
      </c>
      <c r="M24" s="603" t="s">
        <v>155</v>
      </c>
      <c r="N24" s="605" t="s">
        <v>155</v>
      </c>
      <c r="O24" s="602" t="s">
        <v>155</v>
      </c>
      <c r="P24" s="603" t="s">
        <v>155</v>
      </c>
      <c r="Q24" s="603" t="s">
        <v>155</v>
      </c>
      <c r="R24" s="604" t="s">
        <v>155</v>
      </c>
      <c r="S24" s="270">
        <v>-7117</v>
      </c>
      <c r="T24" s="267">
        <v>-6126</v>
      </c>
      <c r="U24" s="267">
        <v>-12537</v>
      </c>
      <c r="V24" s="606">
        <v>-11911</v>
      </c>
      <c r="W24" s="607">
        <v>-590</v>
      </c>
      <c r="X24" s="608">
        <v>-3929</v>
      </c>
    </row>
    <row r="25" spans="2:24" s="102" customFormat="1" ht="39" customHeight="1">
      <c r="B25" s="145" t="s">
        <v>297</v>
      </c>
      <c r="C25" s="290">
        <v>-612</v>
      </c>
      <c r="D25" s="291">
        <v>-244715</v>
      </c>
      <c r="E25" s="291">
        <v>-10189</v>
      </c>
      <c r="F25" s="290">
        <v>-182651</v>
      </c>
      <c r="G25" s="292">
        <v>1843</v>
      </c>
      <c r="H25" s="293">
        <f>-2121-G25</f>
        <v>-3964</v>
      </c>
      <c r="I25" s="293">
        <v>-3307</v>
      </c>
      <c r="J25" s="294">
        <v>-3930</v>
      </c>
      <c r="K25" s="295">
        <v>2064</v>
      </c>
      <c r="L25" s="293">
        <v>-6802</v>
      </c>
      <c r="M25" s="293">
        <v>1545</v>
      </c>
      <c r="N25" s="295">
        <v>1744</v>
      </c>
      <c r="O25" s="292">
        <v>6421</v>
      </c>
      <c r="P25" s="293">
        <v>-7449</v>
      </c>
      <c r="Q25" s="293">
        <v>-1179</v>
      </c>
      <c r="R25" s="294">
        <v>-10928</v>
      </c>
      <c r="S25" s="292">
        <v>-6255</v>
      </c>
      <c r="T25" s="293">
        <v>3895</v>
      </c>
      <c r="U25" s="293">
        <v>-10858</v>
      </c>
      <c r="V25" s="294">
        <v>16652</v>
      </c>
      <c r="W25" s="592">
        <v>3051</v>
      </c>
      <c r="X25" s="593">
        <v>19748</v>
      </c>
    </row>
    <row r="26" spans="2:24" s="19" customFormat="1" ht="39" customHeight="1">
      <c r="B26" s="141" t="s">
        <v>130</v>
      </c>
      <c r="C26" s="242">
        <v>13278</v>
      </c>
      <c r="D26" s="243">
        <v>-232842</v>
      </c>
      <c r="E26" s="243">
        <v>5224</v>
      </c>
      <c r="F26" s="242">
        <v>-165739</v>
      </c>
      <c r="G26" s="244">
        <f>SUM(G22:G25)</f>
        <v>22682</v>
      </c>
      <c r="H26" s="245">
        <f>40501-G26</f>
        <v>17819</v>
      </c>
      <c r="I26" s="245">
        <v>17937</v>
      </c>
      <c r="J26" s="246">
        <v>10976</v>
      </c>
      <c r="K26" s="247">
        <v>23815</v>
      </c>
      <c r="L26" s="245">
        <v>17840</v>
      </c>
      <c r="M26" s="245">
        <v>23665</v>
      </c>
      <c r="N26" s="247">
        <v>22765</v>
      </c>
      <c r="O26" s="244">
        <v>34791</v>
      </c>
      <c r="P26" s="245">
        <v>17424</v>
      </c>
      <c r="Q26" s="245">
        <v>23153</v>
      </c>
      <c r="R26" s="246">
        <v>12976</v>
      </c>
      <c r="S26" s="244">
        <v>22264</v>
      </c>
      <c r="T26" s="296">
        <v>30878</v>
      </c>
      <c r="U26" s="296">
        <v>-2541</v>
      </c>
      <c r="V26" s="297">
        <v>-13530</v>
      </c>
      <c r="W26" s="594">
        <v>-2045</v>
      </c>
      <c r="X26" s="595">
        <v>26391</v>
      </c>
    </row>
    <row r="27" spans="2:24" s="102" customFormat="1" ht="39" customHeight="1">
      <c r="B27" s="142" t="s">
        <v>127</v>
      </c>
      <c r="C27" s="298">
        <v>-2726</v>
      </c>
      <c r="D27" s="299">
        <v>-2827</v>
      </c>
      <c r="E27" s="299">
        <v>-1557</v>
      </c>
      <c r="F27" s="298">
        <v>-4221</v>
      </c>
      <c r="G27" s="287">
        <v>-3852</v>
      </c>
      <c r="H27" s="288">
        <f>-9786-G27</f>
        <v>-5934</v>
      </c>
      <c r="I27" s="288">
        <v>-4459</v>
      </c>
      <c r="J27" s="289">
        <v>-2239</v>
      </c>
      <c r="K27" s="108">
        <v>-4742</v>
      </c>
      <c r="L27" s="288">
        <v>-4068</v>
      </c>
      <c r="M27" s="288">
        <v>-4677</v>
      </c>
      <c r="N27" s="108">
        <v>-5354</v>
      </c>
      <c r="O27" s="287">
        <v>-5273</v>
      </c>
      <c r="P27" s="288">
        <v>-4742</v>
      </c>
      <c r="Q27" s="288">
        <v>-4382</v>
      </c>
      <c r="R27" s="289">
        <v>-5721</v>
      </c>
      <c r="S27" s="287">
        <v>-5375</v>
      </c>
      <c r="T27" s="288">
        <v>-7640</v>
      </c>
      <c r="U27" s="288">
        <v>-5106</v>
      </c>
      <c r="V27" s="289">
        <v>-1108</v>
      </c>
      <c r="W27" s="596">
        <v>-1577</v>
      </c>
      <c r="X27" s="597">
        <v>-2044</v>
      </c>
    </row>
    <row r="28" spans="2:24" ht="39" customHeight="1">
      <c r="B28" s="609" t="s">
        <v>128</v>
      </c>
      <c r="C28" s="605">
        <v>-481</v>
      </c>
      <c r="D28" s="603">
        <v>-13377</v>
      </c>
      <c r="E28" s="601">
        <v>-969</v>
      </c>
      <c r="F28" s="600">
        <v>-3460</v>
      </c>
      <c r="G28" s="602">
        <v>-94</v>
      </c>
      <c r="H28" s="603">
        <f>-3129-G28</f>
        <v>-3035</v>
      </c>
      <c r="I28" s="603">
        <v>-2053</v>
      </c>
      <c r="J28" s="604">
        <v>-658</v>
      </c>
      <c r="K28" s="605">
        <v>-198</v>
      </c>
      <c r="L28" s="603">
        <v>368</v>
      </c>
      <c r="M28" s="603">
        <v>-1546</v>
      </c>
      <c r="N28" s="605">
        <v>-3595</v>
      </c>
      <c r="O28" s="602">
        <v>-1113</v>
      </c>
      <c r="P28" s="603">
        <v>-2785</v>
      </c>
      <c r="Q28" s="603">
        <v>-674</v>
      </c>
      <c r="R28" s="604">
        <v>2510</v>
      </c>
      <c r="S28" s="602">
        <v>911</v>
      </c>
      <c r="T28" s="603">
        <v>-1217</v>
      </c>
      <c r="U28" s="603">
        <v>-868</v>
      </c>
      <c r="V28" s="604">
        <v>3664</v>
      </c>
      <c r="W28" s="610">
        <v>1839</v>
      </c>
      <c r="X28" s="611">
        <v>-2211</v>
      </c>
    </row>
    <row r="29" spans="2:56" s="107" customFormat="1" ht="39" customHeight="1" thickBot="1">
      <c r="B29" s="146" t="s">
        <v>129</v>
      </c>
      <c r="C29" s="108">
        <v>-268</v>
      </c>
      <c r="D29" s="288">
        <v>-1826</v>
      </c>
      <c r="E29" s="286">
        <v>-583</v>
      </c>
      <c r="F29" s="285">
        <v>-101</v>
      </c>
      <c r="G29" s="287">
        <v>-294</v>
      </c>
      <c r="H29" s="288">
        <f>-1678-G29</f>
        <v>-1384</v>
      </c>
      <c r="I29" s="288">
        <v>-534</v>
      </c>
      <c r="J29" s="289">
        <v>-1171</v>
      </c>
      <c r="K29" s="108">
        <v>-160</v>
      </c>
      <c r="L29" s="288">
        <v>-1498</v>
      </c>
      <c r="M29" s="288">
        <v>-1165</v>
      </c>
      <c r="N29" s="108">
        <v>-2683</v>
      </c>
      <c r="O29" s="287">
        <v>-1335</v>
      </c>
      <c r="P29" s="288">
        <v>-1522</v>
      </c>
      <c r="Q29" s="288">
        <v>19</v>
      </c>
      <c r="R29" s="289">
        <v>-631</v>
      </c>
      <c r="S29" s="287">
        <v>-1499</v>
      </c>
      <c r="T29" s="288">
        <v>-2408</v>
      </c>
      <c r="U29" s="288">
        <v>-117</v>
      </c>
      <c r="V29" s="289">
        <v>2694</v>
      </c>
      <c r="W29" s="596">
        <v>219</v>
      </c>
      <c r="X29" s="597">
        <v>-562</v>
      </c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2:24" s="19" customFormat="1" ht="39" customHeight="1" thickTop="1">
      <c r="B30" s="147" t="s">
        <v>131</v>
      </c>
      <c r="C30" s="300">
        <v>9802</v>
      </c>
      <c r="D30" s="301">
        <v>-250873</v>
      </c>
      <c r="E30" s="301">
        <v>2114</v>
      </c>
      <c r="F30" s="302">
        <v>-173518</v>
      </c>
      <c r="G30" s="303">
        <f>SUM(G26:G29)-1</f>
        <v>18441</v>
      </c>
      <c r="H30" s="304">
        <f>25908-G30</f>
        <v>7467</v>
      </c>
      <c r="I30" s="304">
        <v>10889</v>
      </c>
      <c r="J30" s="305">
        <v>6909</v>
      </c>
      <c r="K30" s="300">
        <v>18713</v>
      </c>
      <c r="L30" s="304">
        <v>12643</v>
      </c>
      <c r="M30" s="304">
        <v>16276</v>
      </c>
      <c r="N30" s="300">
        <v>11134</v>
      </c>
      <c r="O30" s="303">
        <v>27068</v>
      </c>
      <c r="P30" s="304">
        <v>8376</v>
      </c>
      <c r="Q30" s="304">
        <v>18116</v>
      </c>
      <c r="R30" s="305">
        <v>9133</v>
      </c>
      <c r="S30" s="303">
        <v>16301</v>
      </c>
      <c r="T30" s="304">
        <v>19611</v>
      </c>
      <c r="U30" s="304">
        <v>-8634</v>
      </c>
      <c r="V30" s="305">
        <v>-8277</v>
      </c>
      <c r="W30" s="598">
        <v>-1564</v>
      </c>
      <c r="X30" s="599">
        <v>21572</v>
      </c>
    </row>
    <row r="31" spans="2:23" s="102" customFormat="1" ht="39" customHeight="1">
      <c r="B31" s="109"/>
      <c r="C31" s="306"/>
      <c r="D31" s="306"/>
      <c r="E31" s="306"/>
      <c r="F31" s="306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480"/>
    </row>
    <row r="32" spans="23:25" ht="20.25" customHeight="1">
      <c r="W32" s="481"/>
      <c r="X32" s="110"/>
      <c r="Y32" s="110"/>
    </row>
    <row r="33" spans="2:28" ht="20.25">
      <c r="B33" s="111"/>
      <c r="C33" s="307"/>
      <c r="D33" s="307"/>
      <c r="E33" s="307"/>
      <c r="F33" s="307"/>
      <c r="G33" s="308"/>
      <c r="H33" s="308"/>
      <c r="I33" s="308"/>
      <c r="J33" s="308"/>
      <c r="K33" s="308"/>
      <c r="L33" s="308"/>
      <c r="M33" s="309"/>
      <c r="N33" s="309"/>
      <c r="O33" s="309"/>
      <c r="P33" s="310"/>
      <c r="Q33" s="310"/>
      <c r="R33" s="310"/>
      <c r="S33" s="309"/>
      <c r="T33" s="309"/>
      <c r="U33" s="309"/>
      <c r="V33" s="309"/>
      <c r="W33" s="482"/>
      <c r="X33" s="112"/>
      <c r="Y33" s="112"/>
      <c r="Z33" s="112"/>
      <c r="AA33" s="112"/>
      <c r="AB33" s="112"/>
    </row>
    <row r="34" spans="2:28" ht="20.25">
      <c r="B34" s="111"/>
      <c r="C34" s="307"/>
      <c r="D34" s="307"/>
      <c r="E34" s="307"/>
      <c r="F34" s="307"/>
      <c r="G34" s="308"/>
      <c r="H34" s="308"/>
      <c r="I34" s="308"/>
      <c r="J34" s="308"/>
      <c r="K34" s="308"/>
      <c r="L34" s="308"/>
      <c r="M34" s="309"/>
      <c r="N34" s="309"/>
      <c r="O34" s="309"/>
      <c r="P34" s="310"/>
      <c r="Q34" s="310"/>
      <c r="R34" s="310"/>
      <c r="S34" s="309"/>
      <c r="T34" s="309"/>
      <c r="U34" s="309"/>
      <c r="V34" s="309"/>
      <c r="W34" s="482"/>
      <c r="X34" s="112"/>
      <c r="Y34" s="112"/>
      <c r="Z34" s="112"/>
      <c r="AA34" s="112"/>
      <c r="AB34" s="112"/>
    </row>
    <row r="35" spans="2:28" ht="20.25">
      <c r="B35" s="111"/>
      <c r="C35" s="307"/>
      <c r="D35" s="307"/>
      <c r="E35" s="307"/>
      <c r="F35" s="307"/>
      <c r="G35" s="308"/>
      <c r="H35" s="308"/>
      <c r="I35" s="308"/>
      <c r="J35" s="308"/>
      <c r="K35" s="308"/>
      <c r="L35" s="308"/>
      <c r="M35" s="311"/>
      <c r="N35" s="312"/>
      <c r="O35" s="312"/>
      <c r="P35" s="313"/>
      <c r="Q35" s="313"/>
      <c r="R35" s="313"/>
      <c r="S35" s="312"/>
      <c r="T35" s="312"/>
      <c r="U35" s="312"/>
      <c r="V35" s="312"/>
      <c r="W35" s="483"/>
      <c r="X35" s="113"/>
      <c r="Y35" s="113"/>
      <c r="Z35" s="113"/>
      <c r="AA35" s="113"/>
      <c r="AB35" s="113"/>
    </row>
    <row r="36" spans="2:28" ht="20.25">
      <c r="B36" s="111"/>
      <c r="C36" s="307"/>
      <c r="D36" s="307"/>
      <c r="E36" s="307"/>
      <c r="F36" s="307"/>
      <c r="G36" s="308"/>
      <c r="H36" s="308"/>
      <c r="I36" s="308"/>
      <c r="J36" s="308"/>
      <c r="K36" s="308"/>
      <c r="L36" s="308"/>
      <c r="M36" s="311"/>
      <c r="N36" s="312"/>
      <c r="O36" s="312"/>
      <c r="P36" s="313"/>
      <c r="Q36" s="313"/>
      <c r="R36" s="313"/>
      <c r="S36" s="312"/>
      <c r="T36" s="312"/>
      <c r="U36" s="312"/>
      <c r="V36" s="312"/>
      <c r="W36" s="483"/>
      <c r="X36" s="113"/>
      <c r="Y36" s="113"/>
      <c r="Z36" s="113"/>
      <c r="AA36" s="113"/>
      <c r="AB36" s="113"/>
    </row>
    <row r="41" ht="14.25" customHeight="1"/>
  </sheetData>
  <sheetProtection/>
  <mergeCells count="6">
    <mergeCell ref="W2:X2"/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4" r:id="rId2"/>
  <ignoredErrors>
    <ignoredError sqref="R23:R24 O27:O29 R19 F23:F24 M27:M29 Q27:Q29 D19:D20 D23:D24 E10 E27:E29 E7 E23:E25 E17:E21 F19:F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66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H5" sqref="H5"/>
      <selection pane="topRight" activeCell="C5" sqref="C5"/>
    </sheetView>
  </sheetViews>
  <sheetFormatPr defaultColWidth="9.00390625" defaultRowHeight="14.25" customHeight="1"/>
  <cols>
    <col min="1" max="1" width="3.625" style="39" customWidth="1"/>
    <col min="2" max="2" width="47.125" style="22" customWidth="1"/>
    <col min="3" max="3" width="20.625" style="314" customWidth="1"/>
    <col min="4" max="5" width="20.625" style="315" customWidth="1"/>
    <col min="6" max="7" width="20.625" style="316" customWidth="1"/>
    <col min="8" max="8" width="20.625" style="489" customWidth="1"/>
    <col min="9" max="9" width="9.625" style="39" bestFit="1" customWidth="1"/>
    <col min="10" max="16384" width="9.00390625" style="39" customWidth="1"/>
  </cols>
  <sheetData>
    <row r="1" spans="1:8" ht="24.75" customHeight="1">
      <c r="A1" s="50" t="s">
        <v>241</v>
      </c>
      <c r="B1" s="50"/>
      <c r="D1" s="490"/>
      <c r="G1" s="184"/>
      <c r="H1" s="184"/>
    </row>
    <row r="2" spans="1:8" ht="24.75" customHeight="1">
      <c r="A2" s="50"/>
      <c r="B2" s="490" t="s">
        <v>303</v>
      </c>
      <c r="D2" s="490"/>
      <c r="G2" s="184"/>
      <c r="H2" s="184" t="s">
        <v>75</v>
      </c>
    </row>
    <row r="3" spans="2:8" ht="6.75" customHeight="1">
      <c r="B3" s="26"/>
      <c r="E3" s="317"/>
      <c r="H3" s="40"/>
    </row>
    <row r="4" spans="2:8" s="41" customFormat="1" ht="61.5" customHeight="1">
      <c r="B4" s="89"/>
      <c r="C4" s="318" t="s">
        <v>146</v>
      </c>
      <c r="D4" s="319" t="s">
        <v>147</v>
      </c>
      <c r="E4" s="320" t="s">
        <v>148</v>
      </c>
      <c r="F4" s="319" t="s">
        <v>116</v>
      </c>
      <c r="G4" s="321" t="s">
        <v>149</v>
      </c>
      <c r="H4" s="563" t="s">
        <v>304</v>
      </c>
    </row>
    <row r="5" spans="2:8" s="42" customFormat="1" ht="21" customHeight="1">
      <c r="B5" s="151" t="s">
        <v>181</v>
      </c>
      <c r="C5" s="322"/>
      <c r="D5" s="323"/>
      <c r="E5" s="323"/>
      <c r="F5" s="324"/>
      <c r="G5" s="325"/>
      <c r="H5" s="564"/>
    </row>
    <row r="6" spans="2:8" s="43" customFormat="1" ht="19.5" customHeight="1">
      <c r="B6" s="90" t="s">
        <v>182</v>
      </c>
      <c r="C6" s="326">
        <v>426082</v>
      </c>
      <c r="D6" s="327">
        <v>521937</v>
      </c>
      <c r="E6" s="327">
        <v>471570</v>
      </c>
      <c r="F6" s="328">
        <v>380195</v>
      </c>
      <c r="G6" s="329">
        <v>421629</v>
      </c>
      <c r="H6" s="565">
        <v>447488</v>
      </c>
    </row>
    <row r="7" spans="2:8" s="43" customFormat="1" ht="19.5" customHeight="1">
      <c r="B7" s="91" t="s">
        <v>183</v>
      </c>
      <c r="C7" s="330">
        <v>618086</v>
      </c>
      <c r="D7" s="331">
        <v>613513</v>
      </c>
      <c r="E7" s="331">
        <v>672658</v>
      </c>
      <c r="F7" s="332">
        <v>691492</v>
      </c>
      <c r="G7" s="333">
        <v>522397</v>
      </c>
      <c r="H7" s="566">
        <v>477293</v>
      </c>
    </row>
    <row r="8" spans="2:8" s="43" customFormat="1" ht="19.5" customHeight="1">
      <c r="B8" s="156" t="s">
        <v>184</v>
      </c>
      <c r="C8" s="334">
        <v>7150</v>
      </c>
      <c r="D8" s="331">
        <v>6471</v>
      </c>
      <c r="E8" s="331">
        <v>7251</v>
      </c>
      <c r="F8" s="332">
        <v>9180</v>
      </c>
      <c r="G8" s="333">
        <v>2123</v>
      </c>
      <c r="H8" s="566">
        <v>5593</v>
      </c>
    </row>
    <row r="9" spans="2:8" s="42" customFormat="1" ht="18" customHeight="1">
      <c r="B9" s="156" t="s">
        <v>185</v>
      </c>
      <c r="C9" s="334">
        <v>194694</v>
      </c>
      <c r="D9" s="331">
        <v>214163</v>
      </c>
      <c r="E9" s="331">
        <v>315885</v>
      </c>
      <c r="F9" s="332">
        <v>422158</v>
      </c>
      <c r="G9" s="333">
        <v>382899</v>
      </c>
      <c r="H9" s="566">
        <v>332459</v>
      </c>
    </row>
    <row r="10" spans="2:8" s="43" customFormat="1" ht="19.5" customHeight="1">
      <c r="B10" s="156" t="s">
        <v>186</v>
      </c>
      <c r="C10" s="334">
        <v>41000</v>
      </c>
      <c r="D10" s="331">
        <v>44237</v>
      </c>
      <c r="E10" s="331">
        <v>23182</v>
      </c>
      <c r="F10" s="332">
        <v>11609</v>
      </c>
      <c r="G10" s="333">
        <v>9375</v>
      </c>
      <c r="H10" s="566">
        <v>7785</v>
      </c>
    </row>
    <row r="11" spans="2:8" s="43" customFormat="1" ht="19.5" customHeight="1">
      <c r="B11" s="156" t="s">
        <v>187</v>
      </c>
      <c r="C11" s="334">
        <v>7482</v>
      </c>
      <c r="D11" s="331">
        <v>8886</v>
      </c>
      <c r="E11" s="331">
        <v>8591</v>
      </c>
      <c r="F11" s="332">
        <v>19179</v>
      </c>
      <c r="G11" s="333">
        <v>15821</v>
      </c>
      <c r="H11" s="566">
        <v>20275</v>
      </c>
    </row>
    <row r="12" spans="2:8" s="43" customFormat="1" ht="18" customHeight="1">
      <c r="B12" s="156" t="s">
        <v>188</v>
      </c>
      <c r="C12" s="334">
        <v>139590</v>
      </c>
      <c r="D12" s="331">
        <v>116416</v>
      </c>
      <c r="E12" s="331">
        <v>130636</v>
      </c>
      <c r="F12" s="332">
        <v>156000</v>
      </c>
      <c r="G12" s="333">
        <v>129237</v>
      </c>
      <c r="H12" s="566">
        <v>121213</v>
      </c>
    </row>
    <row r="13" spans="2:9" s="43" customFormat="1" ht="18" customHeight="1">
      <c r="B13" s="157" t="s">
        <v>189</v>
      </c>
      <c r="C13" s="335">
        <v>-10957</v>
      </c>
      <c r="D13" s="336">
        <v>-15172</v>
      </c>
      <c r="E13" s="336">
        <v>-14695</v>
      </c>
      <c r="F13" s="337">
        <v>-13869</v>
      </c>
      <c r="G13" s="338">
        <v>-10312</v>
      </c>
      <c r="H13" s="567">
        <v>-10173</v>
      </c>
      <c r="I13" s="44"/>
    </row>
    <row r="14" spans="2:9" s="46" customFormat="1" ht="21" customHeight="1">
      <c r="B14" s="158" t="s">
        <v>190</v>
      </c>
      <c r="C14" s="339">
        <v>1423129</v>
      </c>
      <c r="D14" s="340">
        <v>1510454</v>
      </c>
      <c r="E14" s="340">
        <v>1615081</v>
      </c>
      <c r="F14" s="340">
        <v>1675946</v>
      </c>
      <c r="G14" s="341">
        <v>1473172</v>
      </c>
      <c r="H14" s="568">
        <v>1401936</v>
      </c>
      <c r="I14" s="45"/>
    </row>
    <row r="15" spans="2:9" s="46" customFormat="1" ht="21" customHeight="1">
      <c r="B15" s="159" t="s">
        <v>191</v>
      </c>
      <c r="C15" s="342">
        <v>246652</v>
      </c>
      <c r="D15" s="343">
        <v>246665</v>
      </c>
      <c r="E15" s="343">
        <v>229966</v>
      </c>
      <c r="F15" s="344">
        <v>232018</v>
      </c>
      <c r="G15" s="345">
        <v>209720</v>
      </c>
      <c r="H15" s="569">
        <v>210771</v>
      </c>
      <c r="I15" s="45"/>
    </row>
    <row r="16" spans="2:8" s="42" customFormat="1" ht="21" customHeight="1">
      <c r="B16" s="159" t="s">
        <v>192</v>
      </c>
      <c r="C16" s="346">
        <v>103850</v>
      </c>
      <c r="D16" s="344">
        <v>100131</v>
      </c>
      <c r="E16" s="344">
        <v>99127</v>
      </c>
      <c r="F16" s="344">
        <v>133343</v>
      </c>
      <c r="G16" s="345">
        <v>114855</v>
      </c>
      <c r="H16" s="569">
        <v>117676</v>
      </c>
    </row>
    <row r="17" spans="2:8" s="42" customFormat="1" ht="21" customHeight="1">
      <c r="B17" s="160" t="s">
        <v>193</v>
      </c>
      <c r="C17" s="347">
        <v>79989</v>
      </c>
      <c r="D17" s="348">
        <v>76897</v>
      </c>
      <c r="E17" s="348" t="s">
        <v>101</v>
      </c>
      <c r="F17" s="348" t="s">
        <v>101</v>
      </c>
      <c r="G17" s="349" t="s">
        <v>101</v>
      </c>
      <c r="H17" s="349" t="s">
        <v>291</v>
      </c>
    </row>
    <row r="18" spans="2:8" s="43" customFormat="1" ht="18.75" customHeight="1">
      <c r="B18" s="161" t="s">
        <v>194</v>
      </c>
      <c r="C18" s="350" t="s">
        <v>101</v>
      </c>
      <c r="D18" s="348" t="s">
        <v>101</v>
      </c>
      <c r="E18" s="348">
        <v>69925</v>
      </c>
      <c r="F18" s="195">
        <v>65466</v>
      </c>
      <c r="G18" s="196">
        <v>60685</v>
      </c>
      <c r="H18" s="349">
        <v>56171</v>
      </c>
    </row>
    <row r="19" spans="2:8" s="43" customFormat="1" ht="18.75" customHeight="1">
      <c r="B19" s="161" t="s">
        <v>195</v>
      </c>
      <c r="C19" s="347">
        <v>23860</v>
      </c>
      <c r="D19" s="348">
        <v>23233</v>
      </c>
      <c r="E19" s="348">
        <v>29202</v>
      </c>
      <c r="F19" s="195">
        <v>67876</v>
      </c>
      <c r="G19" s="196">
        <v>54170</v>
      </c>
      <c r="H19" s="349">
        <v>61504</v>
      </c>
    </row>
    <row r="20" spans="2:8" s="43" customFormat="1" ht="18.75" customHeight="1">
      <c r="B20" s="159" t="s">
        <v>196</v>
      </c>
      <c r="C20" s="346">
        <v>673924</v>
      </c>
      <c r="D20" s="344">
        <v>663403</v>
      </c>
      <c r="E20" s="344">
        <v>671857</v>
      </c>
      <c r="F20" s="344">
        <v>625514</v>
      </c>
      <c r="G20" s="345">
        <v>513798</v>
      </c>
      <c r="H20" s="569">
        <v>534150</v>
      </c>
    </row>
    <row r="21" spans="2:8" s="43" customFormat="1" ht="18.75" customHeight="1">
      <c r="B21" s="162" t="s">
        <v>197</v>
      </c>
      <c r="C21" s="351">
        <v>409307</v>
      </c>
      <c r="D21" s="352">
        <v>488291</v>
      </c>
      <c r="E21" s="352">
        <v>518615</v>
      </c>
      <c r="F21" s="353">
        <v>480993</v>
      </c>
      <c r="G21" s="193">
        <v>351466</v>
      </c>
      <c r="H21" s="570">
        <v>346691</v>
      </c>
    </row>
    <row r="22" spans="2:8" s="43" customFormat="1" ht="18.75" customHeight="1">
      <c r="B22" s="161" t="s">
        <v>198</v>
      </c>
      <c r="C22" s="347">
        <v>102142</v>
      </c>
      <c r="D22" s="348">
        <v>38867</v>
      </c>
      <c r="E22" s="348">
        <v>39304</v>
      </c>
      <c r="F22" s="195">
        <v>36961</v>
      </c>
      <c r="G22" s="196">
        <v>27908</v>
      </c>
      <c r="H22" s="349">
        <v>28121</v>
      </c>
    </row>
    <row r="23" spans="2:8" s="43" customFormat="1" ht="18.75" customHeight="1">
      <c r="B23" s="161" t="s">
        <v>199</v>
      </c>
      <c r="C23" s="347">
        <v>286934</v>
      </c>
      <c r="D23" s="348">
        <v>176527</v>
      </c>
      <c r="E23" s="348">
        <v>162305</v>
      </c>
      <c r="F23" s="195">
        <v>109440</v>
      </c>
      <c r="G23" s="196">
        <v>92378</v>
      </c>
      <c r="H23" s="349">
        <v>94358</v>
      </c>
    </row>
    <row r="24" spans="2:8" s="43" customFormat="1" ht="18.75" customHeight="1">
      <c r="B24" s="161" t="s">
        <v>200</v>
      </c>
      <c r="C24" s="347">
        <v>57170</v>
      </c>
      <c r="D24" s="348">
        <v>23880</v>
      </c>
      <c r="E24" s="348">
        <v>19754</v>
      </c>
      <c r="F24" s="195">
        <v>31053</v>
      </c>
      <c r="G24" s="196">
        <v>64137</v>
      </c>
      <c r="H24" s="349">
        <v>57478</v>
      </c>
    </row>
    <row r="25" spans="2:8" s="43" customFormat="1" ht="18.75" customHeight="1">
      <c r="B25" s="161" t="s">
        <v>279</v>
      </c>
      <c r="C25" s="347">
        <v>881</v>
      </c>
      <c r="D25" s="348" t="s">
        <v>101</v>
      </c>
      <c r="E25" s="348" t="s">
        <v>101</v>
      </c>
      <c r="F25" s="195" t="s">
        <v>101</v>
      </c>
      <c r="G25" s="196" t="s">
        <v>101</v>
      </c>
      <c r="H25" s="349" t="s">
        <v>291</v>
      </c>
    </row>
    <row r="26" spans="2:8" s="43" customFormat="1" ht="18.75" customHeight="1">
      <c r="B26" s="160" t="s">
        <v>253</v>
      </c>
      <c r="C26" s="485" t="s">
        <v>109</v>
      </c>
      <c r="D26" s="486" t="s">
        <v>109</v>
      </c>
      <c r="E26" s="486" t="s">
        <v>109</v>
      </c>
      <c r="F26" s="487" t="s">
        <v>109</v>
      </c>
      <c r="G26" s="488" t="s">
        <v>109</v>
      </c>
      <c r="H26" s="571">
        <v>26507</v>
      </c>
    </row>
    <row r="27" spans="2:8" s="43" customFormat="1" ht="18.75" customHeight="1">
      <c r="B27" s="161" t="s">
        <v>195</v>
      </c>
      <c r="C27" s="347">
        <v>54820</v>
      </c>
      <c r="D27" s="348">
        <v>58793</v>
      </c>
      <c r="E27" s="348">
        <v>49916</v>
      </c>
      <c r="F27" s="195">
        <v>44400</v>
      </c>
      <c r="G27" s="196">
        <v>39435</v>
      </c>
      <c r="H27" s="349">
        <v>40972</v>
      </c>
    </row>
    <row r="28" spans="2:8" s="43" customFormat="1" ht="18.75" customHeight="1">
      <c r="B28" s="163" t="s">
        <v>201</v>
      </c>
      <c r="C28" s="354">
        <v>-237332</v>
      </c>
      <c r="D28" s="355">
        <v>-122956</v>
      </c>
      <c r="E28" s="355">
        <v>-118039</v>
      </c>
      <c r="F28" s="356">
        <v>-77335</v>
      </c>
      <c r="G28" s="357">
        <v>-61526</v>
      </c>
      <c r="H28" s="572">
        <v>-59978</v>
      </c>
    </row>
    <row r="29" spans="2:9" s="46" customFormat="1" ht="21" customHeight="1">
      <c r="B29" s="164" t="s">
        <v>202</v>
      </c>
      <c r="C29" s="339">
        <v>1024427</v>
      </c>
      <c r="D29" s="340">
        <v>1010200</v>
      </c>
      <c r="E29" s="340">
        <v>1000951</v>
      </c>
      <c r="F29" s="340">
        <v>990875</v>
      </c>
      <c r="G29" s="341">
        <v>838375</v>
      </c>
      <c r="H29" s="568">
        <v>862598</v>
      </c>
      <c r="I29" s="45"/>
    </row>
    <row r="30" spans="2:8" s="43" customFormat="1" ht="18.75" customHeight="1">
      <c r="B30" s="165" t="s">
        <v>203</v>
      </c>
      <c r="C30" s="358">
        <v>921</v>
      </c>
      <c r="D30" s="359">
        <v>1024</v>
      </c>
      <c r="E30" s="359">
        <v>3475</v>
      </c>
      <c r="F30" s="360">
        <v>2529</v>
      </c>
      <c r="G30" s="361">
        <v>1410</v>
      </c>
      <c r="H30" s="573">
        <v>728</v>
      </c>
    </row>
    <row r="31" spans="2:9" s="46" customFormat="1" ht="21" customHeight="1" thickBot="1">
      <c r="B31" s="166" t="s">
        <v>204</v>
      </c>
      <c r="C31" s="362">
        <v>2448478</v>
      </c>
      <c r="D31" s="363">
        <v>2521679</v>
      </c>
      <c r="E31" s="363">
        <v>2619507</v>
      </c>
      <c r="F31" s="363">
        <v>2669352</v>
      </c>
      <c r="G31" s="364">
        <v>2312958</v>
      </c>
      <c r="H31" s="574">
        <v>2265263</v>
      </c>
      <c r="I31" s="45"/>
    </row>
    <row r="32" spans="2:8" s="43" customFormat="1" ht="21" customHeight="1" thickTop="1">
      <c r="B32" s="159" t="s">
        <v>205</v>
      </c>
      <c r="C32" s="358"/>
      <c r="D32" s="359"/>
      <c r="E32" s="359"/>
      <c r="F32" s="360"/>
      <c r="G32" s="361"/>
      <c r="H32" s="573"/>
    </row>
    <row r="33" spans="2:8" s="43" customFormat="1" ht="18.75" customHeight="1">
      <c r="B33" s="167" t="s">
        <v>206</v>
      </c>
      <c r="C33" s="365">
        <v>472513</v>
      </c>
      <c r="D33" s="327">
        <v>451438</v>
      </c>
      <c r="E33" s="327">
        <v>531508</v>
      </c>
      <c r="F33" s="328">
        <v>578995</v>
      </c>
      <c r="G33" s="329">
        <v>418811</v>
      </c>
      <c r="H33" s="565">
        <v>403452</v>
      </c>
    </row>
    <row r="34" spans="2:8" s="43" customFormat="1" ht="18.75" customHeight="1">
      <c r="B34" s="156" t="s">
        <v>207</v>
      </c>
      <c r="C34" s="334">
        <v>933100</v>
      </c>
      <c r="D34" s="331">
        <v>775555</v>
      </c>
      <c r="E34" s="331">
        <v>501055</v>
      </c>
      <c r="F34" s="332">
        <v>497208</v>
      </c>
      <c r="G34" s="333">
        <v>351841</v>
      </c>
      <c r="H34" s="566">
        <v>311249</v>
      </c>
    </row>
    <row r="35" spans="2:8" s="42" customFormat="1" ht="19.5" customHeight="1">
      <c r="B35" s="156" t="s">
        <v>208</v>
      </c>
      <c r="C35" s="334">
        <v>139200</v>
      </c>
      <c r="D35" s="331">
        <v>29200</v>
      </c>
      <c r="E35" s="331">
        <v>10000</v>
      </c>
      <c r="F35" s="332">
        <v>25000</v>
      </c>
      <c r="G35" s="333">
        <v>35000</v>
      </c>
      <c r="H35" s="566">
        <v>15000</v>
      </c>
    </row>
    <row r="36" spans="2:8" s="43" customFormat="1" ht="19.5" customHeight="1">
      <c r="B36" s="156" t="s">
        <v>209</v>
      </c>
      <c r="C36" s="334">
        <v>43050</v>
      </c>
      <c r="D36" s="331">
        <v>9358</v>
      </c>
      <c r="E36" s="331">
        <v>896</v>
      </c>
      <c r="F36" s="332">
        <v>75100</v>
      </c>
      <c r="G36" s="333">
        <v>42136</v>
      </c>
      <c r="H36" s="566">
        <v>54782</v>
      </c>
    </row>
    <row r="37" spans="2:8" s="43" customFormat="1" ht="18.75" customHeight="1">
      <c r="B37" s="156" t="s">
        <v>210</v>
      </c>
      <c r="C37" s="334">
        <v>7644</v>
      </c>
      <c r="D37" s="331">
        <v>7774</v>
      </c>
      <c r="E37" s="331">
        <v>8811</v>
      </c>
      <c r="F37" s="332">
        <v>8246</v>
      </c>
      <c r="G37" s="333">
        <v>7230</v>
      </c>
      <c r="H37" s="566">
        <v>3902</v>
      </c>
    </row>
    <row r="38" spans="2:8" s="43" customFormat="1" ht="18.75" customHeight="1">
      <c r="B38" s="156" t="s">
        <v>211</v>
      </c>
      <c r="C38" s="334">
        <v>422</v>
      </c>
      <c r="D38" s="331">
        <v>41</v>
      </c>
      <c r="E38" s="331">
        <v>34</v>
      </c>
      <c r="F38" s="332">
        <v>53</v>
      </c>
      <c r="G38" s="333">
        <v>597</v>
      </c>
      <c r="H38" s="566">
        <v>236</v>
      </c>
    </row>
    <row r="39" spans="2:8" s="43" customFormat="1" ht="18.75" customHeight="1">
      <c r="B39" s="156" t="s">
        <v>212</v>
      </c>
      <c r="C39" s="334">
        <v>4234</v>
      </c>
      <c r="D39" s="331">
        <v>5148</v>
      </c>
      <c r="E39" s="331">
        <v>7412</v>
      </c>
      <c r="F39" s="332">
        <v>7686</v>
      </c>
      <c r="G39" s="333">
        <v>5503</v>
      </c>
      <c r="H39" s="566">
        <v>5317</v>
      </c>
    </row>
    <row r="40" spans="2:8" s="43" customFormat="1" ht="18.75" customHeight="1">
      <c r="B40" s="92" t="s">
        <v>195</v>
      </c>
      <c r="C40" s="366">
        <v>154515</v>
      </c>
      <c r="D40" s="336">
        <v>138198</v>
      </c>
      <c r="E40" s="336">
        <v>159778</v>
      </c>
      <c r="F40" s="337">
        <v>191161</v>
      </c>
      <c r="G40" s="338">
        <v>178734</v>
      </c>
      <c r="H40" s="567">
        <v>148383</v>
      </c>
    </row>
    <row r="41" spans="2:9" s="46" customFormat="1" ht="21" customHeight="1">
      <c r="B41" s="152" t="s">
        <v>213</v>
      </c>
      <c r="C41" s="367">
        <v>1754681</v>
      </c>
      <c r="D41" s="340">
        <v>1416716</v>
      </c>
      <c r="E41" s="340">
        <v>1219497</v>
      </c>
      <c r="F41" s="340">
        <v>1383451</v>
      </c>
      <c r="G41" s="341">
        <v>1039857</v>
      </c>
      <c r="H41" s="568">
        <v>942323</v>
      </c>
      <c r="I41" s="45"/>
    </row>
    <row r="42" spans="2:9" s="46" customFormat="1" ht="21" customHeight="1">
      <c r="B42" s="154" t="s">
        <v>214</v>
      </c>
      <c r="C42" s="368"/>
      <c r="D42" s="369"/>
      <c r="E42" s="369"/>
      <c r="F42" s="370"/>
      <c r="G42" s="371"/>
      <c r="H42" s="575"/>
      <c r="I42" s="45"/>
    </row>
    <row r="43" spans="2:9" s="46" customFormat="1" ht="21" customHeight="1">
      <c r="B43" s="90" t="s">
        <v>215</v>
      </c>
      <c r="C43" s="326">
        <v>16048</v>
      </c>
      <c r="D43" s="327">
        <v>99036</v>
      </c>
      <c r="E43" s="327">
        <v>245540</v>
      </c>
      <c r="F43" s="328">
        <v>141496</v>
      </c>
      <c r="G43" s="329">
        <v>155120</v>
      </c>
      <c r="H43" s="565">
        <v>125000</v>
      </c>
      <c r="I43" s="45"/>
    </row>
    <row r="44" spans="2:9" s="46" customFormat="1" ht="21" customHeight="1">
      <c r="B44" s="91" t="s">
        <v>216</v>
      </c>
      <c r="C44" s="330">
        <v>296927</v>
      </c>
      <c r="D44" s="331">
        <v>473109</v>
      </c>
      <c r="E44" s="331">
        <v>560187</v>
      </c>
      <c r="F44" s="332">
        <v>560281</v>
      </c>
      <c r="G44" s="333">
        <v>702861</v>
      </c>
      <c r="H44" s="566">
        <v>739989</v>
      </c>
      <c r="I44" s="45"/>
    </row>
    <row r="45" spans="2:9" s="46" customFormat="1" ht="21" customHeight="1">
      <c r="B45" s="91" t="s">
        <v>211</v>
      </c>
      <c r="C45" s="330">
        <v>7544</v>
      </c>
      <c r="D45" s="331">
        <v>13553</v>
      </c>
      <c r="E45" s="331">
        <v>13078</v>
      </c>
      <c r="F45" s="332">
        <v>16685</v>
      </c>
      <c r="G45" s="333">
        <v>15528</v>
      </c>
      <c r="H45" s="566">
        <v>17640</v>
      </c>
      <c r="I45" s="45"/>
    </row>
    <row r="46" spans="2:9" s="46" customFormat="1" ht="21" customHeight="1">
      <c r="B46" s="91" t="s">
        <v>217</v>
      </c>
      <c r="C46" s="330" t="s">
        <v>109</v>
      </c>
      <c r="D46" s="331">
        <v>445</v>
      </c>
      <c r="E46" s="331">
        <v>1238</v>
      </c>
      <c r="F46" s="332">
        <v>1193</v>
      </c>
      <c r="G46" s="333">
        <v>1045</v>
      </c>
      <c r="H46" s="566">
        <v>1054</v>
      </c>
      <c r="I46" s="45"/>
    </row>
    <row r="47" spans="2:9" s="46" customFormat="1" ht="21" customHeight="1">
      <c r="B47" s="91" t="s">
        <v>218</v>
      </c>
      <c r="C47" s="330">
        <v>29046</v>
      </c>
      <c r="D47" s="331">
        <v>25558</v>
      </c>
      <c r="E47" s="331">
        <v>22526</v>
      </c>
      <c r="F47" s="332">
        <v>19410</v>
      </c>
      <c r="G47" s="333">
        <v>16174</v>
      </c>
      <c r="H47" s="566">
        <v>14814</v>
      </c>
      <c r="I47" s="45"/>
    </row>
    <row r="48" spans="2:9" s="46" customFormat="1" ht="21" customHeight="1">
      <c r="B48" s="91" t="s">
        <v>219</v>
      </c>
      <c r="C48" s="330" t="s">
        <v>108</v>
      </c>
      <c r="D48" s="331" t="s">
        <v>108</v>
      </c>
      <c r="E48" s="331">
        <v>1394</v>
      </c>
      <c r="F48" s="332">
        <v>958</v>
      </c>
      <c r="G48" s="333">
        <v>872</v>
      </c>
      <c r="H48" s="566">
        <v>849</v>
      </c>
      <c r="I48" s="45"/>
    </row>
    <row r="49" spans="2:9" s="46" customFormat="1" ht="21" customHeight="1">
      <c r="B49" s="92" t="s">
        <v>195</v>
      </c>
      <c r="C49" s="366">
        <v>30639</v>
      </c>
      <c r="D49" s="336">
        <v>29185</v>
      </c>
      <c r="E49" s="336">
        <v>24409</v>
      </c>
      <c r="F49" s="337">
        <v>25548</v>
      </c>
      <c r="G49" s="338">
        <v>25994</v>
      </c>
      <c r="H49" s="567">
        <v>26607</v>
      </c>
      <c r="I49" s="45"/>
    </row>
    <row r="50" spans="2:9" s="46" customFormat="1" ht="21" customHeight="1">
      <c r="B50" s="152" t="s">
        <v>220</v>
      </c>
      <c r="C50" s="367">
        <v>380206</v>
      </c>
      <c r="D50" s="340">
        <v>640887</v>
      </c>
      <c r="E50" s="340">
        <v>868374</v>
      </c>
      <c r="F50" s="340">
        <v>765572</v>
      </c>
      <c r="G50" s="341">
        <v>917597</v>
      </c>
      <c r="H50" s="568">
        <v>925956</v>
      </c>
      <c r="I50" s="45"/>
    </row>
    <row r="51" spans="2:9" s="46" customFormat="1" ht="21" customHeight="1" thickBot="1">
      <c r="B51" s="153" t="s">
        <v>221</v>
      </c>
      <c r="C51" s="372">
        <v>2134887</v>
      </c>
      <c r="D51" s="363">
        <v>2057603</v>
      </c>
      <c r="E51" s="363">
        <v>2087872</v>
      </c>
      <c r="F51" s="363">
        <v>2149024</v>
      </c>
      <c r="G51" s="364">
        <v>1957454</v>
      </c>
      <c r="H51" s="574">
        <v>1868280</v>
      </c>
      <c r="I51" s="45"/>
    </row>
    <row r="52" spans="2:8" s="47" customFormat="1" ht="21" customHeight="1" thickTop="1">
      <c r="B52" s="151" t="s">
        <v>222</v>
      </c>
      <c r="C52" s="373">
        <v>331674</v>
      </c>
      <c r="D52" s="370">
        <v>389677</v>
      </c>
      <c r="E52" s="370">
        <v>428464</v>
      </c>
      <c r="F52" s="370">
        <v>451619</v>
      </c>
      <c r="G52" s="371">
        <v>454491</v>
      </c>
      <c r="H52" s="575"/>
    </row>
    <row r="53" spans="2:8" s="43" customFormat="1" ht="18.75" customHeight="1">
      <c r="B53" s="90" t="s">
        <v>223</v>
      </c>
      <c r="C53" s="374">
        <v>336122</v>
      </c>
      <c r="D53" s="352">
        <v>130549</v>
      </c>
      <c r="E53" s="352">
        <v>122790</v>
      </c>
      <c r="F53" s="353">
        <v>160339</v>
      </c>
      <c r="G53" s="193">
        <v>160339</v>
      </c>
      <c r="H53" s="570">
        <v>160339</v>
      </c>
    </row>
    <row r="54" spans="2:8" s="43" customFormat="1" ht="18.75" customHeight="1">
      <c r="B54" s="91" t="s">
        <v>224</v>
      </c>
      <c r="C54" s="375">
        <v>487686</v>
      </c>
      <c r="D54" s="348">
        <v>166754</v>
      </c>
      <c r="E54" s="348">
        <v>158593</v>
      </c>
      <c r="F54" s="195">
        <v>152160</v>
      </c>
      <c r="G54" s="196">
        <v>152160</v>
      </c>
      <c r="H54" s="349">
        <v>152160</v>
      </c>
    </row>
    <row r="55" spans="2:8" s="42" customFormat="1" ht="18.75" customHeight="1">
      <c r="B55" s="91" t="s">
        <v>225</v>
      </c>
      <c r="C55" s="375">
        <v>-492048</v>
      </c>
      <c r="D55" s="348">
        <v>92487</v>
      </c>
      <c r="E55" s="348">
        <v>147206</v>
      </c>
      <c r="F55" s="195">
        <v>139264</v>
      </c>
      <c r="G55" s="196">
        <v>142157</v>
      </c>
      <c r="H55" s="349">
        <v>160807</v>
      </c>
    </row>
    <row r="56" spans="2:8" s="43" customFormat="1" ht="18.75" customHeight="1">
      <c r="B56" s="91" t="s">
        <v>226</v>
      </c>
      <c r="C56" s="375">
        <v>-86</v>
      </c>
      <c r="D56" s="348">
        <v>-113</v>
      </c>
      <c r="E56" s="348">
        <v>-126</v>
      </c>
      <c r="F56" s="195">
        <v>-145</v>
      </c>
      <c r="G56" s="196">
        <v>-166</v>
      </c>
      <c r="H56" s="349">
        <v>-168</v>
      </c>
    </row>
    <row r="57" spans="2:8" s="43" customFormat="1" ht="36.75" customHeight="1">
      <c r="B57" s="155" t="s">
        <v>227</v>
      </c>
      <c r="C57" s="376">
        <v>-51433</v>
      </c>
      <c r="D57" s="344">
        <v>37273</v>
      </c>
      <c r="E57" s="344">
        <v>60122</v>
      </c>
      <c r="F57" s="344">
        <v>24412</v>
      </c>
      <c r="G57" s="345">
        <v>-135500</v>
      </c>
      <c r="H57" s="569">
        <v>-101527</v>
      </c>
    </row>
    <row r="58" spans="2:8" s="43" customFormat="1" ht="30.75" customHeight="1">
      <c r="B58" s="93" t="s">
        <v>228</v>
      </c>
      <c r="C58" s="374">
        <v>32629</v>
      </c>
      <c r="D58" s="352">
        <v>90547</v>
      </c>
      <c r="E58" s="352">
        <v>94316</v>
      </c>
      <c r="F58" s="353">
        <v>60280</v>
      </c>
      <c r="G58" s="193">
        <v>6236</v>
      </c>
      <c r="H58" s="570">
        <v>14326</v>
      </c>
    </row>
    <row r="59" spans="2:8" s="43" customFormat="1" ht="18.75" customHeight="1">
      <c r="B59" s="91" t="s">
        <v>229</v>
      </c>
      <c r="C59" s="375" t="s">
        <v>110</v>
      </c>
      <c r="D59" s="348" t="s">
        <v>110</v>
      </c>
      <c r="E59" s="348">
        <v>623</v>
      </c>
      <c r="F59" s="195">
        <v>1345</v>
      </c>
      <c r="G59" s="196">
        <v>1510</v>
      </c>
      <c r="H59" s="349">
        <v>3425</v>
      </c>
    </row>
    <row r="60" spans="2:8" s="43" customFormat="1" ht="18.75" customHeight="1">
      <c r="B60" s="91" t="s">
        <v>230</v>
      </c>
      <c r="C60" s="375">
        <v>-4869</v>
      </c>
      <c r="D60" s="348">
        <v>-2619</v>
      </c>
      <c r="E60" s="348">
        <v>-1935</v>
      </c>
      <c r="F60" s="195">
        <v>-2530</v>
      </c>
      <c r="G60" s="196">
        <v>-1907</v>
      </c>
      <c r="H60" s="349">
        <v>-1894</v>
      </c>
    </row>
    <row r="61" spans="2:8" s="43" customFormat="1" ht="18.75" customHeight="1">
      <c r="B61" s="91" t="s">
        <v>231</v>
      </c>
      <c r="C61" s="375">
        <v>-79193</v>
      </c>
      <c r="D61" s="348">
        <v>-50655</v>
      </c>
      <c r="E61" s="348">
        <v>-32882</v>
      </c>
      <c r="F61" s="195">
        <v>-34684</v>
      </c>
      <c r="G61" s="196">
        <v>-141340</v>
      </c>
      <c r="H61" s="349">
        <v>-117385</v>
      </c>
    </row>
    <row r="62" spans="2:8" s="43" customFormat="1" ht="18.75" customHeight="1">
      <c r="B62" s="151" t="s">
        <v>232</v>
      </c>
      <c r="C62" s="377">
        <v>33349</v>
      </c>
      <c r="D62" s="343">
        <v>37125</v>
      </c>
      <c r="E62" s="343">
        <v>43048</v>
      </c>
      <c r="F62" s="344">
        <v>44296</v>
      </c>
      <c r="G62" s="345">
        <v>36512</v>
      </c>
      <c r="H62" s="569">
        <v>25370</v>
      </c>
    </row>
    <row r="63" spans="2:9" s="46" customFormat="1" ht="21" customHeight="1">
      <c r="B63" s="151" t="s">
        <v>233</v>
      </c>
      <c r="C63" s="376">
        <v>313590</v>
      </c>
      <c r="D63" s="344">
        <v>464075</v>
      </c>
      <c r="E63" s="344">
        <v>531635</v>
      </c>
      <c r="F63" s="344">
        <v>520327</v>
      </c>
      <c r="G63" s="345">
        <v>355503</v>
      </c>
      <c r="H63" s="569">
        <v>396982</v>
      </c>
      <c r="I63" s="45"/>
    </row>
    <row r="64" spans="2:9" s="46" customFormat="1" ht="20.25" customHeight="1" thickBot="1">
      <c r="B64" s="153" t="s">
        <v>234</v>
      </c>
      <c r="C64" s="372">
        <v>2448478</v>
      </c>
      <c r="D64" s="363">
        <v>2521679</v>
      </c>
      <c r="E64" s="363">
        <v>2619507</v>
      </c>
      <c r="F64" s="363">
        <v>2669352</v>
      </c>
      <c r="G64" s="364">
        <v>2312958</v>
      </c>
      <c r="H64" s="574">
        <v>2265263</v>
      </c>
      <c r="I64" s="45"/>
    </row>
    <row r="65" ht="15" customHeight="1" thickTop="1">
      <c r="B65" s="48"/>
    </row>
    <row r="66" ht="14.25" customHeight="1">
      <c r="B66" s="49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2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22">
      <pane xSplit="3" topLeftCell="D1" activePane="topRight" state="frozen"/>
      <selection pane="topLeft" activeCell="H5" sqref="H5"/>
      <selection pane="topRight" activeCell="D1" sqref="D1"/>
    </sheetView>
  </sheetViews>
  <sheetFormatPr defaultColWidth="9.00390625" defaultRowHeight="13.5"/>
  <cols>
    <col min="1" max="1" width="3.625" style="52" customWidth="1"/>
    <col min="2" max="2" width="2.625" style="53" customWidth="1"/>
    <col min="3" max="3" width="70.625" style="52" customWidth="1"/>
    <col min="4" max="5" width="16.625" style="378" customWidth="1"/>
    <col min="6" max="6" width="16.625" style="400" customWidth="1"/>
    <col min="7" max="8" width="16.625" style="64" customWidth="1"/>
    <col min="9" max="9" width="10.50390625" style="52" bestFit="1" customWidth="1"/>
    <col min="10" max="16384" width="9.00390625" style="52" customWidth="1"/>
  </cols>
  <sheetData>
    <row r="1" spans="1:8" ht="22.5" customHeight="1">
      <c r="A1" s="65" t="s">
        <v>240</v>
      </c>
      <c r="B1" s="65"/>
      <c r="F1" s="312"/>
      <c r="H1" s="184" t="s">
        <v>77</v>
      </c>
    </row>
    <row r="2" spans="2:6" ht="7.5" customHeight="1">
      <c r="B2" s="54"/>
      <c r="F2" s="230"/>
    </row>
    <row r="3" spans="2:8" s="55" customFormat="1" ht="15.75" customHeight="1">
      <c r="B3" s="652"/>
      <c r="C3" s="653"/>
      <c r="D3" s="662" t="s">
        <v>111</v>
      </c>
      <c r="E3" s="660" t="s">
        <v>113</v>
      </c>
      <c r="F3" s="656" t="s">
        <v>115</v>
      </c>
      <c r="G3" s="656" t="s">
        <v>117</v>
      </c>
      <c r="H3" s="658" t="s">
        <v>119</v>
      </c>
    </row>
    <row r="4" spans="2:8" s="55" customFormat="1" ht="21.75" customHeight="1">
      <c r="B4" s="654"/>
      <c r="C4" s="655"/>
      <c r="D4" s="663"/>
      <c r="E4" s="661"/>
      <c r="F4" s="657"/>
      <c r="G4" s="657"/>
      <c r="H4" s="659"/>
    </row>
    <row r="5" spans="2:8" ht="25.5" customHeight="1">
      <c r="B5" s="168" t="s">
        <v>235</v>
      </c>
      <c r="C5" s="56"/>
      <c r="D5" s="379"/>
      <c r="E5" s="380"/>
      <c r="F5" s="380"/>
      <c r="G5" s="380"/>
      <c r="H5" s="381"/>
    </row>
    <row r="6" spans="2:8" s="53" customFormat="1" ht="24" customHeight="1">
      <c r="B6" s="94"/>
      <c r="C6" s="169" t="s">
        <v>0</v>
      </c>
      <c r="D6" s="382">
        <v>-380079</v>
      </c>
      <c r="E6" s="328">
        <v>69414</v>
      </c>
      <c r="F6" s="328">
        <v>88085</v>
      </c>
      <c r="G6" s="328">
        <v>88344</v>
      </c>
      <c r="H6" s="329">
        <v>37070</v>
      </c>
    </row>
    <row r="7" spans="2:8" s="53" customFormat="1" ht="24" customHeight="1">
      <c r="B7" s="94"/>
      <c r="C7" s="2" t="s">
        <v>1</v>
      </c>
      <c r="D7" s="383">
        <v>24784</v>
      </c>
      <c r="E7" s="332">
        <v>25958</v>
      </c>
      <c r="F7" s="332">
        <v>23928</v>
      </c>
      <c r="G7" s="332">
        <v>28844</v>
      </c>
      <c r="H7" s="333">
        <v>26698</v>
      </c>
    </row>
    <row r="8" spans="2:8" s="53" customFormat="1" ht="24" customHeight="1">
      <c r="B8" s="94"/>
      <c r="C8" s="4" t="s">
        <v>2</v>
      </c>
      <c r="D8" s="383">
        <v>24650</v>
      </c>
      <c r="E8" s="332">
        <v>2022</v>
      </c>
      <c r="F8" s="332">
        <v>3393</v>
      </c>
      <c r="G8" s="332">
        <v>6994</v>
      </c>
      <c r="H8" s="333">
        <v>12151</v>
      </c>
    </row>
    <row r="9" spans="2:8" s="53" customFormat="1" ht="24" customHeight="1">
      <c r="B9" s="94"/>
      <c r="C9" s="4" t="s">
        <v>3</v>
      </c>
      <c r="D9" s="384">
        <v>13415</v>
      </c>
      <c r="E9" s="385">
        <v>950</v>
      </c>
      <c r="F9" s="332">
        <v>3957</v>
      </c>
      <c r="G9" s="332">
        <v>6085</v>
      </c>
      <c r="H9" s="333">
        <v>15132</v>
      </c>
    </row>
    <row r="10" spans="2:8" s="53" customFormat="1" ht="24" customHeight="1">
      <c r="B10" s="94"/>
      <c r="C10" s="2" t="s">
        <v>4</v>
      </c>
      <c r="D10" s="383">
        <v>64121</v>
      </c>
      <c r="E10" s="332">
        <v>-110810</v>
      </c>
      <c r="F10" s="332">
        <v>-6148</v>
      </c>
      <c r="G10" s="332">
        <v>-41067</v>
      </c>
      <c r="H10" s="333">
        <v>-16127</v>
      </c>
    </row>
    <row r="11" spans="2:8" s="53" customFormat="1" ht="24" customHeight="1">
      <c r="B11" s="94"/>
      <c r="C11" s="2" t="s">
        <v>5</v>
      </c>
      <c r="D11" s="383">
        <v>-22084</v>
      </c>
      <c r="E11" s="332">
        <v>-20030</v>
      </c>
      <c r="F11" s="332">
        <v>-21048</v>
      </c>
      <c r="G11" s="332">
        <v>-18719</v>
      </c>
      <c r="H11" s="333">
        <v>-17947</v>
      </c>
    </row>
    <row r="12" spans="2:8" s="53" customFormat="1" ht="24" customHeight="1">
      <c r="B12" s="94"/>
      <c r="C12" s="4" t="s">
        <v>6</v>
      </c>
      <c r="D12" s="383">
        <v>48754</v>
      </c>
      <c r="E12" s="332">
        <v>40143</v>
      </c>
      <c r="F12" s="332">
        <v>38421</v>
      </c>
      <c r="G12" s="332">
        <v>33284</v>
      </c>
      <c r="H12" s="333">
        <v>29452</v>
      </c>
    </row>
    <row r="13" spans="2:8" s="53" customFormat="1" ht="24" customHeight="1">
      <c r="B13" s="94"/>
      <c r="C13" s="4" t="s">
        <v>7</v>
      </c>
      <c r="D13" s="383">
        <v>-10741</v>
      </c>
      <c r="E13" s="332">
        <v>-19149</v>
      </c>
      <c r="F13" s="332">
        <v>-23752</v>
      </c>
      <c r="G13" s="332">
        <v>-28911</v>
      </c>
      <c r="H13" s="333">
        <v>-2455</v>
      </c>
    </row>
    <row r="14" spans="2:8" ht="24" customHeight="1">
      <c r="B14" s="94"/>
      <c r="C14" s="5" t="s">
        <v>8</v>
      </c>
      <c r="D14" s="383">
        <v>360</v>
      </c>
      <c r="E14" s="332">
        <v>-4025</v>
      </c>
      <c r="F14" s="332">
        <v>-14787</v>
      </c>
      <c r="G14" s="332">
        <v>-9265</v>
      </c>
      <c r="H14" s="333">
        <v>-30217</v>
      </c>
    </row>
    <row r="15" spans="2:8" s="53" customFormat="1" ht="24" customHeight="1">
      <c r="B15" s="94"/>
      <c r="C15" s="6" t="s">
        <v>9</v>
      </c>
      <c r="D15" s="383">
        <v>95495</v>
      </c>
      <c r="E15" s="332">
        <v>-2238</v>
      </c>
      <c r="F15" s="332">
        <v>-9452</v>
      </c>
      <c r="G15" s="332">
        <v>285</v>
      </c>
      <c r="H15" s="333">
        <v>-6263</v>
      </c>
    </row>
    <row r="16" spans="2:8" s="53" customFormat="1" ht="24" customHeight="1">
      <c r="B16" s="94"/>
      <c r="C16" s="6" t="s">
        <v>10</v>
      </c>
      <c r="D16" s="383">
        <v>7171</v>
      </c>
      <c r="E16" s="332">
        <v>26492</v>
      </c>
      <c r="F16" s="332">
        <v>-62697</v>
      </c>
      <c r="G16" s="332">
        <v>-26135</v>
      </c>
      <c r="H16" s="333">
        <v>118034</v>
      </c>
    </row>
    <row r="17" spans="2:8" s="53" customFormat="1" ht="24" customHeight="1">
      <c r="B17" s="94"/>
      <c r="C17" s="2" t="s">
        <v>11</v>
      </c>
      <c r="D17" s="383">
        <v>45102</v>
      </c>
      <c r="E17" s="332">
        <v>-8492</v>
      </c>
      <c r="F17" s="332">
        <v>-99052</v>
      </c>
      <c r="G17" s="332">
        <v>-108510</v>
      </c>
      <c r="H17" s="333">
        <v>10703</v>
      </c>
    </row>
    <row r="18" spans="2:8" s="53" customFormat="1" ht="24" customHeight="1">
      <c r="B18" s="94"/>
      <c r="C18" s="2" t="s">
        <v>12</v>
      </c>
      <c r="D18" s="383">
        <v>-15770</v>
      </c>
      <c r="E18" s="332">
        <v>-34978</v>
      </c>
      <c r="F18" s="332">
        <v>78685</v>
      </c>
      <c r="G18" s="332">
        <v>55154</v>
      </c>
      <c r="H18" s="333">
        <v>-108118</v>
      </c>
    </row>
    <row r="19" spans="2:8" ht="24" customHeight="1">
      <c r="B19" s="95"/>
      <c r="C19" s="3" t="s">
        <v>13</v>
      </c>
      <c r="D19" s="386">
        <v>85043</v>
      </c>
      <c r="E19" s="337">
        <v>77899</v>
      </c>
      <c r="F19" s="337">
        <v>7507</v>
      </c>
      <c r="G19" s="337">
        <v>49024</v>
      </c>
      <c r="H19" s="338">
        <v>35616</v>
      </c>
    </row>
    <row r="20" spans="2:9" s="59" customFormat="1" ht="25.5" customHeight="1">
      <c r="B20" s="96" t="s">
        <v>14</v>
      </c>
      <c r="C20" s="57"/>
      <c r="D20" s="367">
        <v>-19774</v>
      </c>
      <c r="E20" s="340">
        <v>43155</v>
      </c>
      <c r="F20" s="340">
        <v>7040</v>
      </c>
      <c r="G20" s="340">
        <v>35407</v>
      </c>
      <c r="H20" s="341">
        <v>103729</v>
      </c>
      <c r="I20" s="58"/>
    </row>
    <row r="21" spans="2:8" ht="36" customHeight="1">
      <c r="B21" s="168" t="s">
        <v>15</v>
      </c>
      <c r="C21" s="56"/>
      <c r="D21" s="387"/>
      <c r="E21" s="360"/>
      <c r="F21" s="360"/>
      <c r="G21" s="360"/>
      <c r="H21" s="361"/>
    </row>
    <row r="22" spans="2:8" s="53" customFormat="1" ht="24" customHeight="1">
      <c r="B22" s="94"/>
      <c r="C22" s="169" t="s">
        <v>16</v>
      </c>
      <c r="D22" s="382">
        <v>9832</v>
      </c>
      <c r="E22" s="328">
        <v>2541</v>
      </c>
      <c r="F22" s="328">
        <v>9392</v>
      </c>
      <c r="G22" s="328">
        <v>-268</v>
      </c>
      <c r="H22" s="329">
        <v>3862</v>
      </c>
    </row>
    <row r="23" spans="2:8" s="53" customFormat="1" ht="24" customHeight="1">
      <c r="B23" s="94"/>
      <c r="C23" s="170" t="s">
        <v>17</v>
      </c>
      <c r="D23" s="383">
        <v>18111</v>
      </c>
      <c r="E23" s="332">
        <v>-1151</v>
      </c>
      <c r="F23" s="332">
        <v>84</v>
      </c>
      <c r="G23" s="332">
        <v>-190</v>
      </c>
      <c r="H23" s="333">
        <v>1420</v>
      </c>
    </row>
    <row r="24" spans="2:8" s="53" customFormat="1" ht="24" customHeight="1">
      <c r="B24" s="94"/>
      <c r="C24" s="170" t="s">
        <v>18</v>
      </c>
      <c r="D24" s="383">
        <v>-8358</v>
      </c>
      <c r="E24" s="332">
        <v>-25518</v>
      </c>
      <c r="F24" s="332">
        <v>-28774</v>
      </c>
      <c r="G24" s="332">
        <v>-40354</v>
      </c>
      <c r="H24" s="333">
        <v>-43718</v>
      </c>
    </row>
    <row r="25" spans="2:8" s="53" customFormat="1" ht="24" customHeight="1">
      <c r="B25" s="94"/>
      <c r="C25" s="170" t="s">
        <v>19</v>
      </c>
      <c r="D25" s="383">
        <v>77419</v>
      </c>
      <c r="E25" s="332">
        <v>16462</v>
      </c>
      <c r="F25" s="332">
        <v>38255</v>
      </c>
      <c r="G25" s="332">
        <v>7969</v>
      </c>
      <c r="H25" s="333">
        <v>16452</v>
      </c>
    </row>
    <row r="26" spans="2:8" s="53" customFormat="1" ht="24" customHeight="1">
      <c r="B26" s="94"/>
      <c r="C26" s="170" t="s">
        <v>20</v>
      </c>
      <c r="D26" s="384" t="s">
        <v>21</v>
      </c>
      <c r="E26" s="385" t="s">
        <v>21</v>
      </c>
      <c r="F26" s="385" t="s">
        <v>21</v>
      </c>
      <c r="G26" s="332" t="s">
        <v>21</v>
      </c>
      <c r="H26" s="333">
        <v>-21821</v>
      </c>
    </row>
    <row r="27" spans="2:8" s="53" customFormat="1" ht="24" customHeight="1">
      <c r="B27" s="94"/>
      <c r="C27" s="170" t="s">
        <v>22</v>
      </c>
      <c r="D27" s="383">
        <v>-17936</v>
      </c>
      <c r="E27" s="332">
        <v>-24380</v>
      </c>
      <c r="F27" s="332">
        <v>-35763</v>
      </c>
      <c r="G27" s="332">
        <v>-48013</v>
      </c>
      <c r="H27" s="333">
        <v>-35104</v>
      </c>
    </row>
    <row r="28" spans="2:8" s="53" customFormat="1" ht="24" customHeight="1">
      <c r="B28" s="94"/>
      <c r="C28" s="170" t="s">
        <v>23</v>
      </c>
      <c r="D28" s="383">
        <v>80361</v>
      </c>
      <c r="E28" s="332">
        <v>59272</v>
      </c>
      <c r="F28" s="332">
        <v>46480</v>
      </c>
      <c r="G28" s="332">
        <v>40234</v>
      </c>
      <c r="H28" s="333">
        <v>51925</v>
      </c>
    </row>
    <row r="29" spans="2:8" s="53" customFormat="1" ht="24" customHeight="1">
      <c r="B29" s="94"/>
      <c r="C29" s="170" t="s">
        <v>24</v>
      </c>
      <c r="D29" s="383">
        <v>58176</v>
      </c>
      <c r="E29" s="332">
        <v>27022</v>
      </c>
      <c r="F29" s="332">
        <v>36315</v>
      </c>
      <c r="G29" s="332">
        <v>13891</v>
      </c>
      <c r="H29" s="333">
        <v>13355</v>
      </c>
    </row>
    <row r="30" spans="2:8" s="53" customFormat="1" ht="24" customHeight="1">
      <c r="B30" s="94"/>
      <c r="C30" s="170" t="s">
        <v>25</v>
      </c>
      <c r="D30" s="383">
        <v>-8180</v>
      </c>
      <c r="E30" s="332">
        <v>-9717</v>
      </c>
      <c r="F30" s="332">
        <v>-22914</v>
      </c>
      <c r="G30" s="332">
        <v>-7136</v>
      </c>
      <c r="H30" s="333">
        <v>-2360</v>
      </c>
    </row>
    <row r="31" spans="2:8" s="53" customFormat="1" ht="24" customHeight="1">
      <c r="B31" s="94"/>
      <c r="C31" s="170" t="s">
        <v>26</v>
      </c>
      <c r="D31" s="383">
        <v>26810</v>
      </c>
      <c r="E31" s="332">
        <v>37546</v>
      </c>
      <c r="F31" s="332">
        <v>8576</v>
      </c>
      <c r="G31" s="332">
        <v>2361</v>
      </c>
      <c r="H31" s="333">
        <v>3085</v>
      </c>
    </row>
    <row r="32" spans="2:8" ht="24" customHeight="1">
      <c r="B32" s="95"/>
      <c r="C32" s="171" t="s">
        <v>27</v>
      </c>
      <c r="D32" s="386">
        <v>4872</v>
      </c>
      <c r="E32" s="337">
        <v>17077</v>
      </c>
      <c r="F32" s="337">
        <v>-8945</v>
      </c>
      <c r="G32" s="337">
        <v>-37216</v>
      </c>
      <c r="H32" s="338">
        <v>-4295</v>
      </c>
    </row>
    <row r="33" spans="2:9" s="59" customFormat="1" ht="25.5" customHeight="1">
      <c r="B33" s="97" t="s">
        <v>29</v>
      </c>
      <c r="C33" s="57"/>
      <c r="D33" s="367">
        <v>241109</v>
      </c>
      <c r="E33" s="340">
        <v>99155</v>
      </c>
      <c r="F33" s="340">
        <v>42706</v>
      </c>
      <c r="G33" s="340">
        <v>-68723</v>
      </c>
      <c r="H33" s="341">
        <v>-17198</v>
      </c>
      <c r="I33" s="58"/>
    </row>
    <row r="34" spans="2:8" ht="11.25" customHeight="1">
      <c r="B34" s="94"/>
      <c r="C34" s="60"/>
      <c r="D34" s="387"/>
      <c r="E34" s="360"/>
      <c r="F34" s="360"/>
      <c r="G34" s="360"/>
      <c r="H34" s="361"/>
    </row>
    <row r="35" spans="2:9" s="63" customFormat="1" ht="25.5" customHeight="1">
      <c r="B35" s="98" t="s">
        <v>30</v>
      </c>
      <c r="C35" s="61"/>
      <c r="D35" s="388">
        <v>221335</v>
      </c>
      <c r="E35" s="389">
        <v>142310</v>
      </c>
      <c r="F35" s="389">
        <v>49746</v>
      </c>
      <c r="G35" s="389">
        <v>-33316</v>
      </c>
      <c r="H35" s="390">
        <v>86531</v>
      </c>
      <c r="I35" s="62"/>
    </row>
    <row r="36" spans="2:8" ht="9" customHeight="1">
      <c r="B36" s="94"/>
      <c r="C36" s="60"/>
      <c r="D36" s="387"/>
      <c r="E36" s="360"/>
      <c r="F36" s="360"/>
      <c r="G36" s="360"/>
      <c r="H36" s="361"/>
    </row>
    <row r="37" spans="2:8" ht="27" customHeight="1">
      <c r="B37" s="168" t="s">
        <v>28</v>
      </c>
      <c r="C37" s="18"/>
      <c r="D37" s="387"/>
      <c r="E37" s="360"/>
      <c r="F37" s="360"/>
      <c r="G37" s="360"/>
      <c r="H37" s="361"/>
    </row>
    <row r="38" spans="2:8" s="53" customFormat="1" ht="24" customHeight="1">
      <c r="B38" s="94"/>
      <c r="C38" s="169" t="s">
        <v>31</v>
      </c>
      <c r="D38" s="382">
        <v>85255</v>
      </c>
      <c r="E38" s="328">
        <v>-233618</v>
      </c>
      <c r="F38" s="328">
        <v>-201386</v>
      </c>
      <c r="G38" s="328">
        <v>-54258</v>
      </c>
      <c r="H38" s="329">
        <v>-57272</v>
      </c>
    </row>
    <row r="39" spans="2:8" s="53" customFormat="1" ht="24" customHeight="1">
      <c r="B39" s="94"/>
      <c r="C39" s="170" t="s">
        <v>282</v>
      </c>
      <c r="D39" s="383">
        <v>-2000</v>
      </c>
      <c r="E39" s="332">
        <v>-110000</v>
      </c>
      <c r="F39" s="332">
        <v>-19200</v>
      </c>
      <c r="G39" s="332">
        <v>15000</v>
      </c>
      <c r="H39" s="333">
        <v>10000</v>
      </c>
    </row>
    <row r="40" spans="2:8" s="53" customFormat="1" ht="24" customHeight="1">
      <c r="B40" s="94"/>
      <c r="C40" s="170" t="s">
        <v>32</v>
      </c>
      <c r="D40" s="383">
        <v>203706</v>
      </c>
      <c r="E40" s="332">
        <v>487025</v>
      </c>
      <c r="F40" s="332">
        <v>274898</v>
      </c>
      <c r="G40" s="332">
        <v>211648</v>
      </c>
      <c r="H40" s="333">
        <v>308571</v>
      </c>
    </row>
    <row r="41" spans="2:8" s="53" customFormat="1" ht="24" customHeight="1">
      <c r="B41" s="94"/>
      <c r="C41" s="170" t="s">
        <v>33</v>
      </c>
      <c r="D41" s="383">
        <v>-487734</v>
      </c>
      <c r="E41" s="332">
        <v>-262600</v>
      </c>
      <c r="F41" s="332">
        <v>-266922</v>
      </c>
      <c r="G41" s="332">
        <v>-154977</v>
      </c>
      <c r="H41" s="333">
        <v>-234144</v>
      </c>
    </row>
    <row r="42" spans="2:8" s="53" customFormat="1" ht="24" customHeight="1">
      <c r="B42" s="94"/>
      <c r="C42" s="170" t="s">
        <v>34</v>
      </c>
      <c r="D42" s="383">
        <v>9998</v>
      </c>
      <c r="E42" s="332">
        <v>154872</v>
      </c>
      <c r="F42" s="332">
        <v>374626</v>
      </c>
      <c r="G42" s="332">
        <v>45905</v>
      </c>
      <c r="H42" s="333">
        <v>55686</v>
      </c>
    </row>
    <row r="43" spans="2:8" s="53" customFormat="1" ht="24" customHeight="1">
      <c r="B43" s="94"/>
      <c r="C43" s="170" t="s">
        <v>35</v>
      </c>
      <c r="D43" s="383">
        <v>-40088</v>
      </c>
      <c r="E43" s="332">
        <v>-46030</v>
      </c>
      <c r="F43" s="332">
        <v>-12668</v>
      </c>
      <c r="G43" s="332">
        <v>-999</v>
      </c>
      <c r="H43" s="333">
        <v>-75212</v>
      </c>
    </row>
    <row r="44" spans="2:8" s="53" customFormat="1" ht="24" customHeight="1">
      <c r="B44" s="94"/>
      <c r="C44" s="170" t="s">
        <v>36</v>
      </c>
      <c r="D44" s="383">
        <v>19389</v>
      </c>
      <c r="E44" s="332" t="s">
        <v>21</v>
      </c>
      <c r="F44" s="332" t="s">
        <v>21</v>
      </c>
      <c r="G44" s="332" t="s">
        <v>21</v>
      </c>
      <c r="H44" s="333" t="s">
        <v>21</v>
      </c>
    </row>
    <row r="45" spans="2:8" s="53" customFormat="1" ht="24" customHeight="1">
      <c r="B45" s="94"/>
      <c r="C45" s="172" t="s">
        <v>281</v>
      </c>
      <c r="D45" s="383" t="s">
        <v>21</v>
      </c>
      <c r="E45" s="332">
        <v>-44000</v>
      </c>
      <c r="F45" s="332">
        <v>-240920</v>
      </c>
      <c r="G45" s="332">
        <v>-102000</v>
      </c>
      <c r="H45" s="333" t="s">
        <v>21</v>
      </c>
    </row>
    <row r="46" spans="2:8" s="53" customFormat="1" ht="24" customHeight="1">
      <c r="B46" s="94"/>
      <c r="C46" s="170" t="s">
        <v>37</v>
      </c>
      <c r="D46" s="383" t="s">
        <v>21</v>
      </c>
      <c r="E46" s="332" t="s">
        <v>21</v>
      </c>
      <c r="F46" s="332" t="s">
        <v>21</v>
      </c>
      <c r="G46" s="332">
        <v>-12322</v>
      </c>
      <c r="H46" s="333">
        <v>-11125</v>
      </c>
    </row>
    <row r="47" spans="2:8" ht="24" customHeight="1">
      <c r="B47" s="95"/>
      <c r="C47" s="171" t="s">
        <v>27</v>
      </c>
      <c r="D47" s="386">
        <v>-790</v>
      </c>
      <c r="E47" s="337">
        <v>-1453</v>
      </c>
      <c r="F47" s="337">
        <v>-3903</v>
      </c>
      <c r="G47" s="337">
        <v>-1720</v>
      </c>
      <c r="H47" s="338">
        <v>-2462</v>
      </c>
    </row>
    <row r="48" spans="2:9" s="59" customFormat="1" ht="26.25" customHeight="1">
      <c r="B48" s="97" t="s">
        <v>38</v>
      </c>
      <c r="C48" s="57"/>
      <c r="D48" s="367">
        <v>-212264</v>
      </c>
      <c r="E48" s="340">
        <v>-55805</v>
      </c>
      <c r="F48" s="340">
        <v>-95476</v>
      </c>
      <c r="G48" s="340">
        <v>-53723</v>
      </c>
      <c r="H48" s="341">
        <v>-5958</v>
      </c>
      <c r="I48" s="58"/>
    </row>
    <row r="49" spans="2:8" ht="26.25" customHeight="1">
      <c r="B49" s="173" t="s">
        <v>39</v>
      </c>
      <c r="C49" s="115"/>
      <c r="D49" s="387">
        <v>-882</v>
      </c>
      <c r="E49" s="360">
        <v>11921</v>
      </c>
      <c r="F49" s="360">
        <v>3419</v>
      </c>
      <c r="G49" s="360">
        <v>-4289</v>
      </c>
      <c r="H49" s="361">
        <v>-40332</v>
      </c>
    </row>
    <row r="50" spans="2:9" ht="26.25" customHeight="1">
      <c r="B50" s="173" t="s">
        <v>40</v>
      </c>
      <c r="C50" s="115"/>
      <c r="D50" s="391">
        <v>8188</v>
      </c>
      <c r="E50" s="392">
        <v>98426</v>
      </c>
      <c r="F50" s="392">
        <v>-42310</v>
      </c>
      <c r="G50" s="392">
        <v>-91328</v>
      </c>
      <c r="H50" s="393">
        <v>40241</v>
      </c>
      <c r="I50" s="64"/>
    </row>
    <row r="51" spans="2:8" ht="26.25" customHeight="1">
      <c r="B51" s="173" t="s">
        <v>41</v>
      </c>
      <c r="C51" s="115"/>
      <c r="D51" s="391">
        <v>401240</v>
      </c>
      <c r="E51" s="392">
        <v>409266</v>
      </c>
      <c r="F51" s="392">
        <v>506254</v>
      </c>
      <c r="G51" s="392">
        <v>464273</v>
      </c>
      <c r="H51" s="393">
        <v>373883</v>
      </c>
    </row>
    <row r="52" spans="2:8" ht="43.5" customHeight="1" thickBot="1">
      <c r="B52" s="650" t="s">
        <v>42</v>
      </c>
      <c r="C52" s="651"/>
      <c r="D52" s="394">
        <v>-162</v>
      </c>
      <c r="E52" s="395">
        <v>-1438</v>
      </c>
      <c r="F52" s="395">
        <v>329</v>
      </c>
      <c r="G52" s="395">
        <v>939</v>
      </c>
      <c r="H52" s="396">
        <v>294</v>
      </c>
    </row>
    <row r="53" spans="2:9" ht="26.25" customHeight="1" thickTop="1">
      <c r="B53" s="174" t="s">
        <v>280</v>
      </c>
      <c r="C53" s="114"/>
      <c r="D53" s="397">
        <v>409266</v>
      </c>
      <c r="E53" s="398">
        <v>506254</v>
      </c>
      <c r="F53" s="398">
        <v>464273</v>
      </c>
      <c r="G53" s="398">
        <v>373883</v>
      </c>
      <c r="H53" s="399">
        <v>414419</v>
      </c>
      <c r="I53" s="64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7">
    <mergeCell ref="B52:C52"/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view="pageBreakPreview" zoomScale="40" zoomScaleNormal="40" zoomScaleSheetLayoutView="40" workbookViewId="0" topLeftCell="A1">
      <selection activeCell="K27" sqref="K27"/>
    </sheetView>
  </sheetViews>
  <sheetFormatPr defaultColWidth="9.00390625" defaultRowHeight="28.5" customHeight="1"/>
  <cols>
    <col min="1" max="1" width="3.625" style="7" customWidth="1"/>
    <col min="2" max="2" width="54.50390625" style="17" customWidth="1"/>
    <col min="3" max="7" width="17.625" style="312" customWidth="1"/>
    <col min="8" max="15" width="17.625" style="311" customWidth="1"/>
    <col min="16" max="17" width="17.625" style="183" customWidth="1"/>
    <col min="18" max="18" width="56.25390625" style="7" customWidth="1"/>
    <col min="19" max="16384" width="9.00390625" style="7" customWidth="1"/>
  </cols>
  <sheetData>
    <row r="1" spans="1:15" ht="48.75" customHeight="1">
      <c r="A1" s="124" t="s">
        <v>254</v>
      </c>
      <c r="B1" s="124"/>
      <c r="O1" s="182"/>
    </row>
    <row r="2" spans="2:17" ht="30">
      <c r="B2" s="9"/>
      <c r="E2" s="230"/>
      <c r="F2" s="230"/>
      <c r="G2" s="230"/>
      <c r="J2" s="230"/>
      <c r="K2" s="230"/>
      <c r="L2" s="230"/>
      <c r="O2" s="401"/>
      <c r="Q2" s="402" t="s">
        <v>78</v>
      </c>
    </row>
    <row r="3" spans="2:17" s="10" customFormat="1" ht="49.5" customHeight="1">
      <c r="B3" s="99"/>
      <c r="C3" s="672" t="s">
        <v>255</v>
      </c>
      <c r="D3" s="680"/>
      <c r="E3" s="680"/>
      <c r="F3" s="680"/>
      <c r="G3" s="673"/>
      <c r="H3" s="672" t="s">
        <v>256</v>
      </c>
      <c r="I3" s="680"/>
      <c r="J3" s="680"/>
      <c r="K3" s="680"/>
      <c r="L3" s="673"/>
      <c r="M3" s="672" t="s">
        <v>52</v>
      </c>
      <c r="N3" s="680"/>
      <c r="O3" s="680"/>
      <c r="P3" s="680"/>
      <c r="Q3" s="673"/>
    </row>
    <row r="4" spans="2:17" s="11" customFormat="1" ht="32.25" customHeight="1">
      <c r="B4" s="100"/>
      <c r="C4" s="678" t="s">
        <v>111</v>
      </c>
      <c r="D4" s="674" t="s">
        <v>113</v>
      </c>
      <c r="E4" s="674" t="s">
        <v>115</v>
      </c>
      <c r="F4" s="674" t="s">
        <v>117</v>
      </c>
      <c r="G4" s="676" t="s">
        <v>119</v>
      </c>
      <c r="H4" s="678" t="s">
        <v>111</v>
      </c>
      <c r="I4" s="674" t="s">
        <v>113</v>
      </c>
      <c r="J4" s="674" t="s">
        <v>115</v>
      </c>
      <c r="K4" s="674" t="s">
        <v>117</v>
      </c>
      <c r="L4" s="676" t="s">
        <v>119</v>
      </c>
      <c r="M4" s="678" t="s">
        <v>111</v>
      </c>
      <c r="N4" s="674" t="s">
        <v>113</v>
      </c>
      <c r="O4" s="674" t="s">
        <v>115</v>
      </c>
      <c r="P4" s="674" t="s">
        <v>117</v>
      </c>
      <c r="Q4" s="676" t="s">
        <v>119</v>
      </c>
    </row>
    <row r="5" spans="2:17" s="12" customFormat="1" ht="32.25" customHeight="1">
      <c r="B5" s="101"/>
      <c r="C5" s="679"/>
      <c r="D5" s="675"/>
      <c r="E5" s="675"/>
      <c r="F5" s="675"/>
      <c r="G5" s="677"/>
      <c r="H5" s="679"/>
      <c r="I5" s="675"/>
      <c r="J5" s="675"/>
      <c r="K5" s="675"/>
      <c r="L5" s="677"/>
      <c r="M5" s="679"/>
      <c r="N5" s="675"/>
      <c r="O5" s="675"/>
      <c r="P5" s="675"/>
      <c r="Q5" s="677"/>
    </row>
    <row r="6" spans="2:17" s="13" customFormat="1" ht="49.5" customHeight="1">
      <c r="B6" s="175" t="s">
        <v>45</v>
      </c>
      <c r="C6" s="491">
        <v>55.1</v>
      </c>
      <c r="D6" s="492">
        <v>58.8</v>
      </c>
      <c r="E6" s="492">
        <v>67.4</v>
      </c>
      <c r="F6" s="492">
        <v>88.8</v>
      </c>
      <c r="G6" s="493">
        <v>78.9</v>
      </c>
      <c r="H6" s="491">
        <v>8.4</v>
      </c>
      <c r="I6" s="492">
        <v>11.9</v>
      </c>
      <c r="J6" s="492">
        <v>10.3</v>
      </c>
      <c r="K6" s="492">
        <v>23.1</v>
      </c>
      <c r="L6" s="493">
        <v>9.4</v>
      </c>
      <c r="M6" s="491">
        <v>387.3</v>
      </c>
      <c r="N6" s="492">
        <v>386.1</v>
      </c>
      <c r="O6" s="492">
        <v>417.9</v>
      </c>
      <c r="P6" s="492">
        <v>503.5</v>
      </c>
      <c r="Q6" s="493">
        <v>483.8</v>
      </c>
    </row>
    <row r="7" spans="2:17" s="13" customFormat="1" ht="49.5" customHeight="1">
      <c r="B7" s="176" t="s">
        <v>46</v>
      </c>
      <c r="C7" s="494">
        <v>33.9</v>
      </c>
      <c r="D7" s="495">
        <v>40.8</v>
      </c>
      <c r="E7" s="495">
        <v>41.3</v>
      </c>
      <c r="F7" s="495">
        <v>41.3</v>
      </c>
      <c r="G7" s="496">
        <v>50.9</v>
      </c>
      <c r="H7" s="494">
        <v>17.5</v>
      </c>
      <c r="I7" s="495">
        <v>28.1</v>
      </c>
      <c r="J7" s="495">
        <v>33.3</v>
      </c>
      <c r="K7" s="495">
        <v>36.1</v>
      </c>
      <c r="L7" s="496">
        <v>31.1</v>
      </c>
      <c r="M7" s="494">
        <v>346.9</v>
      </c>
      <c r="N7" s="495">
        <v>463</v>
      </c>
      <c r="O7" s="495">
        <v>504.3</v>
      </c>
      <c r="P7" s="495">
        <v>591.3</v>
      </c>
      <c r="Q7" s="496">
        <v>469.6</v>
      </c>
    </row>
    <row r="8" spans="2:17" s="13" customFormat="1" ht="49.5" customHeight="1">
      <c r="B8" s="177" t="s">
        <v>53</v>
      </c>
      <c r="C8" s="494">
        <v>44.1</v>
      </c>
      <c r="D8" s="495">
        <v>43.4</v>
      </c>
      <c r="E8" s="495">
        <v>48.8</v>
      </c>
      <c r="F8" s="495">
        <v>53.8</v>
      </c>
      <c r="G8" s="496">
        <v>41.5</v>
      </c>
      <c r="H8" s="494">
        <v>5.2</v>
      </c>
      <c r="I8" s="495">
        <v>6.7</v>
      </c>
      <c r="J8" s="495">
        <v>8.4</v>
      </c>
      <c r="K8" s="495">
        <v>17</v>
      </c>
      <c r="L8" s="496">
        <v>5.3</v>
      </c>
      <c r="M8" s="494">
        <v>355.3</v>
      </c>
      <c r="N8" s="495">
        <v>360.9</v>
      </c>
      <c r="O8" s="495">
        <v>370.2</v>
      </c>
      <c r="P8" s="495">
        <v>345.4</v>
      </c>
      <c r="Q8" s="496">
        <v>284.2</v>
      </c>
    </row>
    <row r="9" spans="2:17" s="13" customFormat="1" ht="49.5" customHeight="1">
      <c r="B9" s="177" t="s">
        <v>47</v>
      </c>
      <c r="C9" s="494">
        <v>26.2</v>
      </c>
      <c r="D9" s="495">
        <v>24</v>
      </c>
      <c r="E9" s="495">
        <v>25</v>
      </c>
      <c r="F9" s="495">
        <v>21.3</v>
      </c>
      <c r="G9" s="496">
        <v>0.5</v>
      </c>
      <c r="H9" s="494">
        <v>5.9</v>
      </c>
      <c r="I9" s="495">
        <v>8.2</v>
      </c>
      <c r="J9" s="495">
        <v>8.1</v>
      </c>
      <c r="K9" s="495">
        <v>4.7</v>
      </c>
      <c r="L9" s="496">
        <v>-23.5</v>
      </c>
      <c r="M9" s="494">
        <v>280.9</v>
      </c>
      <c r="N9" s="495">
        <v>232</v>
      </c>
      <c r="O9" s="495">
        <v>272.8</v>
      </c>
      <c r="P9" s="495">
        <v>296.1</v>
      </c>
      <c r="Q9" s="496">
        <v>260.3</v>
      </c>
    </row>
    <row r="10" spans="2:17" s="13" customFormat="1" ht="49.5" customHeight="1">
      <c r="B10" s="177" t="s">
        <v>48</v>
      </c>
      <c r="C10" s="494">
        <v>51.2</v>
      </c>
      <c r="D10" s="495">
        <v>39.3</v>
      </c>
      <c r="E10" s="495">
        <v>38.4</v>
      </c>
      <c r="F10" s="495">
        <v>38.6</v>
      </c>
      <c r="G10" s="496">
        <v>33.4</v>
      </c>
      <c r="H10" s="494">
        <v>8.2</v>
      </c>
      <c r="I10" s="495">
        <v>5.4</v>
      </c>
      <c r="J10" s="495">
        <v>2.5</v>
      </c>
      <c r="K10" s="495">
        <v>0.1</v>
      </c>
      <c r="L10" s="496">
        <v>-5.9</v>
      </c>
      <c r="M10" s="494">
        <v>279.2</v>
      </c>
      <c r="N10" s="495">
        <v>292.3</v>
      </c>
      <c r="O10" s="495">
        <v>316.1</v>
      </c>
      <c r="P10" s="495">
        <v>335.9</v>
      </c>
      <c r="Q10" s="496">
        <v>275</v>
      </c>
    </row>
    <row r="11" spans="2:17" s="13" customFormat="1" ht="49.5" customHeight="1">
      <c r="B11" s="177" t="s">
        <v>54</v>
      </c>
      <c r="C11" s="494">
        <v>27.2</v>
      </c>
      <c r="D11" s="495">
        <v>28</v>
      </c>
      <c r="E11" s="495">
        <v>26.8</v>
      </c>
      <c r="F11" s="495">
        <v>27.3</v>
      </c>
      <c r="G11" s="496">
        <v>24</v>
      </c>
      <c r="H11" s="494">
        <v>14</v>
      </c>
      <c r="I11" s="495">
        <v>13.5</v>
      </c>
      <c r="J11" s="495">
        <v>13.5</v>
      </c>
      <c r="K11" s="495">
        <v>12.8</v>
      </c>
      <c r="L11" s="496">
        <v>6.8</v>
      </c>
      <c r="M11" s="494">
        <v>474.9</v>
      </c>
      <c r="N11" s="495">
        <v>441</v>
      </c>
      <c r="O11" s="495">
        <v>363.5</v>
      </c>
      <c r="P11" s="495">
        <v>362.9</v>
      </c>
      <c r="Q11" s="496">
        <v>251.6</v>
      </c>
    </row>
    <row r="12" spans="2:17" s="13" customFormat="1" ht="49.5" customHeight="1">
      <c r="B12" s="177" t="s">
        <v>49</v>
      </c>
      <c r="C12" s="494">
        <v>6.5</v>
      </c>
      <c r="D12" s="495">
        <v>7.9</v>
      </c>
      <c r="E12" s="495">
        <v>6.8</v>
      </c>
      <c r="F12" s="495">
        <v>6.6</v>
      </c>
      <c r="G12" s="496">
        <v>6.4</v>
      </c>
      <c r="H12" s="494">
        <v>-1.1</v>
      </c>
      <c r="I12" s="495">
        <v>5</v>
      </c>
      <c r="J12" s="495">
        <v>13.4</v>
      </c>
      <c r="K12" s="495">
        <v>7.7</v>
      </c>
      <c r="L12" s="496">
        <v>10.4</v>
      </c>
      <c r="M12" s="494">
        <v>186.4</v>
      </c>
      <c r="N12" s="495">
        <v>115.2</v>
      </c>
      <c r="O12" s="495">
        <v>109</v>
      </c>
      <c r="P12" s="495">
        <v>88.1</v>
      </c>
      <c r="Q12" s="496">
        <v>59</v>
      </c>
    </row>
    <row r="13" spans="2:17" s="13" customFormat="1" ht="49.5" customHeight="1" thickBot="1">
      <c r="B13" s="178" t="s">
        <v>50</v>
      </c>
      <c r="C13" s="497" t="s">
        <v>101</v>
      </c>
      <c r="D13" s="498" t="s">
        <v>101</v>
      </c>
      <c r="E13" s="498" t="s">
        <v>101</v>
      </c>
      <c r="F13" s="498" t="s">
        <v>101</v>
      </c>
      <c r="G13" s="499" t="s">
        <v>101</v>
      </c>
      <c r="H13" s="497" t="s">
        <v>101</v>
      </c>
      <c r="I13" s="498" t="s">
        <v>101</v>
      </c>
      <c r="J13" s="498" t="s">
        <v>101</v>
      </c>
      <c r="K13" s="498" t="s">
        <v>101</v>
      </c>
      <c r="L13" s="499" t="s">
        <v>101</v>
      </c>
      <c r="M13" s="497">
        <v>137.6</v>
      </c>
      <c r="N13" s="498">
        <v>231.2</v>
      </c>
      <c r="O13" s="498">
        <v>265.7</v>
      </c>
      <c r="P13" s="498">
        <v>146.2</v>
      </c>
      <c r="Q13" s="499">
        <v>229.5</v>
      </c>
    </row>
    <row r="14" spans="2:17" s="15" customFormat="1" ht="49.5" customHeight="1" thickTop="1">
      <c r="B14" s="179" t="s">
        <v>51</v>
      </c>
      <c r="C14" s="500">
        <v>244.2</v>
      </c>
      <c r="D14" s="501">
        <v>242.2</v>
      </c>
      <c r="E14" s="501">
        <v>254.5</v>
      </c>
      <c r="F14" s="501">
        <v>277.7</v>
      </c>
      <c r="G14" s="502">
        <v>235.6</v>
      </c>
      <c r="H14" s="500">
        <v>58.1</v>
      </c>
      <c r="I14" s="501">
        <v>78.8</v>
      </c>
      <c r="J14" s="501">
        <v>89.5</v>
      </c>
      <c r="K14" s="501">
        <v>101.5</v>
      </c>
      <c r="L14" s="502">
        <v>33.6</v>
      </c>
      <c r="M14" s="500">
        <v>2448.5</v>
      </c>
      <c r="N14" s="501">
        <v>2521.7</v>
      </c>
      <c r="O14" s="501">
        <v>2619.5</v>
      </c>
      <c r="P14" s="501">
        <v>2669.4</v>
      </c>
      <c r="Q14" s="502">
        <v>2313</v>
      </c>
    </row>
    <row r="15" spans="2:17" s="15" customFormat="1" ht="43.5" customHeight="1"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s="10" customFormat="1" ht="49.5" customHeight="1">
      <c r="B16" s="99"/>
      <c r="C16" s="672" t="s">
        <v>43</v>
      </c>
      <c r="D16" s="680"/>
      <c r="E16" s="680"/>
      <c r="F16" s="680"/>
      <c r="G16" s="673"/>
      <c r="H16" s="672" t="s">
        <v>44</v>
      </c>
      <c r="I16" s="680"/>
      <c r="J16" s="680"/>
      <c r="K16" s="680"/>
      <c r="L16" s="673"/>
      <c r="M16" s="403"/>
      <c r="N16" s="403"/>
      <c r="O16" s="403"/>
      <c r="P16" s="403"/>
      <c r="Q16" s="403"/>
    </row>
    <row r="17" spans="2:17" s="11" customFormat="1" ht="32.25" customHeight="1">
      <c r="B17" s="100"/>
      <c r="C17" s="678" t="s">
        <v>111</v>
      </c>
      <c r="D17" s="674" t="s">
        <v>113</v>
      </c>
      <c r="E17" s="674" t="s">
        <v>115</v>
      </c>
      <c r="F17" s="674" t="s">
        <v>117</v>
      </c>
      <c r="G17" s="676" t="s">
        <v>119</v>
      </c>
      <c r="H17" s="678" t="s">
        <v>111</v>
      </c>
      <c r="I17" s="674" t="s">
        <v>113</v>
      </c>
      <c r="J17" s="674" t="s">
        <v>115</v>
      </c>
      <c r="K17" s="674" t="s">
        <v>117</v>
      </c>
      <c r="L17" s="676" t="s">
        <v>119</v>
      </c>
      <c r="M17" s="403"/>
      <c r="N17" s="403"/>
      <c r="O17" s="403"/>
      <c r="P17" s="403"/>
      <c r="Q17" s="403"/>
    </row>
    <row r="18" spans="2:17" s="12" customFormat="1" ht="32.25" customHeight="1">
      <c r="B18" s="101"/>
      <c r="C18" s="679"/>
      <c r="D18" s="675"/>
      <c r="E18" s="675"/>
      <c r="F18" s="675"/>
      <c r="G18" s="677"/>
      <c r="H18" s="679"/>
      <c r="I18" s="675"/>
      <c r="J18" s="675"/>
      <c r="K18" s="675"/>
      <c r="L18" s="677"/>
      <c r="M18" s="403"/>
      <c r="N18" s="403"/>
      <c r="O18" s="403"/>
      <c r="P18" s="403"/>
      <c r="Q18" s="403"/>
    </row>
    <row r="19" spans="2:17" s="13" customFormat="1" ht="49.5" customHeight="1">
      <c r="B19" s="175" t="s">
        <v>45</v>
      </c>
      <c r="C19" s="491">
        <v>945</v>
      </c>
      <c r="D19" s="492">
        <v>1037.8</v>
      </c>
      <c r="E19" s="492">
        <v>1204.5</v>
      </c>
      <c r="F19" s="492">
        <v>1315.9</v>
      </c>
      <c r="G19" s="493">
        <v>1132.2</v>
      </c>
      <c r="H19" s="491">
        <v>12.6</v>
      </c>
      <c r="I19" s="492">
        <v>15.3</v>
      </c>
      <c r="J19" s="492">
        <v>15.9</v>
      </c>
      <c r="K19" s="492">
        <v>32.7</v>
      </c>
      <c r="L19" s="493">
        <v>21.8</v>
      </c>
      <c r="M19" s="403"/>
      <c r="N19" s="403"/>
      <c r="O19" s="403"/>
      <c r="P19" s="403"/>
      <c r="Q19" s="403"/>
    </row>
    <row r="20" spans="2:17" s="13" customFormat="1" ht="49.5" customHeight="1">
      <c r="B20" s="176" t="s">
        <v>46</v>
      </c>
      <c r="C20" s="494">
        <v>1112</v>
      </c>
      <c r="D20" s="495">
        <v>1217.3</v>
      </c>
      <c r="E20" s="495">
        <v>1294.5</v>
      </c>
      <c r="F20" s="495">
        <v>1474</v>
      </c>
      <c r="G20" s="496">
        <v>1418.8</v>
      </c>
      <c r="H20" s="494">
        <v>10.6</v>
      </c>
      <c r="I20" s="495">
        <v>18</v>
      </c>
      <c r="J20" s="495">
        <v>18.9</v>
      </c>
      <c r="K20" s="495">
        <v>18.4</v>
      </c>
      <c r="L20" s="496">
        <v>27.7</v>
      </c>
      <c r="M20" s="403"/>
      <c r="N20" s="403"/>
      <c r="O20" s="403"/>
      <c r="P20" s="403"/>
      <c r="Q20" s="403"/>
    </row>
    <row r="21" spans="2:17" s="13" customFormat="1" ht="49.5" customHeight="1">
      <c r="B21" s="177" t="s">
        <v>53</v>
      </c>
      <c r="C21" s="494">
        <v>625.9</v>
      </c>
      <c r="D21" s="495">
        <v>679.2</v>
      </c>
      <c r="E21" s="495">
        <v>717.2</v>
      </c>
      <c r="F21" s="495">
        <v>760.2</v>
      </c>
      <c r="G21" s="496">
        <v>682.3</v>
      </c>
      <c r="H21" s="494">
        <v>15.6</v>
      </c>
      <c r="I21" s="495">
        <v>16.6</v>
      </c>
      <c r="J21" s="495">
        <v>21.8</v>
      </c>
      <c r="K21" s="495">
        <v>23.3</v>
      </c>
      <c r="L21" s="496">
        <v>11.8</v>
      </c>
      <c r="M21" s="403"/>
      <c r="N21" s="403"/>
      <c r="O21" s="403"/>
      <c r="P21" s="403"/>
      <c r="Q21" s="403"/>
    </row>
    <row r="22" spans="2:17" s="13" customFormat="1" ht="49.5" customHeight="1">
      <c r="B22" s="177" t="s">
        <v>47</v>
      </c>
      <c r="C22" s="494">
        <v>504.3</v>
      </c>
      <c r="D22" s="495">
        <v>422.8</v>
      </c>
      <c r="E22" s="495">
        <v>382.7</v>
      </c>
      <c r="F22" s="495">
        <v>347</v>
      </c>
      <c r="G22" s="496">
        <v>277.6</v>
      </c>
      <c r="H22" s="494">
        <v>10.8</v>
      </c>
      <c r="I22" s="495">
        <v>9.6</v>
      </c>
      <c r="J22" s="495">
        <v>11.7</v>
      </c>
      <c r="K22" s="495">
        <v>8</v>
      </c>
      <c r="L22" s="496">
        <v>-13.1</v>
      </c>
      <c r="M22" s="403"/>
      <c r="N22" s="403"/>
      <c r="O22" s="403"/>
      <c r="P22" s="403"/>
      <c r="Q22" s="403"/>
    </row>
    <row r="23" spans="2:17" s="13" customFormat="1" ht="49.5" customHeight="1">
      <c r="B23" s="177" t="s">
        <v>48</v>
      </c>
      <c r="C23" s="494">
        <v>802.7</v>
      </c>
      <c r="D23" s="495">
        <v>882.1</v>
      </c>
      <c r="E23" s="495">
        <v>927.1</v>
      </c>
      <c r="F23" s="495">
        <v>1274.5</v>
      </c>
      <c r="G23" s="496">
        <v>1264.6</v>
      </c>
      <c r="H23" s="494">
        <v>11.4</v>
      </c>
      <c r="I23" s="495">
        <v>8</v>
      </c>
      <c r="J23" s="495">
        <v>5.6</v>
      </c>
      <c r="K23" s="495">
        <v>4.4</v>
      </c>
      <c r="L23" s="496">
        <v>0.9</v>
      </c>
      <c r="M23" s="403"/>
      <c r="N23" s="403"/>
      <c r="O23" s="403"/>
      <c r="P23" s="403"/>
      <c r="Q23" s="403"/>
    </row>
    <row r="24" spans="2:17" s="13" customFormat="1" ht="49.5" customHeight="1">
      <c r="B24" s="177" t="s">
        <v>54</v>
      </c>
      <c r="C24" s="494">
        <v>1033.6</v>
      </c>
      <c r="D24" s="495">
        <v>1086.9</v>
      </c>
      <c r="E24" s="495">
        <v>1054.8</v>
      </c>
      <c r="F24" s="495">
        <v>1020.1</v>
      </c>
      <c r="G24" s="496">
        <v>646.9</v>
      </c>
      <c r="H24" s="494">
        <v>4.2</v>
      </c>
      <c r="I24" s="495">
        <v>4.6</v>
      </c>
      <c r="J24" s="495">
        <v>1.9</v>
      </c>
      <c r="K24" s="495">
        <v>1</v>
      </c>
      <c r="L24" s="496">
        <v>-1</v>
      </c>
      <c r="M24" s="403"/>
      <c r="N24" s="403"/>
      <c r="O24" s="403"/>
      <c r="P24" s="403"/>
      <c r="Q24" s="403"/>
    </row>
    <row r="25" spans="2:17" s="13" customFormat="1" ht="49.5" customHeight="1">
      <c r="B25" s="177" t="s">
        <v>49</v>
      </c>
      <c r="C25" s="494">
        <v>77.8</v>
      </c>
      <c r="D25" s="495">
        <v>71.3</v>
      </c>
      <c r="E25" s="495">
        <v>79.7</v>
      </c>
      <c r="F25" s="495">
        <v>68.6</v>
      </c>
      <c r="G25" s="496">
        <v>90.7</v>
      </c>
      <c r="H25" s="494">
        <v>3.7</v>
      </c>
      <c r="I25" s="495">
        <v>3.3</v>
      </c>
      <c r="J25" s="495">
        <v>1.9</v>
      </c>
      <c r="K25" s="495">
        <v>2.6</v>
      </c>
      <c r="L25" s="496">
        <v>-0.5</v>
      </c>
      <c r="M25" s="403"/>
      <c r="N25" s="403"/>
      <c r="O25" s="403"/>
      <c r="P25" s="403"/>
      <c r="Q25" s="403"/>
    </row>
    <row r="26" spans="2:17" s="13" customFormat="1" ht="49.5" customHeight="1" thickBot="1">
      <c r="B26" s="178" t="s">
        <v>50</v>
      </c>
      <c r="C26" s="497">
        <v>-425.4</v>
      </c>
      <c r="D26" s="498">
        <v>-425.3</v>
      </c>
      <c r="E26" s="498">
        <v>-442.3</v>
      </c>
      <c r="F26" s="498">
        <v>-489.3</v>
      </c>
      <c r="G26" s="499">
        <v>-346.9</v>
      </c>
      <c r="H26" s="497">
        <v>-3.4</v>
      </c>
      <c r="I26" s="498">
        <v>0.8</v>
      </c>
      <c r="J26" s="498">
        <v>0.2</v>
      </c>
      <c r="K26" s="498">
        <v>2</v>
      </c>
      <c r="L26" s="499">
        <v>4.4</v>
      </c>
      <c r="M26" s="403"/>
      <c r="N26" s="403"/>
      <c r="O26" s="403"/>
      <c r="P26" s="403"/>
      <c r="Q26" s="403"/>
    </row>
    <row r="27" spans="2:17" s="15" customFormat="1" ht="49.5" customHeight="1" thickTop="1">
      <c r="B27" s="179" t="s">
        <v>51</v>
      </c>
      <c r="C27" s="500">
        <v>4675.9</v>
      </c>
      <c r="D27" s="501">
        <v>4972.1</v>
      </c>
      <c r="E27" s="501">
        <v>5218.2</v>
      </c>
      <c r="F27" s="501">
        <v>5771</v>
      </c>
      <c r="G27" s="502">
        <v>5166.2</v>
      </c>
      <c r="H27" s="500">
        <v>65.5</v>
      </c>
      <c r="I27" s="501">
        <v>76.2</v>
      </c>
      <c r="J27" s="501">
        <v>77.9</v>
      </c>
      <c r="K27" s="501">
        <v>92.4</v>
      </c>
      <c r="L27" s="502">
        <v>52</v>
      </c>
      <c r="M27" s="403"/>
      <c r="N27" s="403"/>
      <c r="O27" s="403"/>
      <c r="P27" s="403"/>
      <c r="Q27" s="403"/>
    </row>
    <row r="28" spans="2:17" s="15" customFormat="1" ht="49.5" customHeight="1"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403"/>
      <c r="N28" s="403"/>
      <c r="O28" s="403"/>
      <c r="P28" s="403"/>
      <c r="Q28" s="403"/>
    </row>
    <row r="29" spans="1:17" ht="48.75" customHeight="1">
      <c r="A29" s="124" t="s">
        <v>262</v>
      </c>
      <c r="B29" s="124"/>
      <c r="C29" s="503"/>
      <c r="D29" s="503"/>
      <c r="E29" s="504"/>
      <c r="F29" s="504"/>
      <c r="G29" s="504"/>
      <c r="H29" s="504"/>
      <c r="I29" s="7"/>
      <c r="J29" s="7"/>
      <c r="K29" s="7"/>
      <c r="L29" s="7"/>
      <c r="M29" s="7"/>
      <c r="N29" s="7"/>
      <c r="O29" s="7"/>
      <c r="P29" s="7"/>
      <c r="Q29" s="7"/>
    </row>
    <row r="30" spans="2:17" ht="30">
      <c r="B30" s="9"/>
      <c r="C30" s="503"/>
      <c r="D30" s="503"/>
      <c r="E30" s="504"/>
      <c r="F30" s="504"/>
      <c r="G30" s="504"/>
      <c r="H30" s="505"/>
      <c r="I30" s="7"/>
      <c r="J30" s="402" t="s">
        <v>78</v>
      </c>
      <c r="K30" s="401"/>
      <c r="L30" s="7"/>
      <c r="M30" s="7"/>
      <c r="N30" s="7"/>
      <c r="O30" s="7"/>
      <c r="P30" s="7"/>
      <c r="Q30" s="7"/>
    </row>
    <row r="31" spans="2:10" s="10" customFormat="1" ht="49.5" customHeight="1">
      <c r="B31" s="99"/>
      <c r="C31" s="670" t="s">
        <v>43</v>
      </c>
      <c r="D31" s="671"/>
      <c r="E31" s="670" t="s">
        <v>255</v>
      </c>
      <c r="F31" s="671"/>
      <c r="G31" s="672" t="s">
        <v>44</v>
      </c>
      <c r="H31" s="673"/>
      <c r="I31" s="672" t="s">
        <v>256</v>
      </c>
      <c r="J31" s="673"/>
    </row>
    <row r="32" spans="2:10" s="11" customFormat="1" ht="38.25" customHeight="1">
      <c r="B32" s="100"/>
      <c r="C32" s="664" t="s">
        <v>296</v>
      </c>
      <c r="D32" s="666" t="s">
        <v>295</v>
      </c>
      <c r="E32" s="664" t="s">
        <v>296</v>
      </c>
      <c r="F32" s="666" t="s">
        <v>295</v>
      </c>
      <c r="G32" s="664" t="s">
        <v>296</v>
      </c>
      <c r="H32" s="666" t="s">
        <v>295</v>
      </c>
      <c r="I32" s="664" t="s">
        <v>296</v>
      </c>
      <c r="J32" s="668" t="s">
        <v>295</v>
      </c>
    </row>
    <row r="33" spans="2:10" s="12" customFormat="1" ht="38.25" customHeight="1">
      <c r="B33" s="101"/>
      <c r="C33" s="665"/>
      <c r="D33" s="667"/>
      <c r="E33" s="665"/>
      <c r="F33" s="667"/>
      <c r="G33" s="665"/>
      <c r="H33" s="667"/>
      <c r="I33" s="665"/>
      <c r="J33" s="669"/>
    </row>
    <row r="34" spans="2:10" s="13" customFormat="1" ht="49.5" customHeight="1">
      <c r="B34" s="178" t="s">
        <v>257</v>
      </c>
      <c r="C34" s="506">
        <v>645.4</v>
      </c>
      <c r="D34" s="507">
        <v>486.1</v>
      </c>
      <c r="E34" s="506">
        <v>48.3</v>
      </c>
      <c r="F34" s="507">
        <v>28.4</v>
      </c>
      <c r="G34" s="508">
        <v>15.7</v>
      </c>
      <c r="H34" s="509">
        <v>-0.8</v>
      </c>
      <c r="I34" s="508">
        <v>13.2</v>
      </c>
      <c r="J34" s="509">
        <v>-2.9</v>
      </c>
    </row>
    <row r="35" spans="2:10" s="13" customFormat="1" ht="49.5" customHeight="1">
      <c r="B35" s="177" t="s">
        <v>258</v>
      </c>
      <c r="C35" s="510">
        <v>945</v>
      </c>
      <c r="D35" s="511">
        <v>421.1</v>
      </c>
      <c r="E35" s="510">
        <v>32.8</v>
      </c>
      <c r="F35" s="511">
        <v>17.3</v>
      </c>
      <c r="G35" s="512">
        <v>18.5</v>
      </c>
      <c r="H35" s="513">
        <v>5.5</v>
      </c>
      <c r="I35" s="512">
        <v>25.5</v>
      </c>
      <c r="J35" s="513">
        <v>3.9</v>
      </c>
    </row>
    <row r="36" spans="2:10" s="13" customFormat="1" ht="49.5" customHeight="1">
      <c r="B36" s="177" t="s">
        <v>259</v>
      </c>
      <c r="C36" s="510">
        <v>406</v>
      </c>
      <c r="D36" s="511">
        <v>258.5</v>
      </c>
      <c r="E36" s="510">
        <v>24.6</v>
      </c>
      <c r="F36" s="511">
        <v>14.1</v>
      </c>
      <c r="G36" s="512">
        <v>8.8</v>
      </c>
      <c r="H36" s="513">
        <v>0.2</v>
      </c>
      <c r="I36" s="512">
        <v>6.3</v>
      </c>
      <c r="J36" s="513">
        <v>-1.1</v>
      </c>
    </row>
    <row r="37" spans="2:10" s="13" customFormat="1" ht="49.5" customHeight="1">
      <c r="B37" s="177" t="s">
        <v>48</v>
      </c>
      <c r="C37" s="510">
        <v>869.4</v>
      </c>
      <c r="D37" s="511">
        <v>693.8</v>
      </c>
      <c r="E37" s="510">
        <v>35.5</v>
      </c>
      <c r="F37" s="511">
        <v>21.3</v>
      </c>
      <c r="G37" s="512">
        <v>9.2</v>
      </c>
      <c r="H37" s="513">
        <v>0</v>
      </c>
      <c r="I37" s="512">
        <v>4.5</v>
      </c>
      <c r="J37" s="513">
        <v>-3.4</v>
      </c>
    </row>
    <row r="38" spans="2:10" s="13" customFormat="1" ht="49.5" customHeight="1">
      <c r="B38" s="177" t="s">
        <v>49</v>
      </c>
      <c r="C38" s="510">
        <v>52.1</v>
      </c>
      <c r="D38" s="511">
        <v>34.4</v>
      </c>
      <c r="E38" s="510">
        <v>3.1</v>
      </c>
      <c r="F38" s="511">
        <v>4.3</v>
      </c>
      <c r="G38" s="512">
        <v>-2.3</v>
      </c>
      <c r="H38" s="513">
        <v>0.3</v>
      </c>
      <c r="I38" s="512">
        <v>6</v>
      </c>
      <c r="J38" s="513">
        <v>5</v>
      </c>
    </row>
    <row r="39" spans="2:10" s="13" customFormat="1" ht="49.5" customHeight="1" thickBot="1">
      <c r="B39" s="178" t="s">
        <v>50</v>
      </c>
      <c r="C39" s="514">
        <v>-12.8</v>
      </c>
      <c r="D39" s="559">
        <v>-7.5</v>
      </c>
      <c r="E39" s="514">
        <v>-0.6</v>
      </c>
      <c r="F39" s="559">
        <v>-0.3</v>
      </c>
      <c r="G39" s="514">
        <v>0.1</v>
      </c>
      <c r="H39" s="515">
        <v>0.2</v>
      </c>
      <c r="I39" s="514" t="s">
        <v>286</v>
      </c>
      <c r="J39" s="515" t="s">
        <v>286</v>
      </c>
    </row>
    <row r="40" spans="2:10" s="15" customFormat="1" ht="49.5" customHeight="1" thickTop="1">
      <c r="B40" s="179" t="s">
        <v>51</v>
      </c>
      <c r="C40" s="615">
        <v>2905.1</v>
      </c>
      <c r="D40" s="616">
        <v>1886.4</v>
      </c>
      <c r="E40" s="516">
        <v>143.7</v>
      </c>
      <c r="F40" s="517">
        <v>85.1</v>
      </c>
      <c r="G40" s="518">
        <v>50</v>
      </c>
      <c r="H40" s="519">
        <v>5.4</v>
      </c>
      <c r="I40" s="518">
        <v>55.5</v>
      </c>
      <c r="J40" s="519">
        <v>1.5</v>
      </c>
    </row>
    <row r="41" spans="2:8" s="15" customFormat="1" ht="43.5" customHeight="1">
      <c r="B41" s="520" t="s">
        <v>301</v>
      </c>
      <c r="C41" s="14"/>
      <c r="D41" s="14"/>
      <c r="E41" s="14"/>
      <c r="F41" s="14"/>
      <c r="G41" s="14"/>
      <c r="H41" s="14"/>
    </row>
    <row r="42" spans="2:8" s="10" customFormat="1" ht="49.5" customHeight="1">
      <c r="B42" s="521" t="s">
        <v>302</v>
      </c>
      <c r="C42" s="7"/>
      <c r="D42" s="7"/>
      <c r="E42" s="7"/>
      <c r="F42" s="7"/>
      <c r="G42" s="7"/>
      <c r="H42" s="7"/>
    </row>
    <row r="44" spans="2:12" ht="28.5" customHeight="1"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</row>
    <row r="45" spans="2:17" ht="28.5" customHeight="1">
      <c r="B45" s="311"/>
      <c r="C45" s="183"/>
      <c r="D45" s="18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ht="28.5" customHeight="1">
      <c r="B46" s="311"/>
      <c r="C46" s="183"/>
      <c r="D46" s="18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ht="28.5" customHeight="1">
      <c r="B47" s="311"/>
      <c r="C47" s="183"/>
      <c r="D47" s="183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2:17" ht="28.5" customHeight="1">
      <c r="B48" s="311"/>
      <c r="C48" s="183"/>
      <c r="D48" s="18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8.5" customHeight="1">
      <c r="B49" s="311"/>
      <c r="C49" s="183"/>
      <c r="D49" s="18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8.5" customHeight="1">
      <c r="B50" s="311"/>
      <c r="C50" s="183"/>
      <c r="D50" s="18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8.5" customHeight="1">
      <c r="B51" s="311"/>
      <c r="C51" s="183"/>
      <c r="D51" s="18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8.5" customHeight="1">
      <c r="B52" s="311"/>
      <c r="C52" s="183"/>
      <c r="D52" s="18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8.5" customHeight="1">
      <c r="B53" s="311"/>
      <c r="C53" s="183"/>
      <c r="D53" s="183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8.5" customHeight="1">
      <c r="B54" s="311"/>
      <c r="C54" s="183"/>
      <c r="D54" s="18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28.5" customHeight="1">
      <c r="B55" s="311"/>
      <c r="C55" s="183"/>
      <c r="D55" s="183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ht="28.5" customHeight="1">
      <c r="B56" s="311"/>
      <c r="C56" s="183"/>
      <c r="D56" s="18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28.5" customHeight="1">
      <c r="B57" s="311"/>
      <c r="C57" s="183"/>
      <c r="D57" s="18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28.5" customHeight="1">
      <c r="B58" s="311"/>
      <c r="C58" s="183"/>
      <c r="D58" s="183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28.5" customHeight="1">
      <c r="B59" s="311"/>
      <c r="C59" s="183"/>
      <c r="D59" s="18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sheetProtection/>
  <mergeCells count="42">
    <mergeCell ref="C3:G3"/>
    <mergeCell ref="K4:K5"/>
    <mergeCell ref="I4:I5"/>
    <mergeCell ref="L4:L5"/>
    <mergeCell ref="D4:D5"/>
    <mergeCell ref="H3:L3"/>
    <mergeCell ref="P4:P5"/>
    <mergeCell ref="M3:Q3"/>
    <mergeCell ref="O4:O5"/>
    <mergeCell ref="C16:G16"/>
    <mergeCell ref="H16:L16"/>
    <mergeCell ref="Q4:Q5"/>
    <mergeCell ref="N4:N5"/>
    <mergeCell ref="M4:M5"/>
    <mergeCell ref="J4:J5"/>
    <mergeCell ref="C4:C5"/>
    <mergeCell ref="C17:C18"/>
    <mergeCell ref="D17:D18"/>
    <mergeCell ref="E17:E18"/>
    <mergeCell ref="F17:F18"/>
    <mergeCell ref="K17:K18"/>
    <mergeCell ref="L17:L18"/>
    <mergeCell ref="E4:E5"/>
    <mergeCell ref="F4:F5"/>
    <mergeCell ref="G4:G5"/>
    <mergeCell ref="H4:H5"/>
    <mergeCell ref="G17:G18"/>
    <mergeCell ref="H17:H18"/>
    <mergeCell ref="I17:I18"/>
    <mergeCell ref="J17:J18"/>
    <mergeCell ref="C31:D31"/>
    <mergeCell ref="E31:F31"/>
    <mergeCell ref="G31:H31"/>
    <mergeCell ref="I31:J31"/>
    <mergeCell ref="C32:C33"/>
    <mergeCell ref="D32:D33"/>
    <mergeCell ref="E32:E33"/>
    <mergeCell ref="F32:F33"/>
    <mergeCell ref="G32:G33"/>
    <mergeCell ref="H32:H33"/>
    <mergeCell ref="I32:I33"/>
    <mergeCell ref="J32:J33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2" r:id="rId1"/>
  <colBreaks count="1" manualBreakCount="1">
    <brk id="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0">
      <selection activeCell="D33" sqref="D33"/>
    </sheetView>
  </sheetViews>
  <sheetFormatPr defaultColWidth="9.00390625" defaultRowHeight="13.5"/>
  <cols>
    <col min="1" max="1" width="3.625" style="7" customWidth="1"/>
    <col min="2" max="2" width="4.25390625" style="7" customWidth="1"/>
    <col min="3" max="3" width="45.375" style="7" customWidth="1"/>
    <col min="4" max="18" width="12.875" style="182" customWidth="1"/>
    <col min="19" max="27" width="9.625" style="7" customWidth="1"/>
    <col min="28" max="16384" width="9.00390625" style="7" customWidth="1"/>
  </cols>
  <sheetData>
    <row r="1" spans="1:3" ht="21" customHeight="1">
      <c r="A1" s="107" t="s">
        <v>61</v>
      </c>
      <c r="B1" s="107"/>
      <c r="C1" s="107"/>
    </row>
    <row r="2" spans="18:27" ht="14.25">
      <c r="R2" s="404" t="s">
        <v>55</v>
      </c>
      <c r="AA2" s="129"/>
    </row>
    <row r="3" spans="2:18" ht="18" customHeight="1">
      <c r="B3" s="689"/>
      <c r="C3" s="690"/>
      <c r="D3" s="683" t="s">
        <v>111</v>
      </c>
      <c r="E3" s="684"/>
      <c r="F3" s="685"/>
      <c r="G3" s="683" t="s">
        <v>112</v>
      </c>
      <c r="H3" s="684"/>
      <c r="I3" s="685"/>
      <c r="J3" s="683" t="s">
        <v>114</v>
      </c>
      <c r="K3" s="684"/>
      <c r="L3" s="685"/>
      <c r="M3" s="683" t="s">
        <v>116</v>
      </c>
      <c r="N3" s="684"/>
      <c r="O3" s="685"/>
      <c r="P3" s="683" t="s">
        <v>118</v>
      </c>
      <c r="Q3" s="684"/>
      <c r="R3" s="685"/>
    </row>
    <row r="4" spans="2:18" ht="17.25" customHeight="1">
      <c r="B4" s="691"/>
      <c r="C4" s="692"/>
      <c r="D4" s="686"/>
      <c r="E4" s="687"/>
      <c r="F4" s="688"/>
      <c r="G4" s="686"/>
      <c r="H4" s="687"/>
      <c r="I4" s="688"/>
      <c r="J4" s="686"/>
      <c r="K4" s="687"/>
      <c r="L4" s="688"/>
      <c r="M4" s="686"/>
      <c r="N4" s="687"/>
      <c r="O4" s="688"/>
      <c r="P4" s="686"/>
      <c r="Q4" s="687"/>
      <c r="R4" s="688"/>
    </row>
    <row r="5" spans="2:18" ht="53.25" customHeight="1">
      <c r="B5" s="693"/>
      <c r="C5" s="694"/>
      <c r="D5" s="405" t="s">
        <v>57</v>
      </c>
      <c r="E5" s="406" t="s">
        <v>58</v>
      </c>
      <c r="F5" s="407" t="s">
        <v>51</v>
      </c>
      <c r="G5" s="405" t="s">
        <v>57</v>
      </c>
      <c r="H5" s="406" t="s">
        <v>58</v>
      </c>
      <c r="I5" s="407" t="s">
        <v>51</v>
      </c>
      <c r="J5" s="405" t="s">
        <v>57</v>
      </c>
      <c r="K5" s="406" t="s">
        <v>58</v>
      </c>
      <c r="L5" s="407" t="s">
        <v>51</v>
      </c>
      <c r="M5" s="405" t="s">
        <v>57</v>
      </c>
      <c r="N5" s="406" t="s">
        <v>58</v>
      </c>
      <c r="O5" s="407" t="s">
        <v>51</v>
      </c>
      <c r="P5" s="405" t="s">
        <v>57</v>
      </c>
      <c r="Q5" s="406" t="s">
        <v>58</v>
      </c>
      <c r="R5" s="407" t="s">
        <v>51</v>
      </c>
    </row>
    <row r="6" spans="2:18" ht="26.25" customHeight="1">
      <c r="B6" s="695" t="s">
        <v>59</v>
      </c>
      <c r="C6" s="696"/>
      <c r="D6" s="408">
        <v>123</v>
      </c>
      <c r="E6" s="409">
        <v>60</v>
      </c>
      <c r="F6" s="410">
        <v>183</v>
      </c>
      <c r="G6" s="408">
        <v>115</v>
      </c>
      <c r="H6" s="409">
        <v>60</v>
      </c>
      <c r="I6" s="410">
        <v>175</v>
      </c>
      <c r="J6" s="411">
        <v>119</v>
      </c>
      <c r="K6" s="409">
        <v>63</v>
      </c>
      <c r="L6" s="410">
        <v>182</v>
      </c>
      <c r="M6" s="411">
        <v>126</v>
      </c>
      <c r="N6" s="409">
        <v>63</v>
      </c>
      <c r="O6" s="410">
        <v>189</v>
      </c>
      <c r="P6" s="411">
        <v>109</v>
      </c>
      <c r="Q6" s="409">
        <v>49</v>
      </c>
      <c r="R6" s="410">
        <v>158</v>
      </c>
    </row>
    <row r="7" spans="2:18" ht="26.25" customHeight="1" thickBot="1">
      <c r="B7" s="691" t="s">
        <v>60</v>
      </c>
      <c r="C7" s="692"/>
      <c r="D7" s="412">
        <v>205</v>
      </c>
      <c r="E7" s="413">
        <v>128</v>
      </c>
      <c r="F7" s="414">
        <v>333</v>
      </c>
      <c r="G7" s="412">
        <v>206</v>
      </c>
      <c r="H7" s="413">
        <v>132</v>
      </c>
      <c r="I7" s="414">
        <v>338</v>
      </c>
      <c r="J7" s="415">
        <v>215</v>
      </c>
      <c r="K7" s="413">
        <v>137</v>
      </c>
      <c r="L7" s="414">
        <v>352</v>
      </c>
      <c r="M7" s="415">
        <v>234</v>
      </c>
      <c r="N7" s="413">
        <v>146</v>
      </c>
      <c r="O7" s="414">
        <v>380</v>
      </c>
      <c r="P7" s="415">
        <v>245</v>
      </c>
      <c r="Q7" s="413">
        <v>135</v>
      </c>
      <c r="R7" s="414">
        <v>380</v>
      </c>
    </row>
    <row r="8" spans="2:18" ht="26.25" customHeight="1" thickTop="1">
      <c r="B8" s="681" t="s">
        <v>51</v>
      </c>
      <c r="C8" s="682"/>
      <c r="D8" s="416">
        <v>328</v>
      </c>
      <c r="E8" s="417">
        <v>188</v>
      </c>
      <c r="F8" s="418">
        <v>516</v>
      </c>
      <c r="G8" s="416">
        <v>321</v>
      </c>
      <c r="H8" s="417">
        <v>192</v>
      </c>
      <c r="I8" s="418">
        <v>513</v>
      </c>
      <c r="J8" s="419">
        <v>334</v>
      </c>
      <c r="K8" s="417">
        <v>200</v>
      </c>
      <c r="L8" s="418">
        <v>534</v>
      </c>
      <c r="M8" s="419">
        <v>360</v>
      </c>
      <c r="N8" s="417">
        <v>209</v>
      </c>
      <c r="O8" s="418">
        <v>569</v>
      </c>
      <c r="P8" s="419">
        <v>354</v>
      </c>
      <c r="Q8" s="417">
        <v>184</v>
      </c>
      <c r="R8" s="418">
        <v>538</v>
      </c>
    </row>
    <row r="9" ht="21" customHeight="1">
      <c r="C9" s="126"/>
    </row>
    <row r="10" spans="1:3" ht="21" customHeight="1">
      <c r="A10" s="107" t="s">
        <v>62</v>
      </c>
      <c r="B10" s="107"/>
      <c r="C10" s="107"/>
    </row>
    <row r="11" ht="14.25">
      <c r="R11" s="404" t="s">
        <v>55</v>
      </c>
    </row>
    <row r="12" spans="2:18" ht="18.75" customHeight="1">
      <c r="B12" s="689"/>
      <c r="C12" s="690"/>
      <c r="D12" s="683" t="s">
        <v>111</v>
      </c>
      <c r="E12" s="684"/>
      <c r="F12" s="685"/>
      <c r="G12" s="683" t="s">
        <v>112</v>
      </c>
      <c r="H12" s="684"/>
      <c r="I12" s="685"/>
      <c r="J12" s="683" t="s">
        <v>114</v>
      </c>
      <c r="K12" s="684"/>
      <c r="L12" s="685"/>
      <c r="M12" s="683" t="s">
        <v>116</v>
      </c>
      <c r="N12" s="684"/>
      <c r="O12" s="685"/>
      <c r="P12" s="683" t="s">
        <v>118</v>
      </c>
      <c r="Q12" s="684"/>
      <c r="R12" s="685"/>
    </row>
    <row r="13" spans="2:18" ht="18" customHeight="1">
      <c r="B13" s="691"/>
      <c r="C13" s="692"/>
      <c r="D13" s="686"/>
      <c r="E13" s="687"/>
      <c r="F13" s="688"/>
      <c r="G13" s="686"/>
      <c r="H13" s="687"/>
      <c r="I13" s="688"/>
      <c r="J13" s="686"/>
      <c r="K13" s="687"/>
      <c r="L13" s="688"/>
      <c r="M13" s="686"/>
      <c r="N13" s="687"/>
      <c r="O13" s="688"/>
      <c r="P13" s="686"/>
      <c r="Q13" s="687"/>
      <c r="R13" s="688"/>
    </row>
    <row r="14" spans="2:18" ht="21" customHeight="1">
      <c r="B14" s="693"/>
      <c r="C14" s="694"/>
      <c r="D14" s="420" t="s">
        <v>244</v>
      </c>
      <c r="E14" s="421" t="s">
        <v>245</v>
      </c>
      <c r="F14" s="422" t="s">
        <v>51</v>
      </c>
      <c r="G14" s="420" t="s">
        <v>244</v>
      </c>
      <c r="H14" s="421" t="s">
        <v>245</v>
      </c>
      <c r="I14" s="422" t="s">
        <v>51</v>
      </c>
      <c r="J14" s="420" t="s">
        <v>244</v>
      </c>
      <c r="K14" s="421" t="s">
        <v>245</v>
      </c>
      <c r="L14" s="422" t="s">
        <v>51</v>
      </c>
      <c r="M14" s="420" t="s">
        <v>244</v>
      </c>
      <c r="N14" s="421" t="s">
        <v>245</v>
      </c>
      <c r="O14" s="422" t="s">
        <v>51</v>
      </c>
      <c r="P14" s="420" t="s">
        <v>244</v>
      </c>
      <c r="Q14" s="421" t="s">
        <v>245</v>
      </c>
      <c r="R14" s="422" t="s">
        <v>51</v>
      </c>
    </row>
    <row r="15" spans="2:18" ht="26.25" customHeight="1">
      <c r="B15" s="695" t="s">
        <v>59</v>
      </c>
      <c r="C15" s="696"/>
      <c r="D15" s="408">
        <v>131</v>
      </c>
      <c r="E15" s="409">
        <v>52</v>
      </c>
      <c r="F15" s="410">
        <v>183</v>
      </c>
      <c r="G15" s="408">
        <v>129</v>
      </c>
      <c r="H15" s="409">
        <v>46</v>
      </c>
      <c r="I15" s="410">
        <v>175</v>
      </c>
      <c r="J15" s="411">
        <v>134</v>
      </c>
      <c r="K15" s="409">
        <v>48</v>
      </c>
      <c r="L15" s="410">
        <v>182</v>
      </c>
      <c r="M15" s="411">
        <v>123</v>
      </c>
      <c r="N15" s="409">
        <v>66</v>
      </c>
      <c r="O15" s="410">
        <v>189</v>
      </c>
      <c r="P15" s="411">
        <v>101</v>
      </c>
      <c r="Q15" s="409">
        <v>57</v>
      </c>
      <c r="R15" s="410">
        <v>158</v>
      </c>
    </row>
    <row r="16" spans="2:18" ht="26.25" customHeight="1" thickBot="1">
      <c r="B16" s="691" t="s">
        <v>60</v>
      </c>
      <c r="C16" s="692"/>
      <c r="D16" s="412">
        <v>252</v>
      </c>
      <c r="E16" s="413">
        <v>81</v>
      </c>
      <c r="F16" s="414">
        <v>333</v>
      </c>
      <c r="G16" s="412">
        <v>254</v>
      </c>
      <c r="H16" s="413">
        <v>84</v>
      </c>
      <c r="I16" s="414">
        <v>338</v>
      </c>
      <c r="J16" s="415">
        <v>257</v>
      </c>
      <c r="K16" s="413">
        <v>95</v>
      </c>
      <c r="L16" s="414">
        <v>352</v>
      </c>
      <c r="M16" s="415">
        <v>286</v>
      </c>
      <c r="N16" s="413">
        <v>94</v>
      </c>
      <c r="O16" s="414">
        <v>380</v>
      </c>
      <c r="P16" s="415">
        <v>247</v>
      </c>
      <c r="Q16" s="413">
        <v>133</v>
      </c>
      <c r="R16" s="414">
        <v>380</v>
      </c>
    </row>
    <row r="17" spans="2:18" ht="26.25" customHeight="1" thickTop="1">
      <c r="B17" s="681" t="s">
        <v>51</v>
      </c>
      <c r="C17" s="682"/>
      <c r="D17" s="416">
        <v>383</v>
      </c>
      <c r="E17" s="417">
        <v>133</v>
      </c>
      <c r="F17" s="418">
        <v>516</v>
      </c>
      <c r="G17" s="416">
        <v>383</v>
      </c>
      <c r="H17" s="417">
        <v>130</v>
      </c>
      <c r="I17" s="418">
        <v>513</v>
      </c>
      <c r="J17" s="419">
        <v>391</v>
      </c>
      <c r="K17" s="417">
        <v>143</v>
      </c>
      <c r="L17" s="418">
        <v>534</v>
      </c>
      <c r="M17" s="419">
        <v>409</v>
      </c>
      <c r="N17" s="417">
        <v>160</v>
      </c>
      <c r="O17" s="418">
        <v>569</v>
      </c>
      <c r="P17" s="419">
        <v>348</v>
      </c>
      <c r="Q17" s="417">
        <v>190</v>
      </c>
      <c r="R17" s="418">
        <v>538</v>
      </c>
    </row>
    <row r="18" spans="2:16" ht="21" customHeight="1">
      <c r="B18" s="127" t="s">
        <v>63</v>
      </c>
      <c r="C18" s="128"/>
      <c r="D18" s="423" t="s">
        <v>64</v>
      </c>
      <c r="G18" s="423" t="s">
        <v>65</v>
      </c>
      <c r="J18" s="423" t="s">
        <v>66</v>
      </c>
      <c r="M18" s="424" t="s">
        <v>67</v>
      </c>
      <c r="P18" s="424" t="s">
        <v>68</v>
      </c>
    </row>
    <row r="19" ht="21" customHeight="1">
      <c r="C19" s="126"/>
    </row>
    <row r="20" spans="1:3" ht="21" customHeight="1">
      <c r="A20" s="107" t="s">
        <v>69</v>
      </c>
      <c r="B20" s="107"/>
      <c r="C20" s="107"/>
    </row>
    <row r="21" ht="14.25">
      <c r="R21" s="425" t="s">
        <v>70</v>
      </c>
    </row>
    <row r="22" spans="2:18" ht="18.75" customHeight="1">
      <c r="B22" s="689"/>
      <c r="C22" s="690"/>
      <c r="D22" s="683" t="s">
        <v>111</v>
      </c>
      <c r="E22" s="684"/>
      <c r="F22" s="685"/>
      <c r="G22" s="683" t="s">
        <v>112</v>
      </c>
      <c r="H22" s="684"/>
      <c r="I22" s="685"/>
      <c r="J22" s="683" t="s">
        <v>114</v>
      </c>
      <c r="K22" s="684"/>
      <c r="L22" s="685"/>
      <c r="M22" s="683" t="s">
        <v>116</v>
      </c>
      <c r="N22" s="684"/>
      <c r="O22" s="685"/>
      <c r="P22" s="683" t="s">
        <v>118</v>
      </c>
      <c r="Q22" s="684"/>
      <c r="R22" s="685"/>
    </row>
    <row r="23" spans="2:18" ht="18" customHeight="1">
      <c r="B23" s="691"/>
      <c r="C23" s="692"/>
      <c r="D23" s="686"/>
      <c r="E23" s="687"/>
      <c r="F23" s="688"/>
      <c r="G23" s="686"/>
      <c r="H23" s="687"/>
      <c r="I23" s="688"/>
      <c r="J23" s="686"/>
      <c r="K23" s="687"/>
      <c r="L23" s="688"/>
      <c r="M23" s="686"/>
      <c r="N23" s="687"/>
      <c r="O23" s="688"/>
      <c r="P23" s="686"/>
      <c r="Q23" s="687"/>
      <c r="R23" s="688"/>
    </row>
    <row r="24" spans="2:18" ht="21" customHeight="1">
      <c r="B24" s="693"/>
      <c r="C24" s="694"/>
      <c r="D24" s="420" t="s">
        <v>247</v>
      </c>
      <c r="E24" s="421" t="s">
        <v>246</v>
      </c>
      <c r="F24" s="422" t="s">
        <v>51</v>
      </c>
      <c r="G24" s="420" t="s">
        <v>247</v>
      </c>
      <c r="H24" s="421" t="s">
        <v>246</v>
      </c>
      <c r="I24" s="422" t="s">
        <v>51</v>
      </c>
      <c r="J24" s="420" t="s">
        <v>247</v>
      </c>
      <c r="K24" s="421" t="s">
        <v>246</v>
      </c>
      <c r="L24" s="422" t="s">
        <v>51</v>
      </c>
      <c r="M24" s="420" t="s">
        <v>247</v>
      </c>
      <c r="N24" s="421" t="s">
        <v>246</v>
      </c>
      <c r="O24" s="422" t="s">
        <v>51</v>
      </c>
      <c r="P24" s="420" t="s">
        <v>247</v>
      </c>
      <c r="Q24" s="421" t="s">
        <v>246</v>
      </c>
      <c r="R24" s="422" t="s">
        <v>51</v>
      </c>
    </row>
    <row r="25" spans="2:18" ht="26.25" customHeight="1">
      <c r="B25" s="695" t="s">
        <v>71</v>
      </c>
      <c r="C25" s="696"/>
      <c r="D25" s="617">
        <v>16</v>
      </c>
      <c r="E25" s="618">
        <v>-57.9</v>
      </c>
      <c r="F25" s="619">
        <v>-41.9</v>
      </c>
      <c r="G25" s="617">
        <v>16.8</v>
      </c>
      <c r="H25" s="618">
        <v>-4.2</v>
      </c>
      <c r="I25" s="619">
        <v>12.6</v>
      </c>
      <c r="J25" s="620">
        <v>22.9</v>
      </c>
      <c r="K25" s="618">
        <v>-6.1</v>
      </c>
      <c r="L25" s="619">
        <v>16.8</v>
      </c>
      <c r="M25" s="620">
        <v>12.6</v>
      </c>
      <c r="N25" s="618">
        <v>-10.9</v>
      </c>
      <c r="O25" s="619">
        <v>1.7</v>
      </c>
      <c r="P25" s="620">
        <v>11</v>
      </c>
      <c r="Q25" s="618">
        <v>-4.9</v>
      </c>
      <c r="R25" s="619">
        <v>6.1</v>
      </c>
    </row>
    <row r="26" spans="2:18" ht="26.25" customHeight="1">
      <c r="B26" s="698" t="s">
        <v>72</v>
      </c>
      <c r="C26" s="699"/>
      <c r="D26" s="621">
        <v>23.4</v>
      </c>
      <c r="E26" s="622">
        <v>-29.2</v>
      </c>
      <c r="F26" s="623">
        <v>-5.8</v>
      </c>
      <c r="G26" s="621">
        <v>40.3</v>
      </c>
      <c r="H26" s="622">
        <v>-5.7</v>
      </c>
      <c r="I26" s="623">
        <v>34.6</v>
      </c>
      <c r="J26" s="624">
        <v>45.7</v>
      </c>
      <c r="K26" s="622">
        <v>-4.5</v>
      </c>
      <c r="L26" s="623">
        <v>41.2</v>
      </c>
      <c r="M26" s="624">
        <v>47.4</v>
      </c>
      <c r="N26" s="622">
        <v>-6.9</v>
      </c>
      <c r="O26" s="623">
        <v>40.5</v>
      </c>
      <c r="P26" s="624">
        <v>43.3</v>
      </c>
      <c r="Q26" s="622">
        <v>-15.7</v>
      </c>
      <c r="R26" s="623">
        <v>27.6</v>
      </c>
    </row>
    <row r="27" spans="2:18" ht="36" customHeight="1">
      <c r="B27" s="700" t="s">
        <v>73</v>
      </c>
      <c r="C27" s="699"/>
      <c r="D27" s="621">
        <v>11.1</v>
      </c>
      <c r="E27" s="622">
        <v>-7.6</v>
      </c>
      <c r="F27" s="623">
        <v>3.5</v>
      </c>
      <c r="G27" s="621">
        <v>16.6</v>
      </c>
      <c r="H27" s="622">
        <v>-3.3</v>
      </c>
      <c r="I27" s="623">
        <v>13.3</v>
      </c>
      <c r="J27" s="624">
        <v>19.8</v>
      </c>
      <c r="K27" s="622">
        <v>-2.6</v>
      </c>
      <c r="L27" s="623">
        <v>17.2</v>
      </c>
      <c r="M27" s="624">
        <v>21.7</v>
      </c>
      <c r="N27" s="622">
        <v>-1</v>
      </c>
      <c r="O27" s="623">
        <v>20.7</v>
      </c>
      <c r="P27" s="624">
        <v>13</v>
      </c>
      <c r="Q27" s="622">
        <v>-4.4</v>
      </c>
      <c r="R27" s="623">
        <v>8.6</v>
      </c>
    </row>
    <row r="28" spans="2:18" ht="36" customHeight="1" thickBot="1">
      <c r="B28" s="697" t="s">
        <v>74</v>
      </c>
      <c r="C28" s="692"/>
      <c r="D28" s="625">
        <v>7.1</v>
      </c>
      <c r="E28" s="626">
        <v>-1.6</v>
      </c>
      <c r="F28" s="627">
        <v>5.5</v>
      </c>
      <c r="G28" s="625">
        <v>10.3</v>
      </c>
      <c r="H28" s="626">
        <v>-4.8</v>
      </c>
      <c r="I28" s="627">
        <v>5.5</v>
      </c>
      <c r="J28" s="628">
        <v>8.3</v>
      </c>
      <c r="K28" s="626">
        <v>-1.4</v>
      </c>
      <c r="L28" s="627">
        <v>6.9</v>
      </c>
      <c r="M28" s="628">
        <v>11.9</v>
      </c>
      <c r="N28" s="626">
        <v>-1.8</v>
      </c>
      <c r="O28" s="627">
        <v>10.1</v>
      </c>
      <c r="P28" s="628">
        <v>6.7</v>
      </c>
      <c r="Q28" s="626">
        <v>-10.6</v>
      </c>
      <c r="R28" s="627">
        <v>-3.9</v>
      </c>
    </row>
    <row r="29" spans="2:18" ht="26.25" customHeight="1" thickTop="1">
      <c r="B29" s="681" t="s">
        <v>56</v>
      </c>
      <c r="C29" s="682"/>
      <c r="D29" s="629">
        <v>57.6</v>
      </c>
      <c r="E29" s="630">
        <v>-96.3</v>
      </c>
      <c r="F29" s="631">
        <v>-38.7</v>
      </c>
      <c r="G29" s="629">
        <v>84</v>
      </c>
      <c r="H29" s="630">
        <v>-18</v>
      </c>
      <c r="I29" s="631">
        <v>66</v>
      </c>
      <c r="J29" s="632">
        <v>96.7</v>
      </c>
      <c r="K29" s="630">
        <v>-14.6</v>
      </c>
      <c r="L29" s="631">
        <v>82.1</v>
      </c>
      <c r="M29" s="632">
        <v>93.6</v>
      </c>
      <c r="N29" s="630">
        <v>-20.6</v>
      </c>
      <c r="O29" s="631">
        <v>73</v>
      </c>
      <c r="P29" s="632">
        <v>74</v>
      </c>
      <c r="Q29" s="630">
        <v>-35.6</v>
      </c>
      <c r="R29" s="631">
        <v>38.4</v>
      </c>
    </row>
  </sheetData>
  <sheetProtection/>
  <mergeCells count="29">
    <mergeCell ref="B29:C29"/>
    <mergeCell ref="B26:C26"/>
    <mergeCell ref="B27:C27"/>
    <mergeCell ref="M22:O23"/>
    <mergeCell ref="P22:R23"/>
    <mergeCell ref="B25:C25"/>
    <mergeCell ref="B28:C28"/>
    <mergeCell ref="B22:C24"/>
    <mergeCell ref="D22:F23"/>
    <mergeCell ref="G22:I23"/>
    <mergeCell ref="J22:L23"/>
    <mergeCell ref="B7:C7"/>
    <mergeCell ref="B8:C8"/>
    <mergeCell ref="M3:O4"/>
    <mergeCell ref="M12:O13"/>
    <mergeCell ref="G3:I4"/>
    <mergeCell ref="G12:I13"/>
    <mergeCell ref="J3:L4"/>
    <mergeCell ref="J12:L13"/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81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28"/>
  <sheetViews>
    <sheetView showGridLines="0" view="pageBreakPreview" zoomScale="70" zoomScaleNormal="70" zoomScaleSheetLayoutView="70" workbookViewId="0" topLeftCell="A13">
      <selection activeCell="I24" sqref="I24"/>
    </sheetView>
  </sheetViews>
  <sheetFormatPr defaultColWidth="9.00390625" defaultRowHeight="13.5"/>
  <cols>
    <col min="1" max="1" width="3.625" style="7" customWidth="1"/>
    <col min="2" max="2" width="33.625" style="17" customWidth="1"/>
    <col min="3" max="3" width="18.625" style="446" customWidth="1"/>
    <col min="4" max="6" width="18.625" style="183" customWidth="1"/>
    <col min="7" max="7" width="18.625" style="182" customWidth="1"/>
    <col min="8" max="8" width="1.00390625" style="7" customWidth="1"/>
    <col min="9" max="9" width="18.625" style="467" customWidth="1"/>
    <col min="10" max="16384" width="9.00390625" style="7" customWidth="1"/>
  </cols>
  <sheetData>
    <row r="1" spans="1:9" ht="21.75" customHeight="1">
      <c r="A1" s="67" t="s">
        <v>242</v>
      </c>
      <c r="B1" s="67"/>
      <c r="C1" s="426"/>
      <c r="E1" s="427"/>
      <c r="G1" s="428"/>
      <c r="I1" s="533"/>
    </row>
    <row r="2" spans="2:9" ht="18">
      <c r="B2" s="19"/>
      <c r="C2" s="426"/>
      <c r="E2" s="429"/>
      <c r="F2" s="430"/>
      <c r="G2" s="431"/>
      <c r="I2" s="431" t="s">
        <v>79</v>
      </c>
    </row>
    <row r="3" spans="2:9" s="20" customFormat="1" ht="24.75" customHeight="1">
      <c r="B3" s="71"/>
      <c r="C3" s="703" t="s">
        <v>82</v>
      </c>
      <c r="D3" s="704"/>
      <c r="E3" s="705" t="s">
        <v>83</v>
      </c>
      <c r="F3" s="706"/>
      <c r="G3" s="707"/>
      <c r="I3" s="612" t="s">
        <v>260</v>
      </c>
    </row>
    <row r="4" spans="2:9" s="21" customFormat="1" ht="30" customHeight="1">
      <c r="B4" s="72"/>
      <c r="C4" s="432" t="s">
        <v>111</v>
      </c>
      <c r="D4" s="433" t="s">
        <v>113</v>
      </c>
      <c r="E4" s="432" t="s">
        <v>115</v>
      </c>
      <c r="F4" s="434" t="s">
        <v>117</v>
      </c>
      <c r="G4" s="435" t="s">
        <v>119</v>
      </c>
      <c r="I4" s="529" t="s">
        <v>294</v>
      </c>
    </row>
    <row r="5" spans="2:9" s="68" customFormat="1" ht="30" customHeight="1">
      <c r="B5" s="180" t="s">
        <v>256</v>
      </c>
      <c r="C5" s="523">
        <v>58.1</v>
      </c>
      <c r="D5" s="524">
        <v>78.8</v>
      </c>
      <c r="E5" s="523">
        <v>89.5</v>
      </c>
      <c r="F5" s="525">
        <v>101.5</v>
      </c>
      <c r="G5" s="526">
        <v>33.6</v>
      </c>
      <c r="H5" s="527"/>
      <c r="I5" s="530">
        <v>1.5</v>
      </c>
    </row>
    <row r="6" spans="2:9" s="69" customFormat="1" ht="25.5" customHeight="1">
      <c r="B6" s="181" t="s">
        <v>80</v>
      </c>
      <c r="C6" s="450">
        <v>-412.5</v>
      </c>
      <c r="D6" s="451">
        <v>43.7</v>
      </c>
      <c r="E6" s="450">
        <v>58.8</v>
      </c>
      <c r="F6" s="452">
        <v>62.7</v>
      </c>
      <c r="G6" s="453">
        <v>19</v>
      </c>
      <c r="H6" s="528"/>
      <c r="I6" s="530">
        <v>20</v>
      </c>
    </row>
    <row r="7" spans="2:9" s="69" customFormat="1" ht="25.5" customHeight="1">
      <c r="B7" s="73" t="s">
        <v>81</v>
      </c>
      <c r="C7" s="450">
        <v>2448.5</v>
      </c>
      <c r="D7" s="451">
        <v>2521.7</v>
      </c>
      <c r="E7" s="450">
        <v>2619.5</v>
      </c>
      <c r="F7" s="452">
        <v>2669.4</v>
      </c>
      <c r="G7" s="453">
        <v>2313</v>
      </c>
      <c r="H7" s="528"/>
      <c r="I7" s="530">
        <v>2265.3</v>
      </c>
    </row>
    <row r="8" spans="2:9" s="69" customFormat="1" ht="25.5" customHeight="1">
      <c r="B8" s="73" t="s">
        <v>84</v>
      </c>
      <c r="C8" s="450">
        <v>280.2</v>
      </c>
      <c r="D8" s="451">
        <v>427</v>
      </c>
      <c r="E8" s="450">
        <v>488.6</v>
      </c>
      <c r="F8" s="452">
        <v>476</v>
      </c>
      <c r="G8" s="453">
        <v>319</v>
      </c>
      <c r="H8" s="528"/>
      <c r="I8" s="530">
        <v>371.6</v>
      </c>
    </row>
    <row r="9" spans="2:9" s="69" customFormat="1" ht="25.5" customHeight="1">
      <c r="B9" s="73" t="s">
        <v>85</v>
      </c>
      <c r="C9" s="450">
        <v>11.4</v>
      </c>
      <c r="D9" s="451">
        <v>16.9</v>
      </c>
      <c r="E9" s="450">
        <v>18.7</v>
      </c>
      <c r="F9" s="452">
        <v>17.8</v>
      </c>
      <c r="G9" s="453">
        <v>13.8</v>
      </c>
      <c r="I9" s="531">
        <v>16.4</v>
      </c>
    </row>
    <row r="10" spans="2:9" s="69" customFormat="1" ht="25.5" customHeight="1">
      <c r="B10" s="73" t="s">
        <v>86</v>
      </c>
      <c r="C10" s="450">
        <v>1428.4</v>
      </c>
      <c r="D10" s="451">
        <v>1386.3</v>
      </c>
      <c r="E10" s="450">
        <v>1317.7</v>
      </c>
      <c r="F10" s="452">
        <v>1299.1</v>
      </c>
      <c r="G10" s="453">
        <v>1286.9</v>
      </c>
      <c r="I10" s="531">
        <v>1246</v>
      </c>
    </row>
    <row r="11" spans="2:9" s="69" customFormat="1" ht="25.5" customHeight="1">
      <c r="B11" s="73" t="s">
        <v>87</v>
      </c>
      <c r="C11" s="450">
        <v>1002.3</v>
      </c>
      <c r="D11" s="451">
        <v>864.4</v>
      </c>
      <c r="E11" s="450">
        <v>846.1</v>
      </c>
      <c r="F11" s="452">
        <v>918.9</v>
      </c>
      <c r="G11" s="453">
        <v>865.3</v>
      </c>
      <c r="I11" s="531">
        <v>798.5</v>
      </c>
    </row>
    <row r="12" spans="2:9" s="69" customFormat="1" ht="25.5" customHeight="1">
      <c r="B12" s="73" t="s">
        <v>88</v>
      </c>
      <c r="C12" s="450">
        <v>5.1</v>
      </c>
      <c r="D12" s="451">
        <v>3.2</v>
      </c>
      <c r="E12" s="450">
        <v>2.7</v>
      </c>
      <c r="F12" s="452">
        <v>2.7</v>
      </c>
      <c r="G12" s="453">
        <v>4</v>
      </c>
      <c r="I12" s="536">
        <v>3.35</v>
      </c>
    </row>
    <row r="13" spans="2:9" s="69" customFormat="1" ht="25.5" customHeight="1">
      <c r="B13" s="74" t="s">
        <v>89</v>
      </c>
      <c r="C13" s="454">
        <v>3.6</v>
      </c>
      <c r="D13" s="455">
        <v>2</v>
      </c>
      <c r="E13" s="454">
        <v>1.7</v>
      </c>
      <c r="F13" s="456">
        <v>1.9</v>
      </c>
      <c r="G13" s="457">
        <v>2.7</v>
      </c>
      <c r="I13" s="537">
        <v>2.15</v>
      </c>
    </row>
    <row r="14" spans="2:9" ht="37.5" customHeight="1">
      <c r="B14" s="22"/>
      <c r="C14" s="437"/>
      <c r="D14" s="31"/>
      <c r="E14" s="31"/>
      <c r="F14" s="31"/>
      <c r="G14" s="438"/>
      <c r="I14" s="24"/>
    </row>
    <row r="15" spans="1:9" ht="33" customHeight="1">
      <c r="A15" s="66" t="s">
        <v>243</v>
      </c>
      <c r="B15" s="66"/>
      <c r="C15" s="439"/>
      <c r="D15" s="439"/>
      <c r="E15" s="439"/>
      <c r="F15" s="701"/>
      <c r="G15" s="708"/>
      <c r="I15" s="708" t="s">
        <v>100</v>
      </c>
    </row>
    <row r="16" spans="2:9" ht="11.25" customHeight="1">
      <c r="B16" s="25"/>
      <c r="C16" s="439"/>
      <c r="D16" s="439"/>
      <c r="E16" s="439"/>
      <c r="F16" s="702"/>
      <c r="G16" s="709"/>
      <c r="I16" s="709"/>
    </row>
    <row r="17" spans="2:9" s="21" customFormat="1" ht="35.25" customHeight="1">
      <c r="B17" s="75"/>
      <c r="C17" s="432" t="s">
        <v>111</v>
      </c>
      <c r="D17" s="433" t="s">
        <v>113</v>
      </c>
      <c r="E17" s="432" t="s">
        <v>115</v>
      </c>
      <c r="F17" s="434" t="s">
        <v>117</v>
      </c>
      <c r="G17" s="435" t="s">
        <v>119</v>
      </c>
      <c r="I17" s="529" t="s">
        <v>294</v>
      </c>
    </row>
    <row r="18" spans="2:9" s="70" customFormat="1" ht="18" customHeight="1">
      <c r="B18" s="76" t="s">
        <v>91</v>
      </c>
      <c r="C18" s="440"/>
      <c r="D18" s="441"/>
      <c r="E18" s="442"/>
      <c r="F18" s="443"/>
      <c r="G18" s="444"/>
      <c r="I18" s="534"/>
    </row>
    <row r="19" spans="2:9" s="69" customFormat="1" ht="18" customHeight="1">
      <c r="B19" s="77" t="s">
        <v>92</v>
      </c>
      <c r="C19" s="191">
        <v>528</v>
      </c>
      <c r="D19" s="445">
        <v>696</v>
      </c>
      <c r="E19" s="191">
        <v>491</v>
      </c>
      <c r="F19" s="192">
        <v>330</v>
      </c>
      <c r="G19" s="203">
        <v>117</v>
      </c>
      <c r="I19" s="535">
        <v>171</v>
      </c>
    </row>
    <row r="20" spans="2:9" s="69" customFormat="1" ht="25.5" customHeight="1">
      <c r="B20" s="78" t="s">
        <v>93</v>
      </c>
      <c r="C20" s="197">
        <v>777</v>
      </c>
      <c r="D20" s="436">
        <v>766</v>
      </c>
      <c r="E20" s="197">
        <v>730</v>
      </c>
      <c r="F20" s="198">
        <v>627</v>
      </c>
      <c r="G20" s="199">
        <v>428</v>
      </c>
      <c r="I20" s="532">
        <v>197</v>
      </c>
    </row>
    <row r="21" spans="2:9" s="69" customFormat="1" ht="25.5" customHeight="1">
      <c r="B21" s="78" t="s">
        <v>94</v>
      </c>
      <c r="C21" s="197">
        <v>325</v>
      </c>
      <c r="D21" s="436">
        <v>388</v>
      </c>
      <c r="E21" s="197">
        <v>318</v>
      </c>
      <c r="F21" s="198">
        <v>304</v>
      </c>
      <c r="G21" s="199">
        <v>103</v>
      </c>
      <c r="I21" s="532">
        <v>170</v>
      </c>
    </row>
    <row r="22" spans="2:9" s="69" customFormat="1" ht="25.5" customHeight="1">
      <c r="B22" s="79" t="s">
        <v>95</v>
      </c>
      <c r="C22" s="197">
        <v>11668.95</v>
      </c>
      <c r="D22" s="436">
        <v>17059.66</v>
      </c>
      <c r="E22" s="197">
        <v>17287.65</v>
      </c>
      <c r="F22" s="198">
        <v>12525.54</v>
      </c>
      <c r="G22" s="199">
        <v>8109.53</v>
      </c>
      <c r="I22" s="532">
        <v>10133</v>
      </c>
    </row>
    <row r="23" spans="2:9" s="69" customFormat="1" ht="44.25" customHeight="1">
      <c r="B23" s="79" t="s">
        <v>237</v>
      </c>
      <c r="C23" s="191">
        <v>219825798</v>
      </c>
      <c r="D23" s="445">
        <v>346172113</v>
      </c>
      <c r="E23" s="191">
        <v>687335669</v>
      </c>
      <c r="F23" s="198">
        <v>1205758465</v>
      </c>
      <c r="G23" s="199">
        <v>1233577987</v>
      </c>
      <c r="I23" s="532">
        <v>1233452207</v>
      </c>
    </row>
    <row r="24" spans="2:9" s="69" customFormat="1" ht="44.25" customHeight="1">
      <c r="B24" s="79" t="s">
        <v>236</v>
      </c>
      <c r="C24" s="191">
        <v>147271370</v>
      </c>
      <c r="D24" s="445">
        <v>161838561</v>
      </c>
      <c r="E24" s="191">
        <v>139697053</v>
      </c>
      <c r="F24" s="198">
        <v>10836065</v>
      </c>
      <c r="G24" s="199">
        <v>1500000</v>
      </c>
      <c r="I24" s="532">
        <v>1500000</v>
      </c>
    </row>
    <row r="25" spans="2:9" s="69" customFormat="1" ht="44.25" customHeight="1">
      <c r="B25" s="79" t="s">
        <v>96</v>
      </c>
      <c r="C25" s="191">
        <v>240066694</v>
      </c>
      <c r="D25" s="445">
        <v>404043131</v>
      </c>
      <c r="E25" s="191">
        <v>1067914717</v>
      </c>
      <c r="F25" s="198">
        <v>1233625224</v>
      </c>
      <c r="G25" s="199">
        <v>1233519837</v>
      </c>
      <c r="I25" s="532">
        <v>1233852443</v>
      </c>
    </row>
    <row r="26" spans="2:9" s="69" customFormat="1" ht="44.25" customHeight="1">
      <c r="B26" s="79" t="s">
        <v>97</v>
      </c>
      <c r="C26" s="191">
        <v>166825000</v>
      </c>
      <c r="D26" s="445">
        <v>145825000</v>
      </c>
      <c r="E26" s="191">
        <v>32325000</v>
      </c>
      <c r="F26" s="198">
        <v>1500000</v>
      </c>
      <c r="G26" s="199">
        <v>1500000</v>
      </c>
      <c r="I26" s="532">
        <v>1500000</v>
      </c>
    </row>
    <row r="27" spans="2:9" s="69" customFormat="1" ht="25.5" customHeight="1">
      <c r="B27" s="80" t="s">
        <v>98</v>
      </c>
      <c r="C27" s="458" t="s">
        <v>90</v>
      </c>
      <c r="D27" s="459">
        <v>99.55</v>
      </c>
      <c r="E27" s="460">
        <v>52.1</v>
      </c>
      <c r="F27" s="461">
        <v>50.53</v>
      </c>
      <c r="G27" s="462">
        <v>15.31</v>
      </c>
      <c r="I27" s="536">
        <v>16.12</v>
      </c>
    </row>
    <row r="28" spans="2:9" s="69" customFormat="1" ht="25.5" customHeight="1">
      <c r="B28" s="131" t="s">
        <v>99</v>
      </c>
      <c r="C28" s="463">
        <v>-1440.26</v>
      </c>
      <c r="D28" s="464">
        <v>-368.95</v>
      </c>
      <c r="E28" s="463">
        <v>144.22</v>
      </c>
      <c r="F28" s="465">
        <v>383.46</v>
      </c>
      <c r="G28" s="466">
        <v>256.17</v>
      </c>
      <c r="I28" s="537">
        <v>298.84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5">
    <mergeCell ref="F15:F16"/>
    <mergeCell ref="C3:D3"/>
    <mergeCell ref="E3:G3"/>
    <mergeCell ref="I15:I16"/>
    <mergeCell ref="G15:G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aoki.shinji</cp:lastModifiedBy>
  <cp:lastPrinted>2009-11-02T06:19:53Z</cp:lastPrinted>
  <dcterms:created xsi:type="dcterms:W3CDTF">2003-04-11T02:14:46Z</dcterms:created>
  <dcterms:modified xsi:type="dcterms:W3CDTF">2009-11-18T01:42:30Z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